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735"/>
  </bookViews>
  <sheets>
    <sheet name="Ene 1" sheetId="8" r:id="rId1"/>
    <sheet name="Ene 2" sheetId="9" r:id="rId2"/>
    <sheet name="Feb 1" sheetId="10" r:id="rId3"/>
    <sheet name="Feb 2" sheetId="11" r:id="rId4"/>
    <sheet name="Mar 1" sheetId="16" r:id="rId5"/>
    <sheet name="Aguinaldo 1" sheetId="27" r:id="rId6"/>
    <sheet name="Mar 2" sheetId="17" r:id="rId7"/>
    <sheet name="Abr 1" sheetId="2" r:id="rId8"/>
    <sheet name="Abr 2" sheetId="3" r:id="rId9"/>
    <sheet name="May 1" sheetId="18" r:id="rId10"/>
    <sheet name="May 2" sheetId="19" r:id="rId11"/>
    <sheet name="Jun 1" sheetId="14" r:id="rId12"/>
    <sheet name="Jun 2" sheetId="15" r:id="rId13"/>
    <sheet name="Jul 1" sheetId="26" r:id="rId14"/>
    <sheet name="Jul 2" sheetId="13" r:id="rId15"/>
    <sheet name="Prima vacac" sheetId="31" r:id="rId16"/>
    <sheet name="Ago 1" sheetId="4" r:id="rId17"/>
    <sheet name="Ago 2" sheetId="5" r:id="rId18"/>
    <sheet name="Sep 1" sheetId="24" r:id="rId19"/>
    <sheet name="Sep 2 y Estímulo" sheetId="33" r:id="rId20"/>
    <sheet name="Oct 1" sheetId="22" r:id="rId21"/>
    <sheet name="Oct 2" sheetId="23" r:id="rId22"/>
    <sheet name="Nov 1 y Aguinaldo 2" sheetId="20" r:id="rId23"/>
    <sheet name="Nov 2" sheetId="21" r:id="rId24"/>
    <sheet name="Dic 1" sheetId="6" r:id="rId25"/>
    <sheet name="Aguinaldo 3" sheetId="29" r:id="rId26"/>
    <sheet name="Dic 2" sheetId="7" r:id="rId27"/>
    <sheet name="Prima vacac. Carlos Garibaldi" sheetId="32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25" hidden="1">'Aguinaldo 3'!$A$4:$AV$35</definedName>
    <definedName name="_xlnm._FilterDatabase" localSheetId="24" hidden="1">'Dic 1'!$A$4:$AV$35</definedName>
    <definedName name="_xlnm._FilterDatabase" localSheetId="26" hidden="1">'Dic 2'!$A$4:$AV$35</definedName>
    <definedName name="_xlnm._FilterDatabase" localSheetId="23" hidden="1">'Nov 2'!$A$4:$AT$35</definedName>
    <definedName name="_xlnm._FilterDatabase" localSheetId="27" hidden="1">'Prima vacac. Carlos Garibaldi'!$A$4:$AV$35</definedName>
    <definedName name="_xlnm.Print_Area" localSheetId="16">'Ago 1'!$A$1:$S$41</definedName>
    <definedName name="_xlnm.Print_Area" localSheetId="17">'Ago 2'!$A$1:$S$41</definedName>
    <definedName name="_xlnm.Print_Area" localSheetId="25">'Aguinaldo 3'!$A$1:$AU$40</definedName>
    <definedName name="_xlnm.Print_Area" localSheetId="24">'Dic 1'!$A$1:$AU$40</definedName>
    <definedName name="_xlnm.Print_Area" localSheetId="26">'Dic 2'!$A$1:$AU$40</definedName>
    <definedName name="_xlnm.Print_Area" localSheetId="22">'Nov 1 y Aguinaldo 2'!$A$1:$AR$40</definedName>
    <definedName name="_xlnm.Print_Area" localSheetId="23">'Nov 2'!$A$1:$AS$40</definedName>
    <definedName name="_xlnm.Print_Area" localSheetId="20">'Oct 1'!$A$1:$AM$42</definedName>
    <definedName name="_xlnm.Print_Area" localSheetId="21">'Oct 2'!$A$1:$AS$40</definedName>
    <definedName name="_xlnm.Print_Area" localSheetId="27">'Prima vacac. Carlos Garibaldi'!$A$1:$AU$40</definedName>
    <definedName name="_xlnm.Print_Area" localSheetId="18">'Sep 1'!$A$1:$S$41</definedName>
    <definedName name="_xlnm.Print_Area" localSheetId="19">'Sep 2 y Estímulo'!$A$1:$AS$41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35" i="33" l="1"/>
  <c r="AM35" i="33"/>
  <c r="AG35" i="33"/>
  <c r="AD35" i="33"/>
  <c r="W35" i="33"/>
  <c r="P35" i="33"/>
  <c r="O35" i="33"/>
  <c r="L35" i="33"/>
  <c r="I35" i="33"/>
  <c r="AA34" i="33"/>
  <c r="AQ34" i="33" s="1"/>
  <c r="Q34" i="33"/>
  <c r="T34" i="33" s="1"/>
  <c r="X34" i="33" s="1"/>
  <c r="AA33" i="33"/>
  <c r="AQ33" i="33" s="1"/>
  <c r="Q33" i="33"/>
  <c r="T33" i="33" s="1"/>
  <c r="X33" i="33" s="1"/>
  <c r="AA32" i="33"/>
  <c r="AQ32" i="33" s="1"/>
  <c r="Q32" i="33"/>
  <c r="T32" i="33" s="1"/>
  <c r="X32" i="33" s="1"/>
  <c r="AA31" i="33"/>
  <c r="AQ31" i="33" s="1"/>
  <c r="Q31" i="33"/>
  <c r="T31" i="33" s="1"/>
  <c r="X31" i="33" s="1"/>
  <c r="AQ30" i="33"/>
  <c r="AJ30" i="33"/>
  <c r="AA30" i="33"/>
  <c r="Q30" i="33"/>
  <c r="T30" i="33" s="1"/>
  <c r="X30" i="33" s="1"/>
  <c r="AR30" i="33" s="1"/>
  <c r="AJ29" i="33"/>
  <c r="AA29" i="33"/>
  <c r="Q29" i="33"/>
  <c r="T29" i="33" s="1"/>
  <c r="X29" i="33" s="1"/>
  <c r="AJ28" i="33"/>
  <c r="AA28" i="33"/>
  <c r="Q28" i="33"/>
  <c r="T28" i="33" s="1"/>
  <c r="X28" i="33" s="1"/>
  <c r="AJ27" i="33"/>
  <c r="AA27" i="33"/>
  <c r="AQ27" i="33" s="1"/>
  <c r="Q27" i="33"/>
  <c r="T27" i="33" s="1"/>
  <c r="X27" i="33" s="1"/>
  <c r="AQ26" i="33"/>
  <c r="AJ26" i="33"/>
  <c r="AA26" i="33"/>
  <c r="Q26" i="33"/>
  <c r="T26" i="33" s="1"/>
  <c r="X26" i="33" s="1"/>
  <c r="AR26" i="33" s="1"/>
  <c r="AJ25" i="33"/>
  <c r="AA25" i="33"/>
  <c r="Q25" i="33"/>
  <c r="T25" i="33" s="1"/>
  <c r="X25" i="33" s="1"/>
  <c r="AJ24" i="33"/>
  <c r="AA24" i="33"/>
  <c r="Q24" i="33"/>
  <c r="T24" i="33" s="1"/>
  <c r="X24" i="33" s="1"/>
  <c r="AQ23" i="33"/>
  <c r="Q23" i="33"/>
  <c r="T23" i="33" s="1"/>
  <c r="X23" i="33" s="1"/>
  <c r="AR23" i="33" s="1"/>
  <c r="AJ22" i="33"/>
  <c r="AQ22" i="33" s="1"/>
  <c r="Q22" i="33"/>
  <c r="T22" i="33" s="1"/>
  <c r="X22" i="33" s="1"/>
  <c r="AJ21" i="33"/>
  <c r="AA21" i="33"/>
  <c r="AQ21" i="33" s="1"/>
  <c r="T21" i="33"/>
  <c r="X21" i="33" s="1"/>
  <c r="Q21" i="33"/>
  <c r="AJ20" i="33"/>
  <c r="AQ20" i="33" s="1"/>
  <c r="AA20" i="33"/>
  <c r="Q20" i="33"/>
  <c r="T20" i="33" s="1"/>
  <c r="X20" i="33" s="1"/>
  <c r="AR20" i="33" s="1"/>
  <c r="AJ19" i="33"/>
  <c r="AA19" i="33"/>
  <c r="AQ19" i="33" s="1"/>
  <c r="Q19" i="33"/>
  <c r="T19" i="33" s="1"/>
  <c r="X19" i="33" s="1"/>
  <c r="AA18" i="33"/>
  <c r="AQ18" i="33" s="1"/>
  <c r="Q18" i="33"/>
  <c r="T18" i="33" s="1"/>
  <c r="X18" i="33" s="1"/>
  <c r="AJ17" i="33"/>
  <c r="AQ17" i="33" s="1"/>
  <c r="Q17" i="33"/>
  <c r="T17" i="33" s="1"/>
  <c r="X17" i="33" s="1"/>
  <c r="AR17" i="33" s="1"/>
  <c r="AJ16" i="33"/>
  <c r="AA16" i="33"/>
  <c r="AQ16" i="33" s="1"/>
  <c r="Q16" i="33"/>
  <c r="T16" i="33" s="1"/>
  <c r="X16" i="33" s="1"/>
  <c r="AR16" i="33" s="1"/>
  <c r="AQ15" i="33"/>
  <c r="AJ15" i="33"/>
  <c r="AA15" i="33"/>
  <c r="Q15" i="33"/>
  <c r="T15" i="33" s="1"/>
  <c r="X15" i="33" s="1"/>
  <c r="AR15" i="33" s="1"/>
  <c r="AA14" i="33"/>
  <c r="AQ14" i="33" s="1"/>
  <c r="Q14" i="33"/>
  <c r="T14" i="33" s="1"/>
  <c r="X14" i="33" s="1"/>
  <c r="AR14" i="33" s="1"/>
  <c r="AA13" i="33"/>
  <c r="AQ13" i="33" s="1"/>
  <c r="T13" i="33"/>
  <c r="X13" i="33" s="1"/>
  <c r="AR13" i="33" s="1"/>
  <c r="Q13" i="33"/>
  <c r="AA12" i="33"/>
  <c r="AQ12" i="33" s="1"/>
  <c r="Q12" i="33"/>
  <c r="T12" i="33" s="1"/>
  <c r="X12" i="33" s="1"/>
  <c r="AR12" i="33" s="1"/>
  <c r="AQ11" i="33"/>
  <c r="AA11" i="33"/>
  <c r="Q11" i="33"/>
  <c r="T11" i="33" s="1"/>
  <c r="X11" i="33" s="1"/>
  <c r="AR11" i="33" s="1"/>
  <c r="AJ10" i="33"/>
  <c r="AQ10" i="33" s="1"/>
  <c r="AA10" i="33"/>
  <c r="Q10" i="33"/>
  <c r="T10" i="33" s="1"/>
  <c r="X10" i="33" s="1"/>
  <c r="AJ9" i="33"/>
  <c r="AA9" i="33"/>
  <c r="AQ9" i="33" s="1"/>
  <c r="Q9" i="33"/>
  <c r="T9" i="33" s="1"/>
  <c r="X9" i="33" s="1"/>
  <c r="AJ8" i="33"/>
  <c r="AA8" i="33"/>
  <c r="Q8" i="33"/>
  <c r="T8" i="33" s="1"/>
  <c r="X8" i="33" s="1"/>
  <c r="AJ7" i="33"/>
  <c r="AQ7" i="33" s="1"/>
  <c r="AA7" i="33"/>
  <c r="Q7" i="33"/>
  <c r="T7" i="33" s="1"/>
  <c r="X7" i="33" s="1"/>
  <c r="AR7" i="33" s="1"/>
  <c r="AJ6" i="33"/>
  <c r="AQ6" i="33" s="1"/>
  <c r="AA6" i="33"/>
  <c r="Q6" i="33"/>
  <c r="T6" i="33" s="1"/>
  <c r="X6" i="33" s="1"/>
  <c r="AJ5" i="33"/>
  <c r="AA5" i="33"/>
  <c r="AA35" i="33" s="1"/>
  <c r="Q5" i="33"/>
  <c r="AR35" i="32"/>
  <c r="AQ35" i="32"/>
  <c r="AO35" i="32"/>
  <c r="AN35" i="32"/>
  <c r="AM35" i="32"/>
  <c r="AK35" i="32"/>
  <c r="AJ35" i="32"/>
  <c r="AI35" i="32"/>
  <c r="AH35" i="32"/>
  <c r="AG35" i="32"/>
  <c r="AF35" i="32"/>
  <c r="AE35" i="32"/>
  <c r="AD35" i="32"/>
  <c r="AB35" i="32"/>
  <c r="AA35" i="32"/>
  <c r="Y35" i="32"/>
  <c r="Q35" i="32"/>
  <c r="P35" i="32"/>
  <c r="M35" i="32"/>
  <c r="J35" i="32"/>
  <c r="AW34" i="32"/>
  <c r="AS34" i="32"/>
  <c r="AC34" i="32"/>
  <c r="R34" i="32"/>
  <c r="A34" i="32"/>
  <c r="AW33" i="32"/>
  <c r="AC33" i="32"/>
  <c r="AS33" i="32" s="1"/>
  <c r="R33" i="32"/>
  <c r="A33" i="32"/>
  <c r="AW32" i="32"/>
  <c r="AC32" i="32"/>
  <c r="AS32" i="32" s="1"/>
  <c r="R32" i="32"/>
  <c r="A32" i="32"/>
  <c r="AW31" i="32"/>
  <c r="AC31" i="32"/>
  <c r="AS31" i="32" s="1"/>
  <c r="R31" i="32"/>
  <c r="A31" i="32"/>
  <c r="AW30" i="32"/>
  <c r="AC30" i="32"/>
  <c r="AS30" i="32" s="1"/>
  <c r="R30" i="32"/>
  <c r="A30" i="32"/>
  <c r="AW29" i="32"/>
  <c r="AL29" i="32"/>
  <c r="AC29" i="32"/>
  <c r="R29" i="32"/>
  <c r="AX29" i="32" s="1"/>
  <c r="A29" i="32"/>
  <c r="AW28" i="32"/>
  <c r="AL28" i="32"/>
  <c r="AC28" i="32"/>
  <c r="R28" i="32"/>
  <c r="U28" i="32" s="1"/>
  <c r="Z28" i="32" s="1"/>
  <c r="A28" i="32"/>
  <c r="AW27" i="32"/>
  <c r="AL27" i="32"/>
  <c r="AC27" i="32"/>
  <c r="R27" i="32"/>
  <c r="AX27" i="32" s="1"/>
  <c r="AY27" i="32" s="1"/>
  <c r="A27" i="32"/>
  <c r="AW26" i="32"/>
  <c r="AL26" i="32"/>
  <c r="AC26" i="32"/>
  <c r="R26" i="32"/>
  <c r="U26" i="32" s="1"/>
  <c r="Z26" i="32" s="1"/>
  <c r="A26" i="32"/>
  <c r="AW25" i="32"/>
  <c r="AL25" i="32"/>
  <c r="AC25" i="32"/>
  <c r="AS25" i="32" s="1"/>
  <c r="U25" i="32"/>
  <c r="Z25" i="32" s="1"/>
  <c r="R25" i="32"/>
  <c r="AX25" i="32" s="1"/>
  <c r="A25" i="32"/>
  <c r="AW24" i="32"/>
  <c r="AL24" i="32"/>
  <c r="AS24" i="32" s="1"/>
  <c r="AC24" i="32"/>
  <c r="R24" i="32"/>
  <c r="A24" i="32"/>
  <c r="AY23" i="32"/>
  <c r="AW23" i="32"/>
  <c r="AL23" i="32"/>
  <c r="AC23" i="32"/>
  <c r="AS23" i="32" s="1"/>
  <c r="U23" i="32"/>
  <c r="Z23" i="32" s="1"/>
  <c r="R23" i="32"/>
  <c r="AX23" i="32" s="1"/>
  <c r="A23" i="32"/>
  <c r="AW22" i="32"/>
  <c r="AC22" i="32"/>
  <c r="AS22" i="32" s="1"/>
  <c r="R22" i="32"/>
  <c r="AX22" i="32" s="1"/>
  <c r="A22" i="32"/>
  <c r="AW21" i="32"/>
  <c r="AL21" i="32"/>
  <c r="AC21" i="32"/>
  <c r="R21" i="32"/>
  <c r="A21" i="32"/>
  <c r="AW20" i="32"/>
  <c r="AL20" i="32"/>
  <c r="AC20" i="32"/>
  <c r="R20" i="32"/>
  <c r="AX20" i="32" s="1"/>
  <c r="A20" i="32"/>
  <c r="AW19" i="32"/>
  <c r="AL19" i="32"/>
  <c r="AC19" i="32"/>
  <c r="R19" i="32"/>
  <c r="U19" i="32" s="1"/>
  <c r="Z19" i="32" s="1"/>
  <c r="A19" i="32"/>
  <c r="AW18" i="32"/>
  <c r="AC18" i="32"/>
  <c r="AS18" i="32" s="1"/>
  <c r="R18" i="32"/>
  <c r="A18" i="32"/>
  <c r="AW17" i="32"/>
  <c r="AL17" i="32"/>
  <c r="AC17" i="32"/>
  <c r="AS17" i="32" s="1"/>
  <c r="R17" i="32"/>
  <c r="AX17" i="32" s="1"/>
  <c r="AY17" i="32" s="1"/>
  <c r="A17" i="32"/>
  <c r="AW16" i="32"/>
  <c r="AL16" i="32"/>
  <c r="AC16" i="32"/>
  <c r="AS16" i="32" s="1"/>
  <c r="R16" i="32"/>
  <c r="U16" i="32" s="1"/>
  <c r="Z16" i="32" s="1"/>
  <c r="A16" i="32"/>
  <c r="AW15" i="32"/>
  <c r="AL15" i="32"/>
  <c r="AC15" i="32"/>
  <c r="AS15" i="32" s="1"/>
  <c r="R15" i="32"/>
  <c r="AX15" i="32" s="1"/>
  <c r="AY15" i="32" s="1"/>
  <c r="A15" i="32"/>
  <c r="AW14" i="32"/>
  <c r="AC14" i="32"/>
  <c r="AS14" i="32" s="1"/>
  <c r="U14" i="32"/>
  <c r="Z14" i="32" s="1"/>
  <c r="R14" i="32"/>
  <c r="AX14" i="32" s="1"/>
  <c r="A14" i="32"/>
  <c r="AW13" i="32"/>
  <c r="AC13" i="32"/>
  <c r="AS13" i="32" s="1"/>
  <c r="R13" i="32"/>
  <c r="AX13" i="32" s="1"/>
  <c r="A13" i="32"/>
  <c r="AW12" i="32"/>
  <c r="AC12" i="32"/>
  <c r="AS12" i="32" s="1"/>
  <c r="R12" i="32"/>
  <c r="A12" i="32"/>
  <c r="AW11" i="32"/>
  <c r="AC11" i="32"/>
  <c r="AS11" i="32" s="1"/>
  <c r="R11" i="32"/>
  <c r="AX11" i="32" s="1"/>
  <c r="A11" i="32"/>
  <c r="AW10" i="32"/>
  <c r="AL10" i="32"/>
  <c r="AC10" i="32"/>
  <c r="R10" i="32"/>
  <c r="U10" i="32" s="1"/>
  <c r="Z10" i="32" s="1"/>
  <c r="A10" i="32"/>
  <c r="AW9" i="32"/>
  <c r="AL9" i="32"/>
  <c r="AC9" i="32"/>
  <c r="R9" i="32"/>
  <c r="AX9" i="32" s="1"/>
  <c r="A9" i="32"/>
  <c r="AW8" i="32"/>
  <c r="AL8" i="32"/>
  <c r="AC8" i="32"/>
  <c r="AS8" i="32" s="1"/>
  <c r="R8" i="32"/>
  <c r="AX8" i="32" s="1"/>
  <c r="A8" i="32"/>
  <c r="AW7" i="32"/>
  <c r="AL7" i="32"/>
  <c r="AC7" i="32"/>
  <c r="AS7" i="32" s="1"/>
  <c r="R7" i="32"/>
  <c r="AX7" i="32" s="1"/>
  <c r="A7" i="32"/>
  <c r="AW6" i="32"/>
  <c r="AL6" i="32"/>
  <c r="AC6" i="32"/>
  <c r="R6" i="32"/>
  <c r="U6" i="32" s="1"/>
  <c r="Z6" i="32" s="1"/>
  <c r="A6" i="32"/>
  <c r="AW5" i="32"/>
  <c r="AL5" i="32"/>
  <c r="AC5" i="32"/>
  <c r="R5" i="32"/>
  <c r="AX5" i="32" s="1"/>
  <c r="AY5" i="32" s="1"/>
  <c r="A5" i="32"/>
  <c r="E3" i="32"/>
  <c r="F3" i="32" s="1"/>
  <c r="G3" i="32" s="1"/>
  <c r="H3" i="32" s="1"/>
  <c r="I3" i="32" s="1"/>
  <c r="J3" i="32" s="1"/>
  <c r="K3" i="32" s="1"/>
  <c r="L3" i="32" s="1"/>
  <c r="M3" i="32" s="1"/>
  <c r="N3" i="32" s="1"/>
  <c r="O3" i="32" s="1"/>
  <c r="P3" i="32" s="1"/>
  <c r="Q3" i="32" s="1"/>
  <c r="R3" i="32" s="1"/>
  <c r="S3" i="32" s="1"/>
  <c r="T3" i="32" s="1"/>
  <c r="U3" i="32" s="1"/>
  <c r="V3" i="32" s="1"/>
  <c r="W3" i="32" s="1"/>
  <c r="Y3" i="32" s="1"/>
  <c r="Z3" i="32" s="1"/>
  <c r="AA3" i="32" s="1"/>
  <c r="AB3" i="32" s="1"/>
  <c r="AC3" i="32" s="1"/>
  <c r="AD3" i="32" s="1"/>
  <c r="AE3" i="32" s="1"/>
  <c r="AF3" i="32" s="1"/>
  <c r="AG3" i="32" s="1"/>
  <c r="AH3" i="32" s="1"/>
  <c r="AI3" i="32" s="1"/>
  <c r="AJ3" i="32" s="1"/>
  <c r="AK3" i="32" s="1"/>
  <c r="AL3" i="32" s="1"/>
  <c r="AM3" i="32" s="1"/>
  <c r="AN3" i="32" s="1"/>
  <c r="AO3" i="32" s="1"/>
  <c r="AP3" i="32" s="1"/>
  <c r="AQ3" i="32" s="1"/>
  <c r="AR3" i="32" s="1"/>
  <c r="AS3" i="32" s="1"/>
  <c r="AT3" i="32" s="1"/>
  <c r="B3" i="32"/>
  <c r="C3" i="32" s="1"/>
  <c r="D3" i="32" s="1"/>
  <c r="P33" i="31"/>
  <c r="O33" i="31"/>
  <c r="N33" i="31"/>
  <c r="M33" i="31"/>
  <c r="L33" i="31"/>
  <c r="I33" i="31"/>
  <c r="H33" i="31"/>
  <c r="G33" i="31"/>
  <c r="F33" i="31"/>
  <c r="E33" i="31"/>
  <c r="Q32" i="31"/>
  <c r="K32" i="31"/>
  <c r="R32" i="31" s="1"/>
  <c r="J32" i="31"/>
  <c r="Q31" i="31"/>
  <c r="K31" i="31"/>
  <c r="R31" i="31" s="1"/>
  <c r="R30" i="31"/>
  <c r="Q30" i="31"/>
  <c r="K30" i="31"/>
  <c r="Q29" i="31"/>
  <c r="K29" i="31"/>
  <c r="R29" i="31" s="1"/>
  <c r="J29" i="31"/>
  <c r="Q28" i="31"/>
  <c r="K28" i="31"/>
  <c r="R28" i="31" s="1"/>
  <c r="Q27" i="31"/>
  <c r="K27" i="31"/>
  <c r="R27" i="31" s="1"/>
  <c r="Q26" i="31"/>
  <c r="K26" i="31"/>
  <c r="R26" i="31" s="1"/>
  <c r="R25" i="31"/>
  <c r="Q25" i="31"/>
  <c r="K25" i="31"/>
  <c r="K33" i="31" s="1"/>
  <c r="Q24" i="31"/>
  <c r="R24" i="31" s="1"/>
  <c r="K24" i="31"/>
  <c r="J24" i="31"/>
  <c r="Q23" i="31"/>
  <c r="R23" i="31" s="1"/>
  <c r="K23" i="31"/>
  <c r="J23" i="31"/>
  <c r="Q22" i="31"/>
  <c r="R22" i="31" s="1"/>
  <c r="K22" i="31"/>
  <c r="J22" i="31"/>
  <c r="Q21" i="31"/>
  <c r="R21" i="31" s="1"/>
  <c r="K21" i="31"/>
  <c r="J21" i="31"/>
  <c r="Q20" i="31"/>
  <c r="R20" i="31" s="1"/>
  <c r="K20" i="31"/>
  <c r="J20" i="31"/>
  <c r="Q19" i="31"/>
  <c r="R19" i="31" s="1"/>
  <c r="K19" i="31"/>
  <c r="J19" i="31"/>
  <c r="Q18" i="31"/>
  <c r="R18" i="31" s="1"/>
  <c r="K18" i="31"/>
  <c r="J18" i="31"/>
  <c r="Q17" i="31"/>
  <c r="R17" i="31" s="1"/>
  <c r="K17" i="31"/>
  <c r="J17" i="31"/>
  <c r="Q16" i="31"/>
  <c r="R16" i="31" s="1"/>
  <c r="K16" i="31"/>
  <c r="J16" i="31"/>
  <c r="Q15" i="31"/>
  <c r="R15" i="31" s="1"/>
  <c r="K15" i="31"/>
  <c r="J15" i="31"/>
  <c r="Q14" i="31"/>
  <c r="R14" i="31" s="1"/>
  <c r="K14" i="31"/>
  <c r="J14" i="31"/>
  <c r="Q13" i="31"/>
  <c r="R13" i="31" s="1"/>
  <c r="K13" i="31"/>
  <c r="J13" i="31"/>
  <c r="Q12" i="31"/>
  <c r="R12" i="31" s="1"/>
  <c r="K12" i="31"/>
  <c r="J12" i="31"/>
  <c r="Q11" i="31"/>
  <c r="R11" i="31" s="1"/>
  <c r="K11" i="31"/>
  <c r="J11" i="31"/>
  <c r="Q10" i="31"/>
  <c r="R10" i="31" s="1"/>
  <c r="K10" i="31"/>
  <c r="J10" i="31"/>
  <c r="Q9" i="31"/>
  <c r="R9" i="31" s="1"/>
  <c r="K9" i="31"/>
  <c r="J9" i="31"/>
  <c r="Q8" i="31"/>
  <c r="R8" i="31" s="1"/>
  <c r="K8" i="31"/>
  <c r="J8" i="31"/>
  <c r="Q7" i="31"/>
  <c r="R7" i="31" s="1"/>
  <c r="K7" i="31"/>
  <c r="J7" i="31"/>
  <c r="Q6" i="31"/>
  <c r="R6" i="31" s="1"/>
  <c r="K6" i="31"/>
  <c r="J6" i="31"/>
  <c r="Q5" i="31"/>
  <c r="R5" i="31" s="1"/>
  <c r="K5" i="31"/>
  <c r="J5" i="31"/>
  <c r="Q4" i="31"/>
  <c r="R4" i="31" s="1"/>
  <c r="K4" i="31"/>
  <c r="J4" i="31"/>
  <c r="Q3" i="31"/>
  <c r="R3" i="31" s="1"/>
  <c r="K3" i="31"/>
  <c r="J3" i="31"/>
  <c r="J33" i="31" s="1"/>
  <c r="AQ35" i="29"/>
  <c r="AO35" i="29"/>
  <c r="AN35" i="29"/>
  <c r="AM35" i="29"/>
  <c r="AK35" i="29"/>
  <c r="AJ35" i="29"/>
  <c r="AI35" i="29"/>
  <c r="AH35" i="29"/>
  <c r="AG35" i="29"/>
  <c r="AF35" i="29"/>
  <c r="AE35" i="29"/>
  <c r="AD35" i="29"/>
  <c r="AB35" i="29"/>
  <c r="AA35" i="29"/>
  <c r="Y35" i="29"/>
  <c r="R35" i="29"/>
  <c r="Q35" i="29"/>
  <c r="N35" i="29"/>
  <c r="K35" i="29"/>
  <c r="AW34" i="29"/>
  <c r="AR34" i="29"/>
  <c r="AC34" i="29"/>
  <c r="AS34" i="29" s="1"/>
  <c r="S34" i="29"/>
  <c r="V34" i="29" s="1"/>
  <c r="Z34" i="29" s="1"/>
  <c r="A34" i="29"/>
  <c r="AW33" i="29"/>
  <c r="AR33" i="29"/>
  <c r="AC33" i="29"/>
  <c r="S33" i="29"/>
  <c r="V33" i="29" s="1"/>
  <c r="Z33" i="29" s="1"/>
  <c r="A33" i="29"/>
  <c r="AW32" i="29"/>
  <c r="AR32" i="29"/>
  <c r="AS32" i="29" s="1"/>
  <c r="AC32" i="29"/>
  <c r="S32" i="29"/>
  <c r="AX32" i="29" s="1"/>
  <c r="AY32" i="29" s="1"/>
  <c r="A32" i="29"/>
  <c r="AW31" i="29"/>
  <c r="AR31" i="29"/>
  <c r="AC31" i="29"/>
  <c r="S31" i="29"/>
  <c r="AX31" i="29" s="1"/>
  <c r="AY31" i="29" s="1"/>
  <c r="BB31" i="29" s="1"/>
  <c r="A31" i="29"/>
  <c r="AW30" i="29"/>
  <c r="AR30" i="29"/>
  <c r="AC30" i="29"/>
  <c r="AS30" i="29" s="1"/>
  <c r="S30" i="29"/>
  <c r="V30" i="29" s="1"/>
  <c r="Z30" i="29" s="1"/>
  <c r="A30" i="29"/>
  <c r="AW29" i="29"/>
  <c r="AR29" i="29"/>
  <c r="AL29" i="29"/>
  <c r="AC29" i="29"/>
  <c r="S29" i="29"/>
  <c r="V29" i="29" s="1"/>
  <c r="Z29" i="29" s="1"/>
  <c r="A29" i="29"/>
  <c r="AW28" i="29"/>
  <c r="AR28" i="29"/>
  <c r="AL28" i="29"/>
  <c r="AC28" i="29"/>
  <c r="S28" i="29"/>
  <c r="A28" i="29"/>
  <c r="AX27" i="29"/>
  <c r="AY27" i="29" s="1"/>
  <c r="AW27" i="29"/>
  <c r="AR27" i="29"/>
  <c r="AL27" i="29"/>
  <c r="AC27" i="29"/>
  <c r="V27" i="29"/>
  <c r="Z27" i="29" s="1"/>
  <c r="S27" i="29"/>
  <c r="A27" i="29"/>
  <c r="AW26" i="29"/>
  <c r="AR26" i="29"/>
  <c r="AL26" i="29"/>
  <c r="AC26" i="29"/>
  <c r="S26" i="29"/>
  <c r="A26" i="29"/>
  <c r="AW25" i="29"/>
  <c r="AR25" i="29"/>
  <c r="AL25" i="29"/>
  <c r="AC25" i="29"/>
  <c r="S25" i="29"/>
  <c r="V25" i="29" s="1"/>
  <c r="Z25" i="29" s="1"/>
  <c r="A25" i="29"/>
  <c r="AW24" i="29"/>
  <c r="AR24" i="29"/>
  <c r="AL24" i="29"/>
  <c r="AC24" i="29"/>
  <c r="S24" i="29"/>
  <c r="A24" i="29"/>
  <c r="AW23" i="29"/>
  <c r="AR23" i="29"/>
  <c r="AL23" i="29"/>
  <c r="AC23" i="29"/>
  <c r="S23" i="29"/>
  <c r="AX23" i="29" s="1"/>
  <c r="AY23" i="29" s="1"/>
  <c r="A23" i="29"/>
  <c r="AW22" i="29"/>
  <c r="AR22" i="29"/>
  <c r="AC22" i="29"/>
  <c r="S22" i="29"/>
  <c r="V22" i="29" s="1"/>
  <c r="Z22" i="29" s="1"/>
  <c r="A22" i="29"/>
  <c r="AW21" i="29"/>
  <c r="AR21" i="29"/>
  <c r="AL21" i="29"/>
  <c r="AC21" i="29"/>
  <c r="S21" i="29"/>
  <c r="AX21" i="29" s="1"/>
  <c r="AY21" i="29" s="1"/>
  <c r="A21" i="29"/>
  <c r="AW20" i="29"/>
  <c r="AR20" i="29"/>
  <c r="AL20" i="29"/>
  <c r="AC20" i="29"/>
  <c r="S20" i="29"/>
  <c r="AX20" i="29" s="1"/>
  <c r="A20" i="29"/>
  <c r="AW19" i="29"/>
  <c r="AR19" i="29"/>
  <c r="AL19" i="29"/>
  <c r="AC19" i="29"/>
  <c r="S19" i="29"/>
  <c r="AX19" i="29" s="1"/>
  <c r="AY19" i="29" s="1"/>
  <c r="A19" i="29"/>
  <c r="AW18" i="29"/>
  <c r="AR18" i="29"/>
  <c r="AC18" i="29"/>
  <c r="S18" i="29"/>
  <c r="AX18" i="29" s="1"/>
  <c r="A18" i="29"/>
  <c r="AW17" i="29"/>
  <c r="AR17" i="29"/>
  <c r="AL17" i="29"/>
  <c r="AC17" i="29"/>
  <c r="S17" i="29"/>
  <c r="A17" i="29"/>
  <c r="AW16" i="29"/>
  <c r="AR16" i="29"/>
  <c r="AL16" i="29"/>
  <c r="AC16" i="29"/>
  <c r="S16" i="29"/>
  <c r="V16" i="29" s="1"/>
  <c r="Z16" i="29" s="1"/>
  <c r="A16" i="29"/>
  <c r="AW15" i="29"/>
  <c r="AR15" i="29"/>
  <c r="AL15" i="29"/>
  <c r="AC15" i="29"/>
  <c r="S15" i="29"/>
  <c r="A15" i="29"/>
  <c r="AW14" i="29"/>
  <c r="AR14" i="29"/>
  <c r="AC14" i="29"/>
  <c r="S14" i="29"/>
  <c r="AX14" i="29" s="1"/>
  <c r="AY14" i="29" s="1"/>
  <c r="A14" i="29"/>
  <c r="AW13" i="29"/>
  <c r="AR13" i="29"/>
  <c r="AC13" i="29"/>
  <c r="AS13" i="29" s="1"/>
  <c r="V13" i="29"/>
  <c r="Z13" i="29" s="1"/>
  <c r="S13" i="29"/>
  <c r="AX13" i="29" s="1"/>
  <c r="A13" i="29"/>
  <c r="AW12" i="29"/>
  <c r="AR12" i="29"/>
  <c r="AC12" i="29"/>
  <c r="S12" i="29"/>
  <c r="V12" i="29" s="1"/>
  <c r="Z12" i="29" s="1"/>
  <c r="A12" i="29"/>
  <c r="AW11" i="29"/>
  <c r="AR11" i="29"/>
  <c r="AC11" i="29"/>
  <c r="S11" i="29"/>
  <c r="V11" i="29" s="1"/>
  <c r="Z11" i="29" s="1"/>
  <c r="A11" i="29"/>
  <c r="AW10" i="29"/>
  <c r="AR10" i="29"/>
  <c r="AL10" i="29"/>
  <c r="AC10" i="29"/>
  <c r="S10" i="29"/>
  <c r="AX10" i="29" s="1"/>
  <c r="AY10" i="29" s="1"/>
  <c r="A10" i="29"/>
  <c r="AW9" i="29"/>
  <c r="AR9" i="29"/>
  <c r="AL9" i="29"/>
  <c r="AC9" i="29"/>
  <c r="S9" i="29"/>
  <c r="AX9" i="29" s="1"/>
  <c r="A9" i="29"/>
  <c r="AW8" i="29"/>
  <c r="AR8" i="29"/>
  <c r="AL8" i="29"/>
  <c r="AC8" i="29"/>
  <c r="S8" i="29"/>
  <c r="AX8" i="29" s="1"/>
  <c r="AY8" i="29" s="1"/>
  <c r="A8" i="29"/>
  <c r="AW7" i="29"/>
  <c r="AR7" i="29"/>
  <c r="AL7" i="29"/>
  <c r="AC7" i="29"/>
  <c r="S7" i="29"/>
  <c r="AX7" i="29" s="1"/>
  <c r="AY7" i="29" s="1"/>
  <c r="A7" i="29"/>
  <c r="AW6" i="29"/>
  <c r="AR6" i="29"/>
  <c r="AL6" i="29"/>
  <c r="AC6" i="29"/>
  <c r="S6" i="29"/>
  <c r="A6" i="29"/>
  <c r="AX5" i="29"/>
  <c r="AW5" i="29"/>
  <c r="AR5" i="29"/>
  <c r="AL5" i="29"/>
  <c r="AC5" i="29"/>
  <c r="V5" i="29"/>
  <c r="S5" i="29"/>
  <c r="A5" i="29"/>
  <c r="B3" i="29"/>
  <c r="C3" i="29" s="1"/>
  <c r="D3" i="29" s="1"/>
  <c r="E3" i="29" s="1"/>
  <c r="F3" i="29" s="1"/>
  <c r="G3" i="29" s="1"/>
  <c r="H3" i="29" s="1"/>
  <c r="I3" i="29" s="1"/>
  <c r="K3" i="29" s="1"/>
  <c r="L3" i="29" s="1"/>
  <c r="M3" i="29" s="1"/>
  <c r="N3" i="29" s="1"/>
  <c r="O3" i="29" s="1"/>
  <c r="P3" i="29" s="1"/>
  <c r="Q3" i="29" s="1"/>
  <c r="R3" i="29" s="1"/>
  <c r="S3" i="29" s="1"/>
  <c r="T3" i="29" s="1"/>
  <c r="U3" i="29" s="1"/>
  <c r="V3" i="29" s="1"/>
  <c r="W3" i="29" s="1"/>
  <c r="X3" i="29" s="1"/>
  <c r="Y3" i="29" s="1"/>
  <c r="Z3" i="29" s="1"/>
  <c r="AA3" i="29" s="1"/>
  <c r="AB3" i="29" s="1"/>
  <c r="AC3" i="29" s="1"/>
  <c r="AD3" i="29" s="1"/>
  <c r="AE3" i="29" s="1"/>
  <c r="AF3" i="29" s="1"/>
  <c r="AG3" i="29" s="1"/>
  <c r="AH3" i="29" s="1"/>
  <c r="AI3" i="29" s="1"/>
  <c r="AJ3" i="29" s="1"/>
  <c r="AK3" i="29" s="1"/>
  <c r="AL3" i="29" s="1"/>
  <c r="AM3" i="29" s="1"/>
  <c r="AN3" i="29" s="1"/>
  <c r="AO3" i="29" s="1"/>
  <c r="AP3" i="29" s="1"/>
  <c r="AQ3" i="29" s="1"/>
  <c r="AR3" i="29" s="1"/>
  <c r="AS3" i="29" s="1"/>
  <c r="AT3" i="29" s="1"/>
  <c r="G29" i="27"/>
  <c r="E29" i="27"/>
  <c r="I28" i="27"/>
  <c r="F28" i="27"/>
  <c r="I27" i="27"/>
  <c r="F27" i="27"/>
  <c r="J27" i="27" s="1"/>
  <c r="I26" i="27"/>
  <c r="F26" i="27"/>
  <c r="J26" i="27" s="1"/>
  <c r="I25" i="27"/>
  <c r="F25" i="27"/>
  <c r="I24" i="27"/>
  <c r="F24" i="27"/>
  <c r="J24" i="27" s="1"/>
  <c r="I23" i="27"/>
  <c r="J23" i="27" s="1"/>
  <c r="F23" i="27"/>
  <c r="I22" i="27"/>
  <c r="F22" i="27"/>
  <c r="J22" i="27" s="1"/>
  <c r="I21" i="27"/>
  <c r="F21" i="27"/>
  <c r="I20" i="27"/>
  <c r="F20" i="27"/>
  <c r="J20" i="27" s="1"/>
  <c r="I19" i="27"/>
  <c r="F19" i="27"/>
  <c r="I18" i="27"/>
  <c r="F18" i="27"/>
  <c r="J18" i="27" s="1"/>
  <c r="I17" i="27"/>
  <c r="F17" i="27"/>
  <c r="I16" i="27"/>
  <c r="F16" i="27"/>
  <c r="J16" i="27" s="1"/>
  <c r="I15" i="27"/>
  <c r="J15" i="27" s="1"/>
  <c r="F15" i="27"/>
  <c r="I14" i="27"/>
  <c r="F14" i="27"/>
  <c r="J14" i="27" s="1"/>
  <c r="I13" i="27"/>
  <c r="F13" i="27"/>
  <c r="I12" i="27"/>
  <c r="F12" i="27"/>
  <c r="J12" i="27" s="1"/>
  <c r="I11" i="27"/>
  <c r="F11" i="27"/>
  <c r="I10" i="27"/>
  <c r="J10" i="27" s="1"/>
  <c r="F10" i="27"/>
  <c r="I9" i="27"/>
  <c r="F9" i="27"/>
  <c r="J9" i="27" s="1"/>
  <c r="I8" i="27"/>
  <c r="F8" i="27"/>
  <c r="I7" i="27"/>
  <c r="F7" i="27"/>
  <c r="I6" i="27"/>
  <c r="F6" i="27"/>
  <c r="I5" i="27"/>
  <c r="F5" i="27"/>
  <c r="J5" i="27" s="1"/>
  <c r="AR21" i="33" l="1"/>
  <c r="AR34" i="33"/>
  <c r="AJ35" i="33"/>
  <c r="AQ8" i="33"/>
  <c r="AR8" i="33" s="1"/>
  <c r="AR19" i="33"/>
  <c r="AR32" i="33"/>
  <c r="AR24" i="33"/>
  <c r="Q35" i="33"/>
  <c r="AQ24" i="33"/>
  <c r="AQ25" i="33"/>
  <c r="AR25" i="33" s="1"/>
  <c r="AQ28" i="33"/>
  <c r="AR28" i="33" s="1"/>
  <c r="AQ29" i="33"/>
  <c r="AR29" i="33" s="1"/>
  <c r="AS10" i="29"/>
  <c r="AS16" i="29"/>
  <c r="AT16" i="29" s="1"/>
  <c r="AS21" i="29"/>
  <c r="AS25" i="29"/>
  <c r="AX29" i="29"/>
  <c r="AY29" i="29" s="1"/>
  <c r="BD29" i="29" s="1"/>
  <c r="S35" i="29"/>
  <c r="V14" i="29"/>
  <c r="Z14" i="29" s="1"/>
  <c r="AY18" i="29"/>
  <c r="AS20" i="29"/>
  <c r="AS22" i="29"/>
  <c r="AT22" i="29" s="1"/>
  <c r="AS6" i="29"/>
  <c r="AS8" i="29"/>
  <c r="AT13" i="29"/>
  <c r="AS18" i="29"/>
  <c r="AS28" i="29"/>
  <c r="AY5" i="29"/>
  <c r="BB5" i="29" s="1"/>
  <c r="V9" i="29"/>
  <c r="Z9" i="29" s="1"/>
  <c r="AT9" i="29" s="1"/>
  <c r="AL35" i="29"/>
  <c r="V8" i="29"/>
  <c r="Z8" i="29" s="1"/>
  <c r="AS9" i="29"/>
  <c r="AS14" i="29"/>
  <c r="AX16" i="29"/>
  <c r="AY16" i="29" s="1"/>
  <c r="V23" i="29"/>
  <c r="Z23" i="29" s="1"/>
  <c r="AX25" i="29"/>
  <c r="AY25" i="29" s="1"/>
  <c r="BB25" i="29" s="1"/>
  <c r="AS29" i="29"/>
  <c r="AT29" i="29" s="1"/>
  <c r="AZ31" i="29"/>
  <c r="V7" i="29"/>
  <c r="Z7" i="29" s="1"/>
  <c r="AS12" i="29"/>
  <c r="AT12" i="29" s="1"/>
  <c r="AY13" i="29"/>
  <c r="BB13" i="29" s="1"/>
  <c r="V18" i="29"/>
  <c r="Z18" i="29" s="1"/>
  <c r="AT18" i="29" s="1"/>
  <c r="AS19" i="29"/>
  <c r="AY20" i="29"/>
  <c r="BB20" i="29" s="1"/>
  <c r="AS24" i="29"/>
  <c r="AS27" i="29"/>
  <c r="AT30" i="29"/>
  <c r="AS31" i="29"/>
  <c r="AX33" i="29"/>
  <c r="AY33" i="29" s="1"/>
  <c r="BD33" i="29" s="1"/>
  <c r="AT27" i="29"/>
  <c r="V10" i="29"/>
  <c r="Z10" i="29" s="1"/>
  <c r="AS23" i="29"/>
  <c r="V31" i="29"/>
  <c r="Z31" i="29" s="1"/>
  <c r="V32" i="29"/>
  <c r="Z32" i="29" s="1"/>
  <c r="AT32" i="29" s="1"/>
  <c r="AS33" i="29"/>
  <c r="AT34" i="29"/>
  <c r="AS26" i="29"/>
  <c r="U5" i="32"/>
  <c r="Z5" i="32" s="1"/>
  <c r="U7" i="32"/>
  <c r="Z7" i="32" s="1"/>
  <c r="AT7" i="32" s="1"/>
  <c r="AS9" i="32"/>
  <c r="U13" i="32"/>
  <c r="Z13" i="32" s="1"/>
  <c r="AY14" i="32"/>
  <c r="BB14" i="32" s="1"/>
  <c r="AX16" i="32"/>
  <c r="AY16" i="32" s="1"/>
  <c r="BD16" i="32" s="1"/>
  <c r="U17" i="32"/>
  <c r="Z17" i="32" s="1"/>
  <c r="AX19" i="32"/>
  <c r="AY19" i="32" s="1"/>
  <c r="AY22" i="32"/>
  <c r="AX26" i="32"/>
  <c r="AY26" i="32" s="1"/>
  <c r="BD26" i="32" s="1"/>
  <c r="U27" i="32"/>
  <c r="Z27" i="32" s="1"/>
  <c r="AS28" i="32"/>
  <c r="U29" i="32"/>
  <c r="Z29" i="32" s="1"/>
  <c r="AS26" i="32"/>
  <c r="AS27" i="32"/>
  <c r="AS29" i="32"/>
  <c r="AY20" i="32"/>
  <c r="AY13" i="32"/>
  <c r="AZ13" i="32" s="1"/>
  <c r="BA13" i="32" s="1"/>
  <c r="AL35" i="32"/>
  <c r="U8" i="32"/>
  <c r="Z8" i="32" s="1"/>
  <c r="AT8" i="32" s="1"/>
  <c r="U9" i="32"/>
  <c r="Z9" i="32" s="1"/>
  <c r="AT9" i="32" s="1"/>
  <c r="AS10" i="32"/>
  <c r="AT10" i="32" s="1"/>
  <c r="U20" i="32"/>
  <c r="Z20" i="32" s="1"/>
  <c r="AT20" i="32" s="1"/>
  <c r="U22" i="32"/>
  <c r="Z22" i="32" s="1"/>
  <c r="AT22" i="32" s="1"/>
  <c r="AY29" i="32"/>
  <c r="AT14" i="32"/>
  <c r="AS20" i="32"/>
  <c r="AY25" i="32"/>
  <c r="AT26" i="32"/>
  <c r="AY8" i="32"/>
  <c r="BD8" i="32" s="1"/>
  <c r="AY11" i="32"/>
  <c r="AZ11" i="32" s="1"/>
  <c r="AS19" i="32"/>
  <c r="AT19" i="32" s="1"/>
  <c r="AT28" i="32"/>
  <c r="AR6" i="33"/>
  <c r="AR10" i="33"/>
  <c r="AR22" i="33"/>
  <c r="AR33" i="33"/>
  <c r="AR9" i="33"/>
  <c r="AR18" i="33"/>
  <c r="AR27" i="33"/>
  <c r="AR31" i="33"/>
  <c r="T5" i="33"/>
  <c r="AQ5" i="33"/>
  <c r="J7" i="27"/>
  <c r="J11" i="27"/>
  <c r="J13" i="27"/>
  <c r="J17" i="27"/>
  <c r="J29" i="27" s="1"/>
  <c r="J28" i="27"/>
  <c r="J6" i="27"/>
  <c r="J8" i="27"/>
  <c r="J19" i="27"/>
  <c r="J21" i="27"/>
  <c r="J25" i="27"/>
  <c r="I29" i="27"/>
  <c r="BD5" i="32"/>
  <c r="AZ5" i="32"/>
  <c r="BA5" i="32" s="1"/>
  <c r="BB5" i="32"/>
  <c r="AX10" i="32"/>
  <c r="AY10" i="32" s="1"/>
  <c r="BD15" i="32"/>
  <c r="AZ15" i="32"/>
  <c r="BA15" i="32" s="1"/>
  <c r="BB15" i="32"/>
  <c r="BB22" i="32"/>
  <c r="AZ22" i="32"/>
  <c r="BA22" i="32" s="1"/>
  <c r="AX6" i="32"/>
  <c r="AY6" i="32" s="1"/>
  <c r="BB19" i="32"/>
  <c r="AZ19" i="32"/>
  <c r="BA19" i="32" s="1"/>
  <c r="BC19" i="32" s="1"/>
  <c r="BD25" i="32"/>
  <c r="AZ25" i="32"/>
  <c r="BA25" i="32" s="1"/>
  <c r="BB25" i="32"/>
  <c r="R35" i="32"/>
  <c r="AS5" i="32"/>
  <c r="AS6" i="32"/>
  <c r="AT6" i="32" s="1"/>
  <c r="AY7" i="32"/>
  <c r="BB8" i="32"/>
  <c r="AY9" i="32"/>
  <c r="AT16" i="32"/>
  <c r="BB16" i="32"/>
  <c r="BB17" i="32"/>
  <c r="BD17" i="32"/>
  <c r="AZ17" i="32"/>
  <c r="BA17" i="32" s="1"/>
  <c r="BD19" i="32"/>
  <c r="BB27" i="32"/>
  <c r="BD27" i="32"/>
  <c r="AZ27" i="32"/>
  <c r="BA27" i="32" s="1"/>
  <c r="BD29" i="32"/>
  <c r="AZ29" i="32"/>
  <c r="BA29" i="32" s="1"/>
  <c r="BB29" i="32"/>
  <c r="BA11" i="32"/>
  <c r="BD11" i="32"/>
  <c r="AZ14" i="32"/>
  <c r="BA14" i="32" s="1"/>
  <c r="BC14" i="32" s="1"/>
  <c r="BD14" i="32"/>
  <c r="U21" i="32"/>
  <c r="Z21" i="32" s="1"/>
  <c r="AX21" i="32"/>
  <c r="AY21" i="32" s="1"/>
  <c r="BB23" i="32"/>
  <c r="BD23" i="32"/>
  <c r="AZ23" i="32"/>
  <c r="BA23" i="32" s="1"/>
  <c r="U11" i="32"/>
  <c r="Z11" i="32" s="1"/>
  <c r="AT11" i="32" s="1"/>
  <c r="AX12" i="32"/>
  <c r="AY12" i="32" s="1"/>
  <c r="U12" i="32"/>
  <c r="Z12" i="32" s="1"/>
  <c r="AT12" i="32" s="1"/>
  <c r="U15" i="32"/>
  <c r="Z15" i="32" s="1"/>
  <c r="AT15" i="32" s="1"/>
  <c r="AX18" i="32"/>
  <c r="AY18" i="32" s="1"/>
  <c r="U18" i="32"/>
  <c r="Z18" i="32" s="1"/>
  <c r="AT18" i="32" s="1"/>
  <c r="BD20" i="32"/>
  <c r="AZ20" i="32"/>
  <c r="BA20" i="32" s="1"/>
  <c r="BB20" i="32"/>
  <c r="BD22" i="32"/>
  <c r="BB11" i="32"/>
  <c r="AT13" i="32"/>
  <c r="U24" i="32"/>
  <c r="Z24" i="32" s="1"/>
  <c r="AT24" i="32" s="1"/>
  <c r="AX24" i="32"/>
  <c r="AY24" i="32" s="1"/>
  <c r="AT25" i="32"/>
  <c r="AT29" i="32"/>
  <c r="U31" i="32"/>
  <c r="Z31" i="32" s="1"/>
  <c r="AT31" i="32" s="1"/>
  <c r="AX31" i="32"/>
  <c r="AY31" i="32" s="1"/>
  <c r="U33" i="32"/>
  <c r="Z33" i="32" s="1"/>
  <c r="AT33" i="32" s="1"/>
  <c r="AX33" i="32"/>
  <c r="AY33" i="32" s="1"/>
  <c r="AZ26" i="32"/>
  <c r="BA26" i="32" s="1"/>
  <c r="AC35" i="32"/>
  <c r="AT17" i="32"/>
  <c r="AS21" i="32"/>
  <c r="AT23" i="32"/>
  <c r="BB26" i="32"/>
  <c r="AT27" i="32"/>
  <c r="AX28" i="32"/>
  <c r="AY28" i="32" s="1"/>
  <c r="U30" i="32"/>
  <c r="Z30" i="32" s="1"/>
  <c r="AT30" i="32" s="1"/>
  <c r="AX30" i="32"/>
  <c r="AY30" i="32" s="1"/>
  <c r="U32" i="32"/>
  <c r="Z32" i="32" s="1"/>
  <c r="AT32" i="32" s="1"/>
  <c r="AX32" i="32"/>
  <c r="AY32" i="32" s="1"/>
  <c r="U34" i="32"/>
  <c r="Z34" i="32" s="1"/>
  <c r="AT34" i="32" s="1"/>
  <c r="AX34" i="32"/>
  <c r="AY34" i="32" s="1"/>
  <c r="R33" i="31"/>
  <c r="Q33" i="31"/>
  <c r="Z5" i="29"/>
  <c r="BD14" i="29"/>
  <c r="AZ14" i="29"/>
  <c r="BA14" i="29" s="1"/>
  <c r="BB14" i="29"/>
  <c r="BB32" i="29"/>
  <c r="AZ32" i="29"/>
  <c r="BA32" i="29" s="1"/>
  <c r="BD32" i="29"/>
  <c r="AT10" i="29"/>
  <c r="BD19" i="29"/>
  <c r="AZ19" i="29"/>
  <c r="BA19" i="29" s="1"/>
  <c r="BB19" i="29"/>
  <c r="AT25" i="29"/>
  <c r="BD7" i="29"/>
  <c r="BB7" i="29"/>
  <c r="AZ7" i="29"/>
  <c r="BA7" i="29" s="1"/>
  <c r="BC7" i="29" s="1"/>
  <c r="BE7" i="29" s="1"/>
  <c r="BD10" i="29"/>
  <c r="AZ10" i="29"/>
  <c r="BA10" i="29" s="1"/>
  <c r="BB10" i="29"/>
  <c r="BD16" i="29"/>
  <c r="AZ16" i="29"/>
  <c r="BA16" i="29" s="1"/>
  <c r="BB16" i="29"/>
  <c r="BB18" i="29"/>
  <c r="BD18" i="29"/>
  <c r="AZ18" i="29"/>
  <c r="BA18" i="29" s="1"/>
  <c r="BD21" i="29"/>
  <c r="AZ21" i="29"/>
  <c r="BA21" i="29" s="1"/>
  <c r="BB21" i="29"/>
  <c r="AR35" i="29"/>
  <c r="AS5" i="29"/>
  <c r="BD20" i="29"/>
  <c r="AZ20" i="29"/>
  <c r="BA20" i="29" s="1"/>
  <c r="AT33" i="29"/>
  <c r="BD8" i="29"/>
  <c r="AX24" i="29"/>
  <c r="AY24" i="29" s="1"/>
  <c r="V24" i="29"/>
  <c r="Z24" i="29" s="1"/>
  <c r="AZ8" i="29"/>
  <c r="BA8" i="29" s="1"/>
  <c r="AC35" i="29"/>
  <c r="V6" i="29"/>
  <c r="Z6" i="29" s="1"/>
  <c r="AT6" i="29" s="1"/>
  <c r="AX6" i="29"/>
  <c r="AY6" i="29" s="1"/>
  <c r="AS7" i="29"/>
  <c r="AT7" i="29" s="1"/>
  <c r="BB8" i="29"/>
  <c r="AS11" i="29"/>
  <c r="AS15" i="29"/>
  <c r="AS17" i="29"/>
  <c r="V19" i="29"/>
  <c r="Z19" i="29" s="1"/>
  <c r="AT19" i="29" s="1"/>
  <c r="V21" i="29"/>
  <c r="Z21" i="29" s="1"/>
  <c r="AT21" i="29" s="1"/>
  <c r="BD31" i="29"/>
  <c r="BD23" i="29"/>
  <c r="AZ23" i="29"/>
  <c r="BA23" i="29" s="1"/>
  <c r="BD25" i="29"/>
  <c r="AZ25" i="29"/>
  <c r="BA25" i="29" s="1"/>
  <c r="AX26" i="29"/>
  <c r="AY26" i="29" s="1"/>
  <c r="V26" i="29"/>
  <c r="Z26" i="29" s="1"/>
  <c r="BD27" i="29"/>
  <c r="AZ27" i="29"/>
  <c r="BA27" i="29" s="1"/>
  <c r="AX28" i="29"/>
  <c r="AY28" i="29" s="1"/>
  <c r="V28" i="29"/>
  <c r="Z28" i="29" s="1"/>
  <c r="AT28" i="29" s="1"/>
  <c r="AX30" i="29"/>
  <c r="AY30" i="29" s="1"/>
  <c r="AY9" i="29"/>
  <c r="AT11" i="29"/>
  <c r="AX11" i="29"/>
  <c r="AY11" i="29" s="1"/>
  <c r="AX15" i="29"/>
  <c r="AY15" i="29" s="1"/>
  <c r="V15" i="29"/>
  <c r="Z15" i="29" s="1"/>
  <c r="AX17" i="29"/>
  <c r="AY17" i="29" s="1"/>
  <c r="V17" i="29"/>
  <c r="Z17" i="29" s="1"/>
  <c r="BB23" i="29"/>
  <c r="BB27" i="29"/>
  <c r="BA31" i="29"/>
  <c r="BC31" i="29" s="1"/>
  <c r="AX34" i="29"/>
  <c r="AY34" i="29" s="1"/>
  <c r="AT14" i="29"/>
  <c r="AX12" i="29"/>
  <c r="AY12" i="29" s="1"/>
  <c r="AX22" i="29"/>
  <c r="AY22" i="29" s="1"/>
  <c r="V20" i="29"/>
  <c r="Z20" i="29" s="1"/>
  <c r="F29" i="27"/>
  <c r="P35" i="26"/>
  <c r="N35" i="26"/>
  <c r="M35" i="26"/>
  <c r="H35" i="26"/>
  <c r="G35" i="26"/>
  <c r="F35" i="26"/>
  <c r="E35" i="26"/>
  <c r="L34" i="26"/>
  <c r="Q34" i="26" s="1"/>
  <c r="K34" i="26"/>
  <c r="J34" i="26"/>
  <c r="I34" i="26"/>
  <c r="Q33" i="26"/>
  <c r="L33" i="26"/>
  <c r="I33" i="26"/>
  <c r="K33" i="26" s="1"/>
  <c r="R33" i="26" s="1"/>
  <c r="L32" i="26"/>
  <c r="Q32" i="26" s="1"/>
  <c r="K32" i="26"/>
  <c r="J32" i="26"/>
  <c r="I32" i="26"/>
  <c r="Q31" i="26"/>
  <c r="L31" i="26"/>
  <c r="I31" i="26"/>
  <c r="K31" i="26" s="1"/>
  <c r="R31" i="26" s="1"/>
  <c r="O30" i="26"/>
  <c r="L30" i="26"/>
  <c r="Q30" i="26" s="1"/>
  <c r="K30" i="26"/>
  <c r="I30" i="26"/>
  <c r="J30" i="26" s="1"/>
  <c r="Q29" i="26"/>
  <c r="O29" i="26"/>
  <c r="L29" i="26"/>
  <c r="K29" i="26"/>
  <c r="R29" i="26" s="1"/>
  <c r="J29" i="26"/>
  <c r="I29" i="26"/>
  <c r="Q28" i="26"/>
  <c r="O28" i="26"/>
  <c r="L28" i="26"/>
  <c r="J28" i="26"/>
  <c r="I28" i="26"/>
  <c r="K28" i="26" s="1"/>
  <c r="R28" i="26" s="1"/>
  <c r="O27" i="26"/>
  <c r="L27" i="26"/>
  <c r="Q27" i="26" s="1"/>
  <c r="I27" i="26"/>
  <c r="K27" i="26" s="1"/>
  <c r="R27" i="26" s="1"/>
  <c r="O26" i="26"/>
  <c r="L26" i="26"/>
  <c r="Q26" i="26" s="1"/>
  <c r="K26" i="26"/>
  <c r="R26" i="26" s="1"/>
  <c r="I26" i="26"/>
  <c r="J26" i="26" s="1"/>
  <c r="Q25" i="26"/>
  <c r="O25" i="26"/>
  <c r="L25" i="26"/>
  <c r="K25" i="26"/>
  <c r="R25" i="26" s="1"/>
  <c r="J25" i="26"/>
  <c r="I25" i="26"/>
  <c r="Q24" i="26"/>
  <c r="O24" i="26"/>
  <c r="L24" i="26"/>
  <c r="J24" i="26"/>
  <c r="I24" i="26"/>
  <c r="K24" i="26" s="1"/>
  <c r="R24" i="26" s="1"/>
  <c r="O23" i="26"/>
  <c r="L23" i="26"/>
  <c r="Q23" i="26" s="1"/>
  <c r="I23" i="26"/>
  <c r="K23" i="26" s="1"/>
  <c r="O22" i="26"/>
  <c r="L22" i="26"/>
  <c r="Q22" i="26" s="1"/>
  <c r="K22" i="26"/>
  <c r="I22" i="26"/>
  <c r="J22" i="26" s="1"/>
  <c r="Q21" i="26"/>
  <c r="O21" i="26"/>
  <c r="L21" i="26"/>
  <c r="K21" i="26"/>
  <c r="R21" i="26" s="1"/>
  <c r="J21" i="26"/>
  <c r="I21" i="26"/>
  <c r="Q20" i="26"/>
  <c r="O20" i="26"/>
  <c r="L20" i="26"/>
  <c r="J20" i="26"/>
  <c r="I20" i="26"/>
  <c r="K20" i="26" s="1"/>
  <c r="R20" i="26" s="1"/>
  <c r="L19" i="26"/>
  <c r="Q19" i="26" s="1"/>
  <c r="K19" i="26"/>
  <c r="R19" i="26" s="1"/>
  <c r="I19" i="26"/>
  <c r="J19" i="26" s="1"/>
  <c r="Q18" i="26"/>
  <c r="O18" i="26"/>
  <c r="L18" i="26"/>
  <c r="K18" i="26"/>
  <c r="R18" i="26" s="1"/>
  <c r="J18" i="26"/>
  <c r="I18" i="26"/>
  <c r="Q17" i="26"/>
  <c r="O17" i="26"/>
  <c r="L17" i="26"/>
  <c r="J17" i="26"/>
  <c r="I17" i="26"/>
  <c r="K17" i="26" s="1"/>
  <c r="R17" i="26" s="1"/>
  <c r="O16" i="26"/>
  <c r="L16" i="26"/>
  <c r="Q16" i="26" s="1"/>
  <c r="I16" i="26"/>
  <c r="K16" i="26" s="1"/>
  <c r="R16" i="26" s="1"/>
  <c r="L15" i="26"/>
  <c r="Q15" i="26" s="1"/>
  <c r="K15" i="26"/>
  <c r="R15" i="26" s="1"/>
  <c r="J15" i="26"/>
  <c r="I15" i="26"/>
  <c r="Q14" i="26"/>
  <c r="L14" i="26"/>
  <c r="I14" i="26"/>
  <c r="K14" i="26" s="1"/>
  <c r="R14" i="26" s="1"/>
  <c r="L13" i="26"/>
  <c r="Q13" i="26" s="1"/>
  <c r="K13" i="26"/>
  <c r="R13" i="26" s="1"/>
  <c r="J13" i="26"/>
  <c r="I13" i="26"/>
  <c r="Q12" i="26"/>
  <c r="L12" i="26"/>
  <c r="I12" i="26"/>
  <c r="K12" i="26" s="1"/>
  <c r="R12" i="26" s="1"/>
  <c r="O11" i="26"/>
  <c r="L11" i="26"/>
  <c r="Q11" i="26" s="1"/>
  <c r="K11" i="26"/>
  <c r="R11" i="26" s="1"/>
  <c r="I11" i="26"/>
  <c r="J11" i="26" s="1"/>
  <c r="Q10" i="26"/>
  <c r="O10" i="26"/>
  <c r="L10" i="26"/>
  <c r="K10" i="26"/>
  <c r="R10" i="26" s="1"/>
  <c r="J10" i="26"/>
  <c r="I10" i="26"/>
  <c r="Q9" i="26"/>
  <c r="O9" i="26"/>
  <c r="L9" i="26"/>
  <c r="J9" i="26"/>
  <c r="I9" i="26"/>
  <c r="K9" i="26" s="1"/>
  <c r="R9" i="26" s="1"/>
  <c r="O8" i="26"/>
  <c r="L8" i="26"/>
  <c r="Q8" i="26" s="1"/>
  <c r="I8" i="26"/>
  <c r="K8" i="26" s="1"/>
  <c r="R8" i="26" s="1"/>
  <c r="O7" i="26"/>
  <c r="L7" i="26"/>
  <c r="Q7" i="26" s="1"/>
  <c r="K7" i="26"/>
  <c r="I7" i="26"/>
  <c r="J7" i="26" s="1"/>
  <c r="Q6" i="26"/>
  <c r="O6" i="26"/>
  <c r="O35" i="26" s="1"/>
  <c r="L6" i="26"/>
  <c r="K6" i="26"/>
  <c r="R6" i="26" s="1"/>
  <c r="J6" i="26"/>
  <c r="I6" i="26"/>
  <c r="Q5" i="26"/>
  <c r="L5" i="26"/>
  <c r="L35" i="26" s="1"/>
  <c r="I5" i="26"/>
  <c r="K5" i="26" s="1"/>
  <c r="AQ35" i="33" l="1"/>
  <c r="AZ29" i="29"/>
  <c r="BA29" i="29" s="1"/>
  <c r="BC27" i="29"/>
  <c r="BE27" i="29" s="1"/>
  <c r="AT24" i="29"/>
  <c r="BC32" i="29"/>
  <c r="AT8" i="29"/>
  <c r="BB29" i="29"/>
  <c r="BC29" i="29" s="1"/>
  <c r="BE29" i="29" s="1"/>
  <c r="AT20" i="29"/>
  <c r="AZ33" i="29"/>
  <c r="BA33" i="29" s="1"/>
  <c r="BD13" i="29"/>
  <c r="AT31" i="29"/>
  <c r="AT15" i="29"/>
  <c r="BB33" i="29"/>
  <c r="BC33" i="29" s="1"/>
  <c r="BE33" i="29" s="1"/>
  <c r="AZ13" i="29"/>
  <c r="BA13" i="29" s="1"/>
  <c r="BC13" i="29" s="1"/>
  <c r="BE13" i="29" s="1"/>
  <c r="BC18" i="29"/>
  <c r="BE18" i="29" s="1"/>
  <c r="BD5" i="29"/>
  <c r="AT26" i="29"/>
  <c r="BC10" i="29"/>
  <c r="BE10" i="29" s="1"/>
  <c r="BC19" i="29"/>
  <c r="BE19" i="29" s="1"/>
  <c r="AZ5" i="29"/>
  <c r="BA5" i="29" s="1"/>
  <c r="BC5" i="29" s="1"/>
  <c r="BE5" i="29" s="1"/>
  <c r="AT23" i="29"/>
  <c r="BD13" i="32"/>
  <c r="BB13" i="32"/>
  <c r="BC13" i="32" s="1"/>
  <c r="BE13" i="32" s="1"/>
  <c r="AZ16" i="32"/>
  <c r="BA16" i="32" s="1"/>
  <c r="AS35" i="32"/>
  <c r="BC5" i="32"/>
  <c r="BE5" i="32" s="1"/>
  <c r="AZ8" i="32"/>
  <c r="BA8" i="32" s="1"/>
  <c r="BC8" i="32" s="1"/>
  <c r="BE8" i="32" s="1"/>
  <c r="BE14" i="32"/>
  <c r="BC29" i="32"/>
  <c r="BE29" i="32" s="1"/>
  <c r="BC20" i="29"/>
  <c r="BE20" i="29" s="1"/>
  <c r="BE19" i="32"/>
  <c r="BC22" i="32"/>
  <c r="T35" i="33"/>
  <c r="X5" i="33"/>
  <c r="BC20" i="32"/>
  <c r="BE20" i="32" s="1"/>
  <c r="BC23" i="32"/>
  <c r="BE23" i="32" s="1"/>
  <c r="BC27" i="32"/>
  <c r="BE27" i="32" s="1"/>
  <c r="BE22" i="32"/>
  <c r="BC25" i="32"/>
  <c r="BE25" i="32" s="1"/>
  <c r="BC15" i="32"/>
  <c r="BE15" i="32" s="1"/>
  <c r="BC16" i="29"/>
  <c r="BE16" i="29" s="1"/>
  <c r="BC21" i="29"/>
  <c r="BE21" i="29" s="1"/>
  <c r="BE31" i="29"/>
  <c r="BC25" i="29"/>
  <c r="BE25" i="29" s="1"/>
  <c r="BC8" i="29"/>
  <c r="BE8" i="29" s="1"/>
  <c r="BC14" i="29"/>
  <c r="BE14" i="29" s="1"/>
  <c r="BD31" i="32"/>
  <c r="AZ31" i="32"/>
  <c r="BA31" i="32" s="1"/>
  <c r="BB31" i="32"/>
  <c r="BB18" i="32"/>
  <c r="BD18" i="32"/>
  <c r="AZ18" i="32"/>
  <c r="BA18" i="32" s="1"/>
  <c r="BC18" i="32" s="1"/>
  <c r="BD21" i="32"/>
  <c r="AZ21" i="32"/>
  <c r="BA21" i="32" s="1"/>
  <c r="BB21" i="32"/>
  <c r="BD6" i="32"/>
  <c r="AZ6" i="32"/>
  <c r="BA6" i="32" s="1"/>
  <c r="BB6" i="32"/>
  <c r="AZ10" i="32"/>
  <c r="BA10" i="32" s="1"/>
  <c r="BD10" i="32"/>
  <c r="BB10" i="32"/>
  <c r="BD34" i="32"/>
  <c r="AZ34" i="32"/>
  <c r="BA34" i="32" s="1"/>
  <c r="BB34" i="32"/>
  <c r="BD30" i="32"/>
  <c r="AZ30" i="32"/>
  <c r="BA30" i="32" s="1"/>
  <c r="BB30" i="32"/>
  <c r="BC26" i="32"/>
  <c r="BE26" i="32" s="1"/>
  <c r="BB12" i="32"/>
  <c r="AZ12" i="32"/>
  <c r="BA12" i="32" s="1"/>
  <c r="BD12" i="32"/>
  <c r="U35" i="32"/>
  <c r="BD32" i="32"/>
  <c r="AZ32" i="32"/>
  <c r="BA32" i="32" s="1"/>
  <c r="BB32" i="32"/>
  <c r="BD28" i="32"/>
  <c r="BB28" i="32"/>
  <c r="AZ28" i="32"/>
  <c r="BA28" i="32" s="1"/>
  <c r="BD24" i="32"/>
  <c r="BB24" i="32"/>
  <c r="AZ24" i="32"/>
  <c r="BA24" i="32" s="1"/>
  <c r="AT5" i="32"/>
  <c r="AT21" i="32"/>
  <c r="BC17" i="32"/>
  <c r="BE17" i="32" s="1"/>
  <c r="BB9" i="32"/>
  <c r="AZ9" i="32"/>
  <c r="BA9" i="32" s="1"/>
  <c r="BD9" i="32"/>
  <c r="BB7" i="32"/>
  <c r="BD7" i="32"/>
  <c r="AZ7" i="32"/>
  <c r="BA7" i="32" s="1"/>
  <c r="BD33" i="32"/>
  <c r="AZ33" i="32"/>
  <c r="BA33" i="32" s="1"/>
  <c r="BB33" i="32"/>
  <c r="Z35" i="32"/>
  <c r="BC11" i="32"/>
  <c r="BE11" i="32" s="1"/>
  <c r="BC16" i="32"/>
  <c r="BE16" i="32" s="1"/>
  <c r="BB22" i="29"/>
  <c r="BD22" i="29"/>
  <c r="AZ22" i="29"/>
  <c r="BA22" i="29" s="1"/>
  <c r="BB15" i="29"/>
  <c r="AZ15" i="29"/>
  <c r="BA15" i="29" s="1"/>
  <c r="BD15" i="29"/>
  <c r="BB17" i="29"/>
  <c r="AZ17" i="29"/>
  <c r="BA17" i="29" s="1"/>
  <c r="BD17" i="29"/>
  <c r="BB26" i="29"/>
  <c r="BD26" i="29"/>
  <c r="AZ26" i="29"/>
  <c r="BA26" i="29" s="1"/>
  <c r="BB24" i="29"/>
  <c r="BD24" i="29"/>
  <c r="AZ24" i="29"/>
  <c r="BA24" i="29" s="1"/>
  <c r="BE32" i="29"/>
  <c r="BD34" i="29"/>
  <c r="AZ34" i="29"/>
  <c r="BA34" i="29" s="1"/>
  <c r="BB34" i="29"/>
  <c r="BD9" i="29"/>
  <c r="AZ9" i="29"/>
  <c r="BA9" i="29" s="1"/>
  <c r="BB9" i="29"/>
  <c r="BD30" i="29"/>
  <c r="AZ30" i="29"/>
  <c r="BA30" i="29" s="1"/>
  <c r="BB30" i="29"/>
  <c r="BC23" i="29"/>
  <c r="BE23" i="29" s="1"/>
  <c r="AS35" i="29"/>
  <c r="Z35" i="29"/>
  <c r="AT5" i="29"/>
  <c r="BB12" i="29"/>
  <c r="AZ12" i="29"/>
  <c r="BA12" i="29" s="1"/>
  <c r="BD12" i="29"/>
  <c r="AT17" i="29"/>
  <c r="BD11" i="29"/>
  <c r="AZ11" i="29"/>
  <c r="BA11" i="29" s="1"/>
  <c r="BB11" i="29"/>
  <c r="BB28" i="29"/>
  <c r="BD28" i="29"/>
  <c r="AZ28" i="29"/>
  <c r="BA28" i="29" s="1"/>
  <c r="BD6" i="29"/>
  <c r="BB6" i="29"/>
  <c r="AZ6" i="29"/>
  <c r="BA6" i="29" s="1"/>
  <c r="V35" i="29"/>
  <c r="K35" i="26"/>
  <c r="R5" i="26"/>
  <c r="Q35" i="26"/>
  <c r="R7" i="26"/>
  <c r="R22" i="26"/>
  <c r="R30" i="26"/>
  <c r="R32" i="26"/>
  <c r="R23" i="26"/>
  <c r="R34" i="26"/>
  <c r="I35" i="26"/>
  <c r="J5" i="26"/>
  <c r="J35" i="26" s="1"/>
  <c r="J8" i="26"/>
  <c r="J12" i="26"/>
  <c r="J14" i="26"/>
  <c r="J16" i="26"/>
  <c r="J23" i="26"/>
  <c r="J27" i="26"/>
  <c r="J31" i="26"/>
  <c r="J33" i="26"/>
  <c r="P35" i="24"/>
  <c r="N35" i="24"/>
  <c r="M35" i="24"/>
  <c r="H35" i="24"/>
  <c r="G35" i="24"/>
  <c r="F35" i="24"/>
  <c r="E35" i="24"/>
  <c r="Q34" i="24"/>
  <c r="L34" i="24"/>
  <c r="I34" i="24"/>
  <c r="L33" i="24"/>
  <c r="Q33" i="24" s="1"/>
  <c r="K33" i="24"/>
  <c r="R33" i="24" s="1"/>
  <c r="I33" i="24"/>
  <c r="J33" i="24" s="1"/>
  <c r="Q32" i="24"/>
  <c r="L32" i="24"/>
  <c r="I32" i="24"/>
  <c r="L31" i="24"/>
  <c r="Q31" i="24" s="1"/>
  <c r="K31" i="24"/>
  <c r="I31" i="24"/>
  <c r="J31" i="24" s="1"/>
  <c r="Q30" i="24"/>
  <c r="O30" i="24"/>
  <c r="L30" i="24"/>
  <c r="K30" i="24"/>
  <c r="J30" i="24"/>
  <c r="I30" i="24"/>
  <c r="O29" i="24"/>
  <c r="Q29" i="24" s="1"/>
  <c r="L29" i="24"/>
  <c r="I29" i="24"/>
  <c r="O28" i="24"/>
  <c r="L28" i="24"/>
  <c r="Q28" i="24" s="1"/>
  <c r="I28" i="24"/>
  <c r="K28" i="24" s="1"/>
  <c r="R27" i="24"/>
  <c r="O27" i="24"/>
  <c r="L27" i="24"/>
  <c r="Q27" i="24" s="1"/>
  <c r="K27" i="24"/>
  <c r="I27" i="24"/>
  <c r="J27" i="24" s="1"/>
  <c r="Q26" i="24"/>
  <c r="O26" i="24"/>
  <c r="L26" i="24"/>
  <c r="K26" i="24"/>
  <c r="J26" i="24"/>
  <c r="I26" i="24"/>
  <c r="O25" i="24"/>
  <c r="Q25" i="24" s="1"/>
  <c r="L25" i="24"/>
  <c r="I25" i="24"/>
  <c r="O24" i="24"/>
  <c r="L24" i="24"/>
  <c r="Q24" i="24" s="1"/>
  <c r="I24" i="24"/>
  <c r="K24" i="24" s="1"/>
  <c r="R24" i="24" s="1"/>
  <c r="R23" i="24"/>
  <c r="O23" i="24"/>
  <c r="L23" i="24"/>
  <c r="Q23" i="24" s="1"/>
  <c r="K23" i="24"/>
  <c r="I23" i="24"/>
  <c r="J23" i="24" s="1"/>
  <c r="Q22" i="24"/>
  <c r="O22" i="24"/>
  <c r="L22" i="24"/>
  <c r="K22" i="24"/>
  <c r="R22" i="24" s="1"/>
  <c r="J22" i="24"/>
  <c r="I22" i="24"/>
  <c r="O21" i="24"/>
  <c r="Q21" i="24" s="1"/>
  <c r="L21" i="24"/>
  <c r="I21" i="24"/>
  <c r="O20" i="24"/>
  <c r="L20" i="24"/>
  <c r="Q20" i="24" s="1"/>
  <c r="I20" i="24"/>
  <c r="K20" i="24" s="1"/>
  <c r="R20" i="24" s="1"/>
  <c r="R19" i="24"/>
  <c r="L19" i="24"/>
  <c r="Q19" i="24" s="1"/>
  <c r="K19" i="24"/>
  <c r="J19" i="24"/>
  <c r="I19" i="24"/>
  <c r="O18" i="24"/>
  <c r="Q18" i="24" s="1"/>
  <c r="L18" i="24"/>
  <c r="I18" i="24"/>
  <c r="O17" i="24"/>
  <c r="L17" i="24"/>
  <c r="Q17" i="24" s="1"/>
  <c r="I17" i="24"/>
  <c r="K17" i="24" s="1"/>
  <c r="R17" i="24" s="1"/>
  <c r="R16" i="24"/>
  <c r="O16" i="24"/>
  <c r="L16" i="24"/>
  <c r="Q16" i="24" s="1"/>
  <c r="K16" i="24"/>
  <c r="I16" i="24"/>
  <c r="J16" i="24" s="1"/>
  <c r="Q15" i="24"/>
  <c r="L15" i="24"/>
  <c r="I15" i="24"/>
  <c r="L14" i="24"/>
  <c r="Q14" i="24" s="1"/>
  <c r="K14" i="24"/>
  <c r="I14" i="24"/>
  <c r="J14" i="24" s="1"/>
  <c r="Q13" i="24"/>
  <c r="L13" i="24"/>
  <c r="I13" i="24"/>
  <c r="L12" i="24"/>
  <c r="Q12" i="24" s="1"/>
  <c r="K12" i="24"/>
  <c r="R12" i="24" s="1"/>
  <c r="I12" i="24"/>
  <c r="J12" i="24" s="1"/>
  <c r="Q11" i="24"/>
  <c r="O11" i="24"/>
  <c r="L11" i="24"/>
  <c r="K11" i="24"/>
  <c r="R11" i="24" s="1"/>
  <c r="J11" i="24"/>
  <c r="I11" i="24"/>
  <c r="O10" i="24"/>
  <c r="Q10" i="24" s="1"/>
  <c r="L10" i="24"/>
  <c r="I10" i="24"/>
  <c r="K10" i="24" s="1"/>
  <c r="O9" i="24"/>
  <c r="L9" i="24"/>
  <c r="I9" i="24"/>
  <c r="R8" i="24"/>
  <c r="O8" i="24"/>
  <c r="L8" i="24"/>
  <c r="Q8" i="24" s="1"/>
  <c r="K8" i="24"/>
  <c r="I8" i="24"/>
  <c r="J8" i="24" s="1"/>
  <c r="Q7" i="24"/>
  <c r="O7" i="24"/>
  <c r="L7" i="24"/>
  <c r="K7" i="24"/>
  <c r="R7" i="24" s="1"/>
  <c r="J7" i="24"/>
  <c r="I7" i="24"/>
  <c r="O6" i="24"/>
  <c r="O35" i="24" s="1"/>
  <c r="L6" i="24"/>
  <c r="I6" i="24"/>
  <c r="K6" i="24" s="1"/>
  <c r="L5" i="24"/>
  <c r="K5" i="24"/>
  <c r="I5" i="24"/>
  <c r="J5" i="24" s="1"/>
  <c r="AP35" i="23"/>
  <c r="AM35" i="23"/>
  <c r="AG35" i="23"/>
  <c r="AD35" i="23"/>
  <c r="W35" i="23"/>
  <c r="P35" i="23"/>
  <c r="O35" i="23"/>
  <c r="L35" i="23"/>
  <c r="I35" i="23"/>
  <c r="AA34" i="23"/>
  <c r="AQ34" i="23" s="1"/>
  <c r="Q34" i="23"/>
  <c r="T34" i="23" s="1"/>
  <c r="X34" i="23" s="1"/>
  <c r="AR34" i="23" s="1"/>
  <c r="AA33" i="23"/>
  <c r="AQ33" i="23" s="1"/>
  <c r="Q33" i="23"/>
  <c r="T33" i="23" s="1"/>
  <c r="X33" i="23" s="1"/>
  <c r="AA32" i="23"/>
  <c r="AQ32" i="23" s="1"/>
  <c r="Q32" i="23"/>
  <c r="T32" i="23" s="1"/>
  <c r="X32" i="23" s="1"/>
  <c r="AA31" i="23"/>
  <c r="AQ31" i="23" s="1"/>
  <c r="Q31" i="23"/>
  <c r="T31" i="23" s="1"/>
  <c r="X31" i="23" s="1"/>
  <c r="AA30" i="23"/>
  <c r="AQ30" i="23" s="1"/>
  <c r="Q30" i="23"/>
  <c r="T30" i="23" s="1"/>
  <c r="X30" i="23" s="1"/>
  <c r="AJ29" i="23"/>
  <c r="AQ29" i="23" s="1"/>
  <c r="AA29" i="23"/>
  <c r="T29" i="23"/>
  <c r="X29" i="23" s="1"/>
  <c r="Q29" i="23"/>
  <c r="AJ28" i="23"/>
  <c r="AQ28" i="23" s="1"/>
  <c r="AA28" i="23"/>
  <c r="Q28" i="23"/>
  <c r="T28" i="23" s="1"/>
  <c r="X28" i="23" s="1"/>
  <c r="AJ27" i="23"/>
  <c r="AA27" i="23"/>
  <c r="AQ27" i="23" s="1"/>
  <c r="Q27" i="23"/>
  <c r="T27" i="23" s="1"/>
  <c r="X27" i="23" s="1"/>
  <c r="AJ26" i="23"/>
  <c r="AA26" i="23"/>
  <c r="Q26" i="23"/>
  <c r="T26" i="23" s="1"/>
  <c r="X26" i="23" s="1"/>
  <c r="AJ25" i="23"/>
  <c r="AA25" i="23"/>
  <c r="AQ25" i="23" s="1"/>
  <c r="Q25" i="23"/>
  <c r="T25" i="23" s="1"/>
  <c r="X25" i="23" s="1"/>
  <c r="AJ24" i="23"/>
  <c r="AA24" i="23"/>
  <c r="Q24" i="23"/>
  <c r="T24" i="23" s="1"/>
  <c r="X24" i="23" s="1"/>
  <c r="AJ23" i="23"/>
  <c r="AA23" i="23"/>
  <c r="Q23" i="23"/>
  <c r="T23" i="23" s="1"/>
  <c r="X23" i="23" s="1"/>
  <c r="AQ22" i="23"/>
  <c r="Q22" i="23"/>
  <c r="T22" i="23" s="1"/>
  <c r="X22" i="23" s="1"/>
  <c r="AJ21" i="23"/>
  <c r="AQ21" i="23" s="1"/>
  <c r="Q21" i="23"/>
  <c r="T21" i="23" s="1"/>
  <c r="X21" i="23" s="1"/>
  <c r="AJ20" i="23"/>
  <c r="AA20" i="23"/>
  <c r="AQ20" i="23" s="1"/>
  <c r="Q20" i="23"/>
  <c r="T20" i="23" s="1"/>
  <c r="X20" i="23" s="1"/>
  <c r="AJ19" i="23"/>
  <c r="AA19" i="23"/>
  <c r="Q19" i="23"/>
  <c r="T19" i="23" s="1"/>
  <c r="X19" i="23" s="1"/>
  <c r="AA18" i="23"/>
  <c r="AQ18" i="23" s="1"/>
  <c r="Q18" i="23"/>
  <c r="T18" i="23" s="1"/>
  <c r="X18" i="23" s="1"/>
  <c r="AQ17" i="23"/>
  <c r="AJ17" i="23"/>
  <c r="Q17" i="23"/>
  <c r="T17" i="23" s="1"/>
  <c r="X17" i="23" s="1"/>
  <c r="AJ16" i="23"/>
  <c r="AA16" i="23"/>
  <c r="AQ16" i="23" s="1"/>
  <c r="Q16" i="23"/>
  <c r="T16" i="23" s="1"/>
  <c r="X16" i="23" s="1"/>
  <c r="AJ15" i="23"/>
  <c r="AA15" i="23"/>
  <c r="Q15" i="23"/>
  <c r="T15" i="23" s="1"/>
  <c r="X15" i="23" s="1"/>
  <c r="AA14" i="23"/>
  <c r="AQ14" i="23" s="1"/>
  <c r="Q14" i="23"/>
  <c r="T14" i="23" s="1"/>
  <c r="X14" i="23" s="1"/>
  <c r="AA13" i="23"/>
  <c r="AQ13" i="23" s="1"/>
  <c r="Q13" i="23"/>
  <c r="T13" i="23" s="1"/>
  <c r="X13" i="23" s="1"/>
  <c r="AA12" i="23"/>
  <c r="AQ12" i="23" s="1"/>
  <c r="Q12" i="23"/>
  <c r="T12" i="23" s="1"/>
  <c r="X12" i="23" s="1"/>
  <c r="AA11" i="23"/>
  <c r="AQ11" i="23" s="1"/>
  <c r="Q11" i="23"/>
  <c r="T11" i="23" s="1"/>
  <c r="X11" i="23" s="1"/>
  <c r="AJ10" i="23"/>
  <c r="AA10" i="23"/>
  <c r="T10" i="23"/>
  <c r="X10" i="23" s="1"/>
  <c r="Q10" i="23"/>
  <c r="AJ9" i="23"/>
  <c r="AQ9" i="23" s="1"/>
  <c r="AA9" i="23"/>
  <c r="Q9" i="23"/>
  <c r="T9" i="23" s="1"/>
  <c r="X9" i="23" s="1"/>
  <c r="AJ8" i="23"/>
  <c r="AA8" i="23"/>
  <c r="Q8" i="23"/>
  <c r="T8" i="23" s="1"/>
  <c r="X8" i="23" s="1"/>
  <c r="AJ7" i="23"/>
  <c r="AA7" i="23"/>
  <c r="Q7" i="23"/>
  <c r="T7" i="23" s="1"/>
  <c r="X7" i="23" s="1"/>
  <c r="AJ6" i="23"/>
  <c r="AA6" i="23"/>
  <c r="Q6" i="23"/>
  <c r="T6" i="23" s="1"/>
  <c r="X6" i="23" s="1"/>
  <c r="AJ5" i="23"/>
  <c r="AA5" i="23"/>
  <c r="Q5" i="23"/>
  <c r="T5" i="23" s="1"/>
  <c r="AJ36" i="22"/>
  <c r="AD36" i="22"/>
  <c r="AA36" i="22"/>
  <c r="P36" i="22"/>
  <c r="O36" i="22"/>
  <c r="L36" i="22"/>
  <c r="I36" i="22"/>
  <c r="X35" i="22"/>
  <c r="AK35" i="22" s="1"/>
  <c r="Q35" i="22"/>
  <c r="T35" i="22" s="1"/>
  <c r="U35" i="22" s="1"/>
  <c r="X34" i="22"/>
  <c r="AK34" i="22" s="1"/>
  <c r="Q34" i="22"/>
  <c r="T34" i="22" s="1"/>
  <c r="U34" i="22" s="1"/>
  <c r="AL34" i="22" s="1"/>
  <c r="X33" i="22"/>
  <c r="AK33" i="22" s="1"/>
  <c r="Q33" i="22"/>
  <c r="T33" i="22" s="1"/>
  <c r="U33" i="22" s="1"/>
  <c r="X32" i="22"/>
  <c r="AK32" i="22" s="1"/>
  <c r="Q32" i="22"/>
  <c r="T32" i="22" s="1"/>
  <c r="U32" i="22" s="1"/>
  <c r="AK31" i="22"/>
  <c r="X31" i="22"/>
  <c r="Q31" i="22"/>
  <c r="T31" i="22" s="1"/>
  <c r="U31" i="22" s="1"/>
  <c r="AG30" i="22"/>
  <c r="X30" i="22"/>
  <c r="AK30" i="22" s="1"/>
  <c r="Q30" i="22"/>
  <c r="T30" i="22" s="1"/>
  <c r="U30" i="22" s="1"/>
  <c r="AG29" i="22"/>
  <c r="X29" i="22"/>
  <c r="Q29" i="22"/>
  <c r="T29" i="22" s="1"/>
  <c r="U29" i="22" s="1"/>
  <c r="AG28" i="22"/>
  <c r="X28" i="22"/>
  <c r="AK28" i="22" s="1"/>
  <c r="T28" i="22"/>
  <c r="U28" i="22" s="1"/>
  <c r="Q28" i="22"/>
  <c r="AG27" i="22"/>
  <c r="AK27" i="22" s="1"/>
  <c r="X27" i="22"/>
  <c r="Q27" i="22"/>
  <c r="T27" i="22" s="1"/>
  <c r="U27" i="22" s="1"/>
  <c r="AG26" i="22"/>
  <c r="X26" i="22"/>
  <c r="AK26" i="22" s="1"/>
  <c r="Q26" i="22"/>
  <c r="T26" i="22" s="1"/>
  <c r="U26" i="22" s="1"/>
  <c r="AG25" i="22"/>
  <c r="X25" i="22"/>
  <c r="Q25" i="22"/>
  <c r="T25" i="22" s="1"/>
  <c r="U25" i="22" s="1"/>
  <c r="AG24" i="22"/>
  <c r="AK24" i="22" s="1"/>
  <c r="X24" i="22"/>
  <c r="T24" i="22"/>
  <c r="U24" i="22" s="1"/>
  <c r="Q24" i="22"/>
  <c r="AK23" i="22"/>
  <c r="Q23" i="22"/>
  <c r="T23" i="22" s="1"/>
  <c r="U23" i="22" s="1"/>
  <c r="AK22" i="22"/>
  <c r="AG22" i="22"/>
  <c r="Q22" i="22"/>
  <c r="T22" i="22" s="1"/>
  <c r="U22" i="22" s="1"/>
  <c r="AG21" i="22"/>
  <c r="X21" i="22"/>
  <c r="AK21" i="22" s="1"/>
  <c r="Q21" i="22"/>
  <c r="T21" i="22" s="1"/>
  <c r="U21" i="22" s="1"/>
  <c r="AG20" i="22"/>
  <c r="X20" i="22"/>
  <c r="U20" i="22"/>
  <c r="Q20" i="22"/>
  <c r="T20" i="22" s="1"/>
  <c r="AK19" i="22"/>
  <c r="AG19" i="22"/>
  <c r="X19" i="22"/>
  <c r="Q19" i="22"/>
  <c r="T19" i="22" s="1"/>
  <c r="U19" i="22" s="1"/>
  <c r="X18" i="22"/>
  <c r="AK18" i="22" s="1"/>
  <c r="Q18" i="22"/>
  <c r="T18" i="22" s="1"/>
  <c r="U18" i="22" s="1"/>
  <c r="AL18" i="22" s="1"/>
  <c r="AG17" i="22"/>
  <c r="AK17" i="22" s="1"/>
  <c r="T17" i="22"/>
  <c r="U17" i="22" s="1"/>
  <c r="AL17" i="22" s="1"/>
  <c r="Q17" i="22"/>
  <c r="AG16" i="22"/>
  <c r="AK16" i="22" s="1"/>
  <c r="X16" i="22"/>
  <c r="Q16" i="22"/>
  <c r="T16" i="22" s="1"/>
  <c r="U16" i="22" s="1"/>
  <c r="AL16" i="22" s="1"/>
  <c r="AG15" i="22"/>
  <c r="X15" i="22"/>
  <c r="Q15" i="22"/>
  <c r="T15" i="22" s="1"/>
  <c r="U15" i="22" s="1"/>
  <c r="X14" i="22"/>
  <c r="AK14" i="22" s="1"/>
  <c r="Q14" i="22"/>
  <c r="T14" i="22" s="1"/>
  <c r="U14" i="22" s="1"/>
  <c r="AL14" i="22" s="1"/>
  <c r="X13" i="22"/>
  <c r="AK13" i="22" s="1"/>
  <c r="Q13" i="22"/>
  <c r="T13" i="22" s="1"/>
  <c r="U13" i="22" s="1"/>
  <c r="X12" i="22"/>
  <c r="AK12" i="22" s="1"/>
  <c r="Q12" i="22"/>
  <c r="T12" i="22" s="1"/>
  <c r="U12" i="22" s="1"/>
  <c r="AL12" i="22" s="1"/>
  <c r="X11" i="22"/>
  <c r="AK11" i="22" s="1"/>
  <c r="Q11" i="22"/>
  <c r="T11" i="22" s="1"/>
  <c r="U11" i="22" s="1"/>
  <c r="AG10" i="22"/>
  <c r="X10" i="22"/>
  <c r="Q10" i="22"/>
  <c r="T10" i="22" s="1"/>
  <c r="U10" i="22" s="1"/>
  <c r="AG9" i="22"/>
  <c r="AK9" i="22" s="1"/>
  <c r="X9" i="22"/>
  <c r="Q9" i="22"/>
  <c r="T9" i="22" s="1"/>
  <c r="U9" i="22" s="1"/>
  <c r="AL9" i="22" s="1"/>
  <c r="AG8" i="22"/>
  <c r="X8" i="22"/>
  <c r="Q8" i="22"/>
  <c r="T8" i="22" s="1"/>
  <c r="U8" i="22" s="1"/>
  <c r="AG7" i="22"/>
  <c r="AG36" i="22" s="1"/>
  <c r="X7" i="22"/>
  <c r="Q7" i="22"/>
  <c r="T7" i="22" s="1"/>
  <c r="U7" i="22" s="1"/>
  <c r="AG6" i="22"/>
  <c r="X6" i="22"/>
  <c r="Q6" i="22"/>
  <c r="T6" i="22" s="1"/>
  <c r="U6" i="22" s="1"/>
  <c r="AG5" i="22"/>
  <c r="X5" i="22"/>
  <c r="AK5" i="22" s="1"/>
  <c r="T5" i="22"/>
  <c r="U5" i="22" s="1"/>
  <c r="Q5" i="22"/>
  <c r="AP35" i="21"/>
  <c r="AM35" i="21"/>
  <c r="AG35" i="21"/>
  <c r="W35" i="21"/>
  <c r="P35" i="21"/>
  <c r="O35" i="21"/>
  <c r="L35" i="21"/>
  <c r="I35" i="21"/>
  <c r="AV34" i="21"/>
  <c r="AW34" i="21" s="1"/>
  <c r="AQ34" i="21"/>
  <c r="AA34" i="21"/>
  <c r="Q34" i="21"/>
  <c r="T34" i="21" s="1"/>
  <c r="X34" i="21" s="1"/>
  <c r="AA33" i="21"/>
  <c r="AQ33" i="21" s="1"/>
  <c r="Q33" i="21"/>
  <c r="AA32" i="21"/>
  <c r="AQ32" i="21" s="1"/>
  <c r="T32" i="21"/>
  <c r="X32" i="21" s="1"/>
  <c r="Q32" i="21"/>
  <c r="AV32" i="21" s="1"/>
  <c r="AW32" i="21" s="1"/>
  <c r="AZ32" i="21" s="1"/>
  <c r="AV31" i="21"/>
  <c r="AW31" i="21" s="1"/>
  <c r="BB31" i="21" s="1"/>
  <c r="AA31" i="21"/>
  <c r="AQ31" i="21" s="1"/>
  <c r="X31" i="21"/>
  <c r="T31" i="21"/>
  <c r="Q31" i="21"/>
  <c r="AV30" i="21"/>
  <c r="AW30" i="21" s="1"/>
  <c r="AX30" i="21" s="1"/>
  <c r="AQ30" i="21"/>
  <c r="AA30" i="21"/>
  <c r="Q30" i="21"/>
  <c r="T30" i="21" s="1"/>
  <c r="X30" i="21" s="1"/>
  <c r="AZ29" i="21"/>
  <c r="AX29" i="21"/>
  <c r="AY29" i="21" s="1"/>
  <c r="AV29" i="21"/>
  <c r="AW29" i="21" s="1"/>
  <c r="BB29" i="21" s="1"/>
  <c r="AJ29" i="21"/>
  <c r="AA29" i="21"/>
  <c r="AQ29" i="21" s="1"/>
  <c r="T29" i="21"/>
  <c r="X29" i="21" s="1"/>
  <c r="Q29" i="21"/>
  <c r="AJ28" i="21"/>
  <c r="AA28" i="21"/>
  <c r="X28" i="21"/>
  <c r="Q28" i="21"/>
  <c r="T28" i="21" s="1"/>
  <c r="AJ27" i="21"/>
  <c r="AA27" i="21"/>
  <c r="Q27" i="21"/>
  <c r="AV27" i="21" s="1"/>
  <c r="AW27" i="21" s="1"/>
  <c r="AJ26" i="21"/>
  <c r="AQ26" i="21" s="1"/>
  <c r="AA26" i="21"/>
  <c r="T26" i="21"/>
  <c r="X26" i="21" s="1"/>
  <c r="Q26" i="21"/>
  <c r="AV26" i="21" s="1"/>
  <c r="AW26" i="21" s="1"/>
  <c r="AX26" i="21" s="1"/>
  <c r="AY26" i="21" s="1"/>
  <c r="AV25" i="21"/>
  <c r="AW25" i="21" s="1"/>
  <c r="BB25" i="21" s="1"/>
  <c r="AJ25" i="21"/>
  <c r="AA25" i="21"/>
  <c r="T25" i="21"/>
  <c r="X25" i="21" s="1"/>
  <c r="Q25" i="21"/>
  <c r="AJ24" i="21"/>
  <c r="AA24" i="21"/>
  <c r="Q24" i="21"/>
  <c r="AQ23" i="21"/>
  <c r="AJ23" i="21"/>
  <c r="AA23" i="21"/>
  <c r="Q23" i="21"/>
  <c r="AV23" i="21" s="1"/>
  <c r="AW23" i="21" s="1"/>
  <c r="AQ22" i="21"/>
  <c r="Q22" i="21"/>
  <c r="AJ21" i="21"/>
  <c r="AQ21" i="21" s="1"/>
  <c r="Q21" i="21"/>
  <c r="T21" i="21" s="1"/>
  <c r="X21" i="21" s="1"/>
  <c r="AQ20" i="21"/>
  <c r="AJ20" i="21"/>
  <c r="AA20" i="21"/>
  <c r="Q20" i="21"/>
  <c r="AV20" i="21" s="1"/>
  <c r="AW20" i="21" s="1"/>
  <c r="AZ20" i="21" s="1"/>
  <c r="AJ19" i="21"/>
  <c r="AD19" i="21"/>
  <c r="AD35" i="21" s="1"/>
  <c r="AA19" i="21"/>
  <c r="T19" i="21"/>
  <c r="X19" i="21" s="1"/>
  <c r="Q19" i="21"/>
  <c r="AV19" i="21" s="1"/>
  <c r="AW19" i="21" s="1"/>
  <c r="AA18" i="21"/>
  <c r="AQ18" i="21" s="1"/>
  <c r="T18" i="21"/>
  <c r="X18" i="21" s="1"/>
  <c r="AR18" i="21" s="1"/>
  <c r="Q18" i="21"/>
  <c r="AV18" i="21" s="1"/>
  <c r="AW18" i="21" s="1"/>
  <c r="AZ18" i="21" s="1"/>
  <c r="AJ17" i="21"/>
  <c r="AQ17" i="21" s="1"/>
  <c r="X17" i="21"/>
  <c r="T17" i="21"/>
  <c r="Q17" i="21"/>
  <c r="AV17" i="21" s="1"/>
  <c r="AW17" i="21" s="1"/>
  <c r="AJ16" i="21"/>
  <c r="AA16" i="21"/>
  <c r="Q16" i="21"/>
  <c r="T16" i="21" s="1"/>
  <c r="X16" i="21" s="1"/>
  <c r="AJ15" i="21"/>
  <c r="AA15" i="21"/>
  <c r="Q15" i="21"/>
  <c r="AQ14" i="21"/>
  <c r="AA14" i="21"/>
  <c r="Q14" i="21"/>
  <c r="AQ13" i="21"/>
  <c r="AA13" i="21"/>
  <c r="Q13" i="21"/>
  <c r="AQ12" i="21"/>
  <c r="AA12" i="21"/>
  <c r="Q12" i="21"/>
  <c r="AA11" i="21"/>
  <c r="AQ11" i="21" s="1"/>
  <c r="Q11" i="21"/>
  <c r="T11" i="21" s="1"/>
  <c r="X11" i="21" s="1"/>
  <c r="AJ10" i="21"/>
  <c r="AA10" i="21"/>
  <c r="Q10" i="21"/>
  <c r="T10" i="21" s="1"/>
  <c r="X10" i="21" s="1"/>
  <c r="AJ9" i="21"/>
  <c r="AA9" i="21"/>
  <c r="T9" i="21"/>
  <c r="X9" i="21" s="1"/>
  <c r="Q9" i="21"/>
  <c r="AV9" i="21" s="1"/>
  <c r="AW9" i="21" s="1"/>
  <c r="AV8" i="21"/>
  <c r="AW8" i="21" s="1"/>
  <c r="AZ8" i="21" s="1"/>
  <c r="AQ8" i="21"/>
  <c r="AJ8" i="21"/>
  <c r="AA8" i="21"/>
  <c r="X8" i="21"/>
  <c r="AR8" i="21" s="1"/>
  <c r="T8" i="21"/>
  <c r="Q8" i="21"/>
  <c r="AJ7" i="21"/>
  <c r="AA7" i="21"/>
  <c r="Q7" i="21"/>
  <c r="T7" i="21" s="1"/>
  <c r="X7" i="21" s="1"/>
  <c r="AJ6" i="21"/>
  <c r="AA6" i="21"/>
  <c r="Q6" i="21"/>
  <c r="T6" i="21" s="1"/>
  <c r="X6" i="21" s="1"/>
  <c r="AJ5" i="21"/>
  <c r="AA5" i="21"/>
  <c r="Q5" i="21"/>
  <c r="T5" i="21" s="1"/>
  <c r="AO35" i="20"/>
  <c r="AL35" i="20"/>
  <c r="AF35" i="20"/>
  <c r="AC35" i="20"/>
  <c r="V35" i="20"/>
  <c r="O35" i="20"/>
  <c r="N35" i="20"/>
  <c r="K35" i="20"/>
  <c r="H35" i="20"/>
  <c r="Z34" i="20"/>
  <c r="AP34" i="20" s="1"/>
  <c r="P34" i="20"/>
  <c r="S34" i="20" s="1"/>
  <c r="W34" i="20" s="1"/>
  <c r="Z33" i="20"/>
  <c r="AP33" i="20" s="1"/>
  <c r="P33" i="20"/>
  <c r="S33" i="20" s="1"/>
  <c r="W33" i="20" s="1"/>
  <c r="Z32" i="20"/>
  <c r="AP32" i="20" s="1"/>
  <c r="P32" i="20"/>
  <c r="S32" i="20" s="1"/>
  <c r="W32" i="20" s="1"/>
  <c r="Z31" i="20"/>
  <c r="AP31" i="20" s="1"/>
  <c r="P31" i="20"/>
  <c r="S31" i="20" s="1"/>
  <c r="W31" i="20" s="1"/>
  <c r="Z30" i="20"/>
  <c r="AP30" i="20" s="1"/>
  <c r="P30" i="20"/>
  <c r="S30" i="20" s="1"/>
  <c r="W30" i="20" s="1"/>
  <c r="AI29" i="20"/>
  <c r="Z29" i="20"/>
  <c r="P29" i="20"/>
  <c r="S29" i="20" s="1"/>
  <c r="W29" i="20" s="1"/>
  <c r="AI28" i="20"/>
  <c r="Z28" i="20"/>
  <c r="P28" i="20"/>
  <c r="S28" i="20" s="1"/>
  <c r="W28" i="20" s="1"/>
  <c r="AI27" i="20"/>
  <c r="Z27" i="20"/>
  <c r="P27" i="20"/>
  <c r="S27" i="20" s="1"/>
  <c r="W27" i="20" s="1"/>
  <c r="AI26" i="20"/>
  <c r="Z26" i="20"/>
  <c r="P26" i="20"/>
  <c r="S26" i="20" s="1"/>
  <c r="W26" i="20" s="1"/>
  <c r="AI25" i="20"/>
  <c r="Z25" i="20"/>
  <c r="P25" i="20"/>
  <c r="S25" i="20" s="1"/>
  <c r="W25" i="20" s="1"/>
  <c r="AI24" i="20"/>
  <c r="AP24" i="20" s="1"/>
  <c r="Z24" i="20"/>
  <c r="P24" i="20"/>
  <c r="S24" i="20" s="1"/>
  <c r="W24" i="20" s="1"/>
  <c r="AI23" i="20"/>
  <c r="AP23" i="20" s="1"/>
  <c r="Z23" i="20"/>
  <c r="P23" i="20"/>
  <c r="S23" i="20" s="1"/>
  <c r="W23" i="20" s="1"/>
  <c r="AP22" i="20"/>
  <c r="S22" i="20"/>
  <c r="W22" i="20" s="1"/>
  <c r="P22" i="20"/>
  <c r="AI21" i="20"/>
  <c r="AP21" i="20" s="1"/>
  <c r="P21" i="20"/>
  <c r="S21" i="20" s="1"/>
  <c r="W21" i="20" s="1"/>
  <c r="AQ21" i="20" s="1"/>
  <c r="AI20" i="20"/>
  <c r="Z20" i="20"/>
  <c r="P20" i="20"/>
  <c r="S20" i="20" s="1"/>
  <c r="W20" i="20" s="1"/>
  <c r="AI19" i="20"/>
  <c r="AP19" i="20" s="1"/>
  <c r="Z19" i="20"/>
  <c r="P19" i="20"/>
  <c r="S19" i="20" s="1"/>
  <c r="W19" i="20" s="1"/>
  <c r="Z18" i="20"/>
  <c r="AP18" i="20" s="1"/>
  <c r="P18" i="20"/>
  <c r="S18" i="20" s="1"/>
  <c r="W18" i="20" s="1"/>
  <c r="AI17" i="20"/>
  <c r="AP17" i="20" s="1"/>
  <c r="P17" i="20"/>
  <c r="S17" i="20" s="1"/>
  <c r="W17" i="20" s="1"/>
  <c r="AI16" i="20"/>
  <c r="Z16" i="20"/>
  <c r="P16" i="20"/>
  <c r="S16" i="20" s="1"/>
  <c r="W16" i="20" s="1"/>
  <c r="AI15" i="20"/>
  <c r="Z15" i="20"/>
  <c r="P15" i="20"/>
  <c r="S15" i="20" s="1"/>
  <c r="W15" i="20" s="1"/>
  <c r="Z14" i="20"/>
  <c r="AP14" i="20" s="1"/>
  <c r="S14" i="20"/>
  <c r="W14" i="20" s="1"/>
  <c r="P14" i="20"/>
  <c r="Z13" i="20"/>
  <c r="AP13" i="20" s="1"/>
  <c r="P13" i="20"/>
  <c r="S13" i="20" s="1"/>
  <c r="W13" i="20" s="1"/>
  <c r="Z12" i="20"/>
  <c r="AP12" i="20" s="1"/>
  <c r="P12" i="20"/>
  <c r="S12" i="20" s="1"/>
  <c r="W12" i="20" s="1"/>
  <c r="Z11" i="20"/>
  <c r="AP11" i="20" s="1"/>
  <c r="P11" i="20"/>
  <c r="S11" i="20" s="1"/>
  <c r="W11" i="20" s="1"/>
  <c r="AI10" i="20"/>
  <c r="Z10" i="20"/>
  <c r="P10" i="20"/>
  <c r="S10" i="20" s="1"/>
  <c r="W10" i="20" s="1"/>
  <c r="AP9" i="20"/>
  <c r="AI9" i="20"/>
  <c r="Z9" i="20"/>
  <c r="P9" i="20"/>
  <c r="S9" i="20" s="1"/>
  <c r="W9" i="20" s="1"/>
  <c r="AQ9" i="20" s="1"/>
  <c r="AI8" i="20"/>
  <c r="Z8" i="20"/>
  <c r="P8" i="20"/>
  <c r="S8" i="20" s="1"/>
  <c r="W8" i="20" s="1"/>
  <c r="AI7" i="20"/>
  <c r="Z7" i="20"/>
  <c r="P7" i="20"/>
  <c r="S7" i="20" s="1"/>
  <c r="W7" i="20" s="1"/>
  <c r="AI6" i="20"/>
  <c r="Z6" i="20"/>
  <c r="AP6" i="20" s="1"/>
  <c r="P6" i="20"/>
  <c r="S6" i="20" s="1"/>
  <c r="W6" i="20" s="1"/>
  <c r="AI5" i="20"/>
  <c r="Z5" i="20"/>
  <c r="P5" i="20"/>
  <c r="S5" i="20" s="1"/>
  <c r="P35" i="19"/>
  <c r="N35" i="19"/>
  <c r="M35" i="19"/>
  <c r="H35" i="19"/>
  <c r="G35" i="19"/>
  <c r="F35" i="19"/>
  <c r="E35" i="19"/>
  <c r="L34" i="19"/>
  <c r="Q34" i="19" s="1"/>
  <c r="R34" i="19" s="1"/>
  <c r="K34" i="19"/>
  <c r="J34" i="19"/>
  <c r="I34" i="19"/>
  <c r="L33" i="19"/>
  <c r="Q33" i="19" s="1"/>
  <c r="I33" i="19"/>
  <c r="J33" i="19" s="1"/>
  <c r="R32" i="19"/>
  <c r="Q32" i="19"/>
  <c r="L32" i="19"/>
  <c r="K32" i="19"/>
  <c r="J32" i="19"/>
  <c r="I32" i="19"/>
  <c r="L31" i="19"/>
  <c r="Q31" i="19" s="1"/>
  <c r="I31" i="19"/>
  <c r="J31" i="19" s="1"/>
  <c r="O30" i="19"/>
  <c r="L30" i="19"/>
  <c r="Q30" i="19" s="1"/>
  <c r="K30" i="19"/>
  <c r="R30" i="19" s="1"/>
  <c r="J30" i="19"/>
  <c r="I30" i="19"/>
  <c r="Q29" i="19"/>
  <c r="O29" i="19"/>
  <c r="L29" i="19"/>
  <c r="K29" i="19"/>
  <c r="R29" i="19" s="1"/>
  <c r="J29" i="19"/>
  <c r="I29" i="19"/>
  <c r="O28" i="19"/>
  <c r="Q28" i="19" s="1"/>
  <c r="L28" i="19"/>
  <c r="I28" i="19"/>
  <c r="K28" i="19" s="1"/>
  <c r="O27" i="19"/>
  <c r="L27" i="19"/>
  <c r="Q27" i="19" s="1"/>
  <c r="I27" i="19"/>
  <c r="J27" i="19" s="1"/>
  <c r="O26" i="19"/>
  <c r="L26" i="19"/>
  <c r="Q26" i="19" s="1"/>
  <c r="K26" i="19"/>
  <c r="J26" i="19"/>
  <c r="I26" i="19"/>
  <c r="Q25" i="19"/>
  <c r="O25" i="19"/>
  <c r="L25" i="19"/>
  <c r="K25" i="19"/>
  <c r="R25" i="19" s="1"/>
  <c r="J25" i="19"/>
  <c r="I25" i="19"/>
  <c r="O24" i="19"/>
  <c r="Q24" i="19" s="1"/>
  <c r="L24" i="19"/>
  <c r="I24" i="19"/>
  <c r="K24" i="19" s="1"/>
  <c r="R24" i="19" s="1"/>
  <c r="O23" i="19"/>
  <c r="L23" i="19"/>
  <c r="Q23" i="19" s="1"/>
  <c r="I23" i="19"/>
  <c r="J23" i="19" s="1"/>
  <c r="O22" i="19"/>
  <c r="L22" i="19"/>
  <c r="Q22" i="19" s="1"/>
  <c r="K22" i="19"/>
  <c r="I22" i="19"/>
  <c r="J22" i="19" s="1"/>
  <c r="Q21" i="19"/>
  <c r="O21" i="19"/>
  <c r="L21" i="19"/>
  <c r="K21" i="19"/>
  <c r="R21" i="19" s="1"/>
  <c r="J21" i="19"/>
  <c r="I21" i="19"/>
  <c r="O20" i="19"/>
  <c r="Q20" i="19" s="1"/>
  <c r="L20" i="19"/>
  <c r="I20" i="19"/>
  <c r="K20" i="19" s="1"/>
  <c r="R20" i="19" s="1"/>
  <c r="L19" i="19"/>
  <c r="Q19" i="19" s="1"/>
  <c r="K19" i="19"/>
  <c r="I19" i="19"/>
  <c r="J19" i="19" s="1"/>
  <c r="Q18" i="19"/>
  <c r="O18" i="19"/>
  <c r="L18" i="19"/>
  <c r="K18" i="19"/>
  <c r="R18" i="19" s="1"/>
  <c r="J18" i="19"/>
  <c r="I18" i="19"/>
  <c r="O17" i="19"/>
  <c r="Q17" i="19" s="1"/>
  <c r="L17" i="19"/>
  <c r="I17" i="19"/>
  <c r="K17" i="19" s="1"/>
  <c r="R17" i="19" s="1"/>
  <c r="O16" i="19"/>
  <c r="L16" i="19"/>
  <c r="Q16" i="19" s="1"/>
  <c r="I16" i="19"/>
  <c r="J16" i="19" s="1"/>
  <c r="L15" i="19"/>
  <c r="Q15" i="19" s="1"/>
  <c r="R15" i="19" s="1"/>
  <c r="K15" i="19"/>
  <c r="J15" i="19"/>
  <c r="I15" i="19"/>
  <c r="L14" i="19"/>
  <c r="Q14" i="19" s="1"/>
  <c r="I14" i="19"/>
  <c r="J14" i="19" s="1"/>
  <c r="L13" i="19"/>
  <c r="Q13" i="19" s="1"/>
  <c r="R13" i="19" s="1"/>
  <c r="K13" i="19"/>
  <c r="J13" i="19"/>
  <c r="I13" i="19"/>
  <c r="L12" i="19"/>
  <c r="Q12" i="19" s="1"/>
  <c r="I12" i="19"/>
  <c r="J12" i="19" s="1"/>
  <c r="O11" i="19"/>
  <c r="L11" i="19"/>
  <c r="Q11" i="19" s="1"/>
  <c r="K11" i="19"/>
  <c r="I11" i="19"/>
  <c r="J11" i="19" s="1"/>
  <c r="Q10" i="19"/>
  <c r="O10" i="19"/>
  <c r="L10" i="19"/>
  <c r="K10" i="19"/>
  <c r="R10" i="19" s="1"/>
  <c r="J10" i="19"/>
  <c r="I10" i="19"/>
  <c r="O9" i="19"/>
  <c r="Q9" i="19" s="1"/>
  <c r="L9" i="19"/>
  <c r="I9" i="19"/>
  <c r="K9" i="19" s="1"/>
  <c r="R9" i="19" s="1"/>
  <c r="O8" i="19"/>
  <c r="L8" i="19"/>
  <c r="Q8" i="19" s="1"/>
  <c r="I8" i="19"/>
  <c r="J8" i="19" s="1"/>
  <c r="O7" i="19"/>
  <c r="L7" i="19"/>
  <c r="Q7" i="19" s="1"/>
  <c r="K7" i="19"/>
  <c r="I7" i="19"/>
  <c r="J7" i="19" s="1"/>
  <c r="Q6" i="19"/>
  <c r="O6" i="19"/>
  <c r="O35" i="19" s="1"/>
  <c r="L6" i="19"/>
  <c r="K6" i="19"/>
  <c r="R6" i="19" s="1"/>
  <c r="J6" i="19"/>
  <c r="I6" i="19"/>
  <c r="L5" i="19"/>
  <c r="Q5" i="19" s="1"/>
  <c r="I5" i="19"/>
  <c r="J5" i="19" s="1"/>
  <c r="P35" i="18"/>
  <c r="N35" i="18"/>
  <c r="M35" i="18"/>
  <c r="H35" i="18"/>
  <c r="G35" i="18"/>
  <c r="F35" i="18"/>
  <c r="E35" i="18"/>
  <c r="L34" i="18"/>
  <c r="Q34" i="18" s="1"/>
  <c r="I34" i="18"/>
  <c r="K34" i="18" s="1"/>
  <c r="R34" i="18" s="1"/>
  <c r="L33" i="18"/>
  <c r="Q33" i="18" s="1"/>
  <c r="R33" i="18" s="1"/>
  <c r="K33" i="18"/>
  <c r="J33" i="18"/>
  <c r="I33" i="18"/>
  <c r="L32" i="18"/>
  <c r="Q32" i="18" s="1"/>
  <c r="I32" i="18"/>
  <c r="K32" i="18" s="1"/>
  <c r="L31" i="18"/>
  <c r="Q31" i="18" s="1"/>
  <c r="R31" i="18" s="1"/>
  <c r="K31" i="18"/>
  <c r="J31" i="18"/>
  <c r="I31" i="18"/>
  <c r="O30" i="18"/>
  <c r="Q30" i="18" s="1"/>
  <c r="L30" i="18"/>
  <c r="I30" i="18"/>
  <c r="O29" i="18"/>
  <c r="L29" i="18"/>
  <c r="Q29" i="18" s="1"/>
  <c r="I29" i="18"/>
  <c r="K29" i="18" s="1"/>
  <c r="R29" i="18" s="1"/>
  <c r="O28" i="18"/>
  <c r="L28" i="18"/>
  <c r="Q28" i="18" s="1"/>
  <c r="K28" i="18"/>
  <c r="R28" i="18" s="1"/>
  <c r="I28" i="18"/>
  <c r="J28" i="18" s="1"/>
  <c r="Q27" i="18"/>
  <c r="O27" i="18"/>
  <c r="L27" i="18"/>
  <c r="K27" i="18"/>
  <c r="J27" i="18"/>
  <c r="I27" i="18"/>
  <c r="O26" i="18"/>
  <c r="Q26" i="18" s="1"/>
  <c r="L26" i="18"/>
  <c r="I26" i="18"/>
  <c r="O25" i="18"/>
  <c r="L25" i="18"/>
  <c r="Q25" i="18" s="1"/>
  <c r="I25" i="18"/>
  <c r="K25" i="18" s="1"/>
  <c r="O24" i="18"/>
  <c r="L24" i="18"/>
  <c r="Q24" i="18" s="1"/>
  <c r="R24" i="18" s="1"/>
  <c r="K24" i="18"/>
  <c r="I24" i="18"/>
  <c r="J24" i="18" s="1"/>
  <c r="Q23" i="18"/>
  <c r="O23" i="18"/>
  <c r="L23" i="18"/>
  <c r="K23" i="18"/>
  <c r="J23" i="18"/>
  <c r="I23" i="18"/>
  <c r="O22" i="18"/>
  <c r="Q22" i="18" s="1"/>
  <c r="L22" i="18"/>
  <c r="I22" i="18"/>
  <c r="O21" i="18"/>
  <c r="L21" i="18"/>
  <c r="Q21" i="18" s="1"/>
  <c r="I21" i="18"/>
  <c r="K21" i="18" s="1"/>
  <c r="R21" i="18" s="1"/>
  <c r="R20" i="18"/>
  <c r="O20" i="18"/>
  <c r="L20" i="18"/>
  <c r="Q20" i="18" s="1"/>
  <c r="K20" i="18"/>
  <c r="I20" i="18"/>
  <c r="J20" i="18" s="1"/>
  <c r="Q19" i="18"/>
  <c r="L19" i="18"/>
  <c r="I19" i="18"/>
  <c r="O18" i="18"/>
  <c r="L18" i="18"/>
  <c r="Q18" i="18" s="1"/>
  <c r="I18" i="18"/>
  <c r="K18" i="18" s="1"/>
  <c r="O17" i="18"/>
  <c r="L17" i="18"/>
  <c r="Q17" i="18" s="1"/>
  <c r="R17" i="18" s="1"/>
  <c r="K17" i="18"/>
  <c r="I17" i="18"/>
  <c r="J17" i="18" s="1"/>
  <c r="Q16" i="18"/>
  <c r="O16" i="18"/>
  <c r="L16" i="18"/>
  <c r="K16" i="18"/>
  <c r="J16" i="18"/>
  <c r="I16" i="18"/>
  <c r="L15" i="18"/>
  <c r="Q15" i="18" s="1"/>
  <c r="I15" i="18"/>
  <c r="K15" i="18" s="1"/>
  <c r="R15" i="18" s="1"/>
  <c r="L14" i="18"/>
  <c r="Q14" i="18" s="1"/>
  <c r="R14" i="18" s="1"/>
  <c r="K14" i="18"/>
  <c r="J14" i="18"/>
  <c r="I14" i="18"/>
  <c r="L13" i="18"/>
  <c r="Q13" i="18" s="1"/>
  <c r="I13" i="18"/>
  <c r="K13" i="18" s="1"/>
  <c r="L12" i="18"/>
  <c r="Q12" i="18" s="1"/>
  <c r="R12" i="18" s="1"/>
  <c r="K12" i="18"/>
  <c r="J12" i="18"/>
  <c r="I12" i="18"/>
  <c r="O11" i="18"/>
  <c r="Q11" i="18" s="1"/>
  <c r="L11" i="18"/>
  <c r="I11" i="18"/>
  <c r="O10" i="18"/>
  <c r="L10" i="18"/>
  <c r="Q10" i="18" s="1"/>
  <c r="I10" i="18"/>
  <c r="K10" i="18" s="1"/>
  <c r="R10" i="18" s="1"/>
  <c r="O9" i="18"/>
  <c r="L9" i="18"/>
  <c r="Q9" i="18" s="1"/>
  <c r="K9" i="18"/>
  <c r="R9" i="18" s="1"/>
  <c r="I9" i="18"/>
  <c r="J9" i="18" s="1"/>
  <c r="Q8" i="18"/>
  <c r="O8" i="18"/>
  <c r="L8" i="18"/>
  <c r="K8" i="18"/>
  <c r="J8" i="18"/>
  <c r="I8" i="18"/>
  <c r="Q7" i="18"/>
  <c r="O7" i="18"/>
  <c r="L7" i="18"/>
  <c r="I7" i="18"/>
  <c r="K7" i="18" s="1"/>
  <c r="R7" i="18" s="1"/>
  <c r="O6" i="18"/>
  <c r="L6" i="18"/>
  <c r="Q6" i="18" s="1"/>
  <c r="I6" i="18"/>
  <c r="R5" i="18"/>
  <c r="L5" i="18"/>
  <c r="Q5" i="18" s="1"/>
  <c r="K5" i="18"/>
  <c r="J5" i="18"/>
  <c r="I5" i="18"/>
  <c r="I35" i="18" s="1"/>
  <c r="P34" i="17"/>
  <c r="N34" i="17"/>
  <c r="M34" i="17"/>
  <c r="H34" i="17"/>
  <c r="G34" i="17"/>
  <c r="F34" i="17"/>
  <c r="E34" i="17"/>
  <c r="L33" i="17"/>
  <c r="Q33" i="17" s="1"/>
  <c r="R33" i="17" s="1"/>
  <c r="K33" i="17"/>
  <c r="J33" i="17"/>
  <c r="I33" i="17"/>
  <c r="L32" i="17"/>
  <c r="Q32" i="17" s="1"/>
  <c r="I32" i="17"/>
  <c r="J32" i="17" s="1"/>
  <c r="R31" i="17"/>
  <c r="Q31" i="17"/>
  <c r="L31" i="17"/>
  <c r="K31" i="17"/>
  <c r="J31" i="17"/>
  <c r="I31" i="17"/>
  <c r="O30" i="17"/>
  <c r="Q30" i="17" s="1"/>
  <c r="L30" i="17"/>
  <c r="I30" i="17"/>
  <c r="K30" i="17" s="1"/>
  <c r="R30" i="17" s="1"/>
  <c r="O29" i="17"/>
  <c r="L29" i="17"/>
  <c r="Q29" i="17" s="1"/>
  <c r="I29" i="17"/>
  <c r="J29" i="17" s="1"/>
  <c r="O28" i="17"/>
  <c r="L28" i="17"/>
  <c r="Q28" i="17" s="1"/>
  <c r="K28" i="17"/>
  <c r="J28" i="17"/>
  <c r="I28" i="17"/>
  <c r="Q27" i="17"/>
  <c r="O27" i="17"/>
  <c r="L27" i="17"/>
  <c r="K27" i="17"/>
  <c r="R27" i="17" s="1"/>
  <c r="J27" i="17"/>
  <c r="I27" i="17"/>
  <c r="O26" i="17"/>
  <c r="Q26" i="17" s="1"/>
  <c r="L26" i="17"/>
  <c r="I26" i="17"/>
  <c r="K26" i="17" s="1"/>
  <c r="R26" i="17" s="1"/>
  <c r="O25" i="17"/>
  <c r="L25" i="17"/>
  <c r="Q25" i="17" s="1"/>
  <c r="I25" i="17"/>
  <c r="J25" i="17" s="1"/>
  <c r="O24" i="17"/>
  <c r="L24" i="17"/>
  <c r="Q24" i="17" s="1"/>
  <c r="K24" i="17"/>
  <c r="J24" i="17"/>
  <c r="I24" i="17"/>
  <c r="Q23" i="17"/>
  <c r="O23" i="17"/>
  <c r="L23" i="17"/>
  <c r="K23" i="17"/>
  <c r="R23" i="17" s="1"/>
  <c r="J23" i="17"/>
  <c r="I23" i="17"/>
  <c r="O22" i="17"/>
  <c r="Q22" i="17" s="1"/>
  <c r="L22" i="17"/>
  <c r="I22" i="17"/>
  <c r="K22" i="17" s="1"/>
  <c r="O21" i="17"/>
  <c r="L21" i="17"/>
  <c r="Q21" i="17" s="1"/>
  <c r="I21" i="17"/>
  <c r="J21" i="17" s="1"/>
  <c r="O20" i="17"/>
  <c r="L20" i="17"/>
  <c r="Q20" i="17" s="1"/>
  <c r="K20" i="17"/>
  <c r="R20" i="17" s="1"/>
  <c r="J20" i="17"/>
  <c r="I20" i="17"/>
  <c r="Q19" i="17"/>
  <c r="L19" i="17"/>
  <c r="I19" i="17"/>
  <c r="K19" i="17" s="1"/>
  <c r="R19" i="17" s="1"/>
  <c r="O18" i="17"/>
  <c r="L18" i="17"/>
  <c r="Q18" i="17" s="1"/>
  <c r="I18" i="17"/>
  <c r="J18" i="17" s="1"/>
  <c r="O17" i="17"/>
  <c r="L17" i="17"/>
  <c r="Q17" i="17" s="1"/>
  <c r="K17" i="17"/>
  <c r="I17" i="17"/>
  <c r="J17" i="17" s="1"/>
  <c r="Q16" i="17"/>
  <c r="O16" i="17"/>
  <c r="L16" i="17"/>
  <c r="K16" i="17"/>
  <c r="R16" i="17" s="1"/>
  <c r="J16" i="17"/>
  <c r="I16" i="17"/>
  <c r="L15" i="17"/>
  <c r="Q15" i="17" s="1"/>
  <c r="I15" i="17"/>
  <c r="J15" i="17" s="1"/>
  <c r="L14" i="17"/>
  <c r="Q14" i="17" s="1"/>
  <c r="R14" i="17" s="1"/>
  <c r="K14" i="17"/>
  <c r="J14" i="17"/>
  <c r="I14" i="17"/>
  <c r="L13" i="17"/>
  <c r="Q13" i="17" s="1"/>
  <c r="I13" i="17"/>
  <c r="J13" i="17" s="1"/>
  <c r="R12" i="17"/>
  <c r="Q12" i="17"/>
  <c r="L12" i="17"/>
  <c r="K12" i="17"/>
  <c r="J12" i="17"/>
  <c r="I12" i="17"/>
  <c r="O11" i="17"/>
  <c r="Q11" i="17" s="1"/>
  <c r="L11" i="17"/>
  <c r="I11" i="17"/>
  <c r="K11" i="17" s="1"/>
  <c r="O10" i="17"/>
  <c r="L10" i="17"/>
  <c r="Q10" i="17" s="1"/>
  <c r="I10" i="17"/>
  <c r="J10" i="17" s="1"/>
  <c r="O9" i="17"/>
  <c r="L9" i="17"/>
  <c r="Q9" i="17" s="1"/>
  <c r="K9" i="17"/>
  <c r="R9" i="17" s="1"/>
  <c r="J9" i="17"/>
  <c r="I9" i="17"/>
  <c r="Q8" i="17"/>
  <c r="O8" i="17"/>
  <c r="L8" i="17"/>
  <c r="K8" i="17"/>
  <c r="R8" i="17" s="1"/>
  <c r="J8" i="17"/>
  <c r="I8" i="17"/>
  <c r="O7" i="17"/>
  <c r="Q7" i="17" s="1"/>
  <c r="L7" i="17"/>
  <c r="I7" i="17"/>
  <c r="K7" i="17" s="1"/>
  <c r="R7" i="17" s="1"/>
  <c r="O6" i="17"/>
  <c r="O34" i="17" s="1"/>
  <c r="L6" i="17"/>
  <c r="Q6" i="17" s="1"/>
  <c r="I6" i="17"/>
  <c r="J6" i="17" s="1"/>
  <c r="R5" i="17"/>
  <c r="Q5" i="17"/>
  <c r="L5" i="17"/>
  <c r="K5" i="17"/>
  <c r="J5" i="17"/>
  <c r="I5" i="17"/>
  <c r="P34" i="16"/>
  <c r="N34" i="16"/>
  <c r="M34" i="16"/>
  <c r="H34" i="16"/>
  <c r="G34" i="16"/>
  <c r="F34" i="16"/>
  <c r="E34" i="16"/>
  <c r="L33" i="16"/>
  <c r="Q33" i="16" s="1"/>
  <c r="I33" i="16"/>
  <c r="K33" i="16" s="1"/>
  <c r="L32" i="16"/>
  <c r="Q32" i="16" s="1"/>
  <c r="R32" i="16" s="1"/>
  <c r="K32" i="16"/>
  <c r="J32" i="16"/>
  <c r="I32" i="16"/>
  <c r="L31" i="16"/>
  <c r="Q31" i="16" s="1"/>
  <c r="I31" i="16"/>
  <c r="K31" i="16" s="1"/>
  <c r="R31" i="16" s="1"/>
  <c r="O30" i="16"/>
  <c r="L30" i="16"/>
  <c r="Q30" i="16" s="1"/>
  <c r="K30" i="16"/>
  <c r="R30" i="16" s="1"/>
  <c r="I30" i="16"/>
  <c r="J30" i="16" s="1"/>
  <c r="Q29" i="16"/>
  <c r="O29" i="16"/>
  <c r="L29" i="16"/>
  <c r="K29" i="16"/>
  <c r="R29" i="16" s="1"/>
  <c r="J29" i="16"/>
  <c r="I29" i="16"/>
  <c r="O28" i="16"/>
  <c r="Q28" i="16" s="1"/>
  <c r="L28" i="16"/>
  <c r="I28" i="16"/>
  <c r="J28" i="16" s="1"/>
  <c r="O27" i="16"/>
  <c r="L27" i="16"/>
  <c r="Q27" i="16" s="1"/>
  <c r="I27" i="16"/>
  <c r="K27" i="16" s="1"/>
  <c r="R27" i="16" s="1"/>
  <c r="O26" i="16"/>
  <c r="L26" i="16"/>
  <c r="Q26" i="16" s="1"/>
  <c r="K26" i="16"/>
  <c r="R26" i="16" s="1"/>
  <c r="I26" i="16"/>
  <c r="J26" i="16" s="1"/>
  <c r="Q25" i="16"/>
  <c r="O25" i="16"/>
  <c r="L25" i="16"/>
  <c r="K25" i="16"/>
  <c r="R25" i="16" s="1"/>
  <c r="J25" i="16"/>
  <c r="I25" i="16"/>
  <c r="O24" i="16"/>
  <c r="Q24" i="16" s="1"/>
  <c r="L24" i="16"/>
  <c r="I24" i="16"/>
  <c r="J24" i="16" s="1"/>
  <c r="O23" i="16"/>
  <c r="L23" i="16"/>
  <c r="Q23" i="16" s="1"/>
  <c r="I23" i="16"/>
  <c r="K23" i="16" s="1"/>
  <c r="R23" i="16" s="1"/>
  <c r="O22" i="16"/>
  <c r="L22" i="16"/>
  <c r="Q22" i="16" s="1"/>
  <c r="K22" i="16"/>
  <c r="R22" i="16" s="1"/>
  <c r="I22" i="16"/>
  <c r="J22" i="16" s="1"/>
  <c r="Q21" i="16"/>
  <c r="O21" i="16"/>
  <c r="L21" i="16"/>
  <c r="K21" i="16"/>
  <c r="R21" i="16" s="1"/>
  <c r="J21" i="16"/>
  <c r="I21" i="16"/>
  <c r="O20" i="16"/>
  <c r="Q20" i="16" s="1"/>
  <c r="L20" i="16"/>
  <c r="I20" i="16"/>
  <c r="J20" i="16" s="1"/>
  <c r="L19" i="16"/>
  <c r="Q19" i="16" s="1"/>
  <c r="K19" i="16"/>
  <c r="R19" i="16" s="1"/>
  <c r="I19" i="16"/>
  <c r="J19" i="16" s="1"/>
  <c r="Q18" i="16"/>
  <c r="O18" i="16"/>
  <c r="L18" i="16"/>
  <c r="K18" i="16"/>
  <c r="R18" i="16" s="1"/>
  <c r="J18" i="16"/>
  <c r="I18" i="16"/>
  <c r="O17" i="16"/>
  <c r="Q17" i="16" s="1"/>
  <c r="L17" i="16"/>
  <c r="I17" i="16"/>
  <c r="J17" i="16" s="1"/>
  <c r="O16" i="16"/>
  <c r="L16" i="16"/>
  <c r="Q16" i="16" s="1"/>
  <c r="I16" i="16"/>
  <c r="K16" i="16" s="1"/>
  <c r="R16" i="16" s="1"/>
  <c r="L15" i="16"/>
  <c r="Q15" i="16" s="1"/>
  <c r="R15" i="16" s="1"/>
  <c r="K15" i="16"/>
  <c r="J15" i="16"/>
  <c r="I15" i="16"/>
  <c r="L14" i="16"/>
  <c r="Q14" i="16" s="1"/>
  <c r="I14" i="16"/>
  <c r="K14" i="16" s="1"/>
  <c r="R14" i="16" s="1"/>
  <c r="L13" i="16"/>
  <c r="Q13" i="16" s="1"/>
  <c r="R13" i="16" s="1"/>
  <c r="K13" i="16"/>
  <c r="J13" i="16"/>
  <c r="I13" i="16"/>
  <c r="L12" i="16"/>
  <c r="Q12" i="16" s="1"/>
  <c r="I12" i="16"/>
  <c r="K12" i="16" s="1"/>
  <c r="R12" i="16" s="1"/>
  <c r="O11" i="16"/>
  <c r="L11" i="16"/>
  <c r="Q11" i="16" s="1"/>
  <c r="K11" i="16"/>
  <c r="R11" i="16" s="1"/>
  <c r="I11" i="16"/>
  <c r="J11" i="16" s="1"/>
  <c r="Q10" i="16"/>
  <c r="O10" i="16"/>
  <c r="L10" i="16"/>
  <c r="K10" i="16"/>
  <c r="R10" i="16" s="1"/>
  <c r="J10" i="16"/>
  <c r="I10" i="16"/>
  <c r="O9" i="16"/>
  <c r="Q9" i="16" s="1"/>
  <c r="L9" i="16"/>
  <c r="I9" i="16"/>
  <c r="K9" i="16" s="1"/>
  <c r="O8" i="16"/>
  <c r="L8" i="16"/>
  <c r="Q8" i="16" s="1"/>
  <c r="I8" i="16"/>
  <c r="K8" i="16" s="1"/>
  <c r="R8" i="16" s="1"/>
  <c r="O7" i="16"/>
  <c r="L7" i="16"/>
  <c r="Q7" i="16" s="1"/>
  <c r="K7" i="16"/>
  <c r="R7" i="16" s="1"/>
  <c r="I7" i="16"/>
  <c r="J7" i="16" s="1"/>
  <c r="Q6" i="16"/>
  <c r="O6" i="16"/>
  <c r="O34" i="16" s="1"/>
  <c r="L6" i="16"/>
  <c r="K6" i="16"/>
  <c r="R6" i="16" s="1"/>
  <c r="J6" i="16"/>
  <c r="I6" i="16"/>
  <c r="L5" i="16"/>
  <c r="Q5" i="16" s="1"/>
  <c r="Q34" i="16" s="1"/>
  <c r="I5" i="16"/>
  <c r="I34" i="16" s="1"/>
  <c r="P35" i="15"/>
  <c r="N35" i="15"/>
  <c r="M35" i="15"/>
  <c r="H35" i="15"/>
  <c r="G35" i="15"/>
  <c r="F35" i="15"/>
  <c r="E35" i="15"/>
  <c r="Q34" i="15"/>
  <c r="L34" i="15"/>
  <c r="I34" i="15"/>
  <c r="L33" i="15"/>
  <c r="Q33" i="15" s="1"/>
  <c r="K33" i="15"/>
  <c r="R33" i="15" s="1"/>
  <c r="I33" i="15"/>
  <c r="J33" i="15" s="1"/>
  <c r="Q32" i="15"/>
  <c r="L32" i="15"/>
  <c r="I32" i="15"/>
  <c r="L31" i="15"/>
  <c r="Q31" i="15" s="1"/>
  <c r="K31" i="15"/>
  <c r="R31" i="15" s="1"/>
  <c r="I31" i="15"/>
  <c r="J31" i="15" s="1"/>
  <c r="Q30" i="15"/>
  <c r="O30" i="15"/>
  <c r="L30" i="15"/>
  <c r="K30" i="15"/>
  <c r="J30" i="15"/>
  <c r="I30" i="15"/>
  <c r="O29" i="15"/>
  <c r="Q29" i="15" s="1"/>
  <c r="L29" i="15"/>
  <c r="I29" i="15"/>
  <c r="O28" i="15"/>
  <c r="L28" i="15"/>
  <c r="Q28" i="15" s="1"/>
  <c r="I28" i="15"/>
  <c r="K28" i="15" s="1"/>
  <c r="O27" i="15"/>
  <c r="L27" i="15"/>
  <c r="Q27" i="15" s="1"/>
  <c r="R27" i="15" s="1"/>
  <c r="K27" i="15"/>
  <c r="I27" i="15"/>
  <c r="J27" i="15" s="1"/>
  <c r="Q26" i="15"/>
  <c r="O26" i="15"/>
  <c r="L26" i="15"/>
  <c r="K26" i="15"/>
  <c r="J26" i="15"/>
  <c r="I26" i="15"/>
  <c r="O25" i="15"/>
  <c r="Q25" i="15" s="1"/>
  <c r="L25" i="15"/>
  <c r="I25" i="15"/>
  <c r="O24" i="15"/>
  <c r="L24" i="15"/>
  <c r="Q24" i="15" s="1"/>
  <c r="I24" i="15"/>
  <c r="K24" i="15" s="1"/>
  <c r="R24" i="15" s="1"/>
  <c r="R23" i="15"/>
  <c r="O23" i="15"/>
  <c r="L23" i="15"/>
  <c r="Q23" i="15" s="1"/>
  <c r="K23" i="15"/>
  <c r="I23" i="15"/>
  <c r="J23" i="15" s="1"/>
  <c r="Q22" i="15"/>
  <c r="O22" i="15"/>
  <c r="L22" i="15"/>
  <c r="K22" i="15"/>
  <c r="J22" i="15"/>
  <c r="I22" i="15"/>
  <c r="O21" i="15"/>
  <c r="Q21" i="15" s="1"/>
  <c r="L21" i="15"/>
  <c r="I21" i="15"/>
  <c r="O20" i="15"/>
  <c r="L20" i="15"/>
  <c r="Q20" i="15" s="1"/>
  <c r="I20" i="15"/>
  <c r="K20" i="15" s="1"/>
  <c r="R20" i="15" s="1"/>
  <c r="R19" i="15"/>
  <c r="L19" i="15"/>
  <c r="Q19" i="15" s="1"/>
  <c r="K19" i="15"/>
  <c r="J19" i="15"/>
  <c r="I19" i="15"/>
  <c r="O18" i="15"/>
  <c r="Q18" i="15" s="1"/>
  <c r="I18" i="15"/>
  <c r="K18" i="15" s="1"/>
  <c r="R18" i="15" s="1"/>
  <c r="R17" i="15"/>
  <c r="O17" i="15"/>
  <c r="L17" i="15"/>
  <c r="Q17" i="15" s="1"/>
  <c r="K17" i="15"/>
  <c r="I17" i="15"/>
  <c r="J17" i="15" s="1"/>
  <c r="Q16" i="15"/>
  <c r="O16" i="15"/>
  <c r="L16" i="15"/>
  <c r="K16" i="15"/>
  <c r="J16" i="15"/>
  <c r="I16" i="15"/>
  <c r="L15" i="15"/>
  <c r="Q15" i="15" s="1"/>
  <c r="I15" i="15"/>
  <c r="K15" i="15" s="1"/>
  <c r="R15" i="15" s="1"/>
  <c r="R14" i="15"/>
  <c r="L14" i="15"/>
  <c r="Q14" i="15" s="1"/>
  <c r="K14" i="15"/>
  <c r="J14" i="15"/>
  <c r="I14" i="15"/>
  <c r="L13" i="15"/>
  <c r="Q13" i="15" s="1"/>
  <c r="I13" i="15"/>
  <c r="K13" i="15" s="1"/>
  <c r="R13" i="15" s="1"/>
  <c r="L12" i="15"/>
  <c r="Q12" i="15" s="1"/>
  <c r="R12" i="15" s="1"/>
  <c r="K12" i="15"/>
  <c r="J12" i="15"/>
  <c r="I12" i="15"/>
  <c r="O11" i="15"/>
  <c r="Q11" i="15" s="1"/>
  <c r="L11" i="15"/>
  <c r="I11" i="15"/>
  <c r="O10" i="15"/>
  <c r="L10" i="15"/>
  <c r="Q10" i="15" s="1"/>
  <c r="I10" i="15"/>
  <c r="K10" i="15" s="1"/>
  <c r="O9" i="15"/>
  <c r="L9" i="15"/>
  <c r="Q9" i="15" s="1"/>
  <c r="R9" i="15" s="1"/>
  <c r="K9" i="15"/>
  <c r="I9" i="15"/>
  <c r="J9" i="15" s="1"/>
  <c r="Q8" i="15"/>
  <c r="O8" i="15"/>
  <c r="L8" i="15"/>
  <c r="K8" i="15"/>
  <c r="J8" i="15"/>
  <c r="I8" i="15"/>
  <c r="O7" i="15"/>
  <c r="Q7" i="15" s="1"/>
  <c r="L7" i="15"/>
  <c r="I7" i="15"/>
  <c r="K7" i="15" s="1"/>
  <c r="R7" i="15" s="1"/>
  <c r="O6" i="15"/>
  <c r="L6" i="15"/>
  <c r="I6" i="15"/>
  <c r="R5" i="15"/>
  <c r="L5" i="15"/>
  <c r="Q5" i="15" s="1"/>
  <c r="K5" i="15"/>
  <c r="J5" i="15"/>
  <c r="I5" i="15"/>
  <c r="I5" i="14"/>
  <c r="J5" i="14" s="1"/>
  <c r="J35" i="14" s="1"/>
  <c r="L5" i="14"/>
  <c r="Q5" i="14"/>
  <c r="I6" i="14"/>
  <c r="J6" i="14"/>
  <c r="K6" i="14"/>
  <c r="L6" i="14"/>
  <c r="O6" i="14"/>
  <c r="Q6" i="14"/>
  <c r="R6" i="14"/>
  <c r="I7" i="14"/>
  <c r="J7" i="14"/>
  <c r="K7" i="14"/>
  <c r="L7" i="14"/>
  <c r="Q7" i="14" s="1"/>
  <c r="O7" i="14"/>
  <c r="I8" i="14"/>
  <c r="J8" i="14" s="1"/>
  <c r="L8" i="14"/>
  <c r="Q8" i="14" s="1"/>
  <c r="O8" i="14"/>
  <c r="O35" i="14" s="1"/>
  <c r="I9" i="14"/>
  <c r="K9" i="14" s="1"/>
  <c r="R9" i="14" s="1"/>
  <c r="J9" i="14"/>
  <c r="L9" i="14"/>
  <c r="O9" i="14"/>
  <c r="Q9" i="14"/>
  <c r="I10" i="14"/>
  <c r="J10" i="14"/>
  <c r="K10" i="14"/>
  <c r="L10" i="14"/>
  <c r="O10" i="14"/>
  <c r="Q10" i="14"/>
  <c r="R10" i="14"/>
  <c r="I11" i="14"/>
  <c r="J11" i="14"/>
  <c r="K11" i="14"/>
  <c r="L11" i="14"/>
  <c r="Q11" i="14" s="1"/>
  <c r="R11" i="14" s="1"/>
  <c r="O11" i="14"/>
  <c r="I12" i="14"/>
  <c r="J12" i="14" s="1"/>
  <c r="L12" i="14"/>
  <c r="Q12" i="14"/>
  <c r="I13" i="14"/>
  <c r="J13" i="14"/>
  <c r="K13" i="14"/>
  <c r="R13" i="14" s="1"/>
  <c r="L13" i="14"/>
  <c r="Q13" i="14"/>
  <c r="I14" i="14"/>
  <c r="J14" i="14" s="1"/>
  <c r="L14" i="14"/>
  <c r="Q14" i="14"/>
  <c r="I15" i="14"/>
  <c r="J15" i="14"/>
  <c r="K15" i="14"/>
  <c r="R15" i="14" s="1"/>
  <c r="L15" i="14"/>
  <c r="Q15" i="14"/>
  <c r="I16" i="14"/>
  <c r="J16" i="14" s="1"/>
  <c r="L16" i="14"/>
  <c r="Q16" i="14" s="1"/>
  <c r="O16" i="14"/>
  <c r="I17" i="14"/>
  <c r="K17" i="14" s="1"/>
  <c r="R17" i="14" s="1"/>
  <c r="J17" i="14"/>
  <c r="L17" i="14"/>
  <c r="O17" i="14"/>
  <c r="Q17" i="14"/>
  <c r="I18" i="14"/>
  <c r="J18" i="14"/>
  <c r="K18" i="14"/>
  <c r="L18" i="14"/>
  <c r="O18" i="14"/>
  <c r="Q18" i="14"/>
  <c r="R18" i="14"/>
  <c r="I19" i="14"/>
  <c r="J19" i="14"/>
  <c r="K19" i="14"/>
  <c r="R19" i="14" s="1"/>
  <c r="L19" i="14"/>
  <c r="Q19" i="14" s="1"/>
  <c r="I20" i="14"/>
  <c r="K20" i="14" s="1"/>
  <c r="R20" i="14" s="1"/>
  <c r="J20" i="14"/>
  <c r="L20" i="14"/>
  <c r="O20" i="14"/>
  <c r="Q20" i="14"/>
  <c r="I21" i="14"/>
  <c r="J21" i="14"/>
  <c r="K21" i="14"/>
  <c r="L21" i="14"/>
  <c r="O21" i="14"/>
  <c r="Q21" i="14"/>
  <c r="R21" i="14"/>
  <c r="I22" i="14"/>
  <c r="J22" i="14"/>
  <c r="K22" i="14"/>
  <c r="L22" i="14"/>
  <c r="Q22" i="14" s="1"/>
  <c r="R22" i="14" s="1"/>
  <c r="O22" i="14"/>
  <c r="I23" i="14"/>
  <c r="J23" i="14" s="1"/>
  <c r="L23" i="14"/>
  <c r="Q23" i="14" s="1"/>
  <c r="O23" i="14"/>
  <c r="I24" i="14"/>
  <c r="K24" i="14" s="1"/>
  <c r="R24" i="14" s="1"/>
  <c r="J24" i="14"/>
  <c r="L24" i="14"/>
  <c r="O24" i="14"/>
  <c r="Q24" i="14"/>
  <c r="I25" i="14"/>
  <c r="J25" i="14"/>
  <c r="K25" i="14"/>
  <c r="L25" i="14"/>
  <c r="O25" i="14"/>
  <c r="Q25" i="14"/>
  <c r="R25" i="14"/>
  <c r="I26" i="14"/>
  <c r="J26" i="14"/>
  <c r="K26" i="14"/>
  <c r="L26" i="14"/>
  <c r="Q26" i="14" s="1"/>
  <c r="R26" i="14" s="1"/>
  <c r="O26" i="14"/>
  <c r="I27" i="14"/>
  <c r="J27" i="14" s="1"/>
  <c r="L27" i="14"/>
  <c r="Q27" i="14" s="1"/>
  <c r="O27" i="14"/>
  <c r="I28" i="14"/>
  <c r="K28" i="14" s="1"/>
  <c r="R28" i="14" s="1"/>
  <c r="J28" i="14"/>
  <c r="L28" i="14"/>
  <c r="O28" i="14"/>
  <c r="Q28" i="14"/>
  <c r="I29" i="14"/>
  <c r="J29" i="14"/>
  <c r="K29" i="14"/>
  <c r="L29" i="14"/>
  <c r="O29" i="14"/>
  <c r="Q29" i="14"/>
  <c r="R29" i="14"/>
  <c r="I30" i="14"/>
  <c r="J30" i="14"/>
  <c r="K30" i="14"/>
  <c r="L30" i="14"/>
  <c r="Q30" i="14" s="1"/>
  <c r="R30" i="14" s="1"/>
  <c r="O30" i="14"/>
  <c r="I31" i="14"/>
  <c r="J31" i="14" s="1"/>
  <c r="L31" i="14"/>
  <c r="Q31" i="14"/>
  <c r="I32" i="14"/>
  <c r="J32" i="14"/>
  <c r="K32" i="14"/>
  <c r="R32" i="14" s="1"/>
  <c r="L32" i="14"/>
  <c r="Q32" i="14"/>
  <c r="I33" i="14"/>
  <c r="J33" i="14" s="1"/>
  <c r="L33" i="14"/>
  <c r="Q33" i="14"/>
  <c r="I34" i="14"/>
  <c r="J34" i="14"/>
  <c r="K34" i="14"/>
  <c r="R34" i="14" s="1"/>
  <c r="L34" i="14"/>
  <c r="Q34" i="14"/>
  <c r="E35" i="14"/>
  <c r="F35" i="14"/>
  <c r="G35" i="14"/>
  <c r="H35" i="14"/>
  <c r="I35" i="14"/>
  <c r="M35" i="14"/>
  <c r="N35" i="14"/>
  <c r="P35" i="14"/>
  <c r="P35" i="13"/>
  <c r="N35" i="13"/>
  <c r="M35" i="13"/>
  <c r="H35" i="13"/>
  <c r="G35" i="13"/>
  <c r="F35" i="13"/>
  <c r="E35" i="13"/>
  <c r="L34" i="13"/>
  <c r="Q34" i="13" s="1"/>
  <c r="I34" i="13"/>
  <c r="K34" i="13" s="1"/>
  <c r="R34" i="13" s="1"/>
  <c r="L33" i="13"/>
  <c r="Q33" i="13" s="1"/>
  <c r="R33" i="13" s="1"/>
  <c r="K33" i="13"/>
  <c r="J33" i="13"/>
  <c r="I33" i="13"/>
  <c r="L32" i="13"/>
  <c r="Q32" i="13" s="1"/>
  <c r="I32" i="13"/>
  <c r="K32" i="13" s="1"/>
  <c r="L31" i="13"/>
  <c r="Q31" i="13" s="1"/>
  <c r="R31" i="13" s="1"/>
  <c r="K31" i="13"/>
  <c r="J31" i="13"/>
  <c r="I31" i="13"/>
  <c r="O30" i="13"/>
  <c r="Q30" i="13" s="1"/>
  <c r="L30" i="13"/>
  <c r="I30" i="13"/>
  <c r="O29" i="13"/>
  <c r="L29" i="13"/>
  <c r="Q29" i="13" s="1"/>
  <c r="I29" i="13"/>
  <c r="K29" i="13" s="1"/>
  <c r="R29" i="13" s="1"/>
  <c r="O28" i="13"/>
  <c r="L28" i="13"/>
  <c r="Q28" i="13" s="1"/>
  <c r="K28" i="13"/>
  <c r="R28" i="13" s="1"/>
  <c r="I28" i="13"/>
  <c r="J28" i="13" s="1"/>
  <c r="Q27" i="13"/>
  <c r="O27" i="13"/>
  <c r="L27" i="13"/>
  <c r="K27" i="13"/>
  <c r="J27" i="13"/>
  <c r="I27" i="13"/>
  <c r="O26" i="13"/>
  <c r="Q26" i="13" s="1"/>
  <c r="L26" i="13"/>
  <c r="I26" i="13"/>
  <c r="O25" i="13"/>
  <c r="L25" i="13"/>
  <c r="Q25" i="13" s="1"/>
  <c r="I25" i="13"/>
  <c r="K25" i="13" s="1"/>
  <c r="O24" i="13"/>
  <c r="L24" i="13"/>
  <c r="Q24" i="13" s="1"/>
  <c r="R24" i="13" s="1"/>
  <c r="K24" i="13"/>
  <c r="I24" i="13"/>
  <c r="J24" i="13" s="1"/>
  <c r="Q23" i="13"/>
  <c r="O23" i="13"/>
  <c r="L23" i="13"/>
  <c r="K23" i="13"/>
  <c r="J23" i="13"/>
  <c r="I23" i="13"/>
  <c r="O22" i="13"/>
  <c r="Q22" i="13" s="1"/>
  <c r="L22" i="13"/>
  <c r="I22" i="13"/>
  <c r="O21" i="13"/>
  <c r="L21" i="13"/>
  <c r="Q21" i="13" s="1"/>
  <c r="I21" i="13"/>
  <c r="K21" i="13" s="1"/>
  <c r="R21" i="13" s="1"/>
  <c r="R20" i="13"/>
  <c r="O20" i="13"/>
  <c r="L20" i="13"/>
  <c r="Q20" i="13" s="1"/>
  <c r="K20" i="13"/>
  <c r="I20" i="13"/>
  <c r="J20" i="13" s="1"/>
  <c r="Q19" i="13"/>
  <c r="L19" i="13"/>
  <c r="I19" i="13"/>
  <c r="O18" i="13"/>
  <c r="L18" i="13"/>
  <c r="Q18" i="13" s="1"/>
  <c r="I18" i="13"/>
  <c r="K18" i="13" s="1"/>
  <c r="O17" i="13"/>
  <c r="L17" i="13"/>
  <c r="Q17" i="13" s="1"/>
  <c r="R17" i="13" s="1"/>
  <c r="K17" i="13"/>
  <c r="I17" i="13"/>
  <c r="J17" i="13" s="1"/>
  <c r="Q16" i="13"/>
  <c r="O16" i="13"/>
  <c r="L16" i="13"/>
  <c r="K16" i="13"/>
  <c r="J16" i="13"/>
  <c r="I16" i="13"/>
  <c r="L15" i="13"/>
  <c r="Q15" i="13" s="1"/>
  <c r="I15" i="13"/>
  <c r="K15" i="13" s="1"/>
  <c r="R15" i="13" s="1"/>
  <c r="L14" i="13"/>
  <c r="Q14" i="13" s="1"/>
  <c r="R14" i="13" s="1"/>
  <c r="K14" i="13"/>
  <c r="J14" i="13"/>
  <c r="I14" i="13"/>
  <c r="L13" i="13"/>
  <c r="Q13" i="13" s="1"/>
  <c r="I13" i="13"/>
  <c r="K13" i="13" s="1"/>
  <c r="L12" i="13"/>
  <c r="Q12" i="13" s="1"/>
  <c r="R12" i="13" s="1"/>
  <c r="K12" i="13"/>
  <c r="J12" i="13"/>
  <c r="I12" i="13"/>
  <c r="O11" i="13"/>
  <c r="Q11" i="13" s="1"/>
  <c r="L11" i="13"/>
  <c r="I11" i="13"/>
  <c r="O10" i="13"/>
  <c r="L10" i="13"/>
  <c r="Q10" i="13" s="1"/>
  <c r="I10" i="13"/>
  <c r="K10" i="13" s="1"/>
  <c r="R10" i="13" s="1"/>
  <c r="O9" i="13"/>
  <c r="L9" i="13"/>
  <c r="Q9" i="13" s="1"/>
  <c r="K9" i="13"/>
  <c r="R9" i="13" s="1"/>
  <c r="I9" i="13"/>
  <c r="J9" i="13" s="1"/>
  <c r="Q8" i="13"/>
  <c r="O8" i="13"/>
  <c r="L8" i="13"/>
  <c r="K8" i="13"/>
  <c r="J8" i="13"/>
  <c r="I8" i="13"/>
  <c r="Q7" i="13"/>
  <c r="O7" i="13"/>
  <c r="L7" i="13"/>
  <c r="I7" i="13"/>
  <c r="K7" i="13" s="1"/>
  <c r="R7" i="13" s="1"/>
  <c r="O6" i="13"/>
  <c r="L6" i="13"/>
  <c r="Q6" i="13" s="1"/>
  <c r="I6" i="13"/>
  <c r="R5" i="13"/>
  <c r="L5" i="13"/>
  <c r="Q5" i="13" s="1"/>
  <c r="K5" i="13"/>
  <c r="J5" i="13"/>
  <c r="I5" i="13"/>
  <c r="I35" i="13" s="1"/>
  <c r="I5" i="11"/>
  <c r="J5" i="11"/>
  <c r="K5" i="11"/>
  <c r="L5" i="11"/>
  <c r="Q5" i="11" s="1"/>
  <c r="I6" i="11"/>
  <c r="K6" i="11" s="1"/>
  <c r="L6" i="11"/>
  <c r="Q6" i="11" s="1"/>
  <c r="O6" i="11"/>
  <c r="O34" i="11" s="1"/>
  <c r="I7" i="11"/>
  <c r="K7" i="11" s="1"/>
  <c r="R7" i="11" s="1"/>
  <c r="J7" i="11"/>
  <c r="L7" i="11"/>
  <c r="O7" i="11"/>
  <c r="Q7" i="11"/>
  <c r="I8" i="11"/>
  <c r="J8" i="11"/>
  <c r="K8" i="11"/>
  <c r="R8" i="11" s="1"/>
  <c r="L8" i="11"/>
  <c r="O8" i="11"/>
  <c r="Q8" i="11"/>
  <c r="I9" i="11"/>
  <c r="J9" i="11"/>
  <c r="K9" i="11"/>
  <c r="L9" i="11"/>
  <c r="Q9" i="11" s="1"/>
  <c r="R9" i="11" s="1"/>
  <c r="O9" i="11"/>
  <c r="I10" i="11"/>
  <c r="K10" i="11" s="1"/>
  <c r="R10" i="11" s="1"/>
  <c r="L10" i="11"/>
  <c r="Q10" i="11" s="1"/>
  <c r="O10" i="11"/>
  <c r="I11" i="11"/>
  <c r="K11" i="11" s="1"/>
  <c r="R11" i="11" s="1"/>
  <c r="J11" i="11"/>
  <c r="L11" i="11"/>
  <c r="O11" i="11"/>
  <c r="Q11" i="11"/>
  <c r="I12" i="11"/>
  <c r="J12" i="11"/>
  <c r="K12" i="11"/>
  <c r="R12" i="11" s="1"/>
  <c r="L12" i="11"/>
  <c r="Q12" i="11"/>
  <c r="I13" i="11"/>
  <c r="K13" i="11" s="1"/>
  <c r="R13" i="11" s="1"/>
  <c r="L13" i="11"/>
  <c r="Q13" i="11"/>
  <c r="I14" i="11"/>
  <c r="J14" i="11"/>
  <c r="K14" i="11"/>
  <c r="R14" i="11" s="1"/>
  <c r="L14" i="11"/>
  <c r="Q14" i="11"/>
  <c r="I15" i="11"/>
  <c r="K15" i="11" s="1"/>
  <c r="R15" i="11" s="1"/>
  <c r="L15" i="11"/>
  <c r="Q15" i="11"/>
  <c r="I16" i="11"/>
  <c r="J16" i="11"/>
  <c r="K16" i="11"/>
  <c r="L16" i="11"/>
  <c r="O16" i="11"/>
  <c r="Q16" i="11"/>
  <c r="R16" i="11"/>
  <c r="I17" i="11"/>
  <c r="J17" i="11"/>
  <c r="K17" i="11"/>
  <c r="L17" i="11"/>
  <c r="Q17" i="11" s="1"/>
  <c r="R17" i="11" s="1"/>
  <c r="O17" i="11"/>
  <c r="I18" i="11"/>
  <c r="K18" i="11" s="1"/>
  <c r="R18" i="11" s="1"/>
  <c r="L18" i="11"/>
  <c r="Q18" i="11" s="1"/>
  <c r="O18" i="11"/>
  <c r="I19" i="11"/>
  <c r="K19" i="11" s="1"/>
  <c r="R19" i="11" s="1"/>
  <c r="J19" i="11"/>
  <c r="L19" i="11"/>
  <c r="Q19" i="11"/>
  <c r="I20" i="11"/>
  <c r="J20" i="11"/>
  <c r="K20" i="11"/>
  <c r="L20" i="11"/>
  <c r="Q20" i="11" s="1"/>
  <c r="O20" i="11"/>
  <c r="I21" i="11"/>
  <c r="K21" i="11" s="1"/>
  <c r="R21" i="11" s="1"/>
  <c r="L21" i="11"/>
  <c r="Q21" i="11" s="1"/>
  <c r="O21" i="11"/>
  <c r="I22" i="11"/>
  <c r="K22" i="11" s="1"/>
  <c r="R22" i="11" s="1"/>
  <c r="J22" i="11"/>
  <c r="L22" i="11"/>
  <c r="O22" i="11"/>
  <c r="Q22" i="11"/>
  <c r="I23" i="11"/>
  <c r="J23" i="11"/>
  <c r="K23" i="11"/>
  <c r="L23" i="11"/>
  <c r="O23" i="11"/>
  <c r="Q23" i="11"/>
  <c r="R23" i="11"/>
  <c r="I24" i="11"/>
  <c r="J24" i="11"/>
  <c r="K24" i="11"/>
  <c r="L24" i="11"/>
  <c r="Q24" i="11" s="1"/>
  <c r="O24" i="11"/>
  <c r="I25" i="11"/>
  <c r="K25" i="11" s="1"/>
  <c r="R25" i="11" s="1"/>
  <c r="L25" i="11"/>
  <c r="Q25" i="11" s="1"/>
  <c r="O25" i="11"/>
  <c r="I26" i="11"/>
  <c r="K26" i="11" s="1"/>
  <c r="R26" i="11" s="1"/>
  <c r="J26" i="11"/>
  <c r="L26" i="11"/>
  <c r="O26" i="11"/>
  <c r="Q26" i="11"/>
  <c r="I27" i="11"/>
  <c r="J27" i="11"/>
  <c r="K27" i="11"/>
  <c r="R27" i="11" s="1"/>
  <c r="L27" i="11"/>
  <c r="O27" i="11"/>
  <c r="Q27" i="11"/>
  <c r="I28" i="11"/>
  <c r="J28" i="11"/>
  <c r="K28" i="11"/>
  <c r="L28" i="11"/>
  <c r="Q28" i="11" s="1"/>
  <c r="R28" i="11" s="1"/>
  <c r="O28" i="11"/>
  <c r="I29" i="11"/>
  <c r="K29" i="11" s="1"/>
  <c r="L29" i="11"/>
  <c r="Q29" i="11" s="1"/>
  <c r="O29" i="11"/>
  <c r="I30" i="11"/>
  <c r="K30" i="11" s="1"/>
  <c r="R30" i="11" s="1"/>
  <c r="J30" i="11"/>
  <c r="L30" i="11"/>
  <c r="O30" i="11"/>
  <c r="Q30" i="11"/>
  <c r="I31" i="11"/>
  <c r="J31" i="11"/>
  <c r="K31" i="11"/>
  <c r="R31" i="11" s="1"/>
  <c r="L31" i="11"/>
  <c r="Q31" i="11"/>
  <c r="I32" i="11"/>
  <c r="K32" i="11" s="1"/>
  <c r="R32" i="11" s="1"/>
  <c r="L32" i="11"/>
  <c r="Q32" i="11"/>
  <c r="I33" i="11"/>
  <c r="J33" i="11"/>
  <c r="K33" i="11"/>
  <c r="R33" i="11" s="1"/>
  <c r="L33" i="11"/>
  <c r="Q33" i="11"/>
  <c r="E34" i="11"/>
  <c r="F34" i="11"/>
  <c r="G34" i="11"/>
  <c r="H34" i="11"/>
  <c r="I34" i="11"/>
  <c r="M34" i="11"/>
  <c r="N34" i="11"/>
  <c r="P34" i="11"/>
  <c r="P34" i="10"/>
  <c r="N34" i="10"/>
  <c r="M34" i="10"/>
  <c r="H34" i="10"/>
  <c r="G34" i="10"/>
  <c r="F34" i="10"/>
  <c r="E34" i="10"/>
  <c r="L33" i="10"/>
  <c r="Q33" i="10" s="1"/>
  <c r="R33" i="10" s="1"/>
  <c r="K33" i="10"/>
  <c r="J33" i="10"/>
  <c r="I33" i="10"/>
  <c r="L32" i="10"/>
  <c r="Q32" i="10" s="1"/>
  <c r="I32" i="10"/>
  <c r="J32" i="10" s="1"/>
  <c r="R31" i="10"/>
  <c r="Q31" i="10"/>
  <c r="L31" i="10"/>
  <c r="K31" i="10"/>
  <c r="J31" i="10"/>
  <c r="I31" i="10"/>
  <c r="O30" i="10"/>
  <c r="Q30" i="10" s="1"/>
  <c r="L30" i="10"/>
  <c r="I30" i="10"/>
  <c r="K30" i="10" s="1"/>
  <c r="R30" i="10" s="1"/>
  <c r="O29" i="10"/>
  <c r="L29" i="10"/>
  <c r="Q29" i="10" s="1"/>
  <c r="I29" i="10"/>
  <c r="J29" i="10" s="1"/>
  <c r="O28" i="10"/>
  <c r="L28" i="10"/>
  <c r="Q28" i="10" s="1"/>
  <c r="K28" i="10"/>
  <c r="J28" i="10"/>
  <c r="I28" i="10"/>
  <c r="Q27" i="10"/>
  <c r="O27" i="10"/>
  <c r="L27" i="10"/>
  <c r="K27" i="10"/>
  <c r="R27" i="10" s="1"/>
  <c r="J27" i="10"/>
  <c r="I27" i="10"/>
  <c r="O26" i="10"/>
  <c r="Q26" i="10" s="1"/>
  <c r="L26" i="10"/>
  <c r="I26" i="10"/>
  <c r="K26" i="10" s="1"/>
  <c r="R26" i="10" s="1"/>
  <c r="O25" i="10"/>
  <c r="L25" i="10"/>
  <c r="Q25" i="10" s="1"/>
  <c r="I25" i="10"/>
  <c r="J25" i="10" s="1"/>
  <c r="O24" i="10"/>
  <c r="L24" i="10"/>
  <c r="Q24" i="10" s="1"/>
  <c r="K24" i="10"/>
  <c r="J24" i="10"/>
  <c r="I24" i="10"/>
  <c r="Q23" i="10"/>
  <c r="O23" i="10"/>
  <c r="L23" i="10"/>
  <c r="K23" i="10"/>
  <c r="R23" i="10" s="1"/>
  <c r="J23" i="10"/>
  <c r="I23" i="10"/>
  <c r="O22" i="10"/>
  <c r="Q22" i="10" s="1"/>
  <c r="L22" i="10"/>
  <c r="I22" i="10"/>
  <c r="K22" i="10" s="1"/>
  <c r="O21" i="10"/>
  <c r="L21" i="10"/>
  <c r="Q21" i="10" s="1"/>
  <c r="I21" i="10"/>
  <c r="J21" i="10" s="1"/>
  <c r="O20" i="10"/>
  <c r="L20" i="10"/>
  <c r="Q20" i="10" s="1"/>
  <c r="K20" i="10"/>
  <c r="R20" i="10" s="1"/>
  <c r="J20" i="10"/>
  <c r="I20" i="10"/>
  <c r="Q19" i="10"/>
  <c r="L19" i="10"/>
  <c r="I19" i="10"/>
  <c r="K19" i="10" s="1"/>
  <c r="R19" i="10" s="1"/>
  <c r="O18" i="10"/>
  <c r="L18" i="10"/>
  <c r="Q18" i="10" s="1"/>
  <c r="I18" i="10"/>
  <c r="J18" i="10" s="1"/>
  <c r="O17" i="10"/>
  <c r="L17" i="10"/>
  <c r="Q17" i="10" s="1"/>
  <c r="K17" i="10"/>
  <c r="J17" i="10"/>
  <c r="I17" i="10"/>
  <c r="Q16" i="10"/>
  <c r="O16" i="10"/>
  <c r="L16" i="10"/>
  <c r="K16" i="10"/>
  <c r="R16" i="10" s="1"/>
  <c r="J16" i="10"/>
  <c r="I16" i="10"/>
  <c r="L15" i="10"/>
  <c r="Q15" i="10" s="1"/>
  <c r="I15" i="10"/>
  <c r="J15" i="10" s="1"/>
  <c r="R14" i="10"/>
  <c r="Q14" i="10"/>
  <c r="L14" i="10"/>
  <c r="K14" i="10"/>
  <c r="J14" i="10"/>
  <c r="I14" i="10"/>
  <c r="L13" i="10"/>
  <c r="Q13" i="10" s="1"/>
  <c r="I13" i="10"/>
  <c r="J13" i="10" s="1"/>
  <c r="R12" i="10"/>
  <c r="Q12" i="10"/>
  <c r="L12" i="10"/>
  <c r="K12" i="10"/>
  <c r="J12" i="10"/>
  <c r="I12" i="10"/>
  <c r="O11" i="10"/>
  <c r="Q11" i="10" s="1"/>
  <c r="L11" i="10"/>
  <c r="I11" i="10"/>
  <c r="K11" i="10" s="1"/>
  <c r="O10" i="10"/>
  <c r="L10" i="10"/>
  <c r="Q10" i="10" s="1"/>
  <c r="I10" i="10"/>
  <c r="J10" i="10" s="1"/>
  <c r="O9" i="10"/>
  <c r="L9" i="10"/>
  <c r="Q9" i="10" s="1"/>
  <c r="K9" i="10"/>
  <c r="R9" i="10" s="1"/>
  <c r="J9" i="10"/>
  <c r="I9" i="10"/>
  <c r="Q8" i="10"/>
  <c r="O8" i="10"/>
  <c r="L8" i="10"/>
  <c r="K8" i="10"/>
  <c r="R8" i="10" s="1"/>
  <c r="J8" i="10"/>
  <c r="I8" i="10"/>
  <c r="O7" i="10"/>
  <c r="Q7" i="10" s="1"/>
  <c r="L7" i="10"/>
  <c r="I7" i="10"/>
  <c r="K7" i="10" s="1"/>
  <c r="O6" i="10"/>
  <c r="O34" i="10" s="1"/>
  <c r="L6" i="10"/>
  <c r="Q6" i="10" s="1"/>
  <c r="Q34" i="10" s="1"/>
  <c r="I6" i="10"/>
  <c r="J6" i="10" s="1"/>
  <c r="R5" i="10"/>
  <c r="Q5" i="10"/>
  <c r="L5" i="10"/>
  <c r="K5" i="10"/>
  <c r="J5" i="10"/>
  <c r="I5" i="10"/>
  <c r="P34" i="9"/>
  <c r="N34" i="9"/>
  <c r="M34" i="9"/>
  <c r="H34" i="9"/>
  <c r="G34" i="9"/>
  <c r="F34" i="9"/>
  <c r="E34" i="9"/>
  <c r="L33" i="9"/>
  <c r="Q33" i="9" s="1"/>
  <c r="I33" i="9"/>
  <c r="K33" i="9" s="1"/>
  <c r="R33" i="9" s="1"/>
  <c r="L32" i="9"/>
  <c r="Q32" i="9" s="1"/>
  <c r="R32" i="9" s="1"/>
  <c r="K32" i="9"/>
  <c r="J32" i="9"/>
  <c r="I32" i="9"/>
  <c r="L31" i="9"/>
  <c r="Q31" i="9" s="1"/>
  <c r="I31" i="9"/>
  <c r="K31" i="9" s="1"/>
  <c r="R31" i="9" s="1"/>
  <c r="R30" i="9"/>
  <c r="O30" i="9"/>
  <c r="L30" i="9"/>
  <c r="Q30" i="9" s="1"/>
  <c r="K30" i="9"/>
  <c r="I30" i="9"/>
  <c r="J30" i="9" s="1"/>
  <c r="Q29" i="9"/>
  <c r="O29" i="9"/>
  <c r="L29" i="9"/>
  <c r="K29" i="9"/>
  <c r="R29" i="9" s="1"/>
  <c r="J29" i="9"/>
  <c r="I29" i="9"/>
  <c r="O28" i="9"/>
  <c r="Q28" i="9" s="1"/>
  <c r="L28" i="9"/>
  <c r="I28" i="9"/>
  <c r="O27" i="9"/>
  <c r="L27" i="9"/>
  <c r="Q27" i="9" s="1"/>
  <c r="I27" i="9"/>
  <c r="K27" i="9" s="1"/>
  <c r="R27" i="9" s="1"/>
  <c r="O26" i="9"/>
  <c r="L26" i="9"/>
  <c r="Q26" i="9" s="1"/>
  <c r="K26" i="9"/>
  <c r="R26" i="9" s="1"/>
  <c r="I26" i="9"/>
  <c r="J26" i="9" s="1"/>
  <c r="Q25" i="9"/>
  <c r="O25" i="9"/>
  <c r="L25" i="9"/>
  <c r="K25" i="9"/>
  <c r="J25" i="9"/>
  <c r="I25" i="9"/>
  <c r="O24" i="9"/>
  <c r="Q24" i="9" s="1"/>
  <c r="L24" i="9"/>
  <c r="I24" i="9"/>
  <c r="O23" i="9"/>
  <c r="L23" i="9"/>
  <c r="Q23" i="9" s="1"/>
  <c r="I23" i="9"/>
  <c r="K23" i="9" s="1"/>
  <c r="O22" i="9"/>
  <c r="L22" i="9"/>
  <c r="Q22" i="9" s="1"/>
  <c r="R22" i="9" s="1"/>
  <c r="K22" i="9"/>
  <c r="I22" i="9"/>
  <c r="J22" i="9" s="1"/>
  <c r="Q21" i="9"/>
  <c r="O21" i="9"/>
  <c r="L21" i="9"/>
  <c r="K21" i="9"/>
  <c r="J21" i="9"/>
  <c r="I21" i="9"/>
  <c r="O20" i="9"/>
  <c r="Q20" i="9" s="1"/>
  <c r="L20" i="9"/>
  <c r="I20" i="9"/>
  <c r="L19" i="9"/>
  <c r="Q19" i="9" s="1"/>
  <c r="K19" i="9"/>
  <c r="I19" i="9"/>
  <c r="J19" i="9" s="1"/>
  <c r="Q18" i="9"/>
  <c r="O18" i="9"/>
  <c r="L18" i="9"/>
  <c r="K18" i="9"/>
  <c r="J18" i="9"/>
  <c r="I18" i="9"/>
  <c r="O17" i="9"/>
  <c r="Q17" i="9" s="1"/>
  <c r="L17" i="9"/>
  <c r="I17" i="9"/>
  <c r="O16" i="9"/>
  <c r="L16" i="9"/>
  <c r="Q16" i="9" s="1"/>
  <c r="I16" i="9"/>
  <c r="K16" i="9" s="1"/>
  <c r="R16" i="9" s="1"/>
  <c r="L15" i="9"/>
  <c r="Q15" i="9" s="1"/>
  <c r="R15" i="9" s="1"/>
  <c r="K15" i="9"/>
  <c r="J15" i="9"/>
  <c r="I15" i="9"/>
  <c r="L14" i="9"/>
  <c r="Q14" i="9" s="1"/>
  <c r="I14" i="9"/>
  <c r="K14" i="9" s="1"/>
  <c r="L13" i="9"/>
  <c r="Q13" i="9" s="1"/>
  <c r="R13" i="9" s="1"/>
  <c r="K13" i="9"/>
  <c r="J13" i="9"/>
  <c r="I13" i="9"/>
  <c r="L12" i="9"/>
  <c r="Q12" i="9" s="1"/>
  <c r="I12" i="9"/>
  <c r="K12" i="9" s="1"/>
  <c r="R12" i="9" s="1"/>
  <c r="O11" i="9"/>
  <c r="L11" i="9"/>
  <c r="Q11" i="9" s="1"/>
  <c r="K11" i="9"/>
  <c r="R11" i="9" s="1"/>
  <c r="I11" i="9"/>
  <c r="J11" i="9" s="1"/>
  <c r="Q10" i="9"/>
  <c r="O10" i="9"/>
  <c r="L10" i="9"/>
  <c r="K10" i="9"/>
  <c r="J10" i="9"/>
  <c r="I10" i="9"/>
  <c r="O9" i="9"/>
  <c r="Q9" i="9" s="1"/>
  <c r="L9" i="9"/>
  <c r="I9" i="9"/>
  <c r="O8" i="9"/>
  <c r="L8" i="9"/>
  <c r="Q8" i="9" s="1"/>
  <c r="I8" i="9"/>
  <c r="K8" i="9" s="1"/>
  <c r="O7" i="9"/>
  <c r="L7" i="9"/>
  <c r="Q7" i="9" s="1"/>
  <c r="R7" i="9" s="1"/>
  <c r="K7" i="9"/>
  <c r="I7" i="9"/>
  <c r="J7" i="9" s="1"/>
  <c r="Q6" i="9"/>
  <c r="O6" i="9"/>
  <c r="L6" i="9"/>
  <c r="K6" i="9"/>
  <c r="J6" i="9"/>
  <c r="I6" i="9"/>
  <c r="L5" i="9"/>
  <c r="I5" i="9"/>
  <c r="I5" i="8"/>
  <c r="J5" i="8" s="1"/>
  <c r="K5" i="8"/>
  <c r="L5" i="8"/>
  <c r="Q5" i="8" s="1"/>
  <c r="I6" i="8"/>
  <c r="K6" i="8" s="1"/>
  <c r="R6" i="8" s="1"/>
  <c r="J6" i="8"/>
  <c r="L6" i="8"/>
  <c r="O6" i="8"/>
  <c r="O34" i="8" s="1"/>
  <c r="Q6" i="8"/>
  <c r="I7" i="8"/>
  <c r="J7" i="8"/>
  <c r="K7" i="8"/>
  <c r="R7" i="8" s="1"/>
  <c r="L7" i="8"/>
  <c r="O7" i="8"/>
  <c r="Q7" i="8"/>
  <c r="I8" i="8"/>
  <c r="J8" i="8" s="1"/>
  <c r="K8" i="8"/>
  <c r="L8" i="8"/>
  <c r="Q8" i="8" s="1"/>
  <c r="R8" i="8" s="1"/>
  <c r="O8" i="8"/>
  <c r="I9" i="8"/>
  <c r="J9" i="8" s="1"/>
  <c r="L9" i="8"/>
  <c r="Q9" i="8" s="1"/>
  <c r="O9" i="8"/>
  <c r="I10" i="8"/>
  <c r="K10" i="8" s="1"/>
  <c r="R10" i="8" s="1"/>
  <c r="J10" i="8"/>
  <c r="L10" i="8"/>
  <c r="O10" i="8"/>
  <c r="Q10" i="8"/>
  <c r="I11" i="8"/>
  <c r="J11" i="8"/>
  <c r="K11" i="8"/>
  <c r="L11" i="8"/>
  <c r="O11" i="8"/>
  <c r="Q11" i="8"/>
  <c r="R11" i="8"/>
  <c r="I12" i="8"/>
  <c r="J12" i="8" s="1"/>
  <c r="K12" i="8"/>
  <c r="L12" i="8"/>
  <c r="Q12" i="8" s="1"/>
  <c r="I13" i="8"/>
  <c r="K13" i="8" s="1"/>
  <c r="R13" i="8" s="1"/>
  <c r="J13" i="8"/>
  <c r="L13" i="8"/>
  <c r="Q13" i="8"/>
  <c r="I14" i="8"/>
  <c r="J14" i="8" s="1"/>
  <c r="K14" i="8"/>
  <c r="L14" i="8"/>
  <c r="Q14" i="8" s="1"/>
  <c r="I15" i="8"/>
  <c r="K15" i="8" s="1"/>
  <c r="R15" i="8" s="1"/>
  <c r="J15" i="8"/>
  <c r="L15" i="8"/>
  <c r="Q15" i="8"/>
  <c r="I16" i="8"/>
  <c r="J16" i="8" s="1"/>
  <c r="K16" i="8"/>
  <c r="R16" i="8" s="1"/>
  <c r="L16" i="8"/>
  <c r="Q16" i="8" s="1"/>
  <c r="O16" i="8"/>
  <c r="I17" i="8"/>
  <c r="J17" i="8" s="1"/>
  <c r="L17" i="8"/>
  <c r="Q17" i="8" s="1"/>
  <c r="O17" i="8"/>
  <c r="I18" i="8"/>
  <c r="K18" i="8" s="1"/>
  <c r="R18" i="8" s="1"/>
  <c r="J18" i="8"/>
  <c r="L18" i="8"/>
  <c r="O18" i="8"/>
  <c r="Q18" i="8"/>
  <c r="I19" i="8"/>
  <c r="J19" i="8"/>
  <c r="K19" i="8"/>
  <c r="L19" i="8"/>
  <c r="Q19" i="8" s="1"/>
  <c r="I20" i="8"/>
  <c r="J20" i="8" s="1"/>
  <c r="L20" i="8"/>
  <c r="Q20" i="8" s="1"/>
  <c r="O20" i="8"/>
  <c r="I21" i="8"/>
  <c r="K21" i="8" s="1"/>
  <c r="R21" i="8" s="1"/>
  <c r="J21" i="8"/>
  <c r="L21" i="8"/>
  <c r="O21" i="8"/>
  <c r="Q21" i="8"/>
  <c r="I22" i="8"/>
  <c r="J22" i="8"/>
  <c r="K22" i="8"/>
  <c r="R22" i="8" s="1"/>
  <c r="L22" i="8"/>
  <c r="O22" i="8"/>
  <c r="Q22" i="8"/>
  <c r="I23" i="8"/>
  <c r="J23" i="8" s="1"/>
  <c r="K23" i="8"/>
  <c r="L23" i="8"/>
  <c r="Q23" i="8" s="1"/>
  <c r="R23" i="8" s="1"/>
  <c r="O23" i="8"/>
  <c r="I24" i="8"/>
  <c r="J24" i="8" s="1"/>
  <c r="L24" i="8"/>
  <c r="Q24" i="8" s="1"/>
  <c r="O24" i="8"/>
  <c r="I25" i="8"/>
  <c r="K25" i="8" s="1"/>
  <c r="R25" i="8" s="1"/>
  <c r="J25" i="8"/>
  <c r="L25" i="8"/>
  <c r="O25" i="8"/>
  <c r="Q25" i="8"/>
  <c r="I26" i="8"/>
  <c r="J26" i="8"/>
  <c r="K26" i="8"/>
  <c r="L26" i="8"/>
  <c r="O26" i="8"/>
  <c r="Q26" i="8"/>
  <c r="R26" i="8"/>
  <c r="I27" i="8"/>
  <c r="J27" i="8" s="1"/>
  <c r="K27" i="8"/>
  <c r="L27" i="8"/>
  <c r="Q27" i="8" s="1"/>
  <c r="R27" i="8" s="1"/>
  <c r="O27" i="8"/>
  <c r="I28" i="8"/>
  <c r="J28" i="8" s="1"/>
  <c r="L28" i="8"/>
  <c r="Q28" i="8" s="1"/>
  <c r="O28" i="8"/>
  <c r="I29" i="8"/>
  <c r="K29" i="8" s="1"/>
  <c r="R29" i="8" s="1"/>
  <c r="J29" i="8"/>
  <c r="L29" i="8"/>
  <c r="O29" i="8"/>
  <c r="Q29" i="8"/>
  <c r="I30" i="8"/>
  <c r="J30" i="8"/>
  <c r="K30" i="8"/>
  <c r="L30" i="8"/>
  <c r="O30" i="8"/>
  <c r="Q30" i="8"/>
  <c r="R30" i="8"/>
  <c r="I31" i="8"/>
  <c r="J31" i="8" s="1"/>
  <c r="K31" i="8"/>
  <c r="L31" i="8"/>
  <c r="Q31" i="8" s="1"/>
  <c r="I32" i="8"/>
  <c r="K32" i="8" s="1"/>
  <c r="R32" i="8" s="1"/>
  <c r="J32" i="8"/>
  <c r="L32" i="8"/>
  <c r="Q32" i="8"/>
  <c r="I33" i="8"/>
  <c r="J33" i="8" s="1"/>
  <c r="K33" i="8"/>
  <c r="R33" i="8" s="1"/>
  <c r="L33" i="8"/>
  <c r="Q33" i="8" s="1"/>
  <c r="E34" i="8"/>
  <c r="F34" i="8"/>
  <c r="G34" i="8"/>
  <c r="H34" i="8"/>
  <c r="M34" i="8"/>
  <c r="N34" i="8"/>
  <c r="P34" i="8"/>
  <c r="AR35" i="7"/>
  <c r="AO35" i="7"/>
  <c r="Y35" i="7"/>
  <c r="R35" i="7"/>
  <c r="Q35" i="7"/>
  <c r="N35" i="7"/>
  <c r="K35" i="7"/>
  <c r="AW34" i="7"/>
  <c r="AC34" i="7"/>
  <c r="S34" i="7"/>
  <c r="AX34" i="7" s="1"/>
  <c r="AY34" i="7" s="1"/>
  <c r="A34" i="7"/>
  <c r="AW33" i="7"/>
  <c r="AC33" i="7"/>
  <c r="S33" i="7"/>
  <c r="AX33" i="7" s="1"/>
  <c r="A33" i="7"/>
  <c r="AW32" i="7"/>
  <c r="AC32" i="7"/>
  <c r="S32" i="7"/>
  <c r="V32" i="7" s="1"/>
  <c r="Z32" i="7" s="1"/>
  <c r="A32" i="7"/>
  <c r="AW31" i="7"/>
  <c r="AC31" i="7"/>
  <c r="S31" i="7"/>
  <c r="V31" i="7" s="1"/>
  <c r="Z31" i="7" s="1"/>
  <c r="A31" i="7"/>
  <c r="AW30" i="7"/>
  <c r="AC30" i="7"/>
  <c r="S30" i="7"/>
  <c r="AX30" i="7" s="1"/>
  <c r="A30" i="7"/>
  <c r="AW29" i="7"/>
  <c r="AL29" i="7"/>
  <c r="AC29" i="7"/>
  <c r="S29" i="7"/>
  <c r="A29" i="7"/>
  <c r="AW28" i="7"/>
  <c r="AL28" i="7"/>
  <c r="AC28" i="7"/>
  <c r="S28" i="7"/>
  <c r="AX28" i="7" s="1"/>
  <c r="AY28" i="7" s="1"/>
  <c r="BB28" i="7" s="1"/>
  <c r="A28" i="7"/>
  <c r="AW27" i="7"/>
  <c r="AL27" i="7"/>
  <c r="AC27" i="7"/>
  <c r="S27" i="7"/>
  <c r="A27" i="7"/>
  <c r="AW26" i="7"/>
  <c r="AL26" i="7"/>
  <c r="AC26" i="7"/>
  <c r="S26" i="7"/>
  <c r="V26" i="7" s="1"/>
  <c r="Z26" i="7" s="1"/>
  <c r="A26" i="7"/>
  <c r="AW25" i="7"/>
  <c r="AL25" i="7"/>
  <c r="AC25" i="7"/>
  <c r="S25" i="7"/>
  <c r="A25" i="7"/>
  <c r="AW24" i="7"/>
  <c r="AL24" i="7"/>
  <c r="AC24" i="7"/>
  <c r="S24" i="7"/>
  <c r="AX24" i="7" s="1"/>
  <c r="A24" i="7"/>
  <c r="AW23" i="7"/>
  <c r="AL23" i="7"/>
  <c r="AC23" i="7"/>
  <c r="S23" i="7"/>
  <c r="A23" i="7"/>
  <c r="AW22" i="7"/>
  <c r="S22" i="7"/>
  <c r="V22" i="7" s="1"/>
  <c r="Z22" i="7" s="1"/>
  <c r="A22" i="7"/>
  <c r="AW21" i="7"/>
  <c r="AL21" i="7"/>
  <c r="S21" i="7"/>
  <c r="AX21" i="7" s="1"/>
  <c r="A21" i="7"/>
  <c r="AW20" i="7"/>
  <c r="AL20" i="7"/>
  <c r="AC20" i="7"/>
  <c r="S20" i="7"/>
  <c r="AX20" i="7" s="1"/>
  <c r="A20" i="7"/>
  <c r="AW19" i="7"/>
  <c r="AL19" i="7"/>
  <c r="AF19" i="7"/>
  <c r="AF35" i="7" s="1"/>
  <c r="AC19" i="7"/>
  <c r="S19" i="7"/>
  <c r="V19" i="7" s="1"/>
  <c r="Z19" i="7" s="1"/>
  <c r="A19" i="7"/>
  <c r="AW18" i="7"/>
  <c r="AC18" i="7"/>
  <c r="S18" i="7"/>
  <c r="A18" i="7"/>
  <c r="AW17" i="7"/>
  <c r="AL17" i="7"/>
  <c r="S17" i="7"/>
  <c r="AX17" i="7" s="1"/>
  <c r="AY17" i="7" s="1"/>
  <c r="BB17" i="7" s="1"/>
  <c r="A17" i="7"/>
  <c r="AW16" i="7"/>
  <c r="AL16" i="7"/>
  <c r="AC16" i="7"/>
  <c r="V16" i="7"/>
  <c r="Z16" i="7" s="1"/>
  <c r="S16" i="7"/>
  <c r="AX16" i="7" s="1"/>
  <c r="AY16" i="7" s="1"/>
  <c r="BB16" i="7" s="1"/>
  <c r="A16" i="7"/>
  <c r="AW15" i="7"/>
  <c r="AL15" i="7"/>
  <c r="AC15" i="7"/>
  <c r="S15" i="7"/>
  <c r="AX15" i="7" s="1"/>
  <c r="AY15" i="7" s="1"/>
  <c r="BB15" i="7" s="1"/>
  <c r="A15" i="7"/>
  <c r="AW14" i="7"/>
  <c r="AC14" i="7"/>
  <c r="S14" i="7"/>
  <c r="V14" i="7" s="1"/>
  <c r="Z14" i="7" s="1"/>
  <c r="A14" i="7"/>
  <c r="AW13" i="7"/>
  <c r="AC13" i="7"/>
  <c r="S13" i="7"/>
  <c r="AX13" i="7" s="1"/>
  <c r="A13" i="7"/>
  <c r="AW12" i="7"/>
  <c r="AC12" i="7"/>
  <c r="S12" i="7"/>
  <c r="A12" i="7"/>
  <c r="AW11" i="7"/>
  <c r="AC11" i="7"/>
  <c r="S11" i="7"/>
  <c r="AX11" i="7" s="1"/>
  <c r="A11" i="7"/>
  <c r="AW10" i="7"/>
  <c r="AL10" i="7"/>
  <c r="AC10" i="7"/>
  <c r="S10" i="7"/>
  <c r="V10" i="7" s="1"/>
  <c r="Z10" i="7" s="1"/>
  <c r="A10" i="7"/>
  <c r="AW9" i="7"/>
  <c r="AL9" i="7"/>
  <c r="AC9" i="7"/>
  <c r="S9" i="7"/>
  <c r="V9" i="7" s="1"/>
  <c r="Z9" i="7" s="1"/>
  <c r="A9" i="7"/>
  <c r="AW8" i="7"/>
  <c r="AL8" i="7"/>
  <c r="AC8" i="7"/>
  <c r="S8" i="7"/>
  <c r="AX8" i="7" s="1"/>
  <c r="A8" i="7"/>
  <c r="AW7" i="7"/>
  <c r="AL7" i="7"/>
  <c r="AC7" i="7"/>
  <c r="S7" i="7"/>
  <c r="V7" i="7" s="1"/>
  <c r="Z7" i="7" s="1"/>
  <c r="A7" i="7"/>
  <c r="AW6" i="7"/>
  <c r="AL6" i="7"/>
  <c r="AC6" i="7"/>
  <c r="S6" i="7"/>
  <c r="AX6" i="7" s="1"/>
  <c r="A6" i="7"/>
  <c r="AW5" i="7"/>
  <c r="AL5" i="7"/>
  <c r="AC5" i="7"/>
  <c r="S5" i="7"/>
  <c r="V5" i="7" s="1"/>
  <c r="Z5" i="7" s="1"/>
  <c r="A5" i="7"/>
  <c r="B3" i="7"/>
  <c r="C3" i="7" s="1"/>
  <c r="D3" i="7" s="1"/>
  <c r="E3" i="7" s="1"/>
  <c r="F3" i="7" s="1"/>
  <c r="G3" i="7" s="1"/>
  <c r="H3" i="7" s="1"/>
  <c r="I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R35" i="6"/>
  <c r="AO35" i="6"/>
  <c r="Y35" i="6"/>
  <c r="R35" i="6"/>
  <c r="Q35" i="6"/>
  <c r="N35" i="6"/>
  <c r="K35" i="6"/>
  <c r="AW34" i="6"/>
  <c r="AC34" i="6"/>
  <c r="S34" i="6"/>
  <c r="V34" i="6" s="1"/>
  <c r="Z34" i="6" s="1"/>
  <c r="A34" i="6"/>
  <c r="AW33" i="6"/>
  <c r="AC33" i="6"/>
  <c r="S33" i="6"/>
  <c r="AX33" i="6" s="1"/>
  <c r="AY33" i="6" s="1"/>
  <c r="A33" i="6"/>
  <c r="AW32" i="6"/>
  <c r="AC32" i="6"/>
  <c r="S32" i="6"/>
  <c r="AX32" i="6" s="1"/>
  <c r="AY32" i="6" s="1"/>
  <c r="A32" i="6"/>
  <c r="AW31" i="6"/>
  <c r="AC31" i="6"/>
  <c r="S31" i="6"/>
  <c r="V31" i="6" s="1"/>
  <c r="Z31" i="6" s="1"/>
  <c r="A31" i="6"/>
  <c r="AW30" i="6"/>
  <c r="AC30" i="6"/>
  <c r="S30" i="6"/>
  <c r="AX30" i="6" s="1"/>
  <c r="AY30" i="6" s="1"/>
  <c r="A30" i="6"/>
  <c r="AW29" i="6"/>
  <c r="AL29" i="6"/>
  <c r="AC29" i="6"/>
  <c r="S29" i="6"/>
  <c r="AX29" i="6" s="1"/>
  <c r="AY29" i="6" s="1"/>
  <c r="BD29" i="6" s="1"/>
  <c r="A29" i="6"/>
  <c r="AW28" i="6"/>
  <c r="AL28" i="6"/>
  <c r="AC28" i="6"/>
  <c r="S28" i="6"/>
  <c r="V28" i="6" s="1"/>
  <c r="Z28" i="6" s="1"/>
  <c r="A28" i="6"/>
  <c r="AW27" i="6"/>
  <c r="AL27" i="6"/>
  <c r="AC27" i="6"/>
  <c r="S27" i="6"/>
  <c r="AX27" i="6" s="1"/>
  <c r="AY27" i="6" s="1"/>
  <c r="A27" i="6"/>
  <c r="AW26" i="6"/>
  <c r="AL26" i="6"/>
  <c r="AC26" i="6"/>
  <c r="S26" i="6"/>
  <c r="V26" i="6" s="1"/>
  <c r="Z26" i="6" s="1"/>
  <c r="A26" i="6"/>
  <c r="AX25" i="6"/>
  <c r="AW25" i="6"/>
  <c r="AL25" i="6"/>
  <c r="AC25" i="6"/>
  <c r="V25" i="6"/>
  <c r="Z25" i="6" s="1"/>
  <c r="S25" i="6"/>
  <c r="A25" i="6"/>
  <c r="AW24" i="6"/>
  <c r="AL24" i="6"/>
  <c r="AC24" i="6"/>
  <c r="S24" i="6"/>
  <c r="AX24" i="6" s="1"/>
  <c r="A24" i="6"/>
  <c r="AW23" i="6"/>
  <c r="AL23" i="6"/>
  <c r="AC23" i="6"/>
  <c r="S23" i="6"/>
  <c r="AX23" i="6" s="1"/>
  <c r="A23" i="6"/>
  <c r="AW22" i="6"/>
  <c r="S22" i="6"/>
  <c r="V22" i="6" s="1"/>
  <c r="Z22" i="6" s="1"/>
  <c r="A22" i="6"/>
  <c r="AW21" i="6"/>
  <c r="AL21" i="6"/>
  <c r="S21" i="6"/>
  <c r="V21" i="6" s="1"/>
  <c r="Z21" i="6" s="1"/>
  <c r="A21" i="6"/>
  <c r="AW20" i="6"/>
  <c r="AL20" i="6"/>
  <c r="AC20" i="6"/>
  <c r="S20" i="6"/>
  <c r="V20" i="6" s="1"/>
  <c r="Z20" i="6" s="1"/>
  <c r="A20" i="6"/>
  <c r="AW19" i="6"/>
  <c r="AL19" i="6"/>
  <c r="AF19" i="6"/>
  <c r="AF35" i="6" s="1"/>
  <c r="AC19" i="6"/>
  <c r="S19" i="6"/>
  <c r="AX19" i="6" s="1"/>
  <c r="AY19" i="6" s="1"/>
  <c r="A19" i="6"/>
  <c r="AW18" i="6"/>
  <c r="AC18" i="6"/>
  <c r="S18" i="6"/>
  <c r="V18" i="6" s="1"/>
  <c r="Z18" i="6" s="1"/>
  <c r="A18" i="6"/>
  <c r="AW17" i="6"/>
  <c r="AL17" i="6"/>
  <c r="V17" i="6"/>
  <c r="Z17" i="6" s="1"/>
  <c r="S17" i="6"/>
  <c r="AX17" i="6" s="1"/>
  <c r="A17" i="6"/>
  <c r="AW16" i="6"/>
  <c r="AL16" i="6"/>
  <c r="AC16" i="6"/>
  <c r="S16" i="6"/>
  <c r="AX16" i="6" s="1"/>
  <c r="A16" i="6"/>
  <c r="AW15" i="6"/>
  <c r="AL15" i="6"/>
  <c r="AC15" i="6"/>
  <c r="S15" i="6"/>
  <c r="AX15" i="6" s="1"/>
  <c r="AY15" i="6" s="1"/>
  <c r="A15" i="6"/>
  <c r="AW14" i="6"/>
  <c r="AC14" i="6"/>
  <c r="S14" i="6"/>
  <c r="A14" i="6"/>
  <c r="AW13" i="6"/>
  <c r="AC13" i="6"/>
  <c r="S13" i="6"/>
  <c r="V13" i="6" s="1"/>
  <c r="Z13" i="6" s="1"/>
  <c r="A13" i="6"/>
  <c r="AW12" i="6"/>
  <c r="AC12" i="6"/>
  <c r="S12" i="6"/>
  <c r="V12" i="6" s="1"/>
  <c r="Z12" i="6" s="1"/>
  <c r="A12" i="6"/>
  <c r="AW11" i="6"/>
  <c r="AC11" i="6"/>
  <c r="V11" i="6"/>
  <c r="Z11" i="6" s="1"/>
  <c r="S11" i="6"/>
  <c r="AX11" i="6" s="1"/>
  <c r="A11" i="6"/>
  <c r="AW10" i="6"/>
  <c r="AL10" i="6"/>
  <c r="AC10" i="6"/>
  <c r="S10" i="6"/>
  <c r="A10" i="6"/>
  <c r="AW9" i="6"/>
  <c r="AL9" i="6"/>
  <c r="AC9" i="6"/>
  <c r="V9" i="6"/>
  <c r="Z9" i="6" s="1"/>
  <c r="S9" i="6"/>
  <c r="AX9" i="6" s="1"/>
  <c r="AY9" i="6" s="1"/>
  <c r="BB9" i="6" s="1"/>
  <c r="A9" i="6"/>
  <c r="AW8" i="6"/>
  <c r="AL8" i="6"/>
  <c r="AC8" i="6"/>
  <c r="S8" i="6"/>
  <c r="A8" i="6"/>
  <c r="AX7" i="6"/>
  <c r="AY7" i="6" s="1"/>
  <c r="AW7" i="6"/>
  <c r="AL7" i="6"/>
  <c r="AC7" i="6"/>
  <c r="V7" i="6"/>
  <c r="Z7" i="6" s="1"/>
  <c r="S7" i="6"/>
  <c r="A7" i="6"/>
  <c r="AW6" i="6"/>
  <c r="AL6" i="6"/>
  <c r="AC6" i="6"/>
  <c r="S6" i="6"/>
  <c r="AX6" i="6" s="1"/>
  <c r="A6" i="6"/>
  <c r="AX5" i="6"/>
  <c r="AY5" i="6" s="1"/>
  <c r="AW5" i="6"/>
  <c r="AL5" i="6"/>
  <c r="AC5" i="6"/>
  <c r="V5" i="6"/>
  <c r="S5" i="6"/>
  <c r="A5" i="6"/>
  <c r="B3" i="6"/>
  <c r="C3" i="6" s="1"/>
  <c r="D3" i="6" s="1"/>
  <c r="E3" i="6" s="1"/>
  <c r="F3" i="6" s="1"/>
  <c r="G3" i="6" s="1"/>
  <c r="H3" i="6" s="1"/>
  <c r="I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P35" i="5"/>
  <c r="N35" i="5"/>
  <c r="M35" i="5"/>
  <c r="H35" i="5"/>
  <c r="G35" i="5"/>
  <c r="F35" i="5"/>
  <c r="E35" i="5"/>
  <c r="L34" i="5"/>
  <c r="Q34" i="5" s="1"/>
  <c r="R34" i="5" s="1"/>
  <c r="K34" i="5"/>
  <c r="J34" i="5"/>
  <c r="I34" i="5"/>
  <c r="L33" i="5"/>
  <c r="Q33" i="5" s="1"/>
  <c r="J33" i="5"/>
  <c r="I33" i="5"/>
  <c r="K33" i="5" s="1"/>
  <c r="L32" i="5"/>
  <c r="Q32" i="5" s="1"/>
  <c r="R32" i="5" s="1"/>
  <c r="K32" i="5"/>
  <c r="J32" i="5"/>
  <c r="I32" i="5"/>
  <c r="L31" i="5"/>
  <c r="Q31" i="5" s="1"/>
  <c r="J31" i="5"/>
  <c r="I31" i="5"/>
  <c r="K31" i="5" s="1"/>
  <c r="O30" i="5"/>
  <c r="L30" i="5"/>
  <c r="Q30" i="5" s="1"/>
  <c r="K30" i="5"/>
  <c r="I30" i="5"/>
  <c r="J30" i="5" s="1"/>
  <c r="Q29" i="5"/>
  <c r="O29" i="5"/>
  <c r="L29" i="5"/>
  <c r="K29" i="5"/>
  <c r="R29" i="5" s="1"/>
  <c r="J29" i="5"/>
  <c r="I29" i="5"/>
  <c r="O28" i="5"/>
  <c r="Q28" i="5" s="1"/>
  <c r="L28" i="5"/>
  <c r="I28" i="5"/>
  <c r="J28" i="5" s="1"/>
  <c r="O27" i="5"/>
  <c r="L27" i="5"/>
  <c r="Q27" i="5" s="1"/>
  <c r="J27" i="5"/>
  <c r="I27" i="5"/>
  <c r="K27" i="5" s="1"/>
  <c r="R27" i="5" s="1"/>
  <c r="O26" i="5"/>
  <c r="L26" i="5"/>
  <c r="Q26" i="5" s="1"/>
  <c r="K26" i="5"/>
  <c r="R26" i="5" s="1"/>
  <c r="I26" i="5"/>
  <c r="J26" i="5" s="1"/>
  <c r="Q25" i="5"/>
  <c r="O25" i="5"/>
  <c r="L25" i="5"/>
  <c r="K25" i="5"/>
  <c r="R25" i="5" s="1"/>
  <c r="J25" i="5"/>
  <c r="I25" i="5"/>
  <c r="O24" i="5"/>
  <c r="Q24" i="5" s="1"/>
  <c r="L24" i="5"/>
  <c r="I24" i="5"/>
  <c r="J24" i="5" s="1"/>
  <c r="O23" i="5"/>
  <c r="L23" i="5"/>
  <c r="Q23" i="5" s="1"/>
  <c r="J23" i="5"/>
  <c r="I23" i="5"/>
  <c r="K23" i="5" s="1"/>
  <c r="R23" i="5" s="1"/>
  <c r="O22" i="5"/>
  <c r="L22" i="5"/>
  <c r="Q22" i="5" s="1"/>
  <c r="K22" i="5"/>
  <c r="I22" i="5"/>
  <c r="J22" i="5" s="1"/>
  <c r="Q21" i="5"/>
  <c r="O21" i="5"/>
  <c r="L21" i="5"/>
  <c r="K21" i="5"/>
  <c r="R21" i="5" s="1"/>
  <c r="J21" i="5"/>
  <c r="I21" i="5"/>
  <c r="O20" i="5"/>
  <c r="Q20" i="5" s="1"/>
  <c r="L20" i="5"/>
  <c r="I20" i="5"/>
  <c r="J20" i="5" s="1"/>
  <c r="Q19" i="5"/>
  <c r="L19" i="5"/>
  <c r="K19" i="5"/>
  <c r="R19" i="5" s="1"/>
  <c r="I19" i="5"/>
  <c r="J19" i="5" s="1"/>
  <c r="Q18" i="5"/>
  <c r="O18" i="5"/>
  <c r="L18" i="5"/>
  <c r="K18" i="5"/>
  <c r="R18" i="5" s="1"/>
  <c r="J18" i="5"/>
  <c r="I18" i="5"/>
  <c r="O17" i="5"/>
  <c r="Q17" i="5" s="1"/>
  <c r="L17" i="5"/>
  <c r="I17" i="5"/>
  <c r="J17" i="5" s="1"/>
  <c r="O16" i="5"/>
  <c r="L16" i="5"/>
  <c r="Q16" i="5" s="1"/>
  <c r="J16" i="5"/>
  <c r="I16" i="5"/>
  <c r="K16" i="5" s="1"/>
  <c r="L15" i="5"/>
  <c r="Q15" i="5" s="1"/>
  <c r="R15" i="5" s="1"/>
  <c r="K15" i="5"/>
  <c r="J15" i="5"/>
  <c r="I15" i="5"/>
  <c r="L14" i="5"/>
  <c r="Q14" i="5" s="1"/>
  <c r="J14" i="5"/>
  <c r="I14" i="5"/>
  <c r="K14" i="5" s="1"/>
  <c r="L13" i="5"/>
  <c r="Q13" i="5" s="1"/>
  <c r="R13" i="5" s="1"/>
  <c r="K13" i="5"/>
  <c r="J13" i="5"/>
  <c r="I13" i="5"/>
  <c r="L12" i="5"/>
  <c r="Q12" i="5" s="1"/>
  <c r="J12" i="5"/>
  <c r="I12" i="5"/>
  <c r="K12" i="5" s="1"/>
  <c r="R12" i="5" s="1"/>
  <c r="O11" i="5"/>
  <c r="L11" i="5"/>
  <c r="Q11" i="5" s="1"/>
  <c r="K11" i="5"/>
  <c r="I11" i="5"/>
  <c r="J11" i="5" s="1"/>
  <c r="Q10" i="5"/>
  <c r="O10" i="5"/>
  <c r="L10" i="5"/>
  <c r="K10" i="5"/>
  <c r="R10" i="5" s="1"/>
  <c r="J10" i="5"/>
  <c r="I10" i="5"/>
  <c r="O9" i="5"/>
  <c r="Q9" i="5" s="1"/>
  <c r="L9" i="5"/>
  <c r="I9" i="5"/>
  <c r="J9" i="5" s="1"/>
  <c r="O8" i="5"/>
  <c r="L8" i="5"/>
  <c r="Q8" i="5" s="1"/>
  <c r="J8" i="5"/>
  <c r="I8" i="5"/>
  <c r="K8" i="5" s="1"/>
  <c r="O7" i="5"/>
  <c r="L7" i="5"/>
  <c r="Q7" i="5" s="1"/>
  <c r="K7" i="5"/>
  <c r="R7" i="5" s="1"/>
  <c r="I7" i="5"/>
  <c r="J7" i="5" s="1"/>
  <c r="Q6" i="5"/>
  <c r="O6" i="5"/>
  <c r="O35" i="5" s="1"/>
  <c r="L6" i="5"/>
  <c r="K6" i="5"/>
  <c r="R6" i="5" s="1"/>
  <c r="J6" i="5"/>
  <c r="I6" i="5"/>
  <c r="L5" i="5"/>
  <c r="Q5" i="5" s="1"/>
  <c r="Q35" i="5" s="1"/>
  <c r="J5" i="5"/>
  <c r="I5" i="5"/>
  <c r="I35" i="5" s="1"/>
  <c r="P35" i="4"/>
  <c r="N35" i="4"/>
  <c r="M35" i="4"/>
  <c r="H35" i="4"/>
  <c r="G35" i="4"/>
  <c r="F35" i="4"/>
  <c r="E35" i="4"/>
  <c r="Q34" i="4"/>
  <c r="I34" i="4"/>
  <c r="K34" i="4" s="1"/>
  <c r="R34" i="4" s="1"/>
  <c r="L33" i="4"/>
  <c r="Q33" i="4" s="1"/>
  <c r="K33" i="4"/>
  <c r="R33" i="4" s="1"/>
  <c r="I33" i="4"/>
  <c r="J33" i="4" s="1"/>
  <c r="Q32" i="4"/>
  <c r="L32" i="4"/>
  <c r="I32" i="4"/>
  <c r="K32" i="4" s="1"/>
  <c r="R32" i="4" s="1"/>
  <c r="L31" i="4"/>
  <c r="Q31" i="4" s="1"/>
  <c r="K31" i="4"/>
  <c r="I31" i="4"/>
  <c r="J31" i="4" s="1"/>
  <c r="Q30" i="4"/>
  <c r="O30" i="4"/>
  <c r="L30" i="4"/>
  <c r="K30" i="4"/>
  <c r="R30" i="4" s="1"/>
  <c r="J30" i="4"/>
  <c r="I30" i="4"/>
  <c r="O29" i="4"/>
  <c r="Q29" i="4" s="1"/>
  <c r="L29" i="4"/>
  <c r="I29" i="4"/>
  <c r="K29" i="4" s="1"/>
  <c r="R29" i="4" s="1"/>
  <c r="O28" i="4"/>
  <c r="L28" i="4"/>
  <c r="Q28" i="4" s="1"/>
  <c r="I28" i="4"/>
  <c r="J28" i="4" s="1"/>
  <c r="O27" i="4"/>
  <c r="L27" i="4"/>
  <c r="Q27" i="4" s="1"/>
  <c r="K27" i="4"/>
  <c r="I27" i="4"/>
  <c r="J27" i="4" s="1"/>
  <c r="Q26" i="4"/>
  <c r="O26" i="4"/>
  <c r="L26" i="4"/>
  <c r="K26" i="4"/>
  <c r="R26" i="4" s="1"/>
  <c r="J26" i="4"/>
  <c r="I26" i="4"/>
  <c r="O25" i="4"/>
  <c r="Q25" i="4" s="1"/>
  <c r="L25" i="4"/>
  <c r="I25" i="4"/>
  <c r="K25" i="4" s="1"/>
  <c r="R25" i="4" s="1"/>
  <c r="O24" i="4"/>
  <c r="L24" i="4"/>
  <c r="Q24" i="4" s="1"/>
  <c r="I24" i="4"/>
  <c r="J24" i="4" s="1"/>
  <c r="O23" i="4"/>
  <c r="Q23" i="4" s="1"/>
  <c r="R23" i="4" s="1"/>
  <c r="K23" i="4"/>
  <c r="J23" i="4"/>
  <c r="I23" i="4"/>
  <c r="O22" i="4"/>
  <c r="Q22" i="4" s="1"/>
  <c r="L22" i="4"/>
  <c r="I22" i="4"/>
  <c r="K22" i="4" s="1"/>
  <c r="O21" i="4"/>
  <c r="L21" i="4"/>
  <c r="Q21" i="4" s="1"/>
  <c r="I21" i="4"/>
  <c r="J21" i="4" s="1"/>
  <c r="O20" i="4"/>
  <c r="L20" i="4"/>
  <c r="Q20" i="4" s="1"/>
  <c r="K20" i="4"/>
  <c r="R20" i="4" s="1"/>
  <c r="I20" i="4"/>
  <c r="J20" i="4" s="1"/>
  <c r="Q19" i="4"/>
  <c r="L19" i="4"/>
  <c r="I19" i="4"/>
  <c r="K19" i="4" s="1"/>
  <c r="R19" i="4" s="1"/>
  <c r="O18" i="4"/>
  <c r="Q18" i="4" s="1"/>
  <c r="K18" i="4"/>
  <c r="I18" i="4"/>
  <c r="J18" i="4" s="1"/>
  <c r="Q17" i="4"/>
  <c r="O17" i="4"/>
  <c r="L17" i="4"/>
  <c r="K17" i="4"/>
  <c r="R17" i="4" s="1"/>
  <c r="J17" i="4"/>
  <c r="I17" i="4"/>
  <c r="O16" i="4"/>
  <c r="Q16" i="4" s="1"/>
  <c r="L16" i="4"/>
  <c r="I16" i="4"/>
  <c r="K16" i="4" s="1"/>
  <c r="R16" i="4" s="1"/>
  <c r="L15" i="4"/>
  <c r="Q15" i="4" s="1"/>
  <c r="K15" i="4"/>
  <c r="I15" i="4"/>
  <c r="J15" i="4" s="1"/>
  <c r="Q14" i="4"/>
  <c r="L14" i="4"/>
  <c r="I14" i="4"/>
  <c r="K14" i="4" s="1"/>
  <c r="R14" i="4" s="1"/>
  <c r="L13" i="4"/>
  <c r="Q13" i="4" s="1"/>
  <c r="K13" i="4"/>
  <c r="R13" i="4" s="1"/>
  <c r="I13" i="4"/>
  <c r="J13" i="4" s="1"/>
  <c r="Q12" i="4"/>
  <c r="L12" i="4"/>
  <c r="I12" i="4"/>
  <c r="K12" i="4" s="1"/>
  <c r="R12" i="4" s="1"/>
  <c r="O11" i="4"/>
  <c r="L11" i="4"/>
  <c r="Q11" i="4" s="1"/>
  <c r="I11" i="4"/>
  <c r="J11" i="4" s="1"/>
  <c r="O10" i="4"/>
  <c r="L10" i="4"/>
  <c r="Q10" i="4" s="1"/>
  <c r="K10" i="4"/>
  <c r="R10" i="4" s="1"/>
  <c r="I10" i="4"/>
  <c r="J10" i="4" s="1"/>
  <c r="Q9" i="4"/>
  <c r="O9" i="4"/>
  <c r="L9" i="4"/>
  <c r="K9" i="4"/>
  <c r="R9" i="4" s="1"/>
  <c r="J9" i="4"/>
  <c r="I9" i="4"/>
  <c r="O8" i="4"/>
  <c r="Q8" i="4" s="1"/>
  <c r="L8" i="4"/>
  <c r="I8" i="4"/>
  <c r="K8" i="4" s="1"/>
  <c r="R8" i="4" s="1"/>
  <c r="O7" i="4"/>
  <c r="L7" i="4"/>
  <c r="Q7" i="4" s="1"/>
  <c r="I7" i="4"/>
  <c r="J7" i="4" s="1"/>
  <c r="O6" i="4"/>
  <c r="O35" i="4" s="1"/>
  <c r="L6" i="4"/>
  <c r="Q6" i="4" s="1"/>
  <c r="K6" i="4"/>
  <c r="R6" i="4" s="1"/>
  <c r="I6" i="4"/>
  <c r="J6" i="4" s="1"/>
  <c r="Q5" i="4"/>
  <c r="Q35" i="4" s="1"/>
  <c r="L5" i="4"/>
  <c r="I5" i="4"/>
  <c r="K5" i="4" s="1"/>
  <c r="P34" i="3"/>
  <c r="N34" i="3"/>
  <c r="M34" i="3"/>
  <c r="H34" i="3"/>
  <c r="G34" i="3"/>
  <c r="F34" i="3"/>
  <c r="E34" i="3"/>
  <c r="L33" i="3"/>
  <c r="Q33" i="3" s="1"/>
  <c r="R33" i="3" s="1"/>
  <c r="K33" i="3"/>
  <c r="J33" i="3"/>
  <c r="I33" i="3"/>
  <c r="L32" i="3"/>
  <c r="Q32" i="3" s="1"/>
  <c r="I32" i="3"/>
  <c r="J32" i="3" s="1"/>
  <c r="R31" i="3"/>
  <c r="Q31" i="3"/>
  <c r="L31" i="3"/>
  <c r="K31" i="3"/>
  <c r="J31" i="3"/>
  <c r="I31" i="3"/>
  <c r="O30" i="3"/>
  <c r="Q30" i="3" s="1"/>
  <c r="L30" i="3"/>
  <c r="I30" i="3"/>
  <c r="K30" i="3" s="1"/>
  <c r="R30" i="3" s="1"/>
  <c r="O29" i="3"/>
  <c r="L29" i="3"/>
  <c r="Q29" i="3" s="1"/>
  <c r="I29" i="3"/>
  <c r="J29" i="3" s="1"/>
  <c r="O28" i="3"/>
  <c r="L28" i="3"/>
  <c r="Q28" i="3" s="1"/>
  <c r="K28" i="3"/>
  <c r="J28" i="3"/>
  <c r="I28" i="3"/>
  <c r="Q27" i="3"/>
  <c r="O27" i="3"/>
  <c r="L27" i="3"/>
  <c r="K27" i="3"/>
  <c r="R27" i="3" s="1"/>
  <c r="J27" i="3"/>
  <c r="I27" i="3"/>
  <c r="O26" i="3"/>
  <c r="Q26" i="3" s="1"/>
  <c r="L26" i="3"/>
  <c r="I26" i="3"/>
  <c r="K26" i="3" s="1"/>
  <c r="R26" i="3" s="1"/>
  <c r="O25" i="3"/>
  <c r="L25" i="3"/>
  <c r="Q25" i="3" s="1"/>
  <c r="I25" i="3"/>
  <c r="J25" i="3" s="1"/>
  <c r="O24" i="3"/>
  <c r="L24" i="3"/>
  <c r="Q24" i="3" s="1"/>
  <c r="K24" i="3"/>
  <c r="J24" i="3"/>
  <c r="I24" i="3"/>
  <c r="Q23" i="3"/>
  <c r="O23" i="3"/>
  <c r="L23" i="3"/>
  <c r="K23" i="3"/>
  <c r="R23" i="3" s="1"/>
  <c r="J23" i="3"/>
  <c r="I23" i="3"/>
  <c r="O22" i="3"/>
  <c r="Q22" i="3" s="1"/>
  <c r="L22" i="3"/>
  <c r="I22" i="3"/>
  <c r="K22" i="3" s="1"/>
  <c r="O21" i="3"/>
  <c r="L21" i="3"/>
  <c r="Q21" i="3" s="1"/>
  <c r="I21" i="3"/>
  <c r="J21" i="3" s="1"/>
  <c r="O20" i="3"/>
  <c r="L20" i="3"/>
  <c r="Q20" i="3" s="1"/>
  <c r="K20" i="3"/>
  <c r="R20" i="3" s="1"/>
  <c r="J20" i="3"/>
  <c r="I20" i="3"/>
  <c r="Q19" i="3"/>
  <c r="L19" i="3"/>
  <c r="I19" i="3"/>
  <c r="K19" i="3" s="1"/>
  <c r="R19" i="3" s="1"/>
  <c r="O18" i="3"/>
  <c r="L18" i="3"/>
  <c r="Q18" i="3" s="1"/>
  <c r="I18" i="3"/>
  <c r="J18" i="3" s="1"/>
  <c r="O17" i="3"/>
  <c r="L17" i="3"/>
  <c r="Q17" i="3" s="1"/>
  <c r="K17" i="3"/>
  <c r="J17" i="3"/>
  <c r="I17" i="3"/>
  <c r="Q16" i="3"/>
  <c r="O16" i="3"/>
  <c r="L16" i="3"/>
  <c r="K16" i="3"/>
  <c r="R16" i="3" s="1"/>
  <c r="J16" i="3"/>
  <c r="I16" i="3"/>
  <c r="L15" i="3"/>
  <c r="Q15" i="3" s="1"/>
  <c r="I15" i="3"/>
  <c r="J15" i="3" s="1"/>
  <c r="R14" i="3"/>
  <c r="Q14" i="3"/>
  <c r="L14" i="3"/>
  <c r="K14" i="3"/>
  <c r="J14" i="3"/>
  <c r="I14" i="3"/>
  <c r="L13" i="3"/>
  <c r="Q13" i="3" s="1"/>
  <c r="I13" i="3"/>
  <c r="J13" i="3" s="1"/>
  <c r="R12" i="3"/>
  <c r="Q12" i="3"/>
  <c r="L12" i="3"/>
  <c r="K12" i="3"/>
  <c r="J12" i="3"/>
  <c r="I12" i="3"/>
  <c r="O11" i="3"/>
  <c r="Q11" i="3" s="1"/>
  <c r="L11" i="3"/>
  <c r="I11" i="3"/>
  <c r="K11" i="3" s="1"/>
  <c r="O10" i="3"/>
  <c r="L10" i="3"/>
  <c r="Q10" i="3" s="1"/>
  <c r="I10" i="3"/>
  <c r="J10" i="3" s="1"/>
  <c r="O9" i="3"/>
  <c r="L9" i="3"/>
  <c r="Q9" i="3" s="1"/>
  <c r="K9" i="3"/>
  <c r="R9" i="3" s="1"/>
  <c r="J9" i="3"/>
  <c r="I9" i="3"/>
  <c r="Q8" i="3"/>
  <c r="O8" i="3"/>
  <c r="L8" i="3"/>
  <c r="K8" i="3"/>
  <c r="R8" i="3" s="1"/>
  <c r="J8" i="3"/>
  <c r="I8" i="3"/>
  <c r="O7" i="3"/>
  <c r="Q7" i="3" s="1"/>
  <c r="L7" i="3"/>
  <c r="I7" i="3"/>
  <c r="K7" i="3" s="1"/>
  <c r="O6" i="3"/>
  <c r="O34" i="3" s="1"/>
  <c r="L6" i="3"/>
  <c r="Q6" i="3" s="1"/>
  <c r="Q34" i="3" s="1"/>
  <c r="I6" i="3"/>
  <c r="J6" i="3" s="1"/>
  <c r="R5" i="3"/>
  <c r="Q5" i="3"/>
  <c r="L5" i="3"/>
  <c r="K5" i="3"/>
  <c r="J5" i="3"/>
  <c r="I5" i="3"/>
  <c r="P32" i="2"/>
  <c r="N32" i="2"/>
  <c r="M32" i="2"/>
  <c r="H32" i="2"/>
  <c r="G32" i="2"/>
  <c r="F32" i="2"/>
  <c r="E32" i="2"/>
  <c r="L31" i="2"/>
  <c r="Q31" i="2" s="1"/>
  <c r="K31" i="2"/>
  <c r="I31" i="2"/>
  <c r="J31" i="2" s="1"/>
  <c r="O30" i="2"/>
  <c r="L30" i="2"/>
  <c r="I30" i="2"/>
  <c r="K30" i="2" s="1"/>
  <c r="O29" i="2"/>
  <c r="L29" i="2"/>
  <c r="Q29" i="2" s="1"/>
  <c r="I29" i="2"/>
  <c r="J29" i="2" s="1"/>
  <c r="O28" i="2"/>
  <c r="L28" i="2"/>
  <c r="I28" i="2"/>
  <c r="J28" i="2" s="1"/>
  <c r="O27" i="2"/>
  <c r="L27" i="2"/>
  <c r="Q27" i="2" s="1"/>
  <c r="I27" i="2"/>
  <c r="J27" i="2" s="1"/>
  <c r="O26" i="2"/>
  <c r="L26" i="2"/>
  <c r="I26" i="2"/>
  <c r="K26" i="2" s="1"/>
  <c r="O25" i="2"/>
  <c r="L25" i="2"/>
  <c r="Q25" i="2" s="1"/>
  <c r="I25" i="2"/>
  <c r="J25" i="2" s="1"/>
  <c r="O24" i="2"/>
  <c r="L24" i="2"/>
  <c r="Q24" i="2" s="1"/>
  <c r="I24" i="2"/>
  <c r="J24" i="2" s="1"/>
  <c r="O23" i="2"/>
  <c r="L23" i="2"/>
  <c r="I23" i="2"/>
  <c r="J23" i="2" s="1"/>
  <c r="O22" i="2"/>
  <c r="L22" i="2"/>
  <c r="I22" i="2"/>
  <c r="K22" i="2" s="1"/>
  <c r="O21" i="2"/>
  <c r="L21" i="2"/>
  <c r="Q21" i="2" s="1"/>
  <c r="I21" i="2"/>
  <c r="J21" i="2" s="1"/>
  <c r="O20" i="2"/>
  <c r="L20" i="2"/>
  <c r="Q20" i="2" s="1"/>
  <c r="I20" i="2"/>
  <c r="J20" i="2" s="1"/>
  <c r="L19" i="2"/>
  <c r="Q19" i="2" s="1"/>
  <c r="I19" i="2"/>
  <c r="K19" i="2" s="1"/>
  <c r="O18" i="2"/>
  <c r="L18" i="2"/>
  <c r="I18" i="2"/>
  <c r="J18" i="2" s="1"/>
  <c r="O17" i="2"/>
  <c r="L17" i="2"/>
  <c r="Q17" i="2" s="1"/>
  <c r="I17" i="2"/>
  <c r="J17" i="2" s="1"/>
  <c r="O16" i="2"/>
  <c r="L16" i="2"/>
  <c r="I16" i="2"/>
  <c r="K16" i="2" s="1"/>
  <c r="L15" i="2"/>
  <c r="Q15" i="2" s="1"/>
  <c r="I15" i="2"/>
  <c r="J15" i="2" s="1"/>
  <c r="L14" i="2"/>
  <c r="Q14" i="2" s="1"/>
  <c r="I14" i="2"/>
  <c r="J14" i="2" s="1"/>
  <c r="L13" i="2"/>
  <c r="Q13" i="2" s="1"/>
  <c r="I13" i="2"/>
  <c r="J13" i="2" s="1"/>
  <c r="L12" i="2"/>
  <c r="Q12" i="2" s="1"/>
  <c r="I12" i="2"/>
  <c r="K12" i="2" s="1"/>
  <c r="O11" i="2"/>
  <c r="L11" i="2"/>
  <c r="I11" i="2"/>
  <c r="K11" i="2" s="1"/>
  <c r="O10" i="2"/>
  <c r="L10" i="2"/>
  <c r="I10" i="2"/>
  <c r="J10" i="2" s="1"/>
  <c r="O9" i="2"/>
  <c r="L9" i="2"/>
  <c r="Q9" i="2" s="1"/>
  <c r="I9" i="2"/>
  <c r="J9" i="2" s="1"/>
  <c r="O8" i="2"/>
  <c r="L8" i="2"/>
  <c r="I8" i="2"/>
  <c r="K8" i="2" s="1"/>
  <c r="O7" i="2"/>
  <c r="L7" i="2"/>
  <c r="I7" i="2"/>
  <c r="K7" i="2" s="1"/>
  <c r="O6" i="2"/>
  <c r="O32" i="2" s="1"/>
  <c r="L6" i="2"/>
  <c r="I6" i="2"/>
  <c r="J6" i="2" s="1"/>
  <c r="L5" i="2"/>
  <c r="Q5" i="2" s="1"/>
  <c r="K5" i="2"/>
  <c r="I5" i="2"/>
  <c r="J5" i="2" s="1"/>
  <c r="AK8" i="22" l="1"/>
  <c r="AK10" i="22"/>
  <c r="AK20" i="22"/>
  <c r="AL20" i="22" s="1"/>
  <c r="AL23" i="22"/>
  <c r="AK25" i="22"/>
  <c r="AL33" i="22"/>
  <c r="AL29" i="22"/>
  <c r="AL21" i="22"/>
  <c r="AK29" i="22"/>
  <c r="AL32" i="22"/>
  <c r="AL10" i="22"/>
  <c r="AL25" i="22"/>
  <c r="AJ35" i="23"/>
  <c r="AQ6" i="23"/>
  <c r="AQ10" i="23"/>
  <c r="AR17" i="23"/>
  <c r="AR20" i="23"/>
  <c r="AR11" i="23"/>
  <c r="AQ23" i="23"/>
  <c r="AQ24" i="23"/>
  <c r="AR24" i="23" s="1"/>
  <c r="AR31" i="23"/>
  <c r="Z35" i="20"/>
  <c r="AP10" i="20"/>
  <c r="AP29" i="20"/>
  <c r="AQ29" i="20" s="1"/>
  <c r="AQ14" i="20"/>
  <c r="AQ17" i="20"/>
  <c r="AQ19" i="20"/>
  <c r="AQ26" i="20"/>
  <c r="AP28" i="20"/>
  <c r="AQ11" i="20"/>
  <c r="AQ13" i="20"/>
  <c r="AQ22" i="20"/>
  <c r="AP26" i="20"/>
  <c r="AQ32" i="20"/>
  <c r="AQ34" i="20"/>
  <c r="AQ10" i="20"/>
  <c r="AQ24" i="20"/>
  <c r="AP7" i="20"/>
  <c r="AP8" i="20"/>
  <c r="AQ8" i="20" s="1"/>
  <c r="AP15" i="20"/>
  <c r="AP16" i="20"/>
  <c r="AP20" i="20"/>
  <c r="AQ20" i="20" s="1"/>
  <c r="AP25" i="20"/>
  <c r="AQ25" i="20" s="1"/>
  <c r="AQ28" i="20"/>
  <c r="AI35" i="20"/>
  <c r="AQ16" i="20"/>
  <c r="P35" i="20"/>
  <c r="AP5" i="20"/>
  <c r="AQ7" i="20"/>
  <c r="AQ15" i="20"/>
  <c r="AP27" i="20"/>
  <c r="AQ27" i="20" s="1"/>
  <c r="BB9" i="21"/>
  <c r="AX9" i="21"/>
  <c r="AV7" i="21"/>
  <c r="AW7" i="21" s="1"/>
  <c r="BB8" i="21"/>
  <c r="AQ9" i="21"/>
  <c r="AR9" i="21" s="1"/>
  <c r="AQ10" i="21"/>
  <c r="AR10" i="21" s="1"/>
  <c r="AV11" i="21"/>
  <c r="AW11" i="21" s="1"/>
  <c r="AQ15" i="21"/>
  <c r="AQ19" i="21"/>
  <c r="AR19" i="21" s="1"/>
  <c r="T20" i="21"/>
  <c r="X20" i="21" s="1"/>
  <c r="AR20" i="21" s="1"/>
  <c r="AZ25" i="21"/>
  <c r="AQ27" i="21"/>
  <c r="AQ28" i="21"/>
  <c r="AR28" i="21" s="1"/>
  <c r="AR30" i="21"/>
  <c r="AR34" i="21"/>
  <c r="AJ35" i="21"/>
  <c r="AQ25" i="21"/>
  <c r="AR25" i="21" s="1"/>
  <c r="AR29" i="21"/>
  <c r="AR32" i="21"/>
  <c r="AQ7" i="21"/>
  <c r="AR7" i="21" s="1"/>
  <c r="AR11" i="21"/>
  <c r="AR17" i="21"/>
  <c r="AV28" i="21"/>
  <c r="AW28" i="21" s="1"/>
  <c r="AR31" i="21"/>
  <c r="AZ31" i="21"/>
  <c r="AX18" i="6"/>
  <c r="AY18" i="6" s="1"/>
  <c r="AX22" i="6"/>
  <c r="AY23" i="6"/>
  <c r="AZ23" i="6" s="1"/>
  <c r="BA23" i="6" s="1"/>
  <c r="V30" i="6"/>
  <c r="Z30" i="6" s="1"/>
  <c r="AY11" i="6"/>
  <c r="BD11" i="6" s="1"/>
  <c r="V16" i="6"/>
  <c r="Z16" i="6" s="1"/>
  <c r="V29" i="6"/>
  <c r="Z29" i="6" s="1"/>
  <c r="BD33" i="6"/>
  <c r="BB33" i="6"/>
  <c r="BB32" i="6"/>
  <c r="BD32" i="6"/>
  <c r="AX13" i="6"/>
  <c r="AY13" i="6" s="1"/>
  <c r="BB13" i="6" s="1"/>
  <c r="AX34" i="6"/>
  <c r="AY34" i="6" s="1"/>
  <c r="AZ34" i="6" s="1"/>
  <c r="BA34" i="6" s="1"/>
  <c r="V15" i="6"/>
  <c r="Z15" i="6" s="1"/>
  <c r="AY17" i="6"/>
  <c r="BD17" i="6" s="1"/>
  <c r="AY25" i="6"/>
  <c r="AX12" i="6"/>
  <c r="AY12" i="6" s="1"/>
  <c r="BD12" i="6" s="1"/>
  <c r="V24" i="6"/>
  <c r="Z24" i="6" s="1"/>
  <c r="V33" i="6"/>
  <c r="Z33" i="6" s="1"/>
  <c r="V6" i="6"/>
  <c r="Z6" i="6" s="1"/>
  <c r="AX21" i="6"/>
  <c r="V23" i="6"/>
  <c r="Z23" i="6" s="1"/>
  <c r="AX26" i="6"/>
  <c r="AY26" i="6" s="1"/>
  <c r="AZ26" i="6" s="1"/>
  <c r="BA26" i="6" s="1"/>
  <c r="V27" i="6"/>
  <c r="Z27" i="6" s="1"/>
  <c r="V32" i="6"/>
  <c r="Z32" i="6" s="1"/>
  <c r="BC24" i="29"/>
  <c r="BC22" i="29"/>
  <c r="BE22" i="29" s="1"/>
  <c r="BC11" i="29"/>
  <c r="BC26" i="29"/>
  <c r="BE24" i="29"/>
  <c r="BC30" i="29"/>
  <c r="BE30" i="29" s="1"/>
  <c r="AY20" i="7"/>
  <c r="AZ20" i="7" s="1"/>
  <c r="V28" i="7"/>
  <c r="Z28" i="7" s="1"/>
  <c r="V34" i="7"/>
  <c r="Z34" i="7" s="1"/>
  <c r="AX9" i="7"/>
  <c r="AY7" i="7"/>
  <c r="BD7" i="7" s="1"/>
  <c r="AX7" i="7"/>
  <c r="V13" i="7"/>
  <c r="Z13" i="7" s="1"/>
  <c r="V24" i="7"/>
  <c r="Z24" i="7" s="1"/>
  <c r="AY9" i="7"/>
  <c r="BD9" i="7" s="1"/>
  <c r="AX5" i="7"/>
  <c r="AY5" i="7" s="1"/>
  <c r="V11" i="7"/>
  <c r="Z11" i="7" s="1"/>
  <c r="AY8" i="7"/>
  <c r="V15" i="7"/>
  <c r="Z15" i="7" s="1"/>
  <c r="AY30" i="7"/>
  <c r="BD30" i="7" s="1"/>
  <c r="AZ7" i="7"/>
  <c r="AZ5" i="7"/>
  <c r="BD5" i="7"/>
  <c r="AX26" i="7"/>
  <c r="AY26" i="7" s="1"/>
  <c r="AY33" i="7"/>
  <c r="AC35" i="7"/>
  <c r="V6" i="7"/>
  <c r="Z6" i="7" s="1"/>
  <c r="AY11" i="7"/>
  <c r="BB11" i="7" s="1"/>
  <c r="V17" i="7"/>
  <c r="Z17" i="7" s="1"/>
  <c r="AX19" i="7"/>
  <c r="AY19" i="7" s="1"/>
  <c r="BB19" i="7" s="1"/>
  <c r="AY21" i="7"/>
  <c r="V30" i="7"/>
  <c r="Z30" i="7" s="1"/>
  <c r="AX31" i="7"/>
  <c r="AY31" i="7" s="1"/>
  <c r="BB31" i="7" s="1"/>
  <c r="AY13" i="7"/>
  <c r="AY24" i="7"/>
  <c r="BC34" i="32"/>
  <c r="BE34" i="32" s="1"/>
  <c r="BC24" i="32"/>
  <c r="BE24" i="32" s="1"/>
  <c r="BC7" i="32"/>
  <c r="BE7" i="32" s="1"/>
  <c r="BC30" i="32"/>
  <c r="BE30" i="32" s="1"/>
  <c r="BC9" i="29"/>
  <c r="BE9" i="29" s="1"/>
  <c r="BE26" i="29"/>
  <c r="BC31" i="32"/>
  <c r="BE31" i="32" s="1"/>
  <c r="BC15" i="29"/>
  <c r="BE15" i="29" s="1"/>
  <c r="BC21" i="32"/>
  <c r="BE21" i="32" s="1"/>
  <c r="X35" i="33"/>
  <c r="AR5" i="33"/>
  <c r="AR35" i="33" s="1"/>
  <c r="AR10" i="23"/>
  <c r="AR25" i="23"/>
  <c r="AQ26" i="23"/>
  <c r="AR26" i="23" s="1"/>
  <c r="AR33" i="23"/>
  <c r="AR6" i="23"/>
  <c r="AA35" i="23"/>
  <c r="AR12" i="23"/>
  <c r="AR28" i="23"/>
  <c r="AR29" i="23"/>
  <c r="AQ7" i="23"/>
  <c r="AR14" i="23"/>
  <c r="AQ15" i="23"/>
  <c r="AR18" i="23"/>
  <c r="AQ19" i="23"/>
  <c r="AR22" i="23"/>
  <c r="AR27" i="23"/>
  <c r="AR32" i="23"/>
  <c r="K14" i="2"/>
  <c r="Q8" i="2"/>
  <c r="R8" i="2" s="1"/>
  <c r="K23" i="2"/>
  <c r="R23" i="2" s="1"/>
  <c r="Q16" i="2"/>
  <c r="Q23" i="2"/>
  <c r="K27" i="2"/>
  <c r="Q28" i="2"/>
  <c r="R28" i="2" s="1"/>
  <c r="R16" i="2"/>
  <c r="R14" i="2"/>
  <c r="J16" i="2"/>
  <c r="K24" i="2"/>
  <c r="R24" i="2" s="1"/>
  <c r="Q26" i="2"/>
  <c r="R31" i="2"/>
  <c r="R27" i="2"/>
  <c r="J8" i="2"/>
  <c r="J12" i="2"/>
  <c r="R19" i="2"/>
  <c r="K20" i="2"/>
  <c r="R20" i="2" s="1"/>
  <c r="Q22" i="2"/>
  <c r="K28" i="2"/>
  <c r="Q30" i="2"/>
  <c r="R30" i="2" s="1"/>
  <c r="Q6" i="2"/>
  <c r="Q7" i="2"/>
  <c r="K9" i="2"/>
  <c r="R9" i="2" s="1"/>
  <c r="Q10" i="2"/>
  <c r="Q11" i="2"/>
  <c r="R11" i="2" s="1"/>
  <c r="R12" i="2"/>
  <c r="K17" i="2"/>
  <c r="R17" i="2" s="1"/>
  <c r="Q18" i="2"/>
  <c r="R22" i="2"/>
  <c r="R26" i="2"/>
  <c r="BC9" i="32"/>
  <c r="BE9" i="32" s="1"/>
  <c r="BC28" i="32"/>
  <c r="BE28" i="32" s="1"/>
  <c r="BC32" i="32"/>
  <c r="BE32" i="32" s="1"/>
  <c r="BC12" i="32"/>
  <c r="BE12" i="32" s="1"/>
  <c r="BC10" i="32"/>
  <c r="BE10" i="32" s="1"/>
  <c r="BE18" i="32"/>
  <c r="BC33" i="32"/>
  <c r="BE33" i="32" s="1"/>
  <c r="BC6" i="32"/>
  <c r="BE6" i="32" s="1"/>
  <c r="BE11" i="29"/>
  <c r="BC28" i="29"/>
  <c r="BE28" i="29" s="1"/>
  <c r="BC34" i="29"/>
  <c r="BE34" i="29" s="1"/>
  <c r="BC17" i="29"/>
  <c r="BE17" i="29" s="1"/>
  <c r="BC6" i="29"/>
  <c r="BE6" i="29" s="1"/>
  <c r="BC12" i="29"/>
  <c r="BE12" i="29" s="1"/>
  <c r="BA29" i="21"/>
  <c r="BC29" i="21" s="1"/>
  <c r="AT35" i="32"/>
  <c r="AT35" i="29"/>
  <c r="R35" i="26"/>
  <c r="Q9" i="24"/>
  <c r="K13" i="24"/>
  <c r="R13" i="24" s="1"/>
  <c r="J13" i="24"/>
  <c r="R14" i="24"/>
  <c r="K21" i="24"/>
  <c r="R21" i="24" s="1"/>
  <c r="J21" i="24"/>
  <c r="R31" i="24"/>
  <c r="K34" i="24"/>
  <c r="R34" i="24" s="1"/>
  <c r="J34" i="24"/>
  <c r="Q5" i="24"/>
  <c r="Q35" i="24" s="1"/>
  <c r="L35" i="24"/>
  <c r="K18" i="24"/>
  <c r="R18" i="24" s="1"/>
  <c r="J18" i="24"/>
  <c r="K25" i="24"/>
  <c r="R25" i="24" s="1"/>
  <c r="J25" i="24"/>
  <c r="R6" i="24"/>
  <c r="Q6" i="24"/>
  <c r="R10" i="24"/>
  <c r="K15" i="24"/>
  <c r="R15" i="24" s="1"/>
  <c r="J15" i="24"/>
  <c r="R26" i="24"/>
  <c r="K29" i="24"/>
  <c r="R29" i="24" s="1"/>
  <c r="J29" i="24"/>
  <c r="K32" i="24"/>
  <c r="R32" i="24" s="1"/>
  <c r="J32" i="24"/>
  <c r="J6" i="24"/>
  <c r="K9" i="24"/>
  <c r="R9" i="24" s="1"/>
  <c r="J9" i="24"/>
  <c r="J10" i="24"/>
  <c r="J35" i="24" s="1"/>
  <c r="R28" i="24"/>
  <c r="R30" i="24"/>
  <c r="J17" i="24"/>
  <c r="J20" i="24"/>
  <c r="J24" i="24"/>
  <c r="J28" i="24"/>
  <c r="I35" i="24"/>
  <c r="AR9" i="23"/>
  <c r="AR13" i="23"/>
  <c r="AR16" i="23"/>
  <c r="AR19" i="23"/>
  <c r="AR21" i="23"/>
  <c r="AR23" i="23"/>
  <c r="X5" i="23"/>
  <c r="T35" i="23"/>
  <c r="AR7" i="23"/>
  <c r="AR15" i="23"/>
  <c r="AR30" i="23"/>
  <c r="Q35" i="23"/>
  <c r="AQ5" i="23"/>
  <c r="AQ8" i="23"/>
  <c r="AR8" i="23" s="1"/>
  <c r="U36" i="22"/>
  <c r="AL8" i="22"/>
  <c r="AL5" i="22"/>
  <c r="AL11" i="22"/>
  <c r="AL13" i="22"/>
  <c r="AL24" i="22"/>
  <c r="AL27" i="22"/>
  <c r="AL28" i="22"/>
  <c r="AL31" i="22"/>
  <c r="AL35" i="22"/>
  <c r="T36" i="22"/>
  <c r="AK6" i="22"/>
  <c r="AL6" i="22" s="1"/>
  <c r="X36" i="22"/>
  <c r="AK7" i="22"/>
  <c r="AL7" i="22" s="1"/>
  <c r="AK15" i="22"/>
  <c r="AL15" i="22" s="1"/>
  <c r="AL19" i="22"/>
  <c r="AL22" i="22"/>
  <c r="AL26" i="22"/>
  <c r="AL30" i="22"/>
  <c r="Q36" i="22"/>
  <c r="AZ19" i="21"/>
  <c r="AX19" i="21"/>
  <c r="AY19" i="21" s="1"/>
  <c r="BB19" i="21"/>
  <c r="X5" i="21"/>
  <c r="AX23" i="21"/>
  <c r="AY23" i="21" s="1"/>
  <c r="BA23" i="21" s="1"/>
  <c r="BB23" i="21"/>
  <c r="AZ23" i="21"/>
  <c r="BB11" i="21"/>
  <c r="AX11" i="21"/>
  <c r="AY11" i="21" s="1"/>
  <c r="AZ11" i="21"/>
  <c r="BB17" i="21"/>
  <c r="AX17" i="21"/>
  <c r="AY17" i="21" s="1"/>
  <c r="AZ17" i="21"/>
  <c r="AZ27" i="21"/>
  <c r="AX27" i="21"/>
  <c r="AY27" i="21" s="1"/>
  <c r="BA27" i="21" s="1"/>
  <c r="BB27" i="21"/>
  <c r="AV6" i="21"/>
  <c r="AW6" i="21" s="1"/>
  <c r="AX8" i="21"/>
  <c r="AY8" i="21" s="1"/>
  <c r="BA8" i="21" s="1"/>
  <c r="BC8" i="21" s="1"/>
  <c r="AV15" i="21"/>
  <c r="AW15" i="21" s="1"/>
  <c r="T15" i="21"/>
  <c r="X15" i="21" s="1"/>
  <c r="AR15" i="21" s="1"/>
  <c r="AV21" i="21"/>
  <c r="AW21" i="21" s="1"/>
  <c r="AV22" i="21"/>
  <c r="AW22" i="21" s="1"/>
  <c r="T22" i="21"/>
  <c r="X22" i="21" s="1"/>
  <c r="AR22" i="21" s="1"/>
  <c r="AZ26" i="21"/>
  <c r="BA26" i="21" s="1"/>
  <c r="BB26" i="21"/>
  <c r="AX32" i="21"/>
  <c r="AY32" i="21" s="1"/>
  <c r="BA32" i="21" s="1"/>
  <c r="BB32" i="21"/>
  <c r="AV33" i="21"/>
  <c r="AW33" i="21" s="1"/>
  <c r="T33" i="21"/>
  <c r="X33" i="21" s="1"/>
  <c r="AR33" i="21" s="1"/>
  <c r="AA35" i="21"/>
  <c r="AQ6" i="21"/>
  <c r="AV13" i="21"/>
  <c r="AW13" i="21" s="1"/>
  <c r="T13" i="21"/>
  <c r="X13" i="21" s="1"/>
  <c r="AR13" i="21" s="1"/>
  <c r="AZ34" i="21"/>
  <c r="AX34" i="21"/>
  <c r="AY34" i="21" s="1"/>
  <c r="Q35" i="21"/>
  <c r="AV5" i="21"/>
  <c r="AW5" i="21" s="1"/>
  <c r="AQ5" i="21"/>
  <c r="BB7" i="21"/>
  <c r="AX7" i="21"/>
  <c r="AY7" i="21" s="1"/>
  <c r="AV12" i="21"/>
  <c r="AW12" i="21" s="1"/>
  <c r="T12" i="21"/>
  <c r="X12" i="21" s="1"/>
  <c r="AR12" i="21" s="1"/>
  <c r="BB18" i="21"/>
  <c r="AX18" i="21"/>
  <c r="AY18" i="21" s="1"/>
  <c r="BA18" i="21" s="1"/>
  <c r="T23" i="21"/>
  <c r="X23" i="21" s="1"/>
  <c r="AR23" i="21" s="1"/>
  <c r="T24" i="21"/>
  <c r="X24" i="21" s="1"/>
  <c r="AR24" i="21" s="1"/>
  <c r="AV24" i="21"/>
  <c r="AW24" i="21" s="1"/>
  <c r="AZ30" i="21"/>
  <c r="AY30" i="21"/>
  <c r="BA30" i="21" s="1"/>
  <c r="BB34" i="21"/>
  <c r="AR6" i="21"/>
  <c r="AZ7" i="21"/>
  <c r="AZ9" i="21"/>
  <c r="AY9" i="21"/>
  <c r="AV10" i="21"/>
  <c r="AW10" i="21" s="1"/>
  <c r="AV14" i="21"/>
  <c r="AW14" i="21" s="1"/>
  <c r="T14" i="21"/>
  <c r="X14" i="21" s="1"/>
  <c r="AR14" i="21" s="1"/>
  <c r="AQ16" i="21"/>
  <c r="AR16" i="21" s="1"/>
  <c r="AX20" i="21"/>
  <c r="AY20" i="21" s="1"/>
  <c r="BA20" i="21" s="1"/>
  <c r="BB20" i="21"/>
  <c r="AR21" i="21"/>
  <c r="AX25" i="21"/>
  <c r="AY25" i="21" s="1"/>
  <c r="BA25" i="21" s="1"/>
  <c r="BC25" i="21" s="1"/>
  <c r="AR26" i="21"/>
  <c r="BB28" i="21"/>
  <c r="AX28" i="21"/>
  <c r="AY28" i="21" s="1"/>
  <c r="AZ28" i="21"/>
  <c r="BB30" i="21"/>
  <c r="AX31" i="21"/>
  <c r="AY31" i="21" s="1"/>
  <c r="BA31" i="21" s="1"/>
  <c r="BC31" i="21" s="1"/>
  <c r="AV16" i="21"/>
  <c r="AW16" i="21" s="1"/>
  <c r="AQ24" i="21"/>
  <c r="T27" i="21"/>
  <c r="X27" i="21" s="1"/>
  <c r="AR27" i="21" s="1"/>
  <c r="AQ23" i="20"/>
  <c r="AQ31" i="20"/>
  <c r="S35" i="20"/>
  <c r="AQ6" i="20"/>
  <c r="AQ12" i="20"/>
  <c r="AQ18" i="20"/>
  <c r="AQ30" i="20"/>
  <c r="AQ33" i="20"/>
  <c r="W5" i="20"/>
  <c r="R28" i="19"/>
  <c r="Q35" i="19"/>
  <c r="R7" i="19"/>
  <c r="R11" i="19"/>
  <c r="R19" i="19"/>
  <c r="R22" i="19"/>
  <c r="R26" i="19"/>
  <c r="J9" i="19"/>
  <c r="J35" i="19" s="1"/>
  <c r="J17" i="19"/>
  <c r="J20" i="19"/>
  <c r="K5" i="19"/>
  <c r="K8" i="19"/>
  <c r="R8" i="19" s="1"/>
  <c r="K12" i="19"/>
  <c r="R12" i="19" s="1"/>
  <c r="K14" i="19"/>
  <c r="R14" i="19" s="1"/>
  <c r="K16" i="19"/>
  <c r="R16" i="19" s="1"/>
  <c r="K23" i="19"/>
  <c r="R23" i="19" s="1"/>
  <c r="K27" i="19"/>
  <c r="R27" i="19" s="1"/>
  <c r="K31" i="19"/>
  <c r="R31" i="19" s="1"/>
  <c r="K33" i="19"/>
  <c r="R33" i="19" s="1"/>
  <c r="L35" i="19"/>
  <c r="J24" i="19"/>
  <c r="J28" i="19"/>
  <c r="I35" i="19"/>
  <c r="K6" i="18"/>
  <c r="R6" i="18" s="1"/>
  <c r="R35" i="18" s="1"/>
  <c r="J6" i="18"/>
  <c r="J7" i="18"/>
  <c r="K22" i="18"/>
  <c r="R22" i="18" s="1"/>
  <c r="J22" i="18"/>
  <c r="R16" i="18"/>
  <c r="K19" i="18"/>
  <c r="R19" i="18" s="1"/>
  <c r="J19" i="18"/>
  <c r="R23" i="18"/>
  <c r="K26" i="18"/>
  <c r="R26" i="18" s="1"/>
  <c r="J26" i="18"/>
  <c r="Q35" i="18"/>
  <c r="O35" i="18"/>
  <c r="R8" i="18"/>
  <c r="K11" i="18"/>
  <c r="R11" i="18" s="1"/>
  <c r="J11" i="18"/>
  <c r="R13" i="18"/>
  <c r="R18" i="18"/>
  <c r="R25" i="18"/>
  <c r="R27" i="18"/>
  <c r="K30" i="18"/>
  <c r="R30" i="18" s="1"/>
  <c r="J30" i="18"/>
  <c r="R32" i="18"/>
  <c r="J10" i="18"/>
  <c r="J13" i="18"/>
  <c r="J15" i="18"/>
  <c r="J18" i="18"/>
  <c r="J21" i="18"/>
  <c r="J25" i="18"/>
  <c r="J29" i="18"/>
  <c r="J32" i="18"/>
  <c r="J34" i="18"/>
  <c r="L35" i="18"/>
  <c r="Q34" i="17"/>
  <c r="R22" i="17"/>
  <c r="R28" i="17"/>
  <c r="R11" i="17"/>
  <c r="R17" i="17"/>
  <c r="R24" i="17"/>
  <c r="J11" i="17"/>
  <c r="J19" i="17"/>
  <c r="J26" i="17"/>
  <c r="K6" i="17"/>
  <c r="R6" i="17" s="1"/>
  <c r="R34" i="17" s="1"/>
  <c r="K10" i="17"/>
  <c r="R10" i="17" s="1"/>
  <c r="K13" i="17"/>
  <c r="R13" i="17" s="1"/>
  <c r="K15" i="17"/>
  <c r="R15" i="17" s="1"/>
  <c r="K18" i="17"/>
  <c r="R18" i="17" s="1"/>
  <c r="K21" i="17"/>
  <c r="R21" i="17" s="1"/>
  <c r="K25" i="17"/>
  <c r="R25" i="17" s="1"/>
  <c r="K29" i="17"/>
  <c r="R29" i="17" s="1"/>
  <c r="K32" i="17"/>
  <c r="R32" i="17" s="1"/>
  <c r="L34" i="17"/>
  <c r="J7" i="17"/>
  <c r="J34" i="17" s="1"/>
  <c r="J22" i="17"/>
  <c r="J30" i="17"/>
  <c r="I34" i="17"/>
  <c r="R9" i="16"/>
  <c r="R33" i="16"/>
  <c r="J12" i="16"/>
  <c r="J14" i="16"/>
  <c r="J16" i="16"/>
  <c r="K17" i="16"/>
  <c r="R17" i="16" s="1"/>
  <c r="K20" i="16"/>
  <c r="R20" i="16" s="1"/>
  <c r="J23" i="16"/>
  <c r="K24" i="16"/>
  <c r="R24" i="16" s="1"/>
  <c r="J27" i="16"/>
  <c r="K28" i="16"/>
  <c r="R28" i="16" s="1"/>
  <c r="J31" i="16"/>
  <c r="J33" i="16"/>
  <c r="L34" i="16"/>
  <c r="J9" i="16"/>
  <c r="J5" i="16"/>
  <c r="J34" i="16" s="1"/>
  <c r="J8" i="16"/>
  <c r="K5" i="16"/>
  <c r="K21" i="15"/>
  <c r="R21" i="15" s="1"/>
  <c r="J21" i="15"/>
  <c r="K34" i="15"/>
  <c r="R34" i="15" s="1"/>
  <c r="J34" i="15"/>
  <c r="K6" i="15"/>
  <c r="I35" i="15"/>
  <c r="J6" i="15"/>
  <c r="J7" i="15"/>
  <c r="J35" i="15" s="1"/>
  <c r="R16" i="15"/>
  <c r="R22" i="15"/>
  <c r="K25" i="15"/>
  <c r="R25" i="15" s="1"/>
  <c r="J25" i="15"/>
  <c r="Q6" i="15"/>
  <c r="Q35" i="15" s="1"/>
  <c r="L35" i="15"/>
  <c r="R8" i="15"/>
  <c r="K11" i="15"/>
  <c r="R11" i="15" s="1"/>
  <c r="J11" i="15"/>
  <c r="R26" i="15"/>
  <c r="K29" i="15"/>
  <c r="R29" i="15" s="1"/>
  <c r="J29" i="15"/>
  <c r="K32" i="15"/>
  <c r="R32" i="15" s="1"/>
  <c r="J32" i="15"/>
  <c r="O35" i="15"/>
  <c r="R10" i="15"/>
  <c r="R28" i="15"/>
  <c r="R30" i="15"/>
  <c r="J10" i="15"/>
  <c r="J13" i="15"/>
  <c r="J15" i="15"/>
  <c r="J18" i="15"/>
  <c r="J20" i="15"/>
  <c r="J24" i="15"/>
  <c r="J28" i="15"/>
  <c r="R7" i="14"/>
  <c r="Q35" i="14"/>
  <c r="L35" i="14"/>
  <c r="K33" i="14"/>
  <c r="R33" i="14" s="1"/>
  <c r="K31" i="14"/>
  <c r="R31" i="14" s="1"/>
  <c r="K27" i="14"/>
  <c r="R27" i="14" s="1"/>
  <c r="K23" i="14"/>
  <c r="R23" i="14" s="1"/>
  <c r="K16" i="14"/>
  <c r="R16" i="14" s="1"/>
  <c r="K14" i="14"/>
  <c r="R14" i="14" s="1"/>
  <c r="K12" i="14"/>
  <c r="R12" i="14" s="1"/>
  <c r="K8" i="14"/>
  <c r="R8" i="14" s="1"/>
  <c r="K5" i="14"/>
  <c r="K6" i="13"/>
  <c r="R6" i="13" s="1"/>
  <c r="J6" i="13"/>
  <c r="J7" i="13"/>
  <c r="K22" i="13"/>
  <c r="R22" i="13" s="1"/>
  <c r="J22" i="13"/>
  <c r="R16" i="13"/>
  <c r="K19" i="13"/>
  <c r="R19" i="13" s="1"/>
  <c r="J19" i="13"/>
  <c r="R23" i="13"/>
  <c r="K26" i="13"/>
  <c r="R26" i="13" s="1"/>
  <c r="J26" i="13"/>
  <c r="Q35" i="13"/>
  <c r="O35" i="13"/>
  <c r="R8" i="13"/>
  <c r="K11" i="13"/>
  <c r="R11" i="13" s="1"/>
  <c r="R35" i="13" s="1"/>
  <c r="J11" i="13"/>
  <c r="R13" i="13"/>
  <c r="R18" i="13"/>
  <c r="R25" i="13"/>
  <c r="R27" i="13"/>
  <c r="K30" i="13"/>
  <c r="R30" i="13" s="1"/>
  <c r="J30" i="13"/>
  <c r="R32" i="13"/>
  <c r="J10" i="13"/>
  <c r="J13" i="13"/>
  <c r="J15" i="13"/>
  <c r="J18" i="13"/>
  <c r="J21" i="13"/>
  <c r="J25" i="13"/>
  <c r="J29" i="13"/>
  <c r="J32" i="13"/>
  <c r="J34" i="13"/>
  <c r="L35" i="13"/>
  <c r="Q34" i="11"/>
  <c r="R29" i="11"/>
  <c r="K34" i="11"/>
  <c r="R24" i="11"/>
  <c r="R20" i="11"/>
  <c r="R6" i="11"/>
  <c r="J32" i="11"/>
  <c r="J29" i="11"/>
  <c r="J25" i="11"/>
  <c r="J21" i="11"/>
  <c r="J18" i="11"/>
  <c r="J15" i="11"/>
  <c r="J13" i="11"/>
  <c r="J10" i="11"/>
  <c r="J6" i="11"/>
  <c r="J34" i="11" s="1"/>
  <c r="L34" i="11"/>
  <c r="R5" i="11"/>
  <c r="R11" i="10"/>
  <c r="R22" i="10"/>
  <c r="R28" i="10"/>
  <c r="R7" i="10"/>
  <c r="R34" i="10" s="1"/>
  <c r="R17" i="10"/>
  <c r="R24" i="10"/>
  <c r="J11" i="10"/>
  <c r="J22" i="10"/>
  <c r="J30" i="10"/>
  <c r="K6" i="10"/>
  <c r="R6" i="10" s="1"/>
  <c r="K10" i="10"/>
  <c r="R10" i="10" s="1"/>
  <c r="K13" i="10"/>
  <c r="R13" i="10" s="1"/>
  <c r="K15" i="10"/>
  <c r="R15" i="10" s="1"/>
  <c r="K18" i="10"/>
  <c r="R18" i="10" s="1"/>
  <c r="K21" i="10"/>
  <c r="R21" i="10" s="1"/>
  <c r="K25" i="10"/>
  <c r="R25" i="10" s="1"/>
  <c r="K29" i="10"/>
  <c r="R29" i="10" s="1"/>
  <c r="K32" i="10"/>
  <c r="R32" i="10" s="1"/>
  <c r="L34" i="10"/>
  <c r="J7" i="10"/>
  <c r="J34" i="10" s="1"/>
  <c r="J19" i="10"/>
  <c r="J26" i="10"/>
  <c r="I34" i="10"/>
  <c r="O34" i="9"/>
  <c r="K17" i="9"/>
  <c r="R17" i="9" s="1"/>
  <c r="J17" i="9"/>
  <c r="K20" i="9"/>
  <c r="R20" i="9" s="1"/>
  <c r="J20" i="9"/>
  <c r="I34" i="9"/>
  <c r="R6" i="9"/>
  <c r="K9" i="9"/>
  <c r="R9" i="9" s="1"/>
  <c r="J9" i="9"/>
  <c r="R18" i="9"/>
  <c r="R21" i="9"/>
  <c r="K24" i="9"/>
  <c r="R24" i="9" s="1"/>
  <c r="J24" i="9"/>
  <c r="L34" i="9"/>
  <c r="Q5" i="9"/>
  <c r="Q34" i="9" s="1"/>
  <c r="R8" i="9"/>
  <c r="R10" i="9"/>
  <c r="R14" i="9"/>
  <c r="R19" i="9"/>
  <c r="R23" i="9"/>
  <c r="R25" i="9"/>
  <c r="K28" i="9"/>
  <c r="R28" i="9" s="1"/>
  <c r="J28" i="9"/>
  <c r="J5" i="9"/>
  <c r="J8" i="9"/>
  <c r="J12" i="9"/>
  <c r="J14" i="9"/>
  <c r="J16" i="9"/>
  <c r="J23" i="9"/>
  <c r="J27" i="9"/>
  <c r="J31" i="9"/>
  <c r="J33" i="9"/>
  <c r="K5" i="9"/>
  <c r="R19" i="8"/>
  <c r="R14" i="8"/>
  <c r="R12" i="8"/>
  <c r="Q34" i="8"/>
  <c r="R31" i="8"/>
  <c r="J34" i="8"/>
  <c r="L34" i="8"/>
  <c r="K28" i="8"/>
  <c r="R28" i="8" s="1"/>
  <c r="K24" i="8"/>
  <c r="R24" i="8" s="1"/>
  <c r="K20" i="8"/>
  <c r="R20" i="8" s="1"/>
  <c r="K17" i="8"/>
  <c r="R17" i="8" s="1"/>
  <c r="K9" i="8"/>
  <c r="R9" i="8" s="1"/>
  <c r="R5" i="8"/>
  <c r="I34" i="8"/>
  <c r="BB13" i="7"/>
  <c r="AZ13" i="7"/>
  <c r="BA13" i="7" s="1"/>
  <c r="BD13" i="7"/>
  <c r="BD26" i="7"/>
  <c r="AZ26" i="7"/>
  <c r="BA26" i="7" s="1"/>
  <c r="BB26" i="7"/>
  <c r="BD21" i="7"/>
  <c r="AZ21" i="7"/>
  <c r="BA21" i="7" s="1"/>
  <c r="BB21" i="7"/>
  <c r="BD8" i="7"/>
  <c r="AZ8" i="7"/>
  <c r="BA8" i="7" s="1"/>
  <c r="BB8" i="7"/>
  <c r="BD31" i="7"/>
  <c r="BD24" i="7"/>
  <c r="AZ24" i="7"/>
  <c r="BA24" i="7" s="1"/>
  <c r="BB24" i="7"/>
  <c r="BA7" i="7"/>
  <c r="BB7" i="7"/>
  <c r="AX10" i="7"/>
  <c r="AY10" i="7" s="1"/>
  <c r="BD11" i="7"/>
  <c r="AZ11" i="7"/>
  <c r="BA11" i="7" s="1"/>
  <c r="BC11" i="7" s="1"/>
  <c r="V12" i="7"/>
  <c r="Z12" i="7" s="1"/>
  <c r="AX12" i="7"/>
  <c r="AY12" i="7" s="1"/>
  <c r="AX14" i="7"/>
  <c r="AY14" i="7" s="1"/>
  <c r="BD16" i="7"/>
  <c r="AZ16" i="7"/>
  <c r="BA16" i="7" s="1"/>
  <c r="BC16" i="7" s="1"/>
  <c r="BD17" i="7"/>
  <c r="AZ17" i="7"/>
  <c r="BA17" i="7" s="1"/>
  <c r="BC17" i="7" s="1"/>
  <c r="V18" i="7"/>
  <c r="Z18" i="7" s="1"/>
  <c r="AX18" i="7"/>
  <c r="AY18" i="7" s="1"/>
  <c r="V21" i="7"/>
  <c r="Z21" i="7" s="1"/>
  <c r="AX29" i="7"/>
  <c r="AY29" i="7" s="1"/>
  <c r="V29" i="7"/>
  <c r="Z29" i="7" s="1"/>
  <c r="BB30" i="7"/>
  <c r="AZ30" i="7"/>
  <c r="BA30" i="7" s="1"/>
  <c r="BB9" i="7"/>
  <c r="BD15" i="7"/>
  <c r="AZ15" i="7"/>
  <c r="BA20" i="7"/>
  <c r="BB20" i="7"/>
  <c r="BD20" i="7"/>
  <c r="BD28" i="7"/>
  <c r="AZ28" i="7"/>
  <c r="BA28" i="7" s="1"/>
  <c r="BC28" i="7" s="1"/>
  <c r="AY6" i="7"/>
  <c r="V8" i="7"/>
  <c r="Z8" i="7" s="1"/>
  <c r="AZ9" i="7"/>
  <c r="BA9" i="7" s="1"/>
  <c r="AX27" i="7"/>
  <c r="AY27" i="7" s="1"/>
  <c r="V27" i="7"/>
  <c r="Z27" i="7" s="1"/>
  <c r="BB34" i="7"/>
  <c r="AZ34" i="7"/>
  <c r="BA34" i="7" s="1"/>
  <c r="BC34" i="7" s="1"/>
  <c r="BD34" i="7"/>
  <c r="BA5" i="7"/>
  <c r="BB5" i="7"/>
  <c r="BA15" i="7"/>
  <c r="BC15" i="7" s="1"/>
  <c r="BE15" i="7" s="1"/>
  <c r="AI15" i="7" s="1"/>
  <c r="AS15" i="7" s="1"/>
  <c r="AT15" i="7" s="1"/>
  <c r="AL35" i="7"/>
  <c r="BD19" i="7"/>
  <c r="AZ19" i="7"/>
  <c r="BA19" i="7" s="1"/>
  <c r="BC19" i="7" s="1"/>
  <c r="BE19" i="7" s="1"/>
  <c r="AI19" i="7" s="1"/>
  <c r="AS19" i="7" s="1"/>
  <c r="AT19" i="7" s="1"/>
  <c r="AX23" i="7"/>
  <c r="AY23" i="7" s="1"/>
  <c r="V23" i="7"/>
  <c r="Z23" i="7" s="1"/>
  <c r="S35" i="7"/>
  <c r="AX22" i="7"/>
  <c r="AY22" i="7" s="1"/>
  <c r="AX25" i="7"/>
  <c r="AY25" i="7" s="1"/>
  <c r="V25" i="7"/>
  <c r="Z25" i="7" s="1"/>
  <c r="AX32" i="7"/>
  <c r="AY32" i="7" s="1"/>
  <c r="V20" i="7"/>
  <c r="Z20" i="7" s="1"/>
  <c r="V33" i="7"/>
  <c r="Z33" i="7" s="1"/>
  <c r="BB5" i="6"/>
  <c r="AZ5" i="6"/>
  <c r="BA5" i="6" s="1"/>
  <c r="BD5" i="6"/>
  <c r="BB12" i="6"/>
  <c r="AZ12" i="6"/>
  <c r="BA12" i="6" s="1"/>
  <c r="Z5" i="6"/>
  <c r="BB17" i="6"/>
  <c r="AZ17" i="6"/>
  <c r="BA17" i="6" s="1"/>
  <c r="AZ7" i="6"/>
  <c r="BA7" i="6" s="1"/>
  <c r="BD7" i="6"/>
  <c r="AX8" i="6"/>
  <c r="AY8" i="6" s="1"/>
  <c r="S35" i="6"/>
  <c r="BB19" i="6"/>
  <c r="AZ19" i="6"/>
  <c r="BA19" i="6" s="1"/>
  <c r="BD19" i="6"/>
  <c r="BB23" i="6"/>
  <c r="BD23" i="6"/>
  <c r="AC35" i="6"/>
  <c r="AL35" i="6"/>
  <c r="BB7" i="6"/>
  <c r="V8" i="6"/>
  <c r="Z8" i="6" s="1"/>
  <c r="BD9" i="6"/>
  <c r="AX10" i="6"/>
  <c r="AY10" i="6" s="1"/>
  <c r="V10" i="6"/>
  <c r="Z10" i="6" s="1"/>
  <c r="BB11" i="6"/>
  <c r="AZ11" i="6"/>
  <c r="BA11" i="6" s="1"/>
  <c r="V14" i="6"/>
  <c r="Z14" i="6" s="1"/>
  <c r="AX14" i="6"/>
  <c r="AY14" i="6" s="1"/>
  <c r="AZ15" i="6"/>
  <c r="BA15" i="6" s="1"/>
  <c r="BB15" i="6"/>
  <c r="BD15" i="6"/>
  <c r="AZ18" i="6"/>
  <c r="BA18" i="6" s="1"/>
  <c r="BB18" i="6"/>
  <c r="AX20" i="6"/>
  <c r="AY20" i="6" s="1"/>
  <c r="BD27" i="6"/>
  <c r="BB27" i="6"/>
  <c r="AZ27" i="6"/>
  <c r="BA27" i="6" s="1"/>
  <c r="BD34" i="6"/>
  <c r="BB34" i="6"/>
  <c r="AZ9" i="6"/>
  <c r="BA9" i="6" s="1"/>
  <c r="BC9" i="6" s="1"/>
  <c r="BD13" i="6"/>
  <c r="AZ13" i="6"/>
  <c r="BA13" i="6" s="1"/>
  <c r="BC13" i="6" s="1"/>
  <c r="BD18" i="6"/>
  <c r="BB29" i="6"/>
  <c r="AZ29" i="6"/>
  <c r="BA29" i="6" s="1"/>
  <c r="BD30" i="6"/>
  <c r="AZ30" i="6"/>
  <c r="BA30" i="6"/>
  <c r="BB30" i="6"/>
  <c r="BD25" i="6"/>
  <c r="AY6" i="6"/>
  <c r="AY22" i="6"/>
  <c r="AZ25" i="6"/>
  <c r="BA25" i="6" s="1"/>
  <c r="AX28" i="6"/>
  <c r="AY28" i="6" s="1"/>
  <c r="AX31" i="6"/>
  <c r="AY31" i="6" s="1"/>
  <c r="AZ32" i="6"/>
  <c r="BA32" i="6" s="1"/>
  <c r="BC32" i="6" s="1"/>
  <c r="BE32" i="6" s="1"/>
  <c r="AI32" i="6" s="1"/>
  <c r="AS32" i="6" s="1"/>
  <c r="AT32" i="6" s="1"/>
  <c r="AY16" i="6"/>
  <c r="V19" i="6"/>
  <c r="Z19" i="6" s="1"/>
  <c r="AY21" i="6"/>
  <c r="AY24" i="6"/>
  <c r="BB25" i="6"/>
  <c r="AZ33" i="6"/>
  <c r="BA33" i="6" s="1"/>
  <c r="BC33" i="6" s="1"/>
  <c r="BE33" i="6" s="1"/>
  <c r="AI33" i="6" s="1"/>
  <c r="AS33" i="6" s="1"/>
  <c r="AT33" i="6" s="1"/>
  <c r="R16" i="5"/>
  <c r="R31" i="5"/>
  <c r="J35" i="5"/>
  <c r="R8" i="5"/>
  <c r="R14" i="5"/>
  <c r="R30" i="5"/>
  <c r="R11" i="5"/>
  <c r="R22" i="5"/>
  <c r="R33" i="5"/>
  <c r="K9" i="5"/>
  <c r="R9" i="5" s="1"/>
  <c r="K17" i="5"/>
  <c r="R17" i="5" s="1"/>
  <c r="K20" i="5"/>
  <c r="R20" i="5" s="1"/>
  <c r="K24" i="5"/>
  <c r="R24" i="5" s="1"/>
  <c r="K28" i="5"/>
  <c r="R28" i="5" s="1"/>
  <c r="K5" i="5"/>
  <c r="L35" i="5"/>
  <c r="R5" i="4"/>
  <c r="R15" i="4"/>
  <c r="R18" i="4"/>
  <c r="R22" i="4"/>
  <c r="R27" i="4"/>
  <c r="R31" i="4"/>
  <c r="L35" i="4"/>
  <c r="J16" i="4"/>
  <c r="J22" i="4"/>
  <c r="J29" i="4"/>
  <c r="J32" i="4"/>
  <c r="J34" i="4"/>
  <c r="K7" i="4"/>
  <c r="R7" i="4" s="1"/>
  <c r="K11" i="4"/>
  <c r="R11" i="4" s="1"/>
  <c r="K21" i="4"/>
  <c r="R21" i="4" s="1"/>
  <c r="K24" i="4"/>
  <c r="R24" i="4" s="1"/>
  <c r="K28" i="4"/>
  <c r="R28" i="4" s="1"/>
  <c r="J5" i="4"/>
  <c r="J35" i="4" s="1"/>
  <c r="J8" i="4"/>
  <c r="J12" i="4"/>
  <c r="J14" i="4"/>
  <c r="J19" i="4"/>
  <c r="J25" i="4"/>
  <c r="I35" i="4"/>
  <c r="R11" i="3"/>
  <c r="R22" i="3"/>
  <c r="R28" i="3"/>
  <c r="R7" i="3"/>
  <c r="R17" i="3"/>
  <c r="R24" i="3"/>
  <c r="J7" i="3"/>
  <c r="J34" i="3" s="1"/>
  <c r="J11" i="3"/>
  <c r="J19" i="3"/>
  <c r="J22" i="3"/>
  <c r="J26" i="3"/>
  <c r="I34" i="3"/>
  <c r="K6" i="3"/>
  <c r="R6" i="3" s="1"/>
  <c r="R34" i="3" s="1"/>
  <c r="K10" i="3"/>
  <c r="R10" i="3" s="1"/>
  <c r="K13" i="3"/>
  <c r="R13" i="3" s="1"/>
  <c r="K15" i="3"/>
  <c r="R15" i="3" s="1"/>
  <c r="K18" i="3"/>
  <c r="R18" i="3" s="1"/>
  <c r="K21" i="3"/>
  <c r="R21" i="3" s="1"/>
  <c r="K25" i="3"/>
  <c r="R25" i="3" s="1"/>
  <c r="K29" i="3"/>
  <c r="R29" i="3" s="1"/>
  <c r="K32" i="3"/>
  <c r="R32" i="3" s="1"/>
  <c r="L34" i="3"/>
  <c r="J30" i="3"/>
  <c r="R5" i="2"/>
  <c r="R7" i="2"/>
  <c r="L32" i="2"/>
  <c r="J7" i="2"/>
  <c r="J11" i="2"/>
  <c r="J26" i="2"/>
  <c r="I32" i="2"/>
  <c r="K6" i="2"/>
  <c r="R6" i="2" s="1"/>
  <c r="K10" i="2"/>
  <c r="K13" i="2"/>
  <c r="R13" i="2" s="1"/>
  <c r="K15" i="2"/>
  <c r="R15" i="2" s="1"/>
  <c r="K18" i="2"/>
  <c r="R18" i="2" s="1"/>
  <c r="K21" i="2"/>
  <c r="R21" i="2" s="1"/>
  <c r="K25" i="2"/>
  <c r="R25" i="2" s="1"/>
  <c r="K29" i="2"/>
  <c r="R29" i="2" s="1"/>
  <c r="J19" i="2"/>
  <c r="J22" i="2"/>
  <c r="J30" i="2"/>
  <c r="AP35" i="20" l="1"/>
  <c r="BA19" i="21"/>
  <c r="BC19" i="21" s="1"/>
  <c r="BF19" i="21" s="1"/>
  <c r="BA17" i="21"/>
  <c r="BC17" i="21" s="1"/>
  <c r="BE9" i="6"/>
  <c r="AI9" i="6" s="1"/>
  <c r="AS9" i="6" s="1"/>
  <c r="AT9" i="6" s="1"/>
  <c r="BC5" i="6"/>
  <c r="BB26" i="6"/>
  <c r="BC26" i="6" s="1"/>
  <c r="BD26" i="6"/>
  <c r="BC25" i="6"/>
  <c r="BE25" i="6" s="1"/>
  <c r="AI25" i="6" s="1"/>
  <c r="AS25" i="6" s="1"/>
  <c r="AT25" i="6" s="1"/>
  <c r="BC7" i="6"/>
  <c r="BE7" i="6" s="1"/>
  <c r="AI7" i="6" s="1"/>
  <c r="AS7" i="6" s="1"/>
  <c r="AT7" i="6" s="1"/>
  <c r="BE16" i="7"/>
  <c r="AI16" i="7" s="1"/>
  <c r="AS16" i="7" s="1"/>
  <c r="AT16" i="7" s="1"/>
  <c r="BC8" i="7"/>
  <c r="BC30" i="7"/>
  <c r="BE30" i="7" s="1"/>
  <c r="AI30" i="7" s="1"/>
  <c r="AS30" i="7" s="1"/>
  <c r="AT30" i="7" s="1"/>
  <c r="AZ31" i="7"/>
  <c r="BA31" i="7" s="1"/>
  <c r="BC31" i="7" s="1"/>
  <c r="BE31" i="7" s="1"/>
  <c r="AI31" i="7" s="1"/>
  <c r="AS31" i="7" s="1"/>
  <c r="AT31" i="7" s="1"/>
  <c r="BB33" i="7"/>
  <c r="AZ33" i="7"/>
  <c r="BA33" i="7" s="1"/>
  <c r="BC33" i="7" s="1"/>
  <c r="BD33" i="7"/>
  <c r="Q32" i="2"/>
  <c r="J32" i="2"/>
  <c r="R10" i="2"/>
  <c r="R32" i="2" s="1"/>
  <c r="BE17" i="7"/>
  <c r="AI17" i="7" s="1"/>
  <c r="AS17" i="7" s="1"/>
  <c r="AT17" i="7" s="1"/>
  <c r="BE11" i="7"/>
  <c r="AI11" i="7" s="1"/>
  <c r="AS11" i="7" s="1"/>
  <c r="AT11" i="7" s="1"/>
  <c r="BC13" i="7"/>
  <c r="BE13" i="7" s="1"/>
  <c r="AI13" i="7" s="1"/>
  <c r="AS13" i="7" s="1"/>
  <c r="AT13" i="7" s="1"/>
  <c r="BC23" i="6"/>
  <c r="BE23" i="6" s="1"/>
  <c r="AI23" i="6" s="1"/>
  <c r="AS23" i="6" s="1"/>
  <c r="AT23" i="6" s="1"/>
  <c r="BE5" i="6"/>
  <c r="AI5" i="6" s="1"/>
  <c r="AS5" i="6" s="1"/>
  <c r="AT5" i="6" s="1"/>
  <c r="BC15" i="6"/>
  <c r="BE15" i="6" s="1"/>
  <c r="AI15" i="6" s="1"/>
  <c r="AS15" i="6" s="1"/>
  <c r="AT15" i="6" s="1"/>
  <c r="BC19" i="6"/>
  <c r="BE19" i="6" s="1"/>
  <c r="AI19" i="6" s="1"/>
  <c r="AS19" i="6" s="1"/>
  <c r="AT19" i="6" s="1"/>
  <c r="BC17" i="6"/>
  <c r="BE17" i="6" s="1"/>
  <c r="AI17" i="6" s="1"/>
  <c r="AS17" i="6" s="1"/>
  <c r="AT17" i="6" s="1"/>
  <c r="BC12" i="6"/>
  <c r="BE12" i="6" s="1"/>
  <c r="AI12" i="6" s="1"/>
  <c r="AS12" i="6" s="1"/>
  <c r="AT12" i="6" s="1"/>
  <c r="BF29" i="21"/>
  <c r="BG29" i="21"/>
  <c r="BC27" i="21"/>
  <c r="BC23" i="21"/>
  <c r="BF23" i="21" s="1"/>
  <c r="BC18" i="21"/>
  <c r="BC32" i="21"/>
  <c r="BF32" i="21" s="1"/>
  <c r="BC30" i="6"/>
  <c r="BE30" i="6" s="1"/>
  <c r="AI30" i="6" s="1"/>
  <c r="AS30" i="6" s="1"/>
  <c r="AT30" i="6" s="1"/>
  <c r="BC34" i="6"/>
  <c r="BE34" i="6" s="1"/>
  <c r="AI34" i="6" s="1"/>
  <c r="AS34" i="6" s="1"/>
  <c r="AT34" i="6" s="1"/>
  <c r="BC18" i="6"/>
  <c r="BE18" i="6" s="1"/>
  <c r="AI18" i="6" s="1"/>
  <c r="AS18" i="6" s="1"/>
  <c r="AT18" i="6" s="1"/>
  <c r="BC26" i="7"/>
  <c r="BE26" i="7" s="1"/>
  <c r="AI26" i="7" s="1"/>
  <c r="AS26" i="7" s="1"/>
  <c r="AT26" i="7" s="1"/>
  <c r="BC20" i="21"/>
  <c r="BF20" i="21" s="1"/>
  <c r="BC11" i="6"/>
  <c r="BE11" i="6" s="1"/>
  <c r="AI11" i="6" s="1"/>
  <c r="AS11" i="6" s="1"/>
  <c r="AT11" i="6" s="1"/>
  <c r="BE34" i="7"/>
  <c r="AI34" i="7" s="1"/>
  <c r="AS34" i="7" s="1"/>
  <c r="AT34" i="7" s="1"/>
  <c r="BC9" i="7"/>
  <c r="BE9" i="7" s="1"/>
  <c r="AI9" i="7" s="1"/>
  <c r="AS9" i="7" s="1"/>
  <c r="AT9" i="7" s="1"/>
  <c r="BC21" i="7"/>
  <c r="BE21" i="7" s="1"/>
  <c r="AI21" i="7" s="1"/>
  <c r="AS21" i="7" s="1"/>
  <c r="BA7" i="21"/>
  <c r="BC7" i="21" s="1"/>
  <c r="BG7" i="21" s="1"/>
  <c r="BC24" i="7"/>
  <c r="BE24" i="7" s="1"/>
  <c r="AI24" i="7" s="1"/>
  <c r="AS24" i="7" s="1"/>
  <c r="AT24" i="7" s="1"/>
  <c r="BA28" i="21"/>
  <c r="BC28" i="21" s="1"/>
  <c r="BF28" i="21" s="1"/>
  <c r="BA34" i="21"/>
  <c r="BC34" i="21" s="1"/>
  <c r="BG34" i="21" s="1"/>
  <c r="BA11" i="21"/>
  <c r="BC11" i="21" s="1"/>
  <c r="BF11" i="21" s="1"/>
  <c r="R5" i="24"/>
  <c r="R35" i="24" s="1"/>
  <c r="K35" i="24"/>
  <c r="AQ35" i="23"/>
  <c r="X35" i="23"/>
  <c r="AR5" i="23"/>
  <c r="AR35" i="23" s="1"/>
  <c r="AL36" i="22"/>
  <c r="AK36" i="22"/>
  <c r="BG25" i="21"/>
  <c r="BF25" i="21"/>
  <c r="BF34" i="21"/>
  <c r="BG11" i="21"/>
  <c r="BG27" i="21"/>
  <c r="BF27" i="21"/>
  <c r="BG19" i="21"/>
  <c r="BG20" i="21"/>
  <c r="BF18" i="21"/>
  <c r="BG18" i="21"/>
  <c r="BF7" i="21"/>
  <c r="BG8" i="21"/>
  <c r="BF8" i="21"/>
  <c r="BG31" i="21"/>
  <c r="BF31" i="21"/>
  <c r="BB24" i="21"/>
  <c r="AX24" i="21"/>
  <c r="AY24" i="21" s="1"/>
  <c r="AZ24" i="21"/>
  <c r="BC26" i="21"/>
  <c r="BG32" i="21"/>
  <c r="AZ22" i="21"/>
  <c r="AX22" i="21"/>
  <c r="AY22" i="21" s="1"/>
  <c r="BB22" i="21"/>
  <c r="BB15" i="21"/>
  <c r="AZ15" i="21"/>
  <c r="AX15" i="21"/>
  <c r="AY15" i="21" s="1"/>
  <c r="AZ14" i="21"/>
  <c r="AX14" i="21"/>
  <c r="AY14" i="21" s="1"/>
  <c r="BB14" i="21"/>
  <c r="AX21" i="21"/>
  <c r="AY21" i="21" s="1"/>
  <c r="BB21" i="21"/>
  <c r="AZ21" i="21"/>
  <c r="BG23" i="21"/>
  <c r="BB10" i="21"/>
  <c r="AX10" i="21"/>
  <c r="AY10" i="21" s="1"/>
  <c r="AZ10" i="21"/>
  <c r="BC30" i="21"/>
  <c r="AQ35" i="21"/>
  <c r="AZ13" i="21"/>
  <c r="AX13" i="21"/>
  <c r="AY13" i="21" s="1"/>
  <c r="BB13" i="21"/>
  <c r="BB33" i="21"/>
  <c r="AZ33" i="21"/>
  <c r="AX33" i="21"/>
  <c r="AY33" i="21"/>
  <c r="BB6" i="21"/>
  <c r="AX6" i="21"/>
  <c r="AY6" i="21" s="1"/>
  <c r="AZ6" i="21"/>
  <c r="T35" i="21"/>
  <c r="BB16" i="21"/>
  <c r="AX16" i="21"/>
  <c r="AY16" i="21" s="1"/>
  <c r="AZ16" i="21"/>
  <c r="BA9" i="21"/>
  <c r="BC9" i="21" s="1"/>
  <c r="AZ12" i="21"/>
  <c r="AX12" i="21"/>
  <c r="AY12" i="21" s="1"/>
  <c r="BA12" i="21" s="1"/>
  <c r="BB12" i="21"/>
  <c r="AZ5" i="21"/>
  <c r="AX5" i="21"/>
  <c r="AY5" i="21" s="1"/>
  <c r="BB5" i="21"/>
  <c r="X35" i="21"/>
  <c r="AR5" i="21"/>
  <c r="AR35" i="21" s="1"/>
  <c r="W35" i="20"/>
  <c r="AQ5" i="20"/>
  <c r="AQ35" i="20" s="1"/>
  <c r="R5" i="19"/>
  <c r="R35" i="19" s="1"/>
  <c r="K35" i="19"/>
  <c r="K35" i="18"/>
  <c r="J35" i="18"/>
  <c r="K34" i="17"/>
  <c r="R5" i="16"/>
  <c r="R34" i="16" s="1"/>
  <c r="K34" i="16"/>
  <c r="R6" i="15"/>
  <c r="R35" i="15" s="1"/>
  <c r="K35" i="15"/>
  <c r="R5" i="14"/>
  <c r="R35" i="14" s="1"/>
  <c r="K35" i="14"/>
  <c r="K35" i="13"/>
  <c r="J35" i="13"/>
  <c r="R34" i="11"/>
  <c r="K34" i="10"/>
  <c r="R5" i="9"/>
  <c r="R34" i="9" s="1"/>
  <c r="K34" i="9"/>
  <c r="J34" i="9"/>
  <c r="K34" i="8"/>
  <c r="R34" i="8"/>
  <c r="BD32" i="7"/>
  <c r="AZ32" i="7"/>
  <c r="BA32" i="7" s="1"/>
  <c r="BB32" i="7"/>
  <c r="BB12" i="7"/>
  <c r="BD12" i="7"/>
  <c r="AZ12" i="7"/>
  <c r="BA12" i="7" s="1"/>
  <c r="BD10" i="7"/>
  <c r="AZ10" i="7"/>
  <c r="BA10" i="7" s="1"/>
  <c r="BC10" i="7" s="1"/>
  <c r="BE10" i="7" s="1"/>
  <c r="AI10" i="7" s="1"/>
  <c r="AS10" i="7" s="1"/>
  <c r="AT10" i="7" s="1"/>
  <c r="BB10" i="7"/>
  <c r="BD6" i="7"/>
  <c r="AZ6" i="7"/>
  <c r="BA6" i="7" s="1"/>
  <c r="BB6" i="7"/>
  <c r="AT21" i="7"/>
  <c r="BE8" i="7"/>
  <c r="AI8" i="7" s="1"/>
  <c r="AS8" i="7" s="1"/>
  <c r="AT8" i="7" s="1"/>
  <c r="V35" i="7"/>
  <c r="BC20" i="7"/>
  <c r="BE20" i="7" s="1"/>
  <c r="AI20" i="7" s="1"/>
  <c r="AS20" i="7" s="1"/>
  <c r="AT20" i="7" s="1"/>
  <c r="BC7" i="7"/>
  <c r="BE7" i="7" s="1"/>
  <c r="AI7" i="7" s="1"/>
  <c r="AS7" i="7" s="1"/>
  <c r="AT7" i="7" s="1"/>
  <c r="BB25" i="7"/>
  <c r="BD25" i="7"/>
  <c r="AZ25" i="7"/>
  <c r="BA25" i="7" s="1"/>
  <c r="BB29" i="7"/>
  <c r="AZ29" i="7"/>
  <c r="BA29" i="7" s="1"/>
  <c r="BD29" i="7"/>
  <c r="BD22" i="7"/>
  <c r="AZ22" i="7"/>
  <c r="BA22" i="7" s="1"/>
  <c r="BB22" i="7"/>
  <c r="BB23" i="7"/>
  <c r="BD23" i="7"/>
  <c r="AZ23" i="7"/>
  <c r="BA23" i="7" s="1"/>
  <c r="BC5" i="7"/>
  <c r="BE5" i="7" s="1"/>
  <c r="AI5" i="7" s="1"/>
  <c r="BB27" i="7"/>
  <c r="AZ27" i="7"/>
  <c r="BA27" i="7" s="1"/>
  <c r="BC27" i="7" s="1"/>
  <c r="BD27" i="7"/>
  <c r="Z35" i="7"/>
  <c r="BE28" i="7"/>
  <c r="AI28" i="7" s="1"/>
  <c r="AS28" i="7" s="1"/>
  <c r="AT28" i="7" s="1"/>
  <c r="BB18" i="7"/>
  <c r="BD18" i="7"/>
  <c r="AZ18" i="7"/>
  <c r="BA18" i="7" s="1"/>
  <c r="AZ14" i="7"/>
  <c r="BA14" i="7" s="1"/>
  <c r="BB14" i="7"/>
  <c r="BD14" i="7"/>
  <c r="AZ28" i="6"/>
  <c r="BA28" i="6" s="1"/>
  <c r="BD28" i="6"/>
  <c r="BB28" i="6"/>
  <c r="BD8" i="6"/>
  <c r="BB8" i="6"/>
  <c r="AZ8" i="6"/>
  <c r="BA8" i="6" s="1"/>
  <c r="BD24" i="6"/>
  <c r="BB24" i="6"/>
  <c r="AZ24" i="6"/>
  <c r="BA24" i="6" s="1"/>
  <c r="BE13" i="6"/>
  <c r="AI13" i="6" s="1"/>
  <c r="AS13" i="6" s="1"/>
  <c r="AT13" i="6" s="1"/>
  <c r="BC27" i="6"/>
  <c r="BE27" i="6" s="1"/>
  <c r="AI27" i="6" s="1"/>
  <c r="AS27" i="6" s="1"/>
  <c r="AT27" i="6" s="1"/>
  <c r="AZ31" i="6"/>
  <c r="BA31" i="6" s="1"/>
  <c r="BD31" i="6"/>
  <c r="BB31" i="6"/>
  <c r="AZ6" i="6"/>
  <c r="BA6" i="6" s="1"/>
  <c r="BD6" i="6"/>
  <c r="BB6" i="6"/>
  <c r="BD20" i="6"/>
  <c r="AZ20" i="6"/>
  <c r="BA20" i="6" s="1"/>
  <c r="BB20" i="6"/>
  <c r="Z35" i="6"/>
  <c r="AZ22" i="6"/>
  <c r="BA22" i="6" s="1"/>
  <c r="BD22" i="6"/>
  <c r="BB22" i="6"/>
  <c r="BC29" i="6"/>
  <c r="BE29" i="6" s="1"/>
  <c r="AI29" i="6" s="1"/>
  <c r="AS29" i="6" s="1"/>
  <c r="AT29" i="6" s="1"/>
  <c r="BD10" i="6"/>
  <c r="AZ10" i="6"/>
  <c r="BA10" i="6" s="1"/>
  <c r="BB10" i="6"/>
  <c r="V35" i="6"/>
  <c r="BD16" i="6"/>
  <c r="BB16" i="6"/>
  <c r="AZ16" i="6"/>
  <c r="BA16" i="6" s="1"/>
  <c r="BD21" i="6"/>
  <c r="BB21" i="6"/>
  <c r="AZ21" i="6"/>
  <c r="BA21" i="6" s="1"/>
  <c r="AZ14" i="6"/>
  <c r="BA14" i="6" s="1"/>
  <c r="BD14" i="6"/>
  <c r="BB14" i="6"/>
  <c r="K35" i="5"/>
  <c r="R5" i="5"/>
  <c r="R35" i="5" s="1"/>
  <c r="K35" i="4"/>
  <c r="R35" i="4"/>
  <c r="K34" i="3"/>
  <c r="K32" i="2"/>
  <c r="BG17" i="21" l="1"/>
  <c r="BF17" i="21"/>
  <c r="BA21" i="21"/>
  <c r="BC21" i="21" s="1"/>
  <c r="BF21" i="21" s="1"/>
  <c r="BA15" i="21"/>
  <c r="BC15" i="21" s="1"/>
  <c r="BG28" i="21"/>
  <c r="BC16" i="6"/>
  <c r="BC24" i="6"/>
  <c r="BC8" i="6"/>
  <c r="BE8" i="6" s="1"/>
  <c r="AI8" i="6" s="1"/>
  <c r="AS8" i="6" s="1"/>
  <c r="AT8" i="6" s="1"/>
  <c r="BE26" i="6"/>
  <c r="AI26" i="6" s="1"/>
  <c r="AS26" i="6" s="1"/>
  <c r="AT26" i="6" s="1"/>
  <c r="BE16" i="6"/>
  <c r="AI16" i="6" s="1"/>
  <c r="AS16" i="6" s="1"/>
  <c r="AT16" i="6" s="1"/>
  <c r="BC14" i="6"/>
  <c r="BE14" i="6" s="1"/>
  <c r="AI14" i="6" s="1"/>
  <c r="AS14" i="6" s="1"/>
  <c r="AT14" i="6" s="1"/>
  <c r="BC21" i="6"/>
  <c r="BE21" i="6" s="1"/>
  <c r="AI21" i="6" s="1"/>
  <c r="AS21" i="6" s="1"/>
  <c r="AT21" i="6" s="1"/>
  <c r="BC29" i="7"/>
  <c r="BE29" i="7" s="1"/>
  <c r="AI29" i="7" s="1"/>
  <c r="AS29" i="7" s="1"/>
  <c r="AT29" i="7" s="1"/>
  <c r="BC23" i="7"/>
  <c r="BC25" i="7"/>
  <c r="BE25" i="7" s="1"/>
  <c r="AI25" i="7" s="1"/>
  <c r="AS25" i="7" s="1"/>
  <c r="AT25" i="7" s="1"/>
  <c r="BE33" i="7"/>
  <c r="AI33" i="7" s="1"/>
  <c r="AS33" i="7" s="1"/>
  <c r="AT33" i="7" s="1"/>
  <c r="BE23" i="7"/>
  <c r="AI23" i="7" s="1"/>
  <c r="AS23" i="7" s="1"/>
  <c r="AT23" i="7" s="1"/>
  <c r="BC22" i="6"/>
  <c r="BE22" i="6" s="1"/>
  <c r="AI22" i="6" s="1"/>
  <c r="AS22" i="6" s="1"/>
  <c r="AT22" i="6" s="1"/>
  <c r="BC31" i="6"/>
  <c r="BE31" i="6" s="1"/>
  <c r="AI31" i="6" s="1"/>
  <c r="AS31" i="6" s="1"/>
  <c r="AT31" i="6" s="1"/>
  <c r="BE24" i="6"/>
  <c r="AI24" i="6" s="1"/>
  <c r="AS24" i="6" s="1"/>
  <c r="AT24" i="6" s="1"/>
  <c r="BC28" i="6"/>
  <c r="BE28" i="6" s="1"/>
  <c r="AI28" i="6" s="1"/>
  <c r="AS28" i="6" s="1"/>
  <c r="AT28" i="6" s="1"/>
  <c r="BC6" i="6"/>
  <c r="BA16" i="21"/>
  <c r="BC16" i="21" s="1"/>
  <c r="BA6" i="21"/>
  <c r="BC20" i="6"/>
  <c r="BE20" i="6" s="1"/>
  <c r="AI20" i="6" s="1"/>
  <c r="AS20" i="6" s="1"/>
  <c r="AT20" i="6" s="1"/>
  <c r="BA10" i="21"/>
  <c r="BC10" i="21" s="1"/>
  <c r="BG10" i="21" s="1"/>
  <c r="BC18" i="7"/>
  <c r="BE18" i="7" s="1"/>
  <c r="AI18" i="7" s="1"/>
  <c r="AS18" i="7" s="1"/>
  <c r="AT18" i="7" s="1"/>
  <c r="BA5" i="21"/>
  <c r="BC5" i="21" s="1"/>
  <c r="BG5" i="21" s="1"/>
  <c r="BE6" i="6"/>
  <c r="AI6" i="6" s="1"/>
  <c r="AS6" i="6" s="1"/>
  <c r="AT6" i="6" s="1"/>
  <c r="BC6" i="21"/>
  <c r="BF6" i="21" s="1"/>
  <c r="BC10" i="6"/>
  <c r="BE10" i="6" s="1"/>
  <c r="AI10" i="6" s="1"/>
  <c r="AS10" i="6" s="1"/>
  <c r="AT10" i="6" s="1"/>
  <c r="BC14" i="7"/>
  <c r="BE14" i="7" s="1"/>
  <c r="AI14" i="7" s="1"/>
  <c r="AS14" i="7" s="1"/>
  <c r="AT14" i="7" s="1"/>
  <c r="BE27" i="7"/>
  <c r="AI27" i="7" s="1"/>
  <c r="AS27" i="7" s="1"/>
  <c r="AT27" i="7" s="1"/>
  <c r="BC22" i="7"/>
  <c r="BE22" i="7" s="1"/>
  <c r="AI22" i="7" s="1"/>
  <c r="AS22" i="7" s="1"/>
  <c r="AT22" i="7" s="1"/>
  <c r="BC32" i="7"/>
  <c r="BE32" i="7" s="1"/>
  <c r="AI32" i="7" s="1"/>
  <c r="AS32" i="7" s="1"/>
  <c r="AT32" i="7" s="1"/>
  <c r="BC12" i="21"/>
  <c r="BG12" i="21" s="1"/>
  <c r="BA33" i="21"/>
  <c r="BF12" i="21"/>
  <c r="BC33" i="21"/>
  <c r="BA13" i="21"/>
  <c r="BC13" i="21" s="1"/>
  <c r="BA14" i="21"/>
  <c r="BC14" i="21" s="1"/>
  <c r="BA24" i="21"/>
  <c r="BC24" i="21" s="1"/>
  <c r="BG30" i="21"/>
  <c r="BF30" i="21"/>
  <c r="BG15" i="21"/>
  <c r="BF15" i="21"/>
  <c r="BF9" i="21"/>
  <c r="BG9" i="21"/>
  <c r="BA22" i="21"/>
  <c r="BC22" i="21" s="1"/>
  <c r="BF26" i="21"/>
  <c r="BG26" i="21"/>
  <c r="AS5" i="7"/>
  <c r="BC6" i="7"/>
  <c r="BE6" i="7" s="1"/>
  <c r="AI6" i="7" s="1"/>
  <c r="AS6" i="7" s="1"/>
  <c r="AT6" i="7" s="1"/>
  <c r="BC12" i="7"/>
  <c r="BE12" i="7" s="1"/>
  <c r="AI12" i="7" s="1"/>
  <c r="AS12" i="7" s="1"/>
  <c r="AT12" i="7" s="1"/>
  <c r="BG16" i="21" l="1"/>
  <c r="BF16" i="21"/>
  <c r="BG21" i="21"/>
  <c r="AT35" i="6"/>
  <c r="BG6" i="21"/>
  <c r="BF5" i="21"/>
  <c r="BF10" i="21"/>
  <c r="AS35" i="6"/>
  <c r="AI35" i="6"/>
  <c r="BF13" i="21"/>
  <c r="BG13" i="21"/>
  <c r="BF22" i="21"/>
  <c r="BG22" i="21"/>
  <c r="BG33" i="21"/>
  <c r="BF33" i="21"/>
  <c r="BF24" i="21"/>
  <c r="BG24" i="21"/>
  <c r="BF14" i="21"/>
  <c r="BG14" i="21"/>
  <c r="AS35" i="7"/>
  <c r="AT5" i="7"/>
  <c r="AT35" i="7" s="1"/>
  <c r="AI35" i="7"/>
</calcChain>
</file>

<file path=xl/sharedStrings.xml><?xml version="1.0" encoding="utf-8"?>
<sst xmlns="http://schemas.openxmlformats.org/spreadsheetml/2006/main" count="8778" uniqueCount="261">
  <si>
    <t>SISTEMA ESTATAL DE INFORMACION JALISCO
NOMINA DE LA 1A. QUINCENA DE ABRIL 2013</t>
  </si>
  <si>
    <t>NO.</t>
  </si>
  <si>
    <t>EMPLEADO</t>
  </si>
  <si>
    <t>SUELDO</t>
  </si>
  <si>
    <t>PRIMA 
QUINQUENAL</t>
  </si>
  <si>
    <t>AYUDA DE 
TRANSPORTE</t>
  </si>
  <si>
    <t>DESPENSA</t>
  </si>
  <si>
    <t>DESPENSA
3% S/SUELDO</t>
  </si>
  <si>
    <t>AYUDA DE
DESPENSA</t>
  </si>
  <si>
    <t>FONDO DE 
PENSIONES</t>
  </si>
  <si>
    <t>I.S.P.T.</t>
  </si>
  <si>
    <t>CUOTA
SINDICAL</t>
  </si>
  <si>
    <t xml:space="preserve">DESCUENTOS </t>
  </si>
  <si>
    <t>TOTAL 
DEDUCCIONES</t>
  </si>
  <si>
    <t>FIRMA  DE
CONFORMIDAD</t>
  </si>
  <si>
    <t>SEI 025</t>
  </si>
  <si>
    <t>SEI 074</t>
  </si>
  <si>
    <t>DAVID ROGELIO CAMPOS CORNEJO</t>
  </si>
  <si>
    <t>SEI 004</t>
  </si>
  <si>
    <t>BERTHA NINEMI ESPINOSA VALDEZ</t>
  </si>
  <si>
    <t>SEI 005</t>
  </si>
  <si>
    <t>SEI 006</t>
  </si>
  <si>
    <t>SANDRA FAUSTO ORTIZ</t>
  </si>
  <si>
    <t>SEI 007</t>
  </si>
  <si>
    <t>SUSANA GALINDO ZAMORA</t>
  </si>
  <si>
    <t>SEI 008</t>
  </si>
  <si>
    <t>ALMA ROSA VILLASEÑOR MARTINEZ</t>
  </si>
  <si>
    <t>SEI 009</t>
  </si>
  <si>
    <t>PATRICIA PATIÑO GARCIA</t>
  </si>
  <si>
    <t>SEI 010</t>
  </si>
  <si>
    <t>ADRIANA GUADALUPE VALLIN ALATORRE</t>
  </si>
  <si>
    <t>SEI 012</t>
  </si>
  <si>
    <t>SEI 013</t>
  </si>
  <si>
    <t>ENRIQUE AGUIRRE ANDRADE</t>
  </si>
  <si>
    <t>SEI 014</t>
  </si>
  <si>
    <t>SEI 016</t>
  </si>
  <si>
    <t>ULISES VIRAMONTES LLAMAS</t>
  </si>
  <si>
    <t>SEI 017</t>
  </si>
  <si>
    <t>MIGUEL ANGEL QUIJAS MARTINEZ</t>
  </si>
  <si>
    <t>SEI030</t>
  </si>
  <si>
    <t>NESTOR EDUARDO GARCIA ROMERO</t>
  </si>
  <si>
    <t>SEI 029</t>
  </si>
  <si>
    <t>SEI 034</t>
  </si>
  <si>
    <t>INES VAZQUEZ GUTIERREZ</t>
  </si>
  <si>
    <t>SEI 032</t>
  </si>
  <si>
    <t>SEI 040</t>
  </si>
  <si>
    <t>BERTHA OLIVIA PEÑA QUEVEDO</t>
  </si>
  <si>
    <t>SEI 048</t>
  </si>
  <si>
    <t>THELMA ELIZABETH MOLINA TRISTAN</t>
  </si>
  <si>
    <t>SEI 050</t>
  </si>
  <si>
    <t>ANTONIO SALVADOR SOLIS GOMEZ</t>
  </si>
  <si>
    <t>SEI053</t>
  </si>
  <si>
    <t>LUIS DANIEL CASTELLANOS MOYA</t>
  </si>
  <si>
    <t>SEI056</t>
  </si>
  <si>
    <t>ROBERTO TORRES AGUILAR</t>
  </si>
  <si>
    <t>SEI059</t>
  </si>
  <si>
    <t>URSULA PAMELA AGUIRRE MARQUEZ</t>
  </si>
  <si>
    <t>SEI061</t>
  </si>
  <si>
    <t>JOSE RAMON CAMPOS GUTIERREZ</t>
  </si>
  <si>
    <t>SEI063</t>
  </si>
  <si>
    <t>SILVIA LETICIA TORRES NARANJO</t>
  </si>
  <si>
    <t>SEI067</t>
  </si>
  <si>
    <t>RODRIGO GONZALEZ RAMIREZ</t>
  </si>
  <si>
    <t>SEI068</t>
  </si>
  <si>
    <t>OMAR EDUARDO SOTO ARTEAGA</t>
  </si>
  <si>
    <t>SEI069</t>
  </si>
  <si>
    <t>JESUS ABRAHAM GUTIERREZ GUERRERO</t>
  </si>
  <si>
    <t>SEI070</t>
  </si>
  <si>
    <t>GERARDO SANCHEZ MARTINEZ</t>
  </si>
  <si>
    <t>SEI071</t>
  </si>
  <si>
    <t>MA. FERNANDA BRINGAS VALENZUELA</t>
  </si>
  <si>
    <t>SEI072</t>
  </si>
  <si>
    <t>ISIS ARTLET RODRIGUEZ ARANA</t>
  </si>
  <si>
    <t>SEI073</t>
  </si>
  <si>
    <t>ROSA GABRIELA GARCIA ROBLES</t>
  </si>
  <si>
    <t>TOTALES</t>
  </si>
  <si>
    <t>ELABORO</t>
  </si>
  <si>
    <t>REVISO</t>
  </si>
  <si>
    <t>AUTORIZO</t>
  </si>
  <si>
    <t>_____________________________________</t>
  </si>
  <si>
    <t>___________________________________</t>
  </si>
  <si>
    <t>______________________________</t>
  </si>
  <si>
    <t>Bertha Ninemi Espinosa Valdez</t>
  </si>
  <si>
    <t>Mtra. Rosa Gabriela García Robles</t>
  </si>
  <si>
    <t>Mtro. David Rogelio Campos Cornejo</t>
  </si>
  <si>
    <t>Especialista de la Dir. Administrativa</t>
  </si>
  <si>
    <t>Directora  Administrativa</t>
  </si>
  <si>
    <t>Director General del Seijal</t>
  </si>
  <si>
    <t>OTRAS DEDUCCIONES</t>
  </si>
  <si>
    <t>SISTEMA ESTATAL DE INFORMACION JALISCO
NOMINA DE LA 2A. QUINCENA DE ABRIL 2013</t>
  </si>
  <si>
    <t>SEI075</t>
  </si>
  <si>
    <t>JUAN PABLO ALTAMIRANO LIMON</t>
  </si>
  <si>
    <t>SEI076</t>
  </si>
  <si>
    <t>SALVADOR CARDENAS MARTOS</t>
  </si>
  <si>
    <t>SISTEMA ESTATAL DE INFORMACION JALISCO
NÓMINA DE LA 1A. QUINCENA DE AGOSTO 2013</t>
  </si>
  <si>
    <t>DESCTOS</t>
  </si>
  <si>
    <t>SEI062</t>
  </si>
  <si>
    <t>JOSE DE JESUS ANDRADE HERNANDEZ</t>
  </si>
  <si>
    <t>ELABORÓ</t>
  </si>
  <si>
    <t>REVISÓ</t>
  </si>
  <si>
    <t>AUTORIZÓ</t>
  </si>
  <si>
    <t>_____________________________________________</t>
  </si>
  <si>
    <t>_______________________________________________</t>
  </si>
  <si>
    <t>SISTEMA ESTATAL DE INFORMACION JALISCO
NÓMINA DE LA 2A. QUINCENA DE AGOSTO 2013</t>
  </si>
  <si>
    <t xml:space="preserve">SISTEMA ESTATAL DE INFORMACION JALISCO
NÓMINA  1A. QUINCENA DE DICIEMBRE  </t>
  </si>
  <si>
    <t>PUESTO</t>
  </si>
  <si>
    <t>TIPO</t>
  </si>
  <si>
    <t>CVE</t>
  </si>
  <si>
    <t>DIAS LABORADOS</t>
  </si>
  <si>
    <t>SALARIO DIARIO</t>
  </si>
  <si>
    <t>SUELDO BASE</t>
  </si>
  <si>
    <t>PRIMA QUINQUENAL</t>
  </si>
  <si>
    <t>AYUDA DE TRANSPORTE</t>
  </si>
  <si>
    <t>AYUDA DE DESPENSA</t>
  </si>
  <si>
    <t>OTRAS PERCEPCIONES</t>
  </si>
  <si>
    <t>FONDO DE PENSIONES</t>
  </si>
  <si>
    <t>ISR</t>
  </si>
  <si>
    <t>CUOTA SINDICAL</t>
  </si>
  <si>
    <t>DESCUENTOS</t>
  </si>
  <si>
    <t>BASE GRAVABLE</t>
  </si>
  <si>
    <t xml:space="preserve">Base diaria </t>
  </si>
  <si>
    <t>Limite Inferior</t>
  </si>
  <si>
    <t>Excedente Limite Inferior</t>
  </si>
  <si>
    <t>% Excedente</t>
  </si>
  <si>
    <t xml:space="preserve">Impuesto Marginal </t>
  </si>
  <si>
    <t xml:space="preserve">Cuota Fija </t>
  </si>
  <si>
    <t>Impuesto Art 113</t>
  </si>
  <si>
    <t>NOTA:</t>
  </si>
  <si>
    <t>SEI</t>
  </si>
  <si>
    <t>004</t>
  </si>
  <si>
    <t>ESPECIALISTA</t>
  </si>
  <si>
    <t>P</t>
  </si>
  <si>
    <t>SB</t>
  </si>
  <si>
    <t>D</t>
  </si>
  <si>
    <t>PTMO-IPEJAL</t>
  </si>
  <si>
    <t>IMPUESTOS</t>
  </si>
  <si>
    <t>SINDIC</t>
  </si>
  <si>
    <t>DESCT</t>
  </si>
  <si>
    <t>2117-09</t>
  </si>
  <si>
    <t>006</t>
  </si>
  <si>
    <t>007</t>
  </si>
  <si>
    <t>COORDINADOR</t>
  </si>
  <si>
    <t>008</t>
  </si>
  <si>
    <t>009</t>
  </si>
  <si>
    <t>010</t>
  </si>
  <si>
    <t>013</t>
  </si>
  <si>
    <t>016</t>
  </si>
  <si>
    <t>017</t>
  </si>
  <si>
    <t>030</t>
  </si>
  <si>
    <t>DIRECTOR DE ÁREA</t>
  </si>
  <si>
    <t>034</t>
  </si>
  <si>
    <t>040</t>
  </si>
  <si>
    <t>048</t>
  </si>
  <si>
    <t>050</t>
  </si>
  <si>
    <t>053</t>
  </si>
  <si>
    <t>056</t>
  </si>
  <si>
    <t>061</t>
  </si>
  <si>
    <t>062</t>
  </si>
  <si>
    <t>063</t>
  </si>
  <si>
    <t>067</t>
  </si>
  <si>
    <t>068</t>
  </si>
  <si>
    <t>069</t>
  </si>
  <si>
    <t>070</t>
  </si>
  <si>
    <t>071</t>
  </si>
  <si>
    <t>MARIA FERNANDA BRINGAS VALENZUELA</t>
  </si>
  <si>
    <t>072</t>
  </si>
  <si>
    <t>073</t>
  </si>
  <si>
    <t>074</t>
  </si>
  <si>
    <t>DIRECTOR GENERAL</t>
  </si>
  <si>
    <t>075</t>
  </si>
  <si>
    <t>076</t>
  </si>
  <si>
    <t>077</t>
  </si>
  <si>
    <t>CARLOS EDUARDO GARIBALDI CASTILLO</t>
  </si>
  <si>
    <t xml:space="preserve">SISTEMA ESTATAL DE INFORMACION JALISCO
NÓMINA  2A. QUINCENA DE DICIEMBRE  </t>
  </si>
  <si>
    <t>Mtro. Néstor Eduardo García Romero</t>
  </si>
  <si>
    <t>ALBERTO MORENO OZUNA</t>
  </si>
  <si>
    <t>SEI039</t>
  </si>
  <si>
    <t>JORGE EDUARDO CHAVEZ RAMOS</t>
  </si>
  <si>
    <t>SEI052</t>
  </si>
  <si>
    <t>DANTE DELGADILLO ROJAS</t>
  </si>
  <si>
    <t>SEI 023</t>
  </si>
  <si>
    <t>SEI 030</t>
  </si>
  <si>
    <t>SISTEMA ESTATAL DE INFORMACION JALISCO
NOMINA DE LA 1A. QUINCENA DE ENERO 2013</t>
  </si>
  <si>
    <t>SISTEMA ESTATAL DE INFORMACION JALISCO
NOMINA DE LA 2A. QUINCENA DE ENERO 2013</t>
  </si>
  <si>
    <t>SISTEMA ESTATAL DE INFORMACION JALISCO
NOMINA DE LA 1A. QUINCENA DE FEBRERO 2013</t>
  </si>
  <si>
    <t>SISTEMA ESTATAL DE INFORMACION JALISCO
NOMINA DE LA 2A. QUINCENA DE FEBRERO 2013</t>
  </si>
  <si>
    <t>SISTEMA ESTATAL DE INFORMACION JALISCO
NOMINA DE LA 1A. QUINCENA DE JULIO 2013</t>
  </si>
  <si>
    <t>SISTEMA ESTATAL DE INFORMACION JALISCO
NOMINA DE LA 2A. QUINCENA DE JULIO 2013</t>
  </si>
  <si>
    <t>SISTEMA ESTATAL DE INFORMACION JALISCO
NOMINA DE LA 1A. QUINCENA DE JUNIO 2013</t>
  </si>
  <si>
    <t>SISTEMA ESTATAL DE INFORMACION JALISCO
NOMINA DE LA 2A. QUINCENA DE JUNIO 2013</t>
  </si>
  <si>
    <t>SISTEMA ESTATAL DE INFORMACION JALISCO
NOMINA DE LA 1A. QUINCENA DE MARZO 2013</t>
  </si>
  <si>
    <t>SISTEMA ESTATAL DE INFORMACION JALISCO
NOMINA DE LA 2A. QUINCENA DE MARZO 2013</t>
  </si>
  <si>
    <t>SISTEMA ESTATAL DE INFORMACION JALISCO
NOMINA DE LA 1A. QUINCENA DE MAYO 2013</t>
  </si>
  <si>
    <t>SISTEMA ESTATAL DE INFORMACION JALISCO
NOMINA DE LA 2A. QUINCENA DE MAYO 2013</t>
  </si>
  <si>
    <t>SISTEMA ESTATAL DE INFORMACION JALISCO
NÓMINA  1A. QUINCENA DE NOVIEMBRE  Y 2DO. PAGO AGUINALDO 2013</t>
  </si>
  <si>
    <t xml:space="preserve">
ADELANTO 10 DIAS AGUINALDO</t>
  </si>
  <si>
    <t>SISTEMA ESTATAL DE INFORMACION JALISCO
NÓMINA  2A. QUINCENA DE NOVIEMBRE  2013.</t>
  </si>
  <si>
    <t xml:space="preserve">Subsidio Tabla </t>
  </si>
  <si>
    <t xml:space="preserve">Subsidio al Empleo </t>
  </si>
  <si>
    <t>Isr a Cargo</t>
  </si>
  <si>
    <t>2117-0-</t>
  </si>
  <si>
    <t>SISTEMA ESTATAL DE INFORMACION JALISCO
NÓMINA DE LA 2A. QUINCENA DE SEPTIEMBRE 2013</t>
  </si>
  <si>
    <t>059</t>
  </si>
  <si>
    <t>SISTEMA ESTATAL DE INFORMACION JALISCO
NÓMINA DE LA 2A. QUINCENA DE OCTUBRE 2013</t>
  </si>
  <si>
    <t>SISTEMA ESTATAL DE INFORMACION JALISCO
NÓMINA DE LA 1A. QUINCENA DE SEPTIEMBRE 2013</t>
  </si>
  <si>
    <t xml:space="preserve">I.S.R. 
</t>
  </si>
  <si>
    <t>DAVID ROGELIO CAMPOS CORNEJO *</t>
  </si>
  <si>
    <r>
      <t xml:space="preserve">* </t>
    </r>
    <r>
      <rPr>
        <b/>
        <i/>
        <u/>
        <sz val="6"/>
        <rFont val="Book Antiqua"/>
        <family val="1"/>
      </rPr>
      <t>INGRESO</t>
    </r>
    <r>
      <rPr>
        <b/>
        <sz val="6"/>
        <rFont val="Book Antiqua"/>
        <family val="1"/>
      </rPr>
      <t xml:space="preserve"> DAVID ROGELIO CAMPOS CORNEJO. DIRECTOR GENERAL</t>
    </r>
  </si>
  <si>
    <t>JUAN PABLO ALTAMIRANO LIMON **</t>
  </si>
  <si>
    <t>SALVADOR CARDENAS MARTOS ***</t>
  </si>
  <si>
    <t>** INGRESO JUAN PABLO ALTAMIRANO LIMON. DIRECTOR DE RELACIONES EXTERNAS</t>
  </si>
  <si>
    <t>*** INGRESO SALVADOR CARDENAS MARTOS. DIRECTOR DE SISTEMAS</t>
  </si>
  <si>
    <t>NESTOR EDUARDO GARCIA ROMERO****</t>
  </si>
  <si>
    <t>**** REINGRESO NESTOR GARCIA ROMERO. DIRECTOR DE ESTADISTICAS</t>
  </si>
  <si>
    <t>JOSE DE JESUS ANDRADE HERNANDEZ *****</t>
  </si>
  <si>
    <r>
      <t xml:space="preserve">***** </t>
    </r>
    <r>
      <rPr>
        <b/>
        <i/>
        <u/>
        <sz val="6"/>
        <rFont val="Book Antiqua"/>
        <family val="1"/>
      </rPr>
      <t>REINGRESO</t>
    </r>
    <r>
      <rPr>
        <b/>
        <sz val="6"/>
        <rFont val="Book Antiqua"/>
        <family val="1"/>
      </rPr>
      <t xml:space="preserve"> JOSE DE JESUS ANDRADE HERNANDEZ. </t>
    </r>
  </si>
  <si>
    <t>URSULA PAMELA AGUIRRE MARQUEZ ******</t>
  </si>
  <si>
    <r>
      <t>******</t>
    </r>
    <r>
      <rPr>
        <b/>
        <i/>
        <u/>
        <sz val="8"/>
        <rFont val="Book Antiqua"/>
        <family val="1"/>
      </rPr>
      <t xml:space="preserve"> BAJA</t>
    </r>
    <r>
      <rPr>
        <b/>
        <sz val="8"/>
        <rFont val="Book Antiqua"/>
        <family val="1"/>
      </rPr>
      <t xml:space="preserve"> DE URSULA PAMELA AGUIRRE MARQUEZ A PARTIR DE LA 2A. QUINCENA DE AGOSTO 2013</t>
    </r>
  </si>
  <si>
    <t>CARLOS EDUARDO GARIBALDI CASTILLO ******</t>
  </si>
  <si>
    <r>
      <t>******</t>
    </r>
    <r>
      <rPr>
        <b/>
        <i/>
        <u/>
        <sz val="10"/>
        <rFont val="Book Antiqua"/>
        <family val="1"/>
      </rPr>
      <t xml:space="preserve"> INGRESO</t>
    </r>
    <r>
      <rPr>
        <b/>
        <sz val="10"/>
        <rFont val="Book Antiqua"/>
        <family val="1"/>
      </rPr>
      <t xml:space="preserve"> CARLOS EDUARDO GARIBALDI CASTILLO. PRIMERA QUINCENA DE OCTUBRE 2013</t>
    </r>
  </si>
  <si>
    <t>OTRAS DEDUCCIONES (1)</t>
  </si>
  <si>
    <t>FONDO DE
PENSIONES</t>
  </si>
  <si>
    <t>SISTEMA ESTATAL DE INFORMACION JALISCO</t>
  </si>
  <si>
    <t>1A PARTE DE AGUINALDO 2013</t>
  </si>
  <si>
    <t>AGUINALDO</t>
  </si>
  <si>
    <t>I.S.P.T.
SUBSIDIO</t>
  </si>
  <si>
    <t>FIRMA DE  RECIBIDO</t>
  </si>
  <si>
    <t>____________________________</t>
  </si>
  <si>
    <t>_____________________________</t>
  </si>
  <si>
    <t>__________________________</t>
  </si>
  <si>
    <t>NINEMI ESPINOSA VALDEZ</t>
  </si>
  <si>
    <t>MTRA. ROSA GABRIELA GARCIA ROBLES</t>
  </si>
  <si>
    <t>MTRO. DAVID ROGELIO CAMPOS CORNEJO</t>
  </si>
  <si>
    <t>DIRECTORA ADMINISTRATIVA</t>
  </si>
  <si>
    <t>PRESTAMOS DE PENSIONES</t>
  </si>
  <si>
    <t xml:space="preserve">SISTEMA ESTATAL DE INFORMACION JALISCO
AGUINALDO 3 DE 2013 </t>
  </si>
  <si>
    <t>SISTEMA ESTATAL DE INFORMACION JALISCO
PRIMA VACACIONAL 2013</t>
  </si>
  <si>
    <t>PRIMA 
VACACIONAL</t>
  </si>
  <si>
    <t>PRESTAMOS DE
PENSIONES</t>
  </si>
  <si>
    <t>DESCUENTOS POR FALTAS</t>
  </si>
  <si>
    <t>FIRMA DE
CONFORMIDAD</t>
  </si>
  <si>
    <t>SEI 001</t>
  </si>
  <si>
    <t>OMAR EDUARDO SOTO ARTEGA</t>
  </si>
  <si>
    <t>___________________________</t>
  </si>
  <si>
    <t>ESPECIALISTA DE DIR. ADMVA.</t>
  </si>
  <si>
    <t xml:space="preserve">SISTEMA ESTATAL DE INFORMACION JALISCO
PRIMA VACACIONAL 2013 </t>
  </si>
  <si>
    <t>PRIMA VACACIONAL</t>
  </si>
  <si>
    <t>AREA DE ADSCRIPCION</t>
  </si>
  <si>
    <t>DIRECCION GENERAL</t>
  </si>
  <si>
    <t>DIRECCION ADMINISTRATIVA</t>
  </si>
  <si>
    <t>DIRECCION DE ESTADISTICAS</t>
  </si>
  <si>
    <t>DIRECCION DE ANALISIS</t>
  </si>
  <si>
    <t>DIRECCION DE SISTEMAS</t>
  </si>
  <si>
    <t>DIRECCION RELACIONES EXTERNAS</t>
  </si>
  <si>
    <t>PERCEPCIONES BRUTAS</t>
  </si>
  <si>
    <t>DEDUCCIONES BRUTAS</t>
  </si>
  <si>
    <t>PERCEPCIONES 
NETAS</t>
  </si>
  <si>
    <t>SISTEMA ESTATAL DE INFORMACION JALISCO
NÓMINA DE LA 2A. QUINCENA DE SEPTIEMBRE Y ESTÍMULO AL SERVICIO ADMVO 2013</t>
  </si>
  <si>
    <t>ESTÍMULO AL SERVICIO ADMINISTRATIVO</t>
  </si>
  <si>
    <t>ISR ESTÍMULO SERVADMVO</t>
  </si>
  <si>
    <t>ISR ESTIM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</si>
</sst>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.00_-;\-* #,##0.00_-;_-* \-??_-;_-@_-"/>
    <numFmt numFmtId="166" formatCode="#,##0.0000000"/>
  </numFmts>
  <fonts count="27" x14ac:knownFonts="1">
    <font>
      <sz val="11"/>
      <color theme="1"/>
      <name val="Calibri"/>
      <family val="2"/>
      <scheme val="minor"/>
    </font>
    <font>
      <sz val="10"/>
      <name val="Arial"/>
    </font>
    <font>
      <sz val="6"/>
      <name val="Book Antiqua"/>
      <family val="1"/>
    </font>
    <font>
      <b/>
      <sz val="10"/>
      <name val="Book Antiqua"/>
      <family val="1"/>
    </font>
    <font>
      <b/>
      <sz val="6"/>
      <name val="Book Antiqua"/>
      <family val="1"/>
    </font>
    <font>
      <b/>
      <sz val="5"/>
      <name val="Book Antiqua"/>
      <family val="1"/>
    </font>
    <font>
      <sz val="10"/>
      <name val="Arial"/>
      <family val="2"/>
    </font>
    <font>
      <b/>
      <sz val="13"/>
      <name val="Book Antiqua"/>
      <family val="1"/>
    </font>
    <font>
      <sz val="8"/>
      <name val="Book Antiqua"/>
      <family val="1"/>
    </font>
    <font>
      <sz val="10"/>
      <name val="Book Antiqua"/>
      <family val="1"/>
    </font>
    <font>
      <sz val="14"/>
      <name val="Book Antiqua"/>
      <family val="1"/>
    </font>
    <font>
      <b/>
      <sz val="14"/>
      <name val="Book Antiqua"/>
      <family val="1"/>
    </font>
    <font>
      <b/>
      <sz val="8"/>
      <name val="Book Antiqua"/>
      <family val="1"/>
    </font>
    <font>
      <sz val="12"/>
      <name val="Book Antiqua"/>
      <family val="1"/>
    </font>
    <font>
      <b/>
      <sz val="12"/>
      <name val="Book Antiqua"/>
      <family val="1"/>
    </font>
    <font>
      <sz val="6"/>
      <color theme="0"/>
      <name val="Book Antiqua"/>
      <family val="1"/>
    </font>
    <font>
      <b/>
      <sz val="10"/>
      <name val="Arial"/>
      <family val="2"/>
    </font>
    <font>
      <sz val="13"/>
      <name val="Book Antiqua"/>
      <family val="1"/>
    </font>
    <font>
      <b/>
      <i/>
      <u/>
      <sz val="6"/>
      <name val="Book Antiqua"/>
      <family val="1"/>
    </font>
    <font>
      <b/>
      <i/>
      <u/>
      <sz val="8"/>
      <name val="Book Antiqua"/>
      <family val="1"/>
    </font>
    <font>
      <b/>
      <i/>
      <u/>
      <sz val="10"/>
      <name val="Book Antiqua"/>
      <family val="1"/>
    </font>
    <font>
      <sz val="6"/>
      <color rgb="FFFF0000"/>
      <name val="Book Antiqua"/>
      <family val="1"/>
    </font>
    <font>
      <b/>
      <sz val="8"/>
      <name val="Arial"/>
      <family val="2"/>
    </font>
    <font>
      <b/>
      <sz val="6"/>
      <name val="Arial"/>
      <family val="2"/>
    </font>
    <font>
      <b/>
      <sz val="5"/>
      <name val="Arial"/>
      <family val="2"/>
    </font>
    <font>
      <sz val="6"/>
      <name val="Arial"/>
      <family val="2"/>
    </font>
    <font>
      <sz val="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31"/>
      </patternFill>
    </fill>
    <fill>
      <patternFill patternType="solid">
        <fgColor theme="0"/>
        <bgColor indexed="31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</cellStyleXfs>
  <cellXfs count="334">
    <xf numFmtId="0" fontId="0" fillId="0" borderId="0" xfId="0"/>
    <xf numFmtId="4" fontId="2" fillId="0" borderId="0" xfId="1" applyNumberFormat="1" applyFont="1"/>
    <xf numFmtId="4" fontId="2" fillId="0" borderId="0" xfId="1" applyNumberFormat="1" applyFont="1" applyBorder="1"/>
    <xf numFmtId="4" fontId="4" fillId="0" borderId="0" xfId="1" applyNumberFormat="1" applyFont="1" applyAlignment="1">
      <alignment horizontal="center"/>
    </xf>
    <xf numFmtId="4" fontId="4" fillId="0" borderId="1" xfId="1" applyNumberFormat="1" applyFont="1" applyBorder="1" applyAlignment="1">
      <alignment horizontal="center"/>
    </xf>
    <xf numFmtId="4" fontId="4" fillId="0" borderId="2" xfId="1" applyNumberFormat="1" applyFont="1" applyBorder="1" applyAlignment="1">
      <alignment horizontal="center"/>
    </xf>
    <xf numFmtId="4" fontId="4" fillId="0" borderId="2" xfId="1" applyNumberFormat="1" applyFont="1" applyBorder="1" applyAlignment="1">
      <alignment horizontal="center" wrapText="1"/>
    </xf>
    <xf numFmtId="4" fontId="5" fillId="0" borderId="2" xfId="1" applyNumberFormat="1" applyFont="1" applyBorder="1" applyAlignment="1">
      <alignment horizontal="center" wrapText="1"/>
    </xf>
    <xf numFmtId="4" fontId="4" fillId="0" borderId="3" xfId="1" applyNumberFormat="1" applyFont="1" applyBorder="1" applyAlignment="1">
      <alignment horizontal="center"/>
    </xf>
    <xf numFmtId="4" fontId="4" fillId="0" borderId="4" xfId="1" applyNumberFormat="1" applyFont="1" applyBorder="1" applyAlignment="1">
      <alignment horizontal="center" wrapText="1"/>
    </xf>
    <xf numFmtId="4" fontId="2" fillId="2" borderId="5" xfId="1" applyNumberFormat="1" applyFont="1" applyFill="1" applyBorder="1"/>
    <xf numFmtId="4" fontId="2" fillId="2" borderId="6" xfId="1" applyNumberFormat="1" applyFont="1" applyFill="1" applyBorder="1"/>
    <xf numFmtId="4" fontId="2" fillId="2" borderId="6" xfId="2" applyNumberFormat="1" applyFont="1" applyFill="1" applyBorder="1"/>
    <xf numFmtId="4" fontId="2" fillId="2" borderId="7" xfId="1" applyNumberFormat="1" applyFont="1" applyFill="1" applyBorder="1"/>
    <xf numFmtId="4" fontId="4" fillId="2" borderId="5" xfId="1" applyNumberFormat="1" applyFont="1" applyFill="1" applyBorder="1"/>
    <xf numFmtId="4" fontId="2" fillId="2" borderId="0" xfId="1" applyNumberFormat="1" applyFont="1" applyFill="1"/>
    <xf numFmtId="4" fontId="2" fillId="2" borderId="8" xfId="1" applyNumberFormat="1" applyFont="1" applyFill="1" applyBorder="1"/>
    <xf numFmtId="4" fontId="4" fillId="2" borderId="0" xfId="1" applyNumberFormat="1" applyFont="1" applyFill="1"/>
    <xf numFmtId="4" fontId="2" fillId="2" borderId="9" xfId="1" applyNumberFormat="1" applyFont="1" applyFill="1" applyBorder="1"/>
    <xf numFmtId="4" fontId="2" fillId="2" borderId="6" xfId="1" applyNumberFormat="1" applyFont="1" applyFill="1" applyBorder="1" applyAlignment="1">
      <alignment horizontal="left"/>
    </xf>
    <xf numFmtId="4" fontId="2" fillId="0" borderId="9" xfId="1" applyNumberFormat="1" applyFont="1" applyBorder="1"/>
    <xf numFmtId="4" fontId="2" fillId="0" borderId="1" xfId="1" applyNumberFormat="1" applyFont="1" applyBorder="1"/>
    <xf numFmtId="4" fontId="4" fillId="0" borderId="2" xfId="1" applyNumberFormat="1" applyFont="1" applyBorder="1"/>
    <xf numFmtId="4" fontId="4" fillId="0" borderId="3" xfId="1" applyNumberFormat="1" applyFont="1" applyBorder="1"/>
    <xf numFmtId="4" fontId="2" fillId="0" borderId="4" xfId="1" applyNumberFormat="1" applyFont="1" applyBorder="1"/>
    <xf numFmtId="4" fontId="2" fillId="0" borderId="10" xfId="1" applyNumberFormat="1" applyFont="1" applyBorder="1"/>
    <xf numFmtId="4" fontId="4" fillId="0" borderId="0" xfId="1" applyNumberFormat="1" applyFont="1" applyBorder="1" applyAlignment="1">
      <alignment horizontal="center"/>
    </xf>
    <xf numFmtId="4" fontId="4" fillId="0" borderId="0" xfId="1" applyNumberFormat="1" applyFont="1" applyBorder="1"/>
    <xf numFmtId="4" fontId="2" fillId="0" borderId="0" xfId="1" applyNumberFormat="1" applyFont="1" applyBorder="1" applyAlignment="1">
      <alignment horizontal="center"/>
    </xf>
    <xf numFmtId="4" fontId="2" fillId="0" borderId="0" xfId="1" applyNumberFormat="1" applyFont="1" applyBorder="1" applyAlignment="1">
      <alignment horizontal="left"/>
    </xf>
    <xf numFmtId="4" fontId="2" fillId="0" borderId="0" xfId="2" applyNumberFormat="1" applyFont="1" applyBorder="1"/>
    <xf numFmtId="4" fontId="4" fillId="0" borderId="0" xfId="1" applyNumberFormat="1" applyFont="1"/>
    <xf numFmtId="4" fontId="2" fillId="0" borderId="0" xfId="1" applyNumberFormat="1" applyFont="1" applyAlignment="1">
      <alignment vertical="center"/>
    </xf>
    <xf numFmtId="4" fontId="8" fillId="0" borderId="0" xfId="1" applyNumberFormat="1" applyFont="1" applyBorder="1" applyAlignment="1">
      <alignment vertical="center"/>
    </xf>
    <xf numFmtId="4" fontId="2" fillId="0" borderId="0" xfId="1" applyNumberFormat="1" applyFont="1" applyBorder="1" applyAlignment="1">
      <alignment vertical="center"/>
    </xf>
    <xf numFmtId="4" fontId="3" fillId="0" borderId="0" xfId="1" applyNumberFormat="1" applyFont="1" applyAlignment="1">
      <alignment horizontal="center" vertical="center" wrapText="1"/>
    </xf>
    <xf numFmtId="4" fontId="3" fillId="0" borderId="1" xfId="1" applyNumberFormat="1" applyFont="1" applyBorder="1" applyAlignment="1">
      <alignment horizontal="center" vertical="center" wrapText="1"/>
    </xf>
    <xf numFmtId="4" fontId="3" fillId="0" borderId="2" xfId="1" applyNumberFormat="1" applyFont="1" applyBorder="1" applyAlignment="1">
      <alignment horizontal="center" vertical="center" wrapText="1"/>
    </xf>
    <xf numFmtId="4" fontId="3" fillId="0" borderId="4" xfId="1" applyNumberFormat="1" applyFont="1" applyBorder="1" applyAlignment="1">
      <alignment horizontal="center" vertical="center" wrapText="1"/>
    </xf>
    <xf numFmtId="4" fontId="9" fillId="2" borderId="5" xfId="1" applyNumberFormat="1" applyFont="1" applyFill="1" applyBorder="1" applyAlignment="1">
      <alignment vertical="center" wrapText="1"/>
    </xf>
    <xf numFmtId="4" fontId="9" fillId="2" borderId="6" xfId="1" applyNumberFormat="1" applyFont="1" applyFill="1" applyBorder="1" applyAlignment="1">
      <alignment vertical="center" wrapText="1"/>
    </xf>
    <xf numFmtId="4" fontId="10" fillId="2" borderId="6" xfId="2" applyNumberFormat="1" applyFont="1" applyFill="1" applyBorder="1" applyAlignment="1">
      <alignment vertical="center" wrapText="1"/>
    </xf>
    <xf numFmtId="4" fontId="10" fillId="2" borderId="6" xfId="1" applyNumberFormat="1" applyFont="1" applyFill="1" applyBorder="1" applyAlignment="1">
      <alignment vertical="center" wrapText="1"/>
    </xf>
    <xf numFmtId="4" fontId="10" fillId="2" borderId="7" xfId="1" applyNumberFormat="1" applyFont="1" applyFill="1" applyBorder="1" applyAlignment="1">
      <alignment vertical="center" wrapText="1"/>
    </xf>
    <xf numFmtId="4" fontId="11" fillId="2" borderId="5" xfId="1" applyNumberFormat="1" applyFont="1" applyFill="1" applyBorder="1" applyAlignment="1">
      <alignment vertical="center" wrapText="1"/>
    </xf>
    <xf numFmtId="4" fontId="9" fillId="2" borderId="7" xfId="1" applyNumberFormat="1" applyFont="1" applyFill="1" applyBorder="1" applyAlignment="1">
      <alignment vertical="center" wrapText="1"/>
    </xf>
    <xf numFmtId="4" fontId="9" fillId="2" borderId="0" xfId="1" applyNumberFormat="1" applyFont="1" applyFill="1" applyAlignment="1">
      <alignment vertical="center" wrapText="1"/>
    </xf>
    <xf numFmtId="4" fontId="9" fillId="2" borderId="8" xfId="1" applyNumberFormat="1" applyFont="1" applyFill="1" applyBorder="1" applyAlignment="1">
      <alignment vertical="center" wrapText="1"/>
    </xf>
    <xf numFmtId="4" fontId="10" fillId="2" borderId="8" xfId="1" applyNumberFormat="1" applyFont="1" applyFill="1" applyBorder="1" applyAlignment="1">
      <alignment vertical="center" wrapText="1"/>
    </xf>
    <xf numFmtId="4" fontId="3" fillId="2" borderId="0" xfId="1" applyNumberFormat="1" applyFont="1" applyFill="1" applyAlignment="1">
      <alignment vertical="center" wrapText="1"/>
    </xf>
    <xf numFmtId="4" fontId="9" fillId="0" borderId="9" xfId="1" applyNumberFormat="1" applyFont="1" applyFill="1" applyBorder="1" applyAlignment="1">
      <alignment vertical="center" wrapText="1"/>
    </xf>
    <xf numFmtId="4" fontId="9" fillId="0" borderId="6" xfId="1" applyNumberFormat="1" applyFont="1" applyFill="1" applyBorder="1" applyAlignment="1">
      <alignment vertical="center" wrapText="1"/>
    </xf>
    <xf numFmtId="4" fontId="9" fillId="0" borderId="6" xfId="1" applyNumberFormat="1" applyFont="1" applyFill="1" applyBorder="1" applyAlignment="1">
      <alignment horizontal="left" vertical="center" wrapText="1"/>
    </xf>
    <xf numFmtId="4" fontId="10" fillId="0" borderId="6" xfId="2" applyNumberFormat="1" applyFont="1" applyFill="1" applyBorder="1" applyAlignment="1">
      <alignment vertical="center" wrapText="1"/>
    </xf>
    <xf numFmtId="4" fontId="10" fillId="0" borderId="6" xfId="1" applyNumberFormat="1" applyFont="1" applyFill="1" applyBorder="1" applyAlignment="1">
      <alignment vertical="center" wrapText="1"/>
    </xf>
    <xf numFmtId="4" fontId="10" fillId="0" borderId="7" xfId="1" applyNumberFormat="1" applyFont="1" applyFill="1" applyBorder="1" applyAlignment="1">
      <alignment vertical="center" wrapText="1"/>
    </xf>
    <xf numFmtId="4" fontId="11" fillId="0" borderId="5" xfId="1" applyNumberFormat="1" applyFont="1" applyFill="1" applyBorder="1" applyAlignment="1">
      <alignment vertical="center" wrapText="1"/>
    </xf>
    <xf numFmtId="4" fontId="9" fillId="0" borderId="0" xfId="1" applyNumberFormat="1" applyFont="1" applyFill="1" applyAlignment="1">
      <alignment vertical="center" wrapText="1"/>
    </xf>
    <xf numFmtId="4" fontId="9" fillId="2" borderId="9" xfId="1" applyNumberFormat="1" applyFont="1" applyFill="1" applyBorder="1" applyAlignment="1">
      <alignment vertical="center" wrapText="1"/>
    </xf>
    <xf numFmtId="4" fontId="9" fillId="2" borderId="6" xfId="1" applyNumberFormat="1" applyFont="1" applyFill="1" applyBorder="1" applyAlignment="1">
      <alignment horizontal="left" vertical="center" wrapText="1"/>
    </xf>
    <xf numFmtId="4" fontId="9" fillId="0" borderId="8" xfId="1" applyNumberFormat="1" applyFont="1" applyFill="1" applyBorder="1" applyAlignment="1">
      <alignment vertical="center" wrapText="1"/>
    </xf>
    <xf numFmtId="4" fontId="10" fillId="0" borderId="8" xfId="1" applyNumberFormat="1" applyFont="1" applyFill="1" applyBorder="1" applyAlignment="1">
      <alignment vertical="center" wrapText="1"/>
    </xf>
    <xf numFmtId="4" fontId="11" fillId="0" borderId="9" xfId="1" applyNumberFormat="1" applyFont="1" applyBorder="1" applyAlignment="1">
      <alignment vertical="center"/>
    </xf>
    <xf numFmtId="4" fontId="11" fillId="0" borderId="2" xfId="1" applyNumberFormat="1" applyFont="1" applyBorder="1" applyAlignment="1">
      <alignment horizontal="center" vertical="center"/>
    </xf>
    <xf numFmtId="4" fontId="11" fillId="0" borderId="2" xfId="1" applyNumberFormat="1" applyFont="1" applyBorder="1" applyAlignment="1">
      <alignment vertical="center"/>
    </xf>
    <xf numFmtId="4" fontId="11" fillId="0" borderId="3" xfId="1" applyNumberFormat="1" applyFont="1" applyBorder="1" applyAlignment="1">
      <alignment vertical="center"/>
    </xf>
    <xf numFmtId="4" fontId="11" fillId="0" borderId="4" xfId="1" applyNumberFormat="1" applyFont="1" applyBorder="1" applyAlignment="1">
      <alignment vertical="center"/>
    </xf>
    <xf numFmtId="4" fontId="11" fillId="0" borderId="0" xfId="1" applyNumberFormat="1" applyFont="1" applyAlignment="1">
      <alignment vertical="center"/>
    </xf>
    <xf numFmtId="4" fontId="2" fillId="0" borderId="10" xfId="1" applyNumberFormat="1" applyFont="1" applyBorder="1" applyAlignment="1">
      <alignment vertical="center"/>
    </xf>
    <xf numFmtId="4" fontId="12" fillId="0" borderId="0" xfId="1" applyNumberFormat="1" applyFont="1" applyBorder="1" applyAlignment="1">
      <alignment horizontal="center" vertical="center"/>
    </xf>
    <xf numFmtId="4" fontId="4" fillId="0" borderId="0" xfId="1" applyNumberFormat="1" applyFont="1" applyBorder="1" applyAlignment="1">
      <alignment vertical="center"/>
    </xf>
    <xf numFmtId="4" fontId="8" fillId="0" borderId="0" xfId="1" applyNumberFormat="1" applyFont="1" applyBorder="1" applyAlignment="1">
      <alignment horizontal="center" vertical="center"/>
    </xf>
    <xf numFmtId="4" fontId="13" fillId="0" borderId="0" xfId="1" applyNumberFormat="1" applyFont="1" applyBorder="1" applyAlignment="1">
      <alignment vertical="center"/>
    </xf>
    <xf numFmtId="4" fontId="13" fillId="0" borderId="0" xfId="1" applyNumberFormat="1" applyFont="1" applyAlignment="1">
      <alignment vertical="center"/>
    </xf>
    <xf numFmtId="4" fontId="14" fillId="0" borderId="0" xfId="1" applyNumberFormat="1" applyFont="1" applyBorder="1" applyAlignment="1">
      <alignment horizontal="center" vertical="center"/>
    </xf>
    <xf numFmtId="4" fontId="8" fillId="0" borderId="0" xfId="1" applyNumberFormat="1" applyFont="1" applyBorder="1" applyAlignment="1">
      <alignment horizontal="left" vertical="center"/>
    </xf>
    <xf numFmtId="4" fontId="2" fillId="0" borderId="0" xfId="2" applyNumberFormat="1" applyFont="1" applyBorder="1" applyAlignment="1">
      <alignment vertical="center"/>
    </xf>
    <xf numFmtId="4" fontId="4" fillId="0" borderId="0" xfId="1" applyNumberFormat="1" applyFont="1" applyBorder="1" applyAlignment="1">
      <alignment horizontal="center" vertical="center"/>
    </xf>
    <xf numFmtId="4" fontId="4" fillId="0" borderId="0" xfId="1" applyNumberFormat="1" applyFont="1" applyAlignment="1">
      <alignment vertical="center"/>
    </xf>
    <xf numFmtId="4" fontId="8" fillId="0" borderId="0" xfId="1" applyNumberFormat="1" applyFont="1" applyAlignment="1">
      <alignment vertical="center"/>
    </xf>
    <xf numFmtId="4" fontId="15" fillId="2" borderId="0" xfId="1" applyNumberFormat="1" applyFont="1" applyFill="1" applyAlignment="1">
      <alignment vertical="center"/>
    </xf>
    <xf numFmtId="4" fontId="15" fillId="0" borderId="0" xfId="1" applyNumberFormat="1" applyFont="1" applyFill="1" applyAlignment="1">
      <alignment vertical="center"/>
    </xf>
    <xf numFmtId="4" fontId="3" fillId="0" borderId="13" xfId="1" applyNumberFormat="1" applyFont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1" fontId="3" fillId="0" borderId="2" xfId="1" applyNumberFormat="1" applyFont="1" applyFill="1" applyBorder="1" applyAlignment="1">
      <alignment horizontal="center" vertical="center" wrapText="1"/>
    </xf>
    <xf numFmtId="1" fontId="3" fillId="0" borderId="2" xfId="1" applyNumberFormat="1" applyFont="1" applyBorder="1" applyAlignment="1">
      <alignment horizontal="center" vertical="center" wrapText="1"/>
    </xf>
    <xf numFmtId="4" fontId="3" fillId="3" borderId="2" xfId="1" applyNumberFormat="1" applyFont="1" applyFill="1" applyBorder="1" applyAlignment="1">
      <alignment horizontal="center" vertical="center" wrapText="1"/>
    </xf>
    <xf numFmtId="1" fontId="3" fillId="3" borderId="2" xfId="1" applyNumberFormat="1" applyFont="1" applyFill="1" applyBorder="1" applyAlignment="1">
      <alignment horizontal="center" vertical="center" wrapText="1"/>
    </xf>
    <xf numFmtId="4" fontId="3" fillId="0" borderId="14" xfId="1" applyNumberFormat="1" applyFont="1" applyBorder="1" applyAlignment="1">
      <alignment horizontal="center" vertical="center" wrapText="1"/>
    </xf>
    <xf numFmtId="4" fontId="3" fillId="4" borderId="0" xfId="1" applyNumberFormat="1" applyFont="1" applyFill="1" applyAlignment="1">
      <alignment horizontal="center" vertical="center" wrapText="1"/>
    </xf>
    <xf numFmtId="0" fontId="16" fillId="5" borderId="0" xfId="1" applyFont="1" applyFill="1" applyAlignment="1">
      <alignment horizontal="center" wrapText="1"/>
    </xf>
    <xf numFmtId="165" fontId="6" fillId="5" borderId="0" xfId="2" applyNumberFormat="1" applyFont="1" applyFill="1" applyBorder="1" applyAlignment="1" applyProtection="1">
      <alignment horizontal="center" wrapText="1"/>
    </xf>
    <xf numFmtId="4" fontId="9" fillId="0" borderId="5" xfId="1" applyNumberFormat="1" applyFont="1" applyFill="1" applyBorder="1" applyAlignment="1">
      <alignment vertical="center" wrapText="1"/>
    </xf>
    <xf numFmtId="49" fontId="9" fillId="0" borderId="15" xfId="1" applyNumberFormat="1" applyFont="1" applyFill="1" applyBorder="1" applyAlignment="1">
      <alignment vertical="center" wrapText="1"/>
    </xf>
    <xf numFmtId="1" fontId="10" fillId="0" borderId="6" xfId="2" applyNumberFormat="1" applyFont="1" applyFill="1" applyBorder="1" applyAlignment="1">
      <alignment vertical="center" wrapText="1"/>
    </xf>
    <xf numFmtId="1" fontId="13" fillId="0" borderId="6" xfId="2" applyNumberFormat="1" applyFont="1" applyFill="1" applyBorder="1" applyAlignment="1">
      <alignment vertical="center" wrapText="1"/>
    </xf>
    <xf numFmtId="4" fontId="11" fillId="0" borderId="6" xfId="1" applyNumberFormat="1" applyFont="1" applyFill="1" applyBorder="1" applyAlignment="1">
      <alignment vertical="center" wrapText="1"/>
    </xf>
    <xf numFmtId="4" fontId="9" fillId="0" borderId="15" xfId="1" applyNumberFormat="1" applyFont="1" applyFill="1" applyBorder="1" applyAlignment="1">
      <alignment vertical="center" wrapText="1"/>
    </xf>
    <xf numFmtId="166" fontId="9" fillId="0" borderId="0" xfId="1" applyNumberFormat="1" applyFont="1" applyFill="1" applyAlignment="1">
      <alignment vertical="center" wrapText="1"/>
    </xf>
    <xf numFmtId="4" fontId="9" fillId="4" borderId="0" xfId="1" applyNumberFormat="1" applyFont="1" applyFill="1" applyAlignment="1">
      <alignment vertical="center" wrapText="1"/>
    </xf>
    <xf numFmtId="165" fontId="6" fillId="4" borderId="0" xfId="2" applyNumberFormat="1" applyFill="1" applyBorder="1" applyAlignment="1" applyProtection="1"/>
    <xf numFmtId="49" fontId="9" fillId="0" borderId="16" xfId="1" applyNumberFormat="1" applyFont="1" applyFill="1" applyBorder="1" applyAlignment="1">
      <alignment vertical="center" wrapText="1"/>
    </xf>
    <xf numFmtId="4" fontId="9" fillId="0" borderId="16" xfId="1" applyNumberFormat="1" applyFont="1" applyFill="1" applyBorder="1" applyAlignment="1">
      <alignment vertical="center" wrapText="1"/>
    </xf>
    <xf numFmtId="4" fontId="10" fillId="0" borderId="8" xfId="2" applyNumberFormat="1" applyFont="1" applyFill="1" applyBorder="1" applyAlignment="1">
      <alignment vertical="center" wrapText="1"/>
    </xf>
    <xf numFmtId="4" fontId="9" fillId="0" borderId="17" xfId="1" applyNumberFormat="1" applyFont="1" applyFill="1" applyBorder="1" applyAlignment="1">
      <alignment vertical="center" wrapText="1"/>
    </xf>
    <xf numFmtId="4" fontId="11" fillId="0" borderId="10" xfId="1" applyNumberFormat="1" applyFont="1" applyBorder="1" applyAlignment="1">
      <alignment vertical="center"/>
    </xf>
    <xf numFmtId="1" fontId="11" fillId="0" borderId="2" xfId="1" applyNumberFormat="1" applyFont="1" applyBorder="1" applyAlignment="1">
      <alignment vertical="center"/>
    </xf>
    <xf numFmtId="4" fontId="11" fillId="0" borderId="2" xfId="1" applyNumberFormat="1" applyFont="1" applyFill="1" applyBorder="1" applyAlignment="1">
      <alignment vertical="center"/>
    </xf>
    <xf numFmtId="4" fontId="11" fillId="0" borderId="14" xfId="1" applyNumberFormat="1" applyFont="1" applyBorder="1" applyAlignment="1">
      <alignment vertical="center"/>
    </xf>
    <xf numFmtId="4" fontId="17" fillId="0" borderId="10" xfId="1" applyNumberFormat="1" applyFont="1" applyBorder="1" applyAlignment="1">
      <alignment vertical="center"/>
    </xf>
    <xf numFmtId="4" fontId="17" fillId="0" borderId="0" xfId="1" applyNumberFormat="1" applyFont="1" applyBorder="1" applyAlignment="1">
      <alignment vertical="center"/>
    </xf>
    <xf numFmtId="4" fontId="7" fillId="0" borderId="0" xfId="1" applyNumberFormat="1" applyFont="1" applyBorder="1" applyAlignment="1">
      <alignment horizontal="center" vertical="center"/>
    </xf>
    <xf numFmtId="4" fontId="7" fillId="0" borderId="0" xfId="1" applyNumberFormat="1" applyFont="1" applyBorder="1" applyAlignment="1">
      <alignment vertical="center"/>
    </xf>
    <xf numFmtId="1" fontId="7" fillId="0" borderId="0" xfId="1" applyNumberFormat="1" applyFont="1" applyBorder="1" applyAlignment="1">
      <alignment vertical="center"/>
    </xf>
    <xf numFmtId="4" fontId="7" fillId="0" borderId="0" xfId="1" applyNumberFormat="1" applyFont="1" applyFill="1" applyBorder="1" applyAlignment="1">
      <alignment vertical="center"/>
    </xf>
    <xf numFmtId="4" fontId="17" fillId="0" borderId="0" xfId="1" applyNumberFormat="1" applyFont="1" applyAlignment="1">
      <alignment vertical="center"/>
    </xf>
    <xf numFmtId="4" fontId="13" fillId="0" borderId="0" xfId="1" applyNumberFormat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4" fontId="2" fillId="0" borderId="0" xfId="1" applyNumberFormat="1" applyFont="1" applyFill="1" applyAlignment="1">
      <alignment vertical="center"/>
    </xf>
    <xf numFmtId="1" fontId="14" fillId="0" borderId="0" xfId="1" applyNumberFormat="1" applyFont="1" applyBorder="1" applyAlignment="1">
      <alignment horizontal="center" vertical="center"/>
    </xf>
    <xf numFmtId="4" fontId="13" fillId="0" borderId="0" xfId="1" applyNumberFormat="1" applyFont="1" applyFill="1" applyBorder="1" applyAlignment="1">
      <alignment vertical="center"/>
    </xf>
    <xf numFmtId="1" fontId="2" fillId="0" borderId="0" xfId="1" applyNumberFormat="1" applyFont="1" applyBorder="1" applyAlignment="1">
      <alignment vertical="center"/>
    </xf>
    <xf numFmtId="4" fontId="4" fillId="0" borderId="0" xfId="1" applyNumberFormat="1" applyFont="1" applyFill="1" applyBorder="1" applyAlignment="1">
      <alignment vertical="center"/>
    </xf>
    <xf numFmtId="4" fontId="2" fillId="0" borderId="0" xfId="1" applyNumberFormat="1" applyFont="1" applyFill="1" applyBorder="1" applyAlignment="1">
      <alignment vertical="center"/>
    </xf>
    <xf numFmtId="4" fontId="4" fillId="0" borderId="0" xfId="1" applyNumberFormat="1" applyFont="1" applyFill="1" applyBorder="1" applyAlignment="1">
      <alignment horizontal="center" vertical="center"/>
    </xf>
    <xf numFmtId="1" fontId="2" fillId="0" borderId="0" xfId="1" applyNumberFormat="1" applyFont="1" applyAlignment="1">
      <alignment vertical="center"/>
    </xf>
    <xf numFmtId="4" fontId="15" fillId="4" borderId="0" xfId="1" applyNumberFormat="1" applyFont="1" applyFill="1" applyAlignment="1">
      <alignment vertical="center"/>
    </xf>
    <xf numFmtId="4" fontId="3" fillId="4" borderId="2" xfId="1" applyNumberFormat="1" applyFont="1" applyFill="1" applyBorder="1" applyAlignment="1">
      <alignment horizontal="center" vertical="center" wrapText="1"/>
    </xf>
    <xf numFmtId="1" fontId="3" fillId="4" borderId="2" xfId="1" applyNumberFormat="1" applyFont="1" applyFill="1" applyBorder="1" applyAlignment="1">
      <alignment horizontal="center" vertical="center" wrapText="1"/>
    </xf>
    <xf numFmtId="4" fontId="10" fillId="4" borderId="6" xfId="2" applyNumberFormat="1" applyFont="1" applyFill="1" applyBorder="1" applyAlignment="1">
      <alignment vertical="center" wrapText="1"/>
    </xf>
    <xf numFmtId="1" fontId="10" fillId="4" borderId="6" xfId="2" applyNumberFormat="1" applyFont="1" applyFill="1" applyBorder="1" applyAlignment="1">
      <alignment vertical="center" wrapText="1"/>
    </xf>
    <xf numFmtId="1" fontId="13" fillId="4" borderId="6" xfId="2" applyNumberFormat="1" applyFont="1" applyFill="1" applyBorder="1" applyAlignment="1">
      <alignment vertical="center" wrapText="1"/>
    </xf>
    <xf numFmtId="4" fontId="11" fillId="4" borderId="2" xfId="1" applyNumberFormat="1" applyFont="1" applyFill="1" applyBorder="1" applyAlignment="1">
      <alignment vertical="center"/>
    </xf>
    <xf numFmtId="1" fontId="11" fillId="4" borderId="2" xfId="1" applyNumberFormat="1" applyFont="1" applyFill="1" applyBorder="1" applyAlignment="1">
      <alignment vertical="center"/>
    </xf>
    <xf numFmtId="4" fontId="7" fillId="4" borderId="0" xfId="1" applyNumberFormat="1" applyFont="1" applyFill="1" applyBorder="1" applyAlignment="1">
      <alignment vertical="center"/>
    </xf>
    <xf numFmtId="1" fontId="7" fillId="4" borderId="0" xfId="1" applyNumberFormat="1" applyFont="1" applyFill="1" applyBorder="1" applyAlignment="1">
      <alignment vertical="center"/>
    </xf>
    <xf numFmtId="4" fontId="13" fillId="4" borderId="0" xfId="1" applyNumberFormat="1" applyFont="1" applyFill="1" applyBorder="1" applyAlignment="1">
      <alignment horizontal="center" vertical="center"/>
    </xf>
    <xf numFmtId="1" fontId="13" fillId="4" borderId="0" xfId="1" applyNumberFormat="1" applyFont="1" applyFill="1" applyBorder="1" applyAlignment="1">
      <alignment horizontal="center" vertical="center"/>
    </xf>
    <xf numFmtId="4" fontId="2" fillId="4" borderId="0" xfId="1" applyNumberFormat="1" applyFont="1" applyFill="1" applyBorder="1" applyAlignment="1">
      <alignment vertical="center"/>
    </xf>
    <xf numFmtId="4" fontId="14" fillId="4" borderId="0" xfId="1" applyNumberFormat="1" applyFont="1" applyFill="1" applyBorder="1" applyAlignment="1">
      <alignment horizontal="center" vertical="center"/>
    </xf>
    <xf numFmtId="4" fontId="14" fillId="0" borderId="0" xfId="1" applyNumberFormat="1" applyFont="1" applyFill="1" applyBorder="1" applyAlignment="1">
      <alignment horizontal="center" vertical="center"/>
    </xf>
    <xf numFmtId="1" fontId="14" fillId="4" borderId="0" xfId="1" applyNumberFormat="1" applyFont="1" applyFill="1" applyBorder="1" applyAlignment="1">
      <alignment horizontal="center" vertical="center"/>
    </xf>
    <xf numFmtId="4" fontId="13" fillId="0" borderId="0" xfId="1" applyNumberFormat="1" applyFont="1" applyFill="1" applyAlignment="1">
      <alignment vertical="center"/>
    </xf>
    <xf numFmtId="1" fontId="2" fillId="4" borderId="0" xfId="1" applyNumberFormat="1" applyFont="1" applyFill="1" applyBorder="1" applyAlignment="1">
      <alignment vertical="center"/>
    </xf>
    <xf numFmtId="4" fontId="2" fillId="4" borderId="0" xfId="1" applyNumberFormat="1" applyFont="1" applyFill="1" applyAlignment="1">
      <alignment vertical="center"/>
    </xf>
    <xf numFmtId="1" fontId="2" fillId="4" borderId="0" xfId="1" applyNumberFormat="1" applyFont="1" applyFill="1" applyAlignment="1">
      <alignment vertical="center"/>
    </xf>
    <xf numFmtId="49" fontId="9" fillId="2" borderId="15" xfId="1" applyNumberFormat="1" applyFont="1" applyFill="1" applyBorder="1" applyAlignment="1">
      <alignment vertical="center" wrapText="1"/>
    </xf>
    <xf numFmtId="1" fontId="10" fillId="2" borderId="6" xfId="2" applyNumberFormat="1" applyFont="1" applyFill="1" applyBorder="1" applyAlignment="1">
      <alignment vertical="center" wrapText="1"/>
    </xf>
    <xf numFmtId="1" fontId="13" fillId="2" borderId="6" xfId="2" applyNumberFormat="1" applyFont="1" applyFill="1" applyBorder="1" applyAlignment="1">
      <alignment vertical="center" wrapText="1"/>
    </xf>
    <xf numFmtId="4" fontId="11" fillId="2" borderId="6" xfId="1" applyNumberFormat="1" applyFont="1" applyFill="1" applyBorder="1" applyAlignment="1">
      <alignment vertical="center" wrapText="1"/>
    </xf>
    <xf numFmtId="4" fontId="9" fillId="2" borderId="15" xfId="1" applyNumberFormat="1" applyFont="1" applyFill="1" applyBorder="1" applyAlignment="1">
      <alignment vertical="center" wrapText="1"/>
    </xf>
    <xf numFmtId="49" fontId="9" fillId="2" borderId="16" xfId="1" applyNumberFormat="1" applyFont="1" applyFill="1" applyBorder="1" applyAlignment="1">
      <alignment vertical="center" wrapText="1"/>
    </xf>
    <xf numFmtId="4" fontId="9" fillId="2" borderId="16" xfId="1" applyNumberFormat="1" applyFont="1" applyFill="1" applyBorder="1" applyAlignment="1">
      <alignment vertical="center" wrapText="1"/>
    </xf>
    <xf numFmtId="4" fontId="10" fillId="2" borderId="8" xfId="2" applyNumberFormat="1" applyFont="1" applyFill="1" applyBorder="1" applyAlignment="1">
      <alignment vertical="center" wrapText="1"/>
    </xf>
    <xf numFmtId="4" fontId="9" fillId="2" borderId="17" xfId="1" applyNumberFormat="1" applyFont="1" applyFill="1" applyBorder="1" applyAlignment="1">
      <alignment vertical="center" wrapText="1"/>
    </xf>
    <xf numFmtId="1" fontId="4" fillId="0" borderId="0" xfId="1" applyNumberFormat="1" applyFont="1" applyBorder="1" applyAlignment="1">
      <alignment vertical="center"/>
    </xf>
    <xf numFmtId="4" fontId="3" fillId="0" borderId="0" xfId="1" applyNumberFormat="1" applyFont="1" applyFill="1" applyAlignment="1">
      <alignment vertical="center" wrapText="1"/>
    </xf>
    <xf numFmtId="4" fontId="9" fillId="2" borderId="10" xfId="1" applyNumberFormat="1" applyFont="1" applyFill="1" applyBorder="1" applyAlignment="1">
      <alignment vertical="center" wrapText="1"/>
    </xf>
    <xf numFmtId="49" fontId="9" fillId="2" borderId="18" xfId="1" applyNumberFormat="1" applyFont="1" applyFill="1" applyBorder="1" applyAlignment="1">
      <alignment vertical="center" wrapText="1"/>
    </xf>
    <xf numFmtId="4" fontId="9" fillId="2" borderId="19" xfId="1" applyNumberFormat="1" applyFont="1" applyFill="1" applyBorder="1" applyAlignment="1">
      <alignment vertical="center" wrapText="1"/>
    </xf>
    <xf numFmtId="4" fontId="10" fillId="2" borderId="19" xfId="2" applyNumberFormat="1" applyFont="1" applyFill="1" applyBorder="1" applyAlignment="1">
      <alignment vertical="center" wrapText="1"/>
    </xf>
    <xf numFmtId="4" fontId="10" fillId="2" borderId="19" xfId="1" applyNumberFormat="1" applyFont="1" applyFill="1" applyBorder="1" applyAlignment="1">
      <alignment vertical="center" wrapText="1"/>
    </xf>
    <xf numFmtId="1" fontId="10" fillId="2" borderId="19" xfId="2" applyNumberFormat="1" applyFont="1" applyFill="1" applyBorder="1" applyAlignment="1">
      <alignment vertical="center" wrapText="1"/>
    </xf>
    <xf numFmtId="1" fontId="13" fillId="2" borderId="19" xfId="2" applyNumberFormat="1" applyFont="1" applyFill="1" applyBorder="1" applyAlignment="1">
      <alignment vertical="center" wrapText="1"/>
    </xf>
    <xf numFmtId="4" fontId="11" fillId="2" borderId="10" xfId="1" applyNumberFormat="1" applyFont="1" applyFill="1" applyBorder="1" applyAlignment="1">
      <alignment vertical="center" wrapText="1"/>
    </xf>
    <xf numFmtId="4" fontId="9" fillId="2" borderId="0" xfId="1" applyNumberFormat="1" applyFont="1" applyFill="1" applyBorder="1" applyAlignment="1">
      <alignment vertical="center" wrapText="1"/>
    </xf>
    <xf numFmtId="1" fontId="13" fillId="0" borderId="0" xfId="1" applyNumberFormat="1" applyFont="1" applyBorder="1" applyAlignment="1">
      <alignment vertical="center"/>
    </xf>
    <xf numFmtId="0" fontId="3" fillId="0" borderId="16" xfId="1" applyFont="1" applyBorder="1" applyAlignment="1">
      <alignment horizontal="center" wrapText="1"/>
    </xf>
    <xf numFmtId="4" fontId="13" fillId="0" borderId="0" xfId="1" applyNumberFormat="1" applyFont="1" applyBorder="1" applyAlignment="1">
      <alignment horizontal="center" vertical="center"/>
    </xf>
    <xf numFmtId="4" fontId="4" fillId="2" borderId="6" xfId="1" applyNumberFormat="1" applyFont="1" applyFill="1" applyBorder="1"/>
    <xf numFmtId="4" fontId="4" fillId="2" borderId="8" xfId="1" applyNumberFormat="1" applyFont="1" applyFill="1" applyBorder="1"/>
    <xf numFmtId="4" fontId="3" fillId="2" borderId="6" xfId="1" applyNumberFormat="1" applyFont="1" applyFill="1" applyBorder="1" applyAlignment="1">
      <alignment vertical="center" wrapText="1"/>
    </xf>
    <xf numFmtId="4" fontId="12" fillId="0" borderId="0" xfId="1" applyNumberFormat="1" applyFont="1" applyBorder="1" applyAlignment="1">
      <alignment vertical="center"/>
    </xf>
    <xf numFmtId="4" fontId="3" fillId="2" borderId="19" xfId="1" applyNumberFormat="1" applyFont="1" applyFill="1" applyBorder="1" applyAlignment="1">
      <alignment vertical="center" wrapText="1"/>
    </xf>
    <xf numFmtId="4" fontId="3" fillId="0" borderId="0" xfId="1" applyNumberFormat="1" applyFont="1" applyAlignment="1">
      <alignment vertical="center"/>
    </xf>
    <xf numFmtId="4" fontId="2" fillId="0" borderId="5" xfId="1" applyNumberFormat="1" applyFont="1" applyBorder="1"/>
    <xf numFmtId="4" fontId="2" fillId="0" borderId="6" xfId="1" applyNumberFormat="1" applyFont="1" applyBorder="1"/>
    <xf numFmtId="4" fontId="2" fillId="0" borderId="6" xfId="2" applyNumberFormat="1" applyFont="1" applyBorder="1"/>
    <xf numFmtId="4" fontId="2" fillId="0" borderId="7" xfId="1" applyNumberFormat="1" applyFont="1" applyBorder="1"/>
    <xf numFmtId="4" fontId="4" fillId="0" borderId="22" xfId="1" applyNumberFormat="1" applyFont="1" applyBorder="1"/>
    <xf numFmtId="4" fontId="4" fillId="0" borderId="6" xfId="1" applyNumberFormat="1" applyFont="1" applyBorder="1"/>
    <xf numFmtId="4" fontId="2" fillId="0" borderId="6" xfId="1" applyNumberFormat="1" applyFont="1" applyBorder="1" applyAlignment="1">
      <alignment horizontal="left"/>
    </xf>
    <xf numFmtId="4" fontId="2" fillId="0" borderId="8" xfId="1" applyNumberFormat="1" applyFont="1" applyBorder="1"/>
    <xf numFmtId="4" fontId="4" fillId="0" borderId="23" xfId="1" applyNumberFormat="1" applyFont="1" applyBorder="1"/>
    <xf numFmtId="4" fontId="21" fillId="2" borderId="0" xfId="1" applyNumberFormat="1" applyFont="1" applyFill="1" applyAlignment="1">
      <alignment vertical="center"/>
    </xf>
    <xf numFmtId="4" fontId="21" fillId="0" borderId="0" xfId="1" applyNumberFormat="1" applyFont="1" applyFill="1" applyAlignment="1">
      <alignment vertical="center"/>
    </xf>
    <xf numFmtId="4" fontId="23" fillId="0" borderId="1" xfId="1" applyNumberFormat="1" applyFont="1" applyBorder="1" applyAlignment="1">
      <alignment horizontal="center"/>
    </xf>
    <xf numFmtId="4" fontId="23" fillId="0" borderId="2" xfId="1" applyNumberFormat="1" applyFont="1" applyBorder="1" applyAlignment="1">
      <alignment horizontal="center"/>
    </xf>
    <xf numFmtId="4" fontId="23" fillId="0" borderId="2" xfId="1" applyNumberFormat="1" applyFont="1" applyBorder="1" applyAlignment="1">
      <alignment horizontal="center" wrapText="1"/>
    </xf>
    <xf numFmtId="4" fontId="23" fillId="0" borderId="24" xfId="1" applyNumberFormat="1" applyFont="1" applyBorder="1" applyAlignment="1">
      <alignment horizontal="center" wrapText="1"/>
    </xf>
    <xf numFmtId="4" fontId="25" fillId="0" borderId="25" xfId="1" applyNumberFormat="1" applyFont="1" applyBorder="1"/>
    <xf numFmtId="4" fontId="25" fillId="0" borderId="7" xfId="1" applyNumberFormat="1" applyFont="1" applyBorder="1"/>
    <xf numFmtId="4" fontId="23" fillId="0" borderId="9" xfId="1" applyNumberFormat="1" applyFont="1" applyBorder="1"/>
    <xf numFmtId="4" fontId="2" fillId="0" borderId="26" xfId="1" applyNumberFormat="1" applyFont="1" applyBorder="1"/>
    <xf numFmtId="4" fontId="25" fillId="0" borderId="27" xfId="1" applyNumberFormat="1" applyFont="1" applyBorder="1"/>
    <xf numFmtId="4" fontId="25" fillId="0" borderId="6" xfId="1" applyNumberFormat="1" applyFont="1" applyBorder="1"/>
    <xf numFmtId="4" fontId="25" fillId="0" borderId="6" xfId="2" applyNumberFormat="1" applyFont="1" applyBorder="1"/>
    <xf numFmtId="4" fontId="23" fillId="0" borderId="5" xfId="1" applyNumberFormat="1" applyFont="1" applyBorder="1"/>
    <xf numFmtId="4" fontId="25" fillId="0" borderId="6" xfId="1" applyNumberFormat="1" applyFont="1" applyBorder="1" applyAlignment="1">
      <alignment horizontal="left"/>
    </xf>
    <xf numFmtId="4" fontId="25" fillId="0" borderId="28" xfId="1" applyNumberFormat="1" applyFont="1" applyBorder="1"/>
    <xf numFmtId="4" fontId="25" fillId="0" borderId="8" xfId="1" applyNumberFormat="1" applyFont="1" applyBorder="1"/>
    <xf numFmtId="4" fontId="2" fillId="0" borderId="29" xfId="1" applyNumberFormat="1" applyFont="1" applyBorder="1"/>
    <xf numFmtId="4" fontId="25" fillId="0" borderId="1" xfId="1" applyNumberFormat="1" applyFont="1" applyBorder="1"/>
    <xf numFmtId="4" fontId="23" fillId="0" borderId="2" xfId="1" applyNumberFormat="1" applyFont="1" applyBorder="1"/>
    <xf numFmtId="4" fontId="23" fillId="0" borderId="3" xfId="1" applyNumberFormat="1" applyFont="1" applyBorder="1"/>
    <xf numFmtId="4" fontId="25" fillId="0" borderId="0" xfId="1" applyNumberFormat="1" applyFont="1" applyBorder="1"/>
    <xf numFmtId="4" fontId="23" fillId="0" borderId="0" xfId="1" applyNumberFormat="1" applyFont="1" applyBorder="1" applyAlignment="1">
      <alignment horizontal="center"/>
    </xf>
    <xf numFmtId="4" fontId="23" fillId="0" borderId="0" xfId="1" applyNumberFormat="1" applyFont="1" applyBorder="1"/>
    <xf numFmtId="4" fontId="25" fillId="0" borderId="0" xfId="1" applyNumberFormat="1" applyFont="1" applyBorder="1" applyAlignment="1">
      <alignment horizontal="center"/>
    </xf>
    <xf numFmtId="4" fontId="26" fillId="0" borderId="0" xfId="1" applyNumberFormat="1" applyFont="1" applyBorder="1"/>
    <xf numFmtId="4" fontId="26" fillId="0" borderId="0" xfId="1" applyNumberFormat="1" applyFont="1"/>
    <xf numFmtId="4" fontId="24" fillId="0" borderId="0" xfId="1" applyNumberFormat="1" applyFont="1" applyBorder="1" applyAlignment="1">
      <alignment horizontal="center"/>
    </xf>
    <xf numFmtId="4" fontId="24" fillId="0" borderId="0" xfId="1" applyNumberFormat="1" applyFont="1" applyBorder="1" applyAlignment="1">
      <alignment horizontal="center" wrapText="1"/>
    </xf>
    <xf numFmtId="4" fontId="24" fillId="0" borderId="0" xfId="1" applyNumberFormat="1" applyFont="1" applyBorder="1"/>
    <xf numFmtId="4" fontId="25" fillId="0" borderId="0" xfId="1" applyNumberFormat="1" applyFont="1"/>
    <xf numFmtId="4" fontId="3" fillId="2" borderId="0" xfId="1" applyNumberFormat="1" applyFont="1" applyFill="1" applyAlignment="1">
      <alignment horizontal="center" vertical="center" wrapText="1"/>
    </xf>
    <xf numFmtId="4" fontId="3" fillId="2" borderId="4" xfId="1" applyNumberFormat="1" applyFont="1" applyFill="1" applyBorder="1" applyAlignment="1">
      <alignment horizontal="center" vertical="center" wrapText="1"/>
    </xf>
    <xf numFmtId="4" fontId="3" fillId="2" borderId="13" xfId="1" applyNumberFormat="1" applyFont="1" applyFill="1" applyBorder="1" applyAlignment="1">
      <alignment horizontal="center" vertical="center" wrapText="1"/>
    </xf>
    <xf numFmtId="4" fontId="3" fillId="2" borderId="2" xfId="1" applyNumberFormat="1" applyFont="1" applyFill="1" applyBorder="1" applyAlignment="1">
      <alignment horizontal="center" vertical="center" wrapText="1"/>
    </xf>
    <xf numFmtId="1" fontId="3" fillId="2" borderId="2" xfId="1" applyNumberFormat="1" applyFont="1" applyFill="1" applyBorder="1" applyAlignment="1">
      <alignment horizontal="center" vertical="center" wrapText="1"/>
    </xf>
    <xf numFmtId="4" fontId="3" fillId="2" borderId="14" xfId="1" applyNumberFormat="1" applyFont="1" applyFill="1" applyBorder="1" applyAlignment="1">
      <alignment horizontal="center" vertical="center" wrapText="1"/>
    </xf>
    <xf numFmtId="0" fontId="16" fillId="6" borderId="0" xfId="1" applyFont="1" applyFill="1" applyAlignment="1">
      <alignment horizontal="center" wrapText="1"/>
    </xf>
    <xf numFmtId="165" fontId="6" fillId="6" borderId="0" xfId="2" applyNumberFormat="1" applyFont="1" applyFill="1" applyBorder="1" applyAlignment="1" applyProtection="1">
      <alignment horizontal="center" wrapText="1"/>
    </xf>
    <xf numFmtId="4" fontId="9" fillId="0" borderId="0" xfId="1" applyNumberFormat="1" applyFont="1" applyAlignment="1">
      <alignment vertical="center"/>
    </xf>
    <xf numFmtId="1" fontId="10" fillId="0" borderId="7" xfId="2" applyNumberFormat="1" applyFont="1" applyFill="1" applyBorder="1" applyAlignment="1">
      <alignment vertical="center" wrapText="1"/>
    </xf>
    <xf numFmtId="4" fontId="4" fillId="0" borderId="3" xfId="1" applyNumberFormat="1" applyFont="1" applyBorder="1" applyAlignment="1">
      <alignment horizontal="center" wrapText="1"/>
    </xf>
    <xf numFmtId="4" fontId="4" fillId="0" borderId="13" xfId="1" applyNumberFormat="1" applyFont="1" applyBorder="1"/>
    <xf numFmtId="4" fontId="2" fillId="2" borderId="0" xfId="1" applyNumberFormat="1" applyFont="1" applyFill="1" applyBorder="1"/>
    <xf numFmtId="4" fontId="2" fillId="2" borderId="4" xfId="1" applyNumberFormat="1" applyFont="1" applyFill="1" applyBorder="1"/>
    <xf numFmtId="4" fontId="2" fillId="2" borderId="19" xfId="1" applyNumberFormat="1" applyFont="1" applyFill="1" applyBorder="1"/>
    <xf numFmtId="4" fontId="25" fillId="2" borderId="6" xfId="1" applyNumberFormat="1" applyFont="1" applyFill="1" applyBorder="1"/>
    <xf numFmtId="4" fontId="25" fillId="2" borderId="6" xfId="1" applyNumberFormat="1" applyFont="1" applyFill="1" applyBorder="1" applyAlignment="1">
      <alignment horizontal="left"/>
    </xf>
    <xf numFmtId="4" fontId="25" fillId="2" borderId="8" xfId="1" applyNumberFormat="1" applyFont="1" applyFill="1" applyBorder="1"/>
    <xf numFmtId="4" fontId="3" fillId="0" borderId="2" xfId="1" applyNumberFormat="1" applyFont="1" applyBorder="1" applyAlignment="1">
      <alignment horizontal="center"/>
    </xf>
    <xf numFmtId="4" fontId="9" fillId="2" borderId="6" xfId="1" applyNumberFormat="1" applyFont="1" applyFill="1" applyBorder="1"/>
    <xf numFmtId="4" fontId="9" fillId="2" borderId="6" xfId="1" applyNumberFormat="1" applyFont="1" applyFill="1" applyBorder="1" applyAlignment="1">
      <alignment horizontal="left"/>
    </xf>
    <xf numFmtId="4" fontId="9" fillId="2" borderId="8" xfId="1" applyNumberFormat="1" applyFont="1" applyFill="1" applyBorder="1"/>
    <xf numFmtId="4" fontId="9" fillId="0" borderId="2" xfId="1" applyNumberFormat="1" applyFont="1" applyBorder="1" applyAlignment="1">
      <alignment vertical="center"/>
    </xf>
    <xf numFmtId="4" fontId="11" fillId="0" borderId="13" xfId="1" applyNumberFormat="1" applyFont="1" applyBorder="1" applyAlignment="1">
      <alignment vertical="center"/>
    </xf>
    <xf numFmtId="4" fontId="4" fillId="0" borderId="4" xfId="1" applyNumberFormat="1" applyFont="1" applyBorder="1" applyAlignment="1">
      <alignment vertical="center"/>
    </xf>
    <xf numFmtId="4" fontId="9" fillId="2" borderId="19" xfId="2" applyNumberFormat="1" applyFont="1" applyFill="1" applyBorder="1" applyAlignment="1">
      <alignment vertical="center" wrapText="1"/>
    </xf>
    <xf numFmtId="4" fontId="10" fillId="2" borderId="5" xfId="2" applyNumberFormat="1" applyFont="1" applyFill="1" applyBorder="1" applyAlignment="1">
      <alignment vertical="center" wrapText="1"/>
    </xf>
    <xf numFmtId="4" fontId="10" fillId="2" borderId="17" xfId="1" applyNumberFormat="1" applyFont="1" applyFill="1" applyBorder="1" applyAlignment="1">
      <alignment vertical="center" wrapText="1"/>
    </xf>
    <xf numFmtId="4" fontId="10" fillId="2" borderId="17" xfId="2" applyNumberFormat="1" applyFont="1" applyFill="1" applyBorder="1" applyAlignment="1">
      <alignment vertical="center" wrapText="1"/>
    </xf>
    <xf numFmtId="4" fontId="9" fillId="0" borderId="6" xfId="1" applyNumberFormat="1" applyFont="1" applyBorder="1" applyAlignment="1">
      <alignment vertical="center"/>
    </xf>
    <xf numFmtId="4" fontId="9" fillId="2" borderId="8" xfId="2" applyNumberFormat="1" applyFont="1" applyFill="1" applyBorder="1" applyAlignment="1">
      <alignment vertical="center" wrapText="1"/>
    </xf>
    <xf numFmtId="1" fontId="9" fillId="0" borderId="7" xfId="2" applyNumberFormat="1" applyFont="1" applyFill="1" applyBorder="1" applyAlignment="1">
      <alignment vertical="center" wrapText="1"/>
    </xf>
    <xf numFmtId="4" fontId="3" fillId="0" borderId="2" xfId="1" applyNumberFormat="1" applyFont="1" applyBorder="1" applyAlignment="1">
      <alignment horizontal="center" wrapText="1"/>
    </xf>
    <xf numFmtId="4" fontId="3" fillId="0" borderId="3" xfId="1" applyNumberFormat="1" applyFont="1" applyBorder="1" applyAlignment="1">
      <alignment horizontal="center" wrapText="1"/>
    </xf>
    <xf numFmtId="4" fontId="23" fillId="0" borderId="0" xfId="1" applyNumberFormat="1" applyFont="1" applyAlignment="1">
      <alignment horizontal="center"/>
    </xf>
    <xf numFmtId="4" fontId="23" fillId="0" borderId="3" xfId="1" applyNumberFormat="1" applyFont="1" applyBorder="1" applyAlignment="1">
      <alignment horizontal="center" wrapText="1"/>
    </xf>
    <xf numFmtId="4" fontId="2" fillId="0" borderId="0" xfId="3" applyNumberFormat="1" applyFont="1" applyAlignment="1">
      <alignment vertical="center"/>
    </xf>
    <xf numFmtId="4" fontId="8" fillId="0" borderId="0" xfId="3" applyNumberFormat="1" applyFont="1" applyBorder="1" applyAlignment="1">
      <alignment vertical="center"/>
    </xf>
    <xf numFmtId="4" fontId="2" fillId="0" borderId="0" xfId="3" applyNumberFormat="1" applyFont="1" applyBorder="1" applyAlignment="1">
      <alignment vertical="center"/>
    </xf>
    <xf numFmtId="1" fontId="2" fillId="0" borderId="0" xfId="3" applyNumberFormat="1" applyFont="1" applyBorder="1" applyAlignment="1">
      <alignment vertical="center"/>
    </xf>
    <xf numFmtId="4" fontId="3" fillId="0" borderId="0" xfId="3" applyNumberFormat="1" applyFont="1" applyAlignment="1">
      <alignment horizontal="center" vertical="center" wrapText="1"/>
    </xf>
    <xf numFmtId="4" fontId="3" fillId="0" borderId="2" xfId="3" applyNumberFormat="1" applyFont="1" applyBorder="1" applyAlignment="1">
      <alignment horizontal="center" vertical="center" wrapText="1"/>
    </xf>
    <xf numFmtId="1" fontId="3" fillId="0" borderId="2" xfId="3" applyNumberFormat="1" applyFont="1" applyBorder="1" applyAlignment="1">
      <alignment horizontal="center" vertical="center" wrapText="1"/>
    </xf>
    <xf numFmtId="4" fontId="3" fillId="0" borderId="3" xfId="3" applyNumberFormat="1" applyFont="1" applyBorder="1" applyAlignment="1">
      <alignment horizontal="center" vertical="center" wrapText="1"/>
    </xf>
    <xf numFmtId="4" fontId="3" fillId="0" borderId="4" xfId="3" applyNumberFormat="1" applyFont="1" applyBorder="1" applyAlignment="1">
      <alignment horizontal="center" vertical="center" wrapText="1"/>
    </xf>
    <xf numFmtId="4" fontId="9" fillId="2" borderId="5" xfId="3" applyNumberFormat="1" applyFont="1" applyFill="1" applyBorder="1" applyAlignment="1">
      <alignment vertical="center" wrapText="1"/>
    </xf>
    <xf numFmtId="49" fontId="9" fillId="2" borderId="16" xfId="3" applyNumberFormat="1" applyFont="1" applyFill="1" applyBorder="1" applyAlignment="1">
      <alignment vertical="center" wrapText="1"/>
    </xf>
    <xf numFmtId="4" fontId="9" fillId="2" borderId="6" xfId="3" applyNumberFormat="1" applyFont="1" applyFill="1" applyBorder="1" applyAlignment="1">
      <alignment vertical="center" wrapText="1"/>
    </xf>
    <xf numFmtId="4" fontId="10" fillId="2" borderId="6" xfId="3" applyNumberFormat="1" applyFont="1" applyFill="1" applyBorder="1" applyAlignment="1">
      <alignment vertical="center" wrapText="1"/>
    </xf>
    <xf numFmtId="4" fontId="10" fillId="2" borderId="7" xfId="3" applyNumberFormat="1" applyFont="1" applyFill="1" applyBorder="1" applyAlignment="1">
      <alignment vertical="center" wrapText="1"/>
    </xf>
    <xf numFmtId="4" fontId="11" fillId="2" borderId="5" xfId="3" applyNumberFormat="1" applyFont="1" applyFill="1" applyBorder="1" applyAlignment="1">
      <alignment vertical="center" wrapText="1"/>
    </xf>
    <xf numFmtId="4" fontId="9" fillId="2" borderId="7" xfId="3" applyNumberFormat="1" applyFont="1" applyFill="1" applyBorder="1" applyAlignment="1">
      <alignment vertical="center" wrapText="1"/>
    </xf>
    <xf numFmtId="4" fontId="9" fillId="2" borderId="0" xfId="3" applyNumberFormat="1" applyFont="1" applyFill="1" applyAlignment="1">
      <alignment vertical="center" wrapText="1"/>
    </xf>
    <xf numFmtId="4" fontId="9" fillId="2" borderId="8" xfId="3" applyNumberFormat="1" applyFont="1" applyFill="1" applyBorder="1" applyAlignment="1">
      <alignment vertical="center" wrapText="1"/>
    </xf>
    <xf numFmtId="4" fontId="10" fillId="2" borderId="8" xfId="3" applyNumberFormat="1" applyFont="1" applyFill="1" applyBorder="1" applyAlignment="1">
      <alignment vertical="center" wrapText="1"/>
    </xf>
    <xf numFmtId="4" fontId="3" fillId="2" borderId="0" xfId="3" applyNumberFormat="1" applyFont="1" applyFill="1" applyAlignment="1">
      <alignment vertical="center" wrapText="1"/>
    </xf>
    <xf numFmtId="4" fontId="9" fillId="0" borderId="6" xfId="3" applyNumberFormat="1" applyFont="1" applyFill="1" applyBorder="1" applyAlignment="1">
      <alignment horizontal="left" vertical="center" wrapText="1"/>
    </xf>
    <xf numFmtId="4" fontId="10" fillId="0" borderId="6" xfId="3" applyNumberFormat="1" applyFont="1" applyFill="1" applyBorder="1" applyAlignment="1">
      <alignment vertical="center" wrapText="1"/>
    </xf>
    <xf numFmtId="4" fontId="10" fillId="0" borderId="7" xfId="3" applyNumberFormat="1" applyFont="1" applyFill="1" applyBorder="1" applyAlignment="1">
      <alignment vertical="center" wrapText="1"/>
    </xf>
    <xf numFmtId="4" fontId="11" fillId="0" borderId="5" xfId="3" applyNumberFormat="1" applyFont="1" applyFill="1" applyBorder="1" applyAlignment="1">
      <alignment vertical="center" wrapText="1"/>
    </xf>
    <xf numFmtId="4" fontId="9" fillId="0" borderId="6" xfId="3" applyNumberFormat="1" applyFont="1" applyFill="1" applyBorder="1" applyAlignment="1">
      <alignment vertical="center" wrapText="1"/>
    </xf>
    <xf numFmtId="4" fontId="9" fillId="0" borderId="9" xfId="3" applyNumberFormat="1" applyFont="1" applyFill="1" applyBorder="1" applyAlignment="1">
      <alignment vertical="center" wrapText="1"/>
    </xf>
    <xf numFmtId="4" fontId="9" fillId="2" borderId="6" xfId="3" applyNumberFormat="1" applyFont="1" applyFill="1" applyBorder="1" applyAlignment="1">
      <alignment horizontal="left" vertical="center" wrapText="1"/>
    </xf>
    <xf numFmtId="4" fontId="9" fillId="0" borderId="0" xfId="3" applyNumberFormat="1" applyFont="1" applyFill="1" applyAlignment="1">
      <alignment vertical="center" wrapText="1"/>
    </xf>
    <xf numFmtId="4" fontId="9" fillId="2" borderId="9" xfId="3" applyNumberFormat="1" applyFont="1" applyFill="1" applyBorder="1" applyAlignment="1">
      <alignment vertical="center" wrapText="1"/>
    </xf>
    <xf numFmtId="4" fontId="9" fillId="0" borderId="8" xfId="3" applyNumberFormat="1" applyFont="1" applyFill="1" applyBorder="1" applyAlignment="1">
      <alignment vertical="center" wrapText="1"/>
    </xf>
    <xf numFmtId="4" fontId="10" fillId="0" borderId="8" xfId="3" applyNumberFormat="1" applyFont="1" applyFill="1" applyBorder="1" applyAlignment="1">
      <alignment vertical="center" wrapText="1"/>
    </xf>
    <xf numFmtId="4" fontId="11" fillId="0" borderId="9" xfId="3" applyNumberFormat="1" applyFont="1" applyBorder="1" applyAlignment="1">
      <alignment vertical="center"/>
    </xf>
    <xf numFmtId="4" fontId="11" fillId="0" borderId="10" xfId="3" applyNumberFormat="1" applyFont="1" applyBorder="1" applyAlignment="1">
      <alignment vertical="center"/>
    </xf>
    <xf numFmtId="4" fontId="11" fillId="0" borderId="2" xfId="3" applyNumberFormat="1" applyFont="1" applyBorder="1" applyAlignment="1">
      <alignment horizontal="center" vertical="center"/>
    </xf>
    <xf numFmtId="4" fontId="11" fillId="0" borderId="2" xfId="3" applyNumberFormat="1" applyFont="1" applyBorder="1" applyAlignment="1">
      <alignment vertical="center"/>
    </xf>
    <xf numFmtId="1" fontId="11" fillId="0" borderId="2" xfId="3" applyNumberFormat="1" applyFont="1" applyBorder="1" applyAlignment="1">
      <alignment vertical="center"/>
    </xf>
    <xf numFmtId="4" fontId="11" fillId="0" borderId="3" xfId="3" applyNumberFormat="1" applyFont="1" applyBorder="1" applyAlignment="1">
      <alignment vertical="center"/>
    </xf>
    <xf numFmtId="4" fontId="11" fillId="0" borderId="4" xfId="3" applyNumberFormat="1" applyFont="1" applyBorder="1" applyAlignment="1">
      <alignment vertical="center"/>
    </xf>
    <xf numFmtId="4" fontId="11" fillId="0" borderId="0" xfId="3" applyNumberFormat="1" applyFont="1" applyAlignment="1">
      <alignment vertical="center"/>
    </xf>
    <xf numFmtId="4" fontId="2" fillId="0" borderId="10" xfId="3" applyNumberFormat="1" applyFont="1" applyBorder="1" applyAlignment="1">
      <alignment vertical="center"/>
    </xf>
    <xf numFmtId="4" fontId="12" fillId="0" borderId="0" xfId="3" applyNumberFormat="1" applyFont="1" applyBorder="1" applyAlignment="1">
      <alignment horizontal="center" vertical="center"/>
    </xf>
    <xf numFmtId="4" fontId="4" fillId="0" borderId="0" xfId="3" applyNumberFormat="1" applyFont="1" applyBorder="1" applyAlignment="1">
      <alignment vertical="center"/>
    </xf>
    <xf numFmtId="1" fontId="4" fillId="0" borderId="0" xfId="3" applyNumberFormat="1" applyFont="1" applyBorder="1" applyAlignment="1">
      <alignment vertical="center"/>
    </xf>
    <xf numFmtId="4" fontId="8" fillId="0" borderId="0" xfId="3" applyNumberFormat="1" applyFont="1" applyBorder="1" applyAlignment="1">
      <alignment horizontal="center" vertical="center"/>
    </xf>
    <xf numFmtId="4" fontId="13" fillId="0" borderId="0" xfId="3" applyNumberFormat="1" applyFont="1" applyBorder="1" applyAlignment="1">
      <alignment horizontal="center" vertical="center"/>
    </xf>
    <xf numFmtId="1" fontId="13" fillId="0" borderId="0" xfId="3" applyNumberFormat="1" applyFont="1" applyBorder="1" applyAlignment="1">
      <alignment horizontal="center" vertical="center"/>
    </xf>
    <xf numFmtId="4" fontId="13" fillId="0" borderId="0" xfId="3" applyNumberFormat="1" applyFont="1" applyBorder="1" applyAlignment="1">
      <alignment vertical="center"/>
    </xf>
    <xf numFmtId="4" fontId="13" fillId="0" borderId="0" xfId="3" applyNumberFormat="1" applyFont="1" applyAlignment="1">
      <alignment vertical="center"/>
    </xf>
    <xf numFmtId="4" fontId="14" fillId="0" borderId="0" xfId="3" applyNumberFormat="1" applyFont="1" applyBorder="1" applyAlignment="1">
      <alignment horizontal="center" vertical="center"/>
    </xf>
    <xf numFmtId="1" fontId="14" fillId="0" borderId="0" xfId="3" applyNumberFormat="1" applyFont="1" applyBorder="1" applyAlignment="1">
      <alignment horizontal="center" vertical="center"/>
    </xf>
    <xf numFmtId="1" fontId="13" fillId="0" borderId="0" xfId="3" applyNumberFormat="1" applyFont="1" applyBorder="1" applyAlignment="1">
      <alignment vertical="center"/>
    </xf>
    <xf numFmtId="4" fontId="8" fillId="0" borderId="0" xfId="3" applyNumberFormat="1" applyFont="1" applyBorder="1" applyAlignment="1">
      <alignment horizontal="left" vertical="center"/>
    </xf>
    <xf numFmtId="4" fontId="4" fillId="0" borderId="0" xfId="3" applyNumberFormat="1" applyFont="1" applyBorder="1" applyAlignment="1">
      <alignment horizontal="center" vertical="center"/>
    </xf>
    <xf numFmtId="4" fontId="4" fillId="0" borderId="0" xfId="3" applyNumberFormat="1" applyFont="1" applyAlignment="1">
      <alignment vertical="center"/>
    </xf>
    <xf numFmtId="4" fontId="8" fillId="0" borderId="0" xfId="3" applyNumberFormat="1" applyFont="1" applyAlignment="1">
      <alignment vertical="center"/>
    </xf>
    <xf numFmtId="1" fontId="2" fillId="0" borderId="0" xfId="3" applyNumberFormat="1" applyFont="1" applyAlignment="1">
      <alignment vertical="center"/>
    </xf>
    <xf numFmtId="4" fontId="11" fillId="0" borderId="13" xfId="3" applyNumberFormat="1" applyFont="1" applyBorder="1" applyAlignment="1">
      <alignment vertical="center"/>
    </xf>
    <xf numFmtId="4" fontId="9" fillId="2" borderId="4" xfId="2" applyNumberFormat="1" applyFont="1" applyFill="1" applyBorder="1" applyAlignment="1">
      <alignment vertical="center" wrapText="1"/>
    </xf>
    <xf numFmtId="4" fontId="3" fillId="0" borderId="0" xfId="1" applyNumberFormat="1" applyFont="1" applyAlignment="1">
      <alignment horizontal="center" wrapText="1"/>
    </xf>
    <xf numFmtId="4" fontId="3" fillId="0" borderId="0" xfId="1" applyNumberFormat="1" applyFont="1" applyAlignment="1">
      <alignment horizontal="center"/>
    </xf>
    <xf numFmtId="4" fontId="2" fillId="0" borderId="16" xfId="1" applyNumberFormat="1" applyFont="1" applyBorder="1" applyAlignment="1">
      <alignment horizontal="center"/>
    </xf>
    <xf numFmtId="4" fontId="2" fillId="0" borderId="6" xfId="1" applyNumberFormat="1" applyFont="1" applyBorder="1" applyAlignment="1">
      <alignment horizontal="center"/>
    </xf>
    <xf numFmtId="4" fontId="14" fillId="0" borderId="0" xfId="1" applyNumberFormat="1" applyFont="1" applyAlignment="1">
      <alignment horizontal="center"/>
    </xf>
    <xf numFmtId="4" fontId="4" fillId="0" borderId="21" xfId="1" applyNumberFormat="1" applyFont="1" applyBorder="1" applyAlignment="1">
      <alignment horizontal="center"/>
    </xf>
    <xf numFmtId="4" fontId="4" fillId="0" borderId="14" xfId="1" applyNumberFormat="1" applyFont="1" applyBorder="1" applyAlignment="1">
      <alignment horizontal="center"/>
    </xf>
    <xf numFmtId="4" fontId="2" fillId="0" borderId="15" xfId="1" applyNumberFormat="1" applyFont="1" applyBorder="1" applyAlignment="1">
      <alignment horizontal="center"/>
    </xf>
    <xf numFmtId="4" fontId="2" fillId="0" borderId="7" xfId="1" applyNumberFormat="1" applyFont="1" applyBorder="1" applyAlignment="1">
      <alignment horizontal="center"/>
    </xf>
    <xf numFmtId="4" fontId="2" fillId="0" borderId="13" xfId="1" applyNumberFormat="1" applyFont="1" applyBorder="1" applyAlignment="1">
      <alignment horizontal="center"/>
    </xf>
    <xf numFmtId="4" fontId="2" fillId="0" borderId="20" xfId="1" applyNumberFormat="1" applyFont="1" applyBorder="1" applyAlignment="1">
      <alignment horizontal="center"/>
    </xf>
    <xf numFmtId="4" fontId="22" fillId="0" borderId="0" xfId="1" applyNumberFormat="1" applyFont="1" applyAlignment="1">
      <alignment horizontal="center" wrapText="1"/>
    </xf>
    <xf numFmtId="4" fontId="22" fillId="0" borderId="0" xfId="1" applyNumberFormat="1" applyFont="1" applyAlignment="1">
      <alignment horizontal="center"/>
    </xf>
    <xf numFmtId="4" fontId="13" fillId="0" borderId="0" xfId="1" applyNumberFormat="1" applyFont="1" applyBorder="1" applyAlignment="1">
      <alignment horizontal="center" vertical="center"/>
    </xf>
    <xf numFmtId="4" fontId="7" fillId="0" borderId="0" xfId="1" applyNumberFormat="1" applyFont="1" applyAlignment="1">
      <alignment horizontal="center" vertical="center" wrapText="1"/>
    </xf>
    <xf numFmtId="4" fontId="13" fillId="0" borderId="0" xfId="3" applyNumberFormat="1" applyFont="1" applyBorder="1" applyAlignment="1">
      <alignment horizontal="center" vertical="center"/>
    </xf>
    <xf numFmtId="4" fontId="7" fillId="0" borderId="0" xfId="3" applyNumberFormat="1" applyFont="1" applyAlignment="1">
      <alignment horizontal="center" vertical="center" wrapText="1"/>
    </xf>
    <xf numFmtId="4" fontId="3" fillId="0" borderId="0" xfId="3" applyNumberFormat="1" applyFont="1" applyBorder="1" applyAlignment="1">
      <alignment horizontal="center" vertical="center" wrapText="1"/>
    </xf>
    <xf numFmtId="4" fontId="3" fillId="0" borderId="18" xfId="3" applyNumberFormat="1" applyFont="1" applyBorder="1" applyAlignment="1">
      <alignment horizontal="center" vertical="center" wrapText="1"/>
    </xf>
    <xf numFmtId="4" fontId="3" fillId="0" borderId="0" xfId="1" applyNumberFormat="1" applyFont="1" applyBorder="1" applyAlignment="1">
      <alignment horizontal="center" vertical="center" wrapText="1"/>
    </xf>
    <xf numFmtId="4" fontId="3" fillId="0" borderId="18" xfId="1" applyNumberFormat="1" applyFont="1" applyBorder="1" applyAlignment="1">
      <alignment horizontal="center" vertical="center" wrapText="1"/>
    </xf>
    <xf numFmtId="4" fontId="3" fillId="0" borderId="11" xfId="1" applyNumberFormat="1" applyFont="1" applyBorder="1" applyAlignment="1">
      <alignment horizontal="center" vertical="center" wrapText="1"/>
    </xf>
    <xf numFmtId="4" fontId="3" fillId="0" borderId="12" xfId="1" applyNumberFormat="1" applyFont="1" applyBorder="1" applyAlignment="1">
      <alignment horizontal="center" vertical="center" wrapText="1"/>
    </xf>
    <xf numFmtId="4" fontId="3" fillId="2" borderId="11" xfId="1" applyNumberFormat="1" applyFont="1" applyFill="1" applyBorder="1" applyAlignment="1">
      <alignment horizontal="center" vertical="center" wrapText="1"/>
    </xf>
    <xf numFmtId="4" fontId="3" fillId="2" borderId="12" xfId="1" applyNumberFormat="1" applyFont="1" applyFill="1" applyBorder="1" applyAlignment="1">
      <alignment horizontal="center" vertical="center" wrapText="1"/>
    </xf>
  </cellXfs>
  <cellStyles count="4">
    <cellStyle name="Millares 2" xfId="2"/>
    <cellStyle name="Normal" xfId="0" builtinId="0"/>
    <cellStyle name="Normal 2" xfId="1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torres/Downloads/NOV%202%202013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torres/Downloads/DIC%201%2020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istrativo\Nespinosa\2014\NOMINAS%202013\AGUINALDO%203%202013%20RECIBO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torres/Downloads/DIC%202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istrativo\Nespinosa\2014\NOMINAS%202013\PRIMA%20VACACIONAL%20DE%20CARL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NEMI"/>
      <sheetName val="ROGELIO"/>
      <sheetName val="NESTOR"/>
      <sheetName val="SANDRA"/>
      <sheetName val="SUSY"/>
      <sheetName val="ALMA"/>
      <sheetName val="PATY"/>
      <sheetName val="ADRIANA"/>
      <sheetName val="GABY"/>
      <sheetName val="RODRIGO"/>
      <sheetName val="ENRIQUE"/>
      <sheetName val="ULISES"/>
      <sheetName val="MIGUEL"/>
      <sheetName val="ISIS"/>
      <sheetName val="DANIEL"/>
      <sheetName val="GERARDO"/>
      <sheetName val="INES"/>
      <sheetName val="OLIVIA"/>
      <sheetName val="ABRAHAM"/>
      <sheetName val="THELMA"/>
      <sheetName val="FERNANDA"/>
      <sheetName val="SILVIA"/>
      <sheetName val="ROBERTO"/>
      <sheetName val="RAMON"/>
      <sheetName val="BANCO"/>
      <sheetName val="TRANSPARENCIA"/>
      <sheetName val="TOTAL"/>
      <sheetName val="OMAR"/>
      <sheetName val="SALVADOR"/>
      <sheetName val="JPABLO"/>
      <sheetName val="SALVADOR C"/>
      <sheetName val="JJESUS"/>
      <sheetName val="CARLOS"/>
      <sheetName val="TARIF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">
          <cell r="A4">
            <v>0.01</v>
          </cell>
          <cell r="B4">
            <v>244.8</v>
          </cell>
          <cell r="C4">
            <v>0</v>
          </cell>
          <cell r="D4">
            <v>1.92</v>
          </cell>
        </row>
        <row r="5">
          <cell r="A5">
            <v>244.81</v>
          </cell>
          <cell r="B5">
            <v>2077.5</v>
          </cell>
          <cell r="C5">
            <v>4.6500000000000004</v>
          </cell>
          <cell r="D5">
            <v>6.4</v>
          </cell>
        </row>
        <row r="6">
          <cell r="A6">
            <v>2077.5100000000002</v>
          </cell>
          <cell r="B6">
            <v>3651</v>
          </cell>
          <cell r="C6">
            <v>121.95</v>
          </cell>
          <cell r="D6">
            <v>10.88</v>
          </cell>
        </row>
        <row r="7">
          <cell r="A7">
            <v>3651.01</v>
          </cell>
          <cell r="B7">
            <v>4244.1000000000004</v>
          </cell>
          <cell r="C7">
            <v>293.25</v>
          </cell>
          <cell r="D7">
            <v>16</v>
          </cell>
        </row>
        <row r="8">
          <cell r="A8">
            <v>4244.1099999999997</v>
          </cell>
          <cell r="B8">
            <v>5081.3999999999996</v>
          </cell>
          <cell r="C8">
            <v>388.05</v>
          </cell>
          <cell r="D8">
            <v>17.920000000000002</v>
          </cell>
        </row>
        <row r="9">
          <cell r="A9">
            <v>5081.41</v>
          </cell>
          <cell r="B9">
            <v>10248.450000000001</v>
          </cell>
          <cell r="C9">
            <v>538.20000000000005</v>
          </cell>
          <cell r="D9">
            <v>21.36</v>
          </cell>
        </row>
        <row r="10">
          <cell r="A10">
            <v>10248.459999999999</v>
          </cell>
          <cell r="B10">
            <v>16153.05</v>
          </cell>
          <cell r="C10">
            <v>1641.75</v>
          </cell>
          <cell r="D10">
            <v>23.52</v>
          </cell>
        </row>
        <row r="11">
          <cell r="A11">
            <v>16153.06</v>
          </cell>
          <cell r="B11" t="str">
            <v xml:space="preserve"> En adelante </v>
          </cell>
          <cell r="C11">
            <v>3030.6</v>
          </cell>
          <cell r="D11">
            <v>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IBOS"/>
      <sheetName val="BANCO"/>
      <sheetName val="TRANSPARENCIA"/>
      <sheetName val="TOTAL"/>
      <sheetName val="TARIFAS"/>
      <sheetName val="Hoja1"/>
      <sheetName val="Hoja3"/>
    </sheetNames>
    <sheetDataSet>
      <sheetData sheetId="0"/>
      <sheetData sheetId="1"/>
      <sheetData sheetId="2"/>
      <sheetData sheetId="3"/>
      <sheetData sheetId="4">
        <row r="4">
          <cell r="A4">
            <v>0.01</v>
          </cell>
          <cell r="B4">
            <v>244.8</v>
          </cell>
          <cell r="C4">
            <v>0</v>
          </cell>
          <cell r="D4">
            <v>1.92</v>
          </cell>
        </row>
        <row r="5">
          <cell r="A5">
            <v>244.81</v>
          </cell>
          <cell r="B5">
            <v>2077.5</v>
          </cell>
          <cell r="C5">
            <v>4.6500000000000004</v>
          </cell>
          <cell r="D5">
            <v>6.4</v>
          </cell>
        </row>
        <row r="6">
          <cell r="A6">
            <v>2077.5100000000002</v>
          </cell>
          <cell r="B6">
            <v>3651</v>
          </cell>
          <cell r="C6">
            <v>121.95</v>
          </cell>
          <cell r="D6">
            <v>10.88</v>
          </cell>
        </row>
        <row r="7">
          <cell r="A7">
            <v>3651.01</v>
          </cell>
          <cell r="B7">
            <v>4244.1000000000004</v>
          </cell>
          <cell r="C7">
            <v>293.25</v>
          </cell>
          <cell r="D7">
            <v>16</v>
          </cell>
        </row>
        <row r="8">
          <cell r="A8">
            <v>4244.1099999999997</v>
          </cell>
          <cell r="B8">
            <v>5081.3999999999996</v>
          </cell>
          <cell r="C8">
            <v>388.05</v>
          </cell>
          <cell r="D8">
            <v>17.920000000000002</v>
          </cell>
        </row>
        <row r="9">
          <cell r="A9">
            <v>5081.41</v>
          </cell>
          <cell r="B9">
            <v>10248.450000000001</v>
          </cell>
          <cell r="C9">
            <v>538.20000000000005</v>
          </cell>
          <cell r="D9">
            <v>21.36</v>
          </cell>
        </row>
        <row r="10">
          <cell r="A10">
            <v>10248.459999999999</v>
          </cell>
          <cell r="B10">
            <v>16153.05</v>
          </cell>
          <cell r="C10">
            <v>1641.75</v>
          </cell>
          <cell r="D10">
            <v>23.52</v>
          </cell>
        </row>
        <row r="11">
          <cell r="A11">
            <v>16153.06</v>
          </cell>
          <cell r="B11" t="str">
            <v xml:space="preserve"> En adelante </v>
          </cell>
          <cell r="C11">
            <v>3030.6</v>
          </cell>
          <cell r="D11">
            <v>30</v>
          </cell>
        </row>
      </sheetData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IBOS"/>
      <sheetName val="BANCO"/>
      <sheetName val="TRANSPARENCIA"/>
      <sheetName val="TOTAL"/>
      <sheetName val="TARIFAS"/>
      <sheetName val="Hoja1"/>
    </sheetNames>
    <sheetDataSet>
      <sheetData sheetId="0"/>
      <sheetData sheetId="1"/>
      <sheetData sheetId="2"/>
      <sheetData sheetId="3"/>
      <sheetData sheetId="4">
        <row r="4">
          <cell r="A4">
            <v>0.01</v>
          </cell>
          <cell r="B4">
            <v>244.8</v>
          </cell>
          <cell r="C4">
            <v>0</v>
          </cell>
          <cell r="D4">
            <v>1.92</v>
          </cell>
        </row>
        <row r="5">
          <cell r="A5">
            <v>244.81</v>
          </cell>
          <cell r="B5">
            <v>2077.5</v>
          </cell>
          <cell r="C5">
            <v>4.6500000000000004</v>
          </cell>
          <cell r="D5">
            <v>6.4</v>
          </cell>
        </row>
        <row r="6">
          <cell r="A6">
            <v>2077.5100000000002</v>
          </cell>
          <cell r="B6">
            <v>3651</v>
          </cell>
          <cell r="C6">
            <v>121.95</v>
          </cell>
          <cell r="D6">
            <v>10.88</v>
          </cell>
        </row>
        <row r="7">
          <cell r="A7">
            <v>3651.01</v>
          </cell>
          <cell r="B7">
            <v>4244.1000000000004</v>
          </cell>
          <cell r="C7">
            <v>293.25</v>
          </cell>
          <cell r="D7">
            <v>16</v>
          </cell>
        </row>
        <row r="8">
          <cell r="A8">
            <v>4244.1099999999997</v>
          </cell>
          <cell r="B8">
            <v>5081.3999999999996</v>
          </cell>
          <cell r="C8">
            <v>388.05</v>
          </cell>
          <cell r="D8">
            <v>17.920000000000002</v>
          </cell>
        </row>
        <row r="9">
          <cell r="A9">
            <v>5081.41</v>
          </cell>
          <cell r="B9">
            <v>10248.450000000001</v>
          </cell>
          <cell r="C9">
            <v>538.20000000000005</v>
          </cell>
          <cell r="D9">
            <v>21.36</v>
          </cell>
        </row>
        <row r="10">
          <cell r="A10">
            <v>10248.459999999999</v>
          </cell>
          <cell r="B10">
            <v>16153.05</v>
          </cell>
          <cell r="C10">
            <v>1641.75</v>
          </cell>
          <cell r="D10">
            <v>23.52</v>
          </cell>
        </row>
        <row r="11">
          <cell r="A11">
            <v>16153.06</v>
          </cell>
          <cell r="B11" t="str">
            <v xml:space="preserve"> En adelante </v>
          </cell>
          <cell r="C11">
            <v>3030.6</v>
          </cell>
          <cell r="D11">
            <v>30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IBOS"/>
      <sheetName val="BANCO"/>
      <sheetName val="TRANSPARENCIA"/>
      <sheetName val="TOTAL"/>
      <sheetName val="TARIFAS"/>
      <sheetName val="Hoja1"/>
    </sheetNames>
    <sheetDataSet>
      <sheetData sheetId="0"/>
      <sheetData sheetId="1"/>
      <sheetData sheetId="2"/>
      <sheetData sheetId="3"/>
      <sheetData sheetId="4">
        <row r="4">
          <cell r="A4">
            <v>0.01</v>
          </cell>
          <cell r="B4">
            <v>244.8</v>
          </cell>
          <cell r="C4">
            <v>0</v>
          </cell>
          <cell r="D4">
            <v>1.92</v>
          </cell>
        </row>
        <row r="5">
          <cell r="A5">
            <v>244.81</v>
          </cell>
          <cell r="B5">
            <v>2077.5</v>
          </cell>
          <cell r="C5">
            <v>4.6500000000000004</v>
          </cell>
          <cell r="D5">
            <v>6.4</v>
          </cell>
        </row>
        <row r="6">
          <cell r="A6">
            <v>2077.5100000000002</v>
          </cell>
          <cell r="B6">
            <v>3651</v>
          </cell>
          <cell r="C6">
            <v>121.95</v>
          </cell>
          <cell r="D6">
            <v>10.88</v>
          </cell>
        </row>
        <row r="7">
          <cell r="A7">
            <v>3651.01</v>
          </cell>
          <cell r="B7">
            <v>4244.1000000000004</v>
          </cell>
          <cell r="C7">
            <v>293.25</v>
          </cell>
          <cell r="D7">
            <v>16</v>
          </cell>
        </row>
        <row r="8">
          <cell r="A8">
            <v>4244.1099999999997</v>
          </cell>
          <cell r="B8">
            <v>5081.3999999999996</v>
          </cell>
          <cell r="C8">
            <v>388.05</v>
          </cell>
          <cell r="D8">
            <v>17.920000000000002</v>
          </cell>
        </row>
        <row r="9">
          <cell r="A9">
            <v>5081.41</v>
          </cell>
          <cell r="B9">
            <v>10248.450000000001</v>
          </cell>
          <cell r="C9">
            <v>538.20000000000005</v>
          </cell>
          <cell r="D9">
            <v>21.36</v>
          </cell>
        </row>
        <row r="10">
          <cell r="A10">
            <v>10248.459999999999</v>
          </cell>
          <cell r="B10">
            <v>16153.05</v>
          </cell>
          <cell r="C10">
            <v>1641.75</v>
          </cell>
          <cell r="D10">
            <v>23.52</v>
          </cell>
        </row>
        <row r="11">
          <cell r="A11">
            <v>16153.06</v>
          </cell>
          <cell r="B11" t="str">
            <v xml:space="preserve"> En adelante </v>
          </cell>
          <cell r="C11">
            <v>3030.6</v>
          </cell>
          <cell r="D11">
            <v>30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IBOS"/>
      <sheetName val="BANCO"/>
      <sheetName val="TRANSPARENCIA"/>
      <sheetName val="TOTAL"/>
      <sheetName val="TARIFAS"/>
      <sheetName val="Hoja1"/>
    </sheetNames>
    <sheetDataSet>
      <sheetData sheetId="0"/>
      <sheetData sheetId="1"/>
      <sheetData sheetId="2"/>
      <sheetData sheetId="3"/>
      <sheetData sheetId="4">
        <row r="4">
          <cell r="A4">
            <v>0.01</v>
          </cell>
          <cell r="B4">
            <v>244.8</v>
          </cell>
          <cell r="C4">
            <v>0</v>
          </cell>
          <cell r="D4">
            <v>1.92</v>
          </cell>
        </row>
        <row r="5">
          <cell r="A5">
            <v>244.81</v>
          </cell>
          <cell r="B5">
            <v>2077.5</v>
          </cell>
          <cell r="C5">
            <v>4.6500000000000004</v>
          </cell>
          <cell r="D5">
            <v>6.4</v>
          </cell>
        </row>
        <row r="6">
          <cell r="A6">
            <v>2077.5100000000002</v>
          </cell>
          <cell r="B6">
            <v>3651</v>
          </cell>
          <cell r="C6">
            <v>121.95</v>
          </cell>
          <cell r="D6">
            <v>10.88</v>
          </cell>
        </row>
        <row r="7">
          <cell r="A7">
            <v>3651.01</v>
          </cell>
          <cell r="B7">
            <v>4244.1000000000004</v>
          </cell>
          <cell r="C7">
            <v>293.25</v>
          </cell>
          <cell r="D7">
            <v>16</v>
          </cell>
        </row>
        <row r="8">
          <cell r="A8">
            <v>4244.1099999999997</v>
          </cell>
          <cell r="B8">
            <v>5081.3999999999996</v>
          </cell>
          <cell r="C8">
            <v>388.05</v>
          </cell>
          <cell r="D8">
            <v>17.920000000000002</v>
          </cell>
        </row>
        <row r="9">
          <cell r="A9">
            <v>5081.41</v>
          </cell>
          <cell r="B9">
            <v>10248.450000000001</v>
          </cell>
          <cell r="C9">
            <v>538.20000000000005</v>
          </cell>
          <cell r="D9">
            <v>21.36</v>
          </cell>
        </row>
        <row r="10">
          <cell r="A10">
            <v>10248.459999999999</v>
          </cell>
          <cell r="B10">
            <v>16153.05</v>
          </cell>
          <cell r="C10">
            <v>1641.75</v>
          </cell>
          <cell r="D10">
            <v>23.52</v>
          </cell>
        </row>
        <row r="11">
          <cell r="A11">
            <v>16153.06</v>
          </cell>
          <cell r="B11" t="str">
            <v xml:space="preserve"> En adelante </v>
          </cell>
          <cell r="C11">
            <v>3030.6</v>
          </cell>
          <cell r="D11">
            <v>30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3"/>
  <sheetViews>
    <sheetView tabSelected="1" zoomScale="144" zoomScaleNormal="144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8" width="11" style="1" customWidth="1"/>
    <col min="19" max="19" width="30" style="1" customWidth="1"/>
    <col min="20" max="20" width="11.28515625" style="1" customWidth="1"/>
    <col min="21" max="16384" width="11.42578125" style="1"/>
  </cols>
  <sheetData>
    <row r="2" spans="1:19" ht="34.5" customHeight="1" x14ac:dyDescent="0.3">
      <c r="C2" s="309" t="s">
        <v>182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19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19" s="15" customFormat="1" ht="30" customHeight="1" x14ac:dyDescent="0.15">
      <c r="A5" s="10" t="s">
        <v>15</v>
      </c>
      <c r="B5" s="11" t="s">
        <v>181</v>
      </c>
      <c r="C5" s="11" t="s">
        <v>40</v>
      </c>
      <c r="D5" s="11" t="s">
        <v>248</v>
      </c>
      <c r="E5" s="12">
        <v>28621.96</v>
      </c>
      <c r="F5" s="11">
        <v>97.14</v>
      </c>
      <c r="G5" s="12">
        <v>808.5</v>
      </c>
      <c r="H5" s="11">
        <v>1144</v>
      </c>
      <c r="I5" s="11">
        <f t="shared" ref="I5:I33" si="0">(E5*3%)</f>
        <v>858.65879999999993</v>
      </c>
      <c r="J5" s="13">
        <f t="shared" ref="J5:J33" si="1">(H5+I5)</f>
        <v>2002.6587999999999</v>
      </c>
      <c r="K5" s="13">
        <f t="shared" ref="K5:K33" si="2">SUM(E5:I5)</f>
        <v>31530.2588</v>
      </c>
      <c r="L5" s="13">
        <f t="shared" ref="L5:L33" si="3">(E5*8.5%)</f>
        <v>2432.8666000000003</v>
      </c>
      <c r="M5" s="11">
        <v>0</v>
      </c>
      <c r="N5" s="11">
        <v>7661.79</v>
      </c>
      <c r="O5" s="11"/>
      <c r="P5" s="11">
        <v>0</v>
      </c>
      <c r="Q5" s="13">
        <f t="shared" ref="Q5:Q33" si="4">(L5+M5+N5+O5+P5)</f>
        <v>10094.6566</v>
      </c>
      <c r="R5" s="14">
        <f t="shared" ref="R5:R33" si="5">(K5-Q5)</f>
        <v>21435.602200000001</v>
      </c>
      <c r="S5" s="13"/>
    </row>
    <row r="6" spans="1:19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si="0"/>
        <v>189.6705</v>
      </c>
      <c r="J6" s="13">
        <f t="shared" si="1"/>
        <v>595.9905</v>
      </c>
      <c r="K6" s="13">
        <f t="shared" si="2"/>
        <v>7324.9005000000006</v>
      </c>
      <c r="L6" s="13">
        <f t="shared" si="3"/>
        <v>537.39975000000004</v>
      </c>
      <c r="M6" s="11">
        <v>0</v>
      </c>
      <c r="N6" s="11">
        <v>1008.25</v>
      </c>
      <c r="O6" s="11">
        <f t="shared" ref="O6:O11" si="6">(E6*1%)</f>
        <v>63.223500000000008</v>
      </c>
      <c r="P6" s="11">
        <v>0</v>
      </c>
      <c r="Q6" s="13">
        <f t="shared" si="4"/>
        <v>1608.8732500000001</v>
      </c>
      <c r="R6" s="14">
        <f t="shared" si="5"/>
        <v>5716.027250000001</v>
      </c>
      <c r="S6" s="11"/>
    </row>
    <row r="7" spans="1:19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129.52000000000001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7324.9005000000006</v>
      </c>
      <c r="L7" s="13">
        <f t="shared" si="3"/>
        <v>537.39975000000004</v>
      </c>
      <c r="M7" s="11">
        <v>2502.79</v>
      </c>
      <c r="N7" s="11">
        <v>1008.25</v>
      </c>
      <c r="O7" s="11">
        <f t="shared" si="6"/>
        <v>63.223500000000008</v>
      </c>
      <c r="P7" s="11">
        <v>0</v>
      </c>
      <c r="Q7" s="13">
        <f t="shared" si="4"/>
        <v>4111.6632499999996</v>
      </c>
      <c r="R7" s="14">
        <f t="shared" si="5"/>
        <v>3213.237250000001</v>
      </c>
      <c r="S7" s="11"/>
    </row>
    <row r="8" spans="1:19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129.52000000000001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8620.1769000000004</v>
      </c>
      <c r="L8" s="13">
        <f t="shared" si="3"/>
        <v>642.87455</v>
      </c>
      <c r="M8" s="11">
        <v>1089</v>
      </c>
      <c r="N8" s="11">
        <v>1284.92</v>
      </c>
      <c r="O8" s="11">
        <f t="shared" si="6"/>
        <v>75.632300000000001</v>
      </c>
      <c r="P8" s="11">
        <v>0</v>
      </c>
      <c r="Q8" s="13">
        <f t="shared" si="4"/>
        <v>3092.4268500000003</v>
      </c>
      <c r="R8" s="14">
        <f t="shared" si="5"/>
        <v>5527.7500500000006</v>
      </c>
      <c r="S8" s="11"/>
    </row>
    <row r="9" spans="1:19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1600</v>
      </c>
      <c r="N9" s="11">
        <v>1021.2</v>
      </c>
      <c r="O9" s="11">
        <f t="shared" si="6"/>
        <v>63.223500000000008</v>
      </c>
      <c r="P9" s="11">
        <v>0</v>
      </c>
      <c r="Q9" s="13">
        <f t="shared" si="4"/>
        <v>3221.8232500000004</v>
      </c>
      <c r="R9" s="14">
        <f t="shared" si="5"/>
        <v>4167.8372499999996</v>
      </c>
      <c r="S9" s="11"/>
    </row>
    <row r="10" spans="1:19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1284.92</v>
      </c>
      <c r="O10" s="11">
        <f t="shared" si="6"/>
        <v>75.632300000000001</v>
      </c>
      <c r="P10" s="11">
        <v>0</v>
      </c>
      <c r="Q10" s="13">
        <f t="shared" si="4"/>
        <v>2003.4268500000001</v>
      </c>
      <c r="R10" s="14">
        <f t="shared" si="5"/>
        <v>6616.7500500000006</v>
      </c>
      <c r="S10" s="11"/>
    </row>
    <row r="11" spans="1:19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1014.72</v>
      </c>
      <c r="O11" s="11">
        <f t="shared" si="6"/>
        <v>63.223500000000008</v>
      </c>
      <c r="P11" s="11">
        <v>0</v>
      </c>
      <c r="Q11" s="13">
        <f t="shared" si="4"/>
        <v>3640.3432499999999</v>
      </c>
      <c r="R11" s="14">
        <f t="shared" si="5"/>
        <v>3749.3172500000001</v>
      </c>
      <c r="S11" s="11"/>
    </row>
    <row r="12" spans="1:19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687.05</v>
      </c>
      <c r="O12" s="11"/>
      <c r="P12" s="11">
        <v>0</v>
      </c>
      <c r="Q12" s="13">
        <f t="shared" si="4"/>
        <v>1101.4709</v>
      </c>
      <c r="R12" s="14">
        <f t="shared" si="5"/>
        <v>4725.925299999999</v>
      </c>
      <c r="S12" s="11"/>
    </row>
    <row r="13" spans="1:19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674.11</v>
      </c>
      <c r="O13" s="11"/>
      <c r="P13" s="11">
        <v>0</v>
      </c>
      <c r="Q13" s="13">
        <f t="shared" si="4"/>
        <v>1088.5309</v>
      </c>
      <c r="R13" s="14">
        <f t="shared" si="5"/>
        <v>4674.1052999999993</v>
      </c>
      <c r="S13" s="11"/>
    </row>
    <row r="14" spans="1:19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1021.2</v>
      </c>
      <c r="O14" s="11"/>
      <c r="P14" s="11">
        <v>0</v>
      </c>
      <c r="Q14" s="13">
        <f t="shared" si="4"/>
        <v>2936.7497499999999</v>
      </c>
      <c r="R14" s="14">
        <f t="shared" si="5"/>
        <v>4485.2907500000001</v>
      </c>
      <c r="S14" s="11"/>
    </row>
    <row r="15" spans="1:19" s="15" customFormat="1" ht="30" customHeight="1" x14ac:dyDescent="0.15">
      <c r="A15" s="10" t="s">
        <v>180</v>
      </c>
      <c r="B15" s="11" t="s">
        <v>15</v>
      </c>
      <c r="C15" s="11" t="s">
        <v>179</v>
      </c>
      <c r="D15" s="11" t="s">
        <v>252</v>
      </c>
      <c r="E15" s="12">
        <v>15419.78</v>
      </c>
      <c r="F15" s="11">
        <v>97.14</v>
      </c>
      <c r="G15" s="12">
        <v>480.29</v>
      </c>
      <c r="H15" s="11">
        <v>758.17</v>
      </c>
      <c r="I15" s="11">
        <f t="shared" si="0"/>
        <v>462.59339999999997</v>
      </c>
      <c r="J15" s="13">
        <f t="shared" si="1"/>
        <v>1220.7633999999998</v>
      </c>
      <c r="K15" s="13">
        <f t="shared" si="2"/>
        <v>17217.973400000003</v>
      </c>
      <c r="L15" s="13">
        <f t="shared" si="3"/>
        <v>1310.6813000000002</v>
      </c>
      <c r="M15" s="11">
        <v>8038.16</v>
      </c>
      <c r="N15" s="11">
        <v>3322.6</v>
      </c>
      <c r="O15" s="11"/>
      <c r="P15" s="11">
        <v>0</v>
      </c>
      <c r="Q15" s="13">
        <f t="shared" si="4"/>
        <v>12671.4413</v>
      </c>
      <c r="R15" s="14">
        <f t="shared" si="5"/>
        <v>4546.5321000000022</v>
      </c>
      <c r="S15" s="11"/>
    </row>
    <row r="16" spans="1:19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 t="shared" si="0"/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661.17</v>
      </c>
      <c r="O16" s="11">
        <f>(E16*1%)</f>
        <v>48.755400000000002</v>
      </c>
      <c r="P16" s="11">
        <v>0</v>
      </c>
      <c r="Q16" s="13">
        <f t="shared" si="4"/>
        <v>1124.3462999999999</v>
      </c>
      <c r="R16" s="14">
        <f t="shared" si="5"/>
        <v>4573.5299000000005</v>
      </c>
      <c r="S16" s="11"/>
    </row>
    <row r="17" spans="1:20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0</v>
      </c>
      <c r="N17" s="11">
        <v>1001.78</v>
      </c>
      <c r="O17" s="11">
        <f>(E17*1%)</f>
        <v>63.223500000000008</v>
      </c>
      <c r="P17" s="11">
        <v>0</v>
      </c>
      <c r="Q17" s="13">
        <f t="shared" si="4"/>
        <v>1602.4032500000001</v>
      </c>
      <c r="R17" s="14">
        <f t="shared" si="5"/>
        <v>5690.1172500000002</v>
      </c>
      <c r="S17" s="11"/>
    </row>
    <row r="18" spans="1:20" s="15" customFormat="1" ht="30" customHeight="1" x14ac:dyDescent="0.15">
      <c r="A18" s="18"/>
      <c r="B18" s="11" t="s">
        <v>47</v>
      </c>
      <c r="C18" s="19" t="s">
        <v>48</v>
      </c>
      <c r="D18" s="19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0</v>
      </c>
      <c r="N18" s="11">
        <v>995.31</v>
      </c>
      <c r="O18" s="11">
        <f>(E18*1%)</f>
        <v>63.223500000000008</v>
      </c>
      <c r="P18" s="11">
        <v>0</v>
      </c>
      <c r="Q18" s="13">
        <f t="shared" si="4"/>
        <v>1595.93325</v>
      </c>
      <c r="R18" s="14">
        <f t="shared" si="5"/>
        <v>5696.5872500000005</v>
      </c>
      <c r="S18" s="11"/>
    </row>
    <row r="19" spans="1:20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3313.52</v>
      </c>
      <c r="O19" s="11"/>
      <c r="P19" s="11">
        <v>0</v>
      </c>
      <c r="Q19" s="13">
        <f t="shared" si="4"/>
        <v>4624.2013000000006</v>
      </c>
      <c r="R19" s="14">
        <f t="shared" si="5"/>
        <v>12593.772100000002</v>
      </c>
      <c r="S19" s="11"/>
    </row>
    <row r="20" spans="1:20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3928.67</v>
      </c>
      <c r="N20" s="11">
        <v>1271.98</v>
      </c>
      <c r="O20" s="11">
        <f t="shared" ref="O20:O30" si="7">(E20*1%)</f>
        <v>75.632300000000001</v>
      </c>
      <c r="P20" s="11">
        <v>679.7</v>
      </c>
      <c r="Q20" s="13">
        <f t="shared" si="4"/>
        <v>6598.8568500000001</v>
      </c>
      <c r="R20" s="14">
        <f t="shared" si="5"/>
        <v>1956.56005</v>
      </c>
      <c r="S20" s="11"/>
    </row>
    <row r="21" spans="1:20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302</v>
      </c>
      <c r="N21" s="11">
        <v>995.31</v>
      </c>
      <c r="O21" s="11">
        <f t="shared" si="7"/>
        <v>63.223500000000008</v>
      </c>
      <c r="P21" s="11">
        <v>0</v>
      </c>
      <c r="Q21" s="13">
        <f t="shared" si="4"/>
        <v>1897.93325</v>
      </c>
      <c r="R21" s="14">
        <f t="shared" si="5"/>
        <v>5362.2072500000004</v>
      </c>
      <c r="S21" s="11"/>
    </row>
    <row r="22" spans="1:20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995.31</v>
      </c>
      <c r="O22" s="11">
        <f t="shared" si="7"/>
        <v>63.223500000000008</v>
      </c>
      <c r="P22" s="11">
        <v>0</v>
      </c>
      <c r="Q22" s="13">
        <f t="shared" si="4"/>
        <v>1595.93325</v>
      </c>
      <c r="R22" s="14">
        <f t="shared" si="5"/>
        <v>5664.2072500000004</v>
      </c>
      <c r="S22" s="11"/>
    </row>
    <row r="23" spans="1:20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738.03</v>
      </c>
      <c r="O23" s="11">
        <f t="shared" si="7"/>
        <v>53.023199999999996</v>
      </c>
      <c r="P23" s="16">
        <v>0</v>
      </c>
      <c r="Q23" s="13">
        <f t="shared" si="4"/>
        <v>1241.7504000000001</v>
      </c>
      <c r="R23" s="14">
        <f t="shared" si="5"/>
        <v>4874.4391999999998</v>
      </c>
      <c r="S23" s="11"/>
    </row>
    <row r="24" spans="1:20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982.38</v>
      </c>
      <c r="O24" s="11">
        <f t="shared" si="7"/>
        <v>63.223500000000008</v>
      </c>
      <c r="P24" s="16">
        <v>0</v>
      </c>
      <c r="Q24" s="13">
        <f t="shared" si="4"/>
        <v>3092.0032500000002</v>
      </c>
      <c r="R24" s="14">
        <f t="shared" si="5"/>
        <v>4168.1372499999998</v>
      </c>
      <c r="S24" s="11"/>
    </row>
    <row r="25" spans="1:20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982.38</v>
      </c>
      <c r="O25" s="11">
        <f t="shared" si="7"/>
        <v>63.223500000000008</v>
      </c>
      <c r="P25" s="16">
        <v>0</v>
      </c>
      <c r="Q25" s="13">
        <f t="shared" si="4"/>
        <v>1583.0032500000002</v>
      </c>
      <c r="R25" s="14">
        <f t="shared" si="5"/>
        <v>5612.3772499999995</v>
      </c>
      <c r="S25" s="11"/>
    </row>
    <row r="26" spans="1:20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641.76</v>
      </c>
      <c r="O26" s="11">
        <f t="shared" si="7"/>
        <v>48.755400000000002</v>
      </c>
      <c r="P26" s="16">
        <v>0</v>
      </c>
      <c r="Q26" s="13">
        <f t="shared" si="4"/>
        <v>1104.9363000000001</v>
      </c>
      <c r="R26" s="14">
        <f t="shared" si="5"/>
        <v>4495.7998999999991</v>
      </c>
      <c r="S26" s="11"/>
    </row>
    <row r="27" spans="1:20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982.38</v>
      </c>
      <c r="O27" s="11">
        <f t="shared" si="7"/>
        <v>63.223500000000008</v>
      </c>
      <c r="P27" s="16">
        <v>0</v>
      </c>
      <c r="Q27" s="13">
        <f t="shared" si="4"/>
        <v>3270.0032500000002</v>
      </c>
      <c r="R27" s="14">
        <f t="shared" si="5"/>
        <v>3925.37725</v>
      </c>
      <c r="S27" s="11"/>
    </row>
    <row r="28" spans="1:20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641.76</v>
      </c>
      <c r="O28" s="11">
        <f t="shared" si="7"/>
        <v>48.755400000000002</v>
      </c>
      <c r="P28" s="16">
        <v>0</v>
      </c>
      <c r="Q28" s="13">
        <f t="shared" si="4"/>
        <v>1104.9363000000001</v>
      </c>
      <c r="R28" s="14">
        <f t="shared" si="5"/>
        <v>4495.7998999999991</v>
      </c>
      <c r="S28" s="11"/>
    </row>
    <row r="29" spans="1:20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982.38</v>
      </c>
      <c r="O29" s="11">
        <f t="shared" si="7"/>
        <v>63.223500000000008</v>
      </c>
      <c r="P29" s="16">
        <v>0</v>
      </c>
      <c r="Q29" s="13">
        <f t="shared" si="4"/>
        <v>1583.0032500000002</v>
      </c>
      <c r="R29" s="14">
        <f t="shared" si="5"/>
        <v>5612.3772499999995</v>
      </c>
      <c r="S29" s="11"/>
    </row>
    <row r="30" spans="1:20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0</v>
      </c>
      <c r="N30" s="16">
        <v>641.76</v>
      </c>
      <c r="O30" s="11">
        <f t="shared" si="7"/>
        <v>48.755400000000002</v>
      </c>
      <c r="P30" s="16">
        <v>0</v>
      </c>
      <c r="Q30" s="13">
        <f t="shared" si="4"/>
        <v>1104.9363000000001</v>
      </c>
      <c r="R30" s="14">
        <f t="shared" si="5"/>
        <v>4495.7998999999991</v>
      </c>
      <c r="S30" s="11"/>
    </row>
    <row r="31" spans="1:20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 t="shared" si="0"/>
        <v>462.59339999999997</v>
      </c>
      <c r="J31" s="13">
        <f t="shared" si="1"/>
        <v>1220.7633999999998</v>
      </c>
      <c r="K31" s="13">
        <f t="shared" si="2"/>
        <v>17120.833400000003</v>
      </c>
      <c r="L31" s="13">
        <f t="shared" si="3"/>
        <v>1310.6813000000002</v>
      </c>
      <c r="M31" s="16">
        <v>1750</v>
      </c>
      <c r="N31" s="16">
        <v>3295.35</v>
      </c>
      <c r="O31" s="11">
        <v>0</v>
      </c>
      <c r="P31" s="16">
        <v>0</v>
      </c>
      <c r="Q31" s="13">
        <f t="shared" si="4"/>
        <v>6356.0313000000006</v>
      </c>
      <c r="R31" s="14">
        <f t="shared" si="5"/>
        <v>10764.802100000003</v>
      </c>
      <c r="S31" s="11"/>
    </row>
    <row r="32" spans="1:20" s="15" customFormat="1" ht="30" customHeight="1" x14ac:dyDescent="0.15">
      <c r="B32" s="16" t="s">
        <v>178</v>
      </c>
      <c r="C32" s="16" t="s">
        <v>177</v>
      </c>
      <c r="D32" s="16" t="s">
        <v>253</v>
      </c>
      <c r="E32" s="16">
        <v>15419.78</v>
      </c>
      <c r="F32" s="16">
        <v>0</v>
      </c>
      <c r="G32" s="16">
        <v>480.29</v>
      </c>
      <c r="H32" s="16">
        <v>758.17</v>
      </c>
      <c r="I32" s="16">
        <f t="shared" si="0"/>
        <v>462.59339999999997</v>
      </c>
      <c r="J32" s="13">
        <f t="shared" si="1"/>
        <v>1220.7633999999998</v>
      </c>
      <c r="K32" s="13">
        <f t="shared" si="2"/>
        <v>17120.833400000003</v>
      </c>
      <c r="L32" s="13">
        <f t="shared" si="3"/>
        <v>1310.6813000000002</v>
      </c>
      <c r="M32" s="16">
        <v>3427</v>
      </c>
      <c r="N32" s="16">
        <v>3295.35</v>
      </c>
      <c r="O32" s="11">
        <v>0</v>
      </c>
      <c r="P32" s="16">
        <v>0</v>
      </c>
      <c r="Q32" s="13">
        <f t="shared" si="4"/>
        <v>8033.0313000000006</v>
      </c>
      <c r="R32" s="14">
        <f t="shared" si="5"/>
        <v>9087.8021000000026</v>
      </c>
      <c r="S32" s="11"/>
      <c r="T32" s="17"/>
    </row>
    <row r="33" spans="1:20" s="15" customFormat="1" ht="30" customHeight="1" thickBot="1" x14ac:dyDescent="0.2">
      <c r="B33" s="16" t="s">
        <v>176</v>
      </c>
      <c r="C33" s="16" t="s">
        <v>175</v>
      </c>
      <c r="D33" s="16" t="s">
        <v>250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 t="shared" si="0"/>
        <v>462.59339999999997</v>
      </c>
      <c r="J33" s="13">
        <f t="shared" si="1"/>
        <v>1220.7633999999998</v>
      </c>
      <c r="K33" s="13">
        <f t="shared" si="2"/>
        <v>17120.833400000003</v>
      </c>
      <c r="L33" s="13">
        <f t="shared" si="3"/>
        <v>1310.6813000000002</v>
      </c>
      <c r="M33" s="16">
        <v>2750</v>
      </c>
      <c r="N33" s="16">
        <v>3295.35</v>
      </c>
      <c r="O33" s="11">
        <v>0</v>
      </c>
      <c r="P33" s="16">
        <v>0</v>
      </c>
      <c r="Q33" s="13">
        <f t="shared" si="4"/>
        <v>7356.0313000000006</v>
      </c>
      <c r="R33" s="14">
        <f t="shared" si="5"/>
        <v>9764.8021000000026</v>
      </c>
      <c r="S33" s="16"/>
      <c r="T33" s="17"/>
    </row>
    <row r="34" spans="1:20" ht="10.5" customHeight="1" thickBot="1" x14ac:dyDescent="0.2">
      <c r="A34" s="20"/>
      <c r="B34" s="21"/>
      <c r="C34" s="5" t="s">
        <v>75</v>
      </c>
      <c r="D34" s="5"/>
      <c r="E34" s="22">
        <f t="shared" ref="E34:R34" si="8">SUM(E5:E33)</f>
        <v>245156.66000000009</v>
      </c>
      <c r="F34" s="22">
        <f t="shared" si="8"/>
        <v>2428.5000000000018</v>
      </c>
      <c r="G34" s="22">
        <f t="shared" si="8"/>
        <v>9116.64</v>
      </c>
      <c r="H34" s="22">
        <f t="shared" si="8"/>
        <v>14077.050000000001</v>
      </c>
      <c r="I34" s="22">
        <f t="shared" si="8"/>
        <v>7354.6998000000003</v>
      </c>
      <c r="J34" s="22">
        <f t="shared" si="8"/>
        <v>21431.749799999998</v>
      </c>
      <c r="K34" s="22">
        <f t="shared" si="8"/>
        <v>278133.5498000001</v>
      </c>
      <c r="L34" s="22">
        <f t="shared" si="8"/>
        <v>20838.316100000007</v>
      </c>
      <c r="M34" s="22">
        <f t="shared" si="8"/>
        <v>31986.769999999997</v>
      </c>
      <c r="N34" s="22">
        <f t="shared" si="8"/>
        <v>45702.27</v>
      </c>
      <c r="O34" s="22">
        <f t="shared" si="8"/>
        <v>1233.6237000000003</v>
      </c>
      <c r="P34" s="22">
        <f t="shared" si="8"/>
        <v>679.7</v>
      </c>
      <c r="Q34" s="22">
        <f t="shared" si="8"/>
        <v>100440.6798</v>
      </c>
      <c r="R34" s="23">
        <f t="shared" si="8"/>
        <v>177692.87</v>
      </c>
      <c r="S34" s="24"/>
    </row>
    <row r="35" spans="1:20" ht="10.5" customHeight="1" x14ac:dyDescent="0.15">
      <c r="A35" s="25"/>
      <c r="B35" s="2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"/>
    </row>
    <row r="36" spans="1:20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20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20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20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20" x14ac:dyDescent="0.15">
      <c r="A40" s="2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20" x14ac:dyDescent="0.15">
      <c r="A41" s="2"/>
      <c r="B41" s="2"/>
      <c r="C41" s="26"/>
      <c r="D41" s="26"/>
      <c r="E41" s="27"/>
      <c r="F41" s="27"/>
      <c r="G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20" x14ac:dyDescent="0.15">
      <c r="A42" s="2"/>
      <c r="B42" s="28"/>
      <c r="C42" s="2" t="s">
        <v>76</v>
      </c>
      <c r="D42" s="2"/>
      <c r="E42" s="2"/>
      <c r="F42" s="2" t="s">
        <v>77</v>
      </c>
      <c r="G42" s="2"/>
      <c r="J42" s="2" t="s">
        <v>78</v>
      </c>
      <c r="L42" s="2"/>
      <c r="N42" s="2"/>
      <c r="P42" s="2"/>
      <c r="R42" s="2"/>
    </row>
    <row r="43" spans="1:20" ht="22.5" customHeight="1" x14ac:dyDescent="0.15">
      <c r="A43" s="2"/>
      <c r="B43" s="26"/>
      <c r="C43" s="26"/>
      <c r="D43" s="26"/>
      <c r="E43" s="26"/>
      <c r="G43" s="26"/>
      <c r="J43" s="2"/>
      <c r="L43" s="2"/>
      <c r="N43" s="2"/>
      <c r="O43" s="2"/>
      <c r="P43" s="2"/>
      <c r="R43" s="2"/>
    </row>
    <row r="44" spans="1:20" x14ac:dyDescent="0.15">
      <c r="A44" s="2"/>
      <c r="B44" s="2"/>
      <c r="C44" s="2" t="s">
        <v>79</v>
      </c>
      <c r="D44" s="2"/>
      <c r="E44" s="2"/>
      <c r="F44" s="2" t="s">
        <v>80</v>
      </c>
      <c r="J44" s="2" t="s">
        <v>81</v>
      </c>
      <c r="L44" s="2"/>
      <c r="R44" s="2"/>
      <c r="S44" s="2"/>
    </row>
    <row r="45" spans="1:20" x14ac:dyDescent="0.15">
      <c r="A45" s="2"/>
      <c r="B45" s="2"/>
      <c r="C45" s="2"/>
      <c r="D45" s="2"/>
      <c r="E45" s="2"/>
      <c r="F45" s="2"/>
      <c r="J45" s="2"/>
      <c r="L45" s="2"/>
      <c r="R45" s="2"/>
      <c r="S45" s="2"/>
    </row>
    <row r="46" spans="1:20" x14ac:dyDescent="0.15">
      <c r="A46" s="2"/>
      <c r="B46" s="2"/>
      <c r="C46" s="2" t="s">
        <v>82</v>
      </c>
      <c r="D46" s="2"/>
      <c r="E46" s="2"/>
      <c r="F46" s="2" t="s">
        <v>83</v>
      </c>
      <c r="J46" s="2" t="s">
        <v>174</v>
      </c>
      <c r="L46" s="2"/>
      <c r="R46" s="2"/>
      <c r="S46" s="2"/>
    </row>
    <row r="47" spans="1:20" x14ac:dyDescent="0.15">
      <c r="A47" s="2"/>
      <c r="B47" s="2"/>
      <c r="C47" s="2" t="s">
        <v>85</v>
      </c>
      <c r="D47" s="2"/>
      <c r="E47" s="2"/>
      <c r="F47" s="2" t="s">
        <v>86</v>
      </c>
      <c r="J47" s="2" t="s">
        <v>87</v>
      </c>
      <c r="L47" s="2"/>
      <c r="R47" s="2"/>
      <c r="S47" s="2"/>
    </row>
    <row r="48" spans="1:20" x14ac:dyDescent="0.15">
      <c r="A48" s="2"/>
      <c r="B48" s="2"/>
      <c r="C48" s="2"/>
      <c r="D48" s="2"/>
      <c r="E48" s="2"/>
      <c r="F48" s="2"/>
      <c r="G48" s="2"/>
      <c r="K48" s="2"/>
      <c r="L48" s="2"/>
      <c r="M48" s="27"/>
      <c r="Q48" s="2"/>
      <c r="R48" s="2"/>
      <c r="S48" s="2"/>
    </row>
    <row r="49" spans="2:18" x14ac:dyDescent="0.15">
      <c r="B49" s="2"/>
      <c r="C49" s="2"/>
      <c r="D49" s="2"/>
      <c r="E49" s="2"/>
      <c r="F49" s="2"/>
      <c r="G49" s="2"/>
      <c r="H49" s="2"/>
      <c r="I49" s="2"/>
      <c r="J49" s="27"/>
      <c r="K49" s="2"/>
      <c r="L49" s="2"/>
      <c r="M49" s="2"/>
      <c r="N49" s="2"/>
      <c r="O49" s="2"/>
      <c r="P49" s="2"/>
      <c r="Q49" s="2"/>
    </row>
    <row r="50" spans="2:18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2:18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  <c r="R51" s="2"/>
    </row>
    <row r="52" spans="2:18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2:18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2:18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2:18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</row>
    <row r="56" spans="2:18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2:18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2:18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2:18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2:18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2:18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2:18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2:18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2:18" x14ac:dyDescent="0.15">
      <c r="B64" s="28"/>
      <c r="C64" s="29"/>
      <c r="D64" s="29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"/>
      <c r="C68" s="2"/>
      <c r="D68" s="2"/>
      <c r="E68" s="2"/>
      <c r="F68" s="2"/>
      <c r="G68" s="2"/>
      <c r="H68" s="2"/>
      <c r="I68" s="2"/>
      <c r="J68" s="27"/>
      <c r="K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6"/>
      <c r="C74" s="26"/>
      <c r="D74" s="26"/>
      <c r="E74" s="2"/>
      <c r="F74" s="2"/>
      <c r="G74" s="27"/>
      <c r="H74" s="2"/>
      <c r="I74" s="27"/>
      <c r="J74" s="27"/>
      <c r="K74" s="2"/>
      <c r="L74" s="2"/>
      <c r="M74" s="2"/>
      <c r="N74" s="2"/>
      <c r="O74" s="2"/>
      <c r="P74" s="2"/>
      <c r="Q74" s="2"/>
    </row>
    <row r="75" spans="2:17" x14ac:dyDescent="0.1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2:17" x14ac:dyDescent="0.15">
      <c r="B76" s="2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30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6"/>
      <c r="L88" s="26"/>
      <c r="M88" s="26"/>
      <c r="N88" s="26"/>
      <c r="O88" s="26"/>
      <c r="P88" s="26"/>
      <c r="Q88" s="26"/>
      <c r="R88" s="26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x14ac:dyDescent="0.15">
      <c r="B90" s="26"/>
      <c r="C90" s="26"/>
      <c r="D90" s="26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"/>
      <c r="C91" s="2"/>
      <c r="D91" s="2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31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A118" s="31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s="31" customFormat="1" x14ac:dyDescent="0.1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15"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4"/>
  <sheetViews>
    <sheetView zoomScale="144" zoomScaleNormal="144" workbookViewId="0">
      <pane xSplit="3" ySplit="4" topLeftCell="D31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0.710937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20" ht="34.5" customHeight="1" x14ac:dyDescent="0.3">
      <c r="C2" s="309" t="s">
        <v>192</v>
      </c>
      <c r="D2" s="309"/>
      <c r="E2" s="309"/>
      <c r="F2" s="309"/>
      <c r="G2" s="309"/>
      <c r="H2" s="309"/>
      <c r="I2" s="309"/>
      <c r="J2" s="309"/>
      <c r="K2" s="309"/>
      <c r="L2" s="309"/>
    </row>
    <row r="3" spans="1:20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0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20" s="15" customFormat="1" ht="30" customHeight="1" x14ac:dyDescent="0.15">
      <c r="A5" s="10" t="s">
        <v>15</v>
      </c>
      <c r="B5" s="11" t="s">
        <v>16</v>
      </c>
      <c r="C5" s="11" t="s">
        <v>17</v>
      </c>
      <c r="D5" s="11" t="s">
        <v>248</v>
      </c>
      <c r="E5" s="12">
        <v>28621.96</v>
      </c>
      <c r="F5" s="11">
        <v>0</v>
      </c>
      <c r="G5" s="12">
        <v>808.5</v>
      </c>
      <c r="H5" s="11">
        <v>1144</v>
      </c>
      <c r="I5" s="11">
        <f>(E5*3%)</f>
        <v>858.65879999999993</v>
      </c>
      <c r="J5" s="13">
        <f>(H5+I5)</f>
        <v>2002.6587999999999</v>
      </c>
      <c r="K5" s="13">
        <f>SUM(E5:I5)</f>
        <v>31433.1188</v>
      </c>
      <c r="L5" s="13">
        <f>(E5*8.5%)</f>
        <v>2432.8666000000003</v>
      </c>
      <c r="M5" s="11">
        <v>0</v>
      </c>
      <c r="N5" s="11">
        <v>7614.62</v>
      </c>
      <c r="O5" s="11"/>
      <c r="P5" s="11">
        <v>0</v>
      </c>
      <c r="Q5" s="13">
        <f>(L5+M5+N5+O5+P5)</f>
        <v>10047.4866</v>
      </c>
      <c r="R5" s="14">
        <f>(K5-Q5)</f>
        <v>21385.6322</v>
      </c>
      <c r="S5" s="13"/>
    </row>
    <row r="6" spans="1:20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ref="I6:I34" si="0">(E6*3%)</f>
        <v>189.6705</v>
      </c>
      <c r="J6" s="13">
        <f t="shared" ref="J6:J34" si="1">(H6+I6)</f>
        <v>595.9905</v>
      </c>
      <c r="K6" s="13">
        <f t="shared" ref="K6:K34" si="2">SUM(E6:I6)</f>
        <v>7324.9005000000006</v>
      </c>
      <c r="L6" s="13">
        <f t="shared" ref="L6:L34" si="3">(E6*8.5%)</f>
        <v>537.39975000000004</v>
      </c>
      <c r="M6" s="11">
        <v>0</v>
      </c>
      <c r="N6" s="11">
        <v>1017.41</v>
      </c>
      <c r="O6" s="11">
        <f t="shared" ref="O6:O11" si="4">(E6*1%)</f>
        <v>63.223500000000008</v>
      </c>
      <c r="P6" s="11">
        <v>0</v>
      </c>
      <c r="Q6" s="13">
        <f t="shared" ref="Q6:Q34" si="5">(L6+M6+N6+O6+P6)</f>
        <v>1618.03325</v>
      </c>
      <c r="R6" s="14">
        <f t="shared" ref="R6:R34" si="6">(K6-Q6)</f>
        <v>5706.8672500000011</v>
      </c>
      <c r="S6" s="11"/>
    </row>
    <row r="7" spans="1:20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161.9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7357.2804999999998</v>
      </c>
      <c r="L7" s="13">
        <f t="shared" si="3"/>
        <v>537.39975000000004</v>
      </c>
      <c r="M7" s="11">
        <v>2862.58</v>
      </c>
      <c r="N7" s="11">
        <v>1024.33</v>
      </c>
      <c r="O7" s="11">
        <f t="shared" si="4"/>
        <v>63.223500000000008</v>
      </c>
      <c r="P7" s="11">
        <v>0</v>
      </c>
      <c r="Q7" s="13">
        <f t="shared" si="5"/>
        <v>4487.5332500000004</v>
      </c>
      <c r="R7" s="14">
        <f t="shared" si="6"/>
        <v>2869.7472499999994</v>
      </c>
      <c r="S7" s="11"/>
    </row>
    <row r="8" spans="1:20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1089</v>
      </c>
      <c r="N8" s="11">
        <v>1301</v>
      </c>
      <c r="O8" s="11">
        <f t="shared" si="4"/>
        <v>75.632300000000001</v>
      </c>
      <c r="P8" s="11">
        <v>0</v>
      </c>
      <c r="Q8" s="13">
        <f t="shared" si="5"/>
        <v>3108.5068500000002</v>
      </c>
      <c r="R8" s="14">
        <f t="shared" si="6"/>
        <v>5544.0500499999998</v>
      </c>
      <c r="S8" s="11"/>
    </row>
    <row r="9" spans="1:20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1500</v>
      </c>
      <c r="N9" s="11">
        <v>1031.24</v>
      </c>
      <c r="O9" s="11">
        <f t="shared" si="4"/>
        <v>63.223500000000008</v>
      </c>
      <c r="P9" s="11">
        <v>0</v>
      </c>
      <c r="Q9" s="13">
        <f t="shared" si="5"/>
        <v>3131.8632500000003</v>
      </c>
      <c r="R9" s="14">
        <f t="shared" si="6"/>
        <v>4257.7972499999996</v>
      </c>
      <c r="S9" s="11"/>
    </row>
    <row r="10" spans="1:20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1294.08</v>
      </c>
      <c r="O10" s="11">
        <f t="shared" si="4"/>
        <v>75.632300000000001</v>
      </c>
      <c r="P10" s="11">
        <v>0</v>
      </c>
      <c r="Q10" s="13">
        <f t="shared" si="5"/>
        <v>2012.5868499999999</v>
      </c>
      <c r="R10" s="14">
        <f t="shared" si="6"/>
        <v>6607.5900500000007</v>
      </c>
      <c r="S10" s="11"/>
    </row>
    <row r="11" spans="1:20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1031.24</v>
      </c>
      <c r="O11" s="11">
        <f t="shared" si="4"/>
        <v>63.223500000000008</v>
      </c>
      <c r="P11" s="11">
        <v>0</v>
      </c>
      <c r="Q11" s="13">
        <f t="shared" si="5"/>
        <v>3656.8632500000003</v>
      </c>
      <c r="R11" s="14">
        <f t="shared" si="6"/>
        <v>3732.7972499999996</v>
      </c>
      <c r="S11" s="11"/>
    </row>
    <row r="12" spans="1:20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697.54</v>
      </c>
      <c r="O12" s="11"/>
      <c r="P12" s="11">
        <v>0</v>
      </c>
      <c r="Q12" s="13">
        <f t="shared" si="5"/>
        <v>1111.9609</v>
      </c>
      <c r="R12" s="14">
        <f t="shared" si="6"/>
        <v>4715.4352999999992</v>
      </c>
      <c r="S12" s="11"/>
    </row>
    <row r="13" spans="1:20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683.71</v>
      </c>
      <c r="O13" s="11"/>
      <c r="P13" s="11">
        <v>0</v>
      </c>
      <c r="Q13" s="13">
        <f t="shared" si="5"/>
        <v>1098.1309000000001</v>
      </c>
      <c r="R13" s="14">
        <f t="shared" si="6"/>
        <v>4664.5052999999989</v>
      </c>
      <c r="S13" s="11"/>
    </row>
    <row r="14" spans="1:20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1038.1600000000001</v>
      </c>
      <c r="O14" s="11"/>
      <c r="P14" s="11">
        <v>0</v>
      </c>
      <c r="Q14" s="13">
        <f t="shared" si="5"/>
        <v>2953.70975</v>
      </c>
      <c r="R14" s="14">
        <f t="shared" si="6"/>
        <v>4468.3307500000001</v>
      </c>
      <c r="S14" s="11"/>
    </row>
    <row r="15" spans="1:20" s="15" customFormat="1" ht="30" customHeight="1" x14ac:dyDescent="0.15">
      <c r="B15" s="16" t="s">
        <v>39</v>
      </c>
      <c r="C15" s="16" t="s">
        <v>40</v>
      </c>
      <c r="D15" s="11" t="s">
        <v>250</v>
      </c>
      <c r="E15" s="16">
        <v>15419.78</v>
      </c>
      <c r="F15" s="16">
        <v>0</v>
      </c>
      <c r="G15" s="16">
        <v>480.29</v>
      </c>
      <c r="H15" s="16">
        <v>758.17</v>
      </c>
      <c r="I15" s="16">
        <f t="shared" si="0"/>
        <v>462.59339999999997</v>
      </c>
      <c r="J15" s="13">
        <f t="shared" si="1"/>
        <v>1220.7633999999998</v>
      </c>
      <c r="K15" s="13">
        <f t="shared" si="2"/>
        <v>17120.833400000003</v>
      </c>
      <c r="L15" s="13">
        <f>(E15*8.5%)</f>
        <v>1310.6813000000002</v>
      </c>
      <c r="M15" s="16">
        <v>0</v>
      </c>
      <c r="N15" s="16">
        <v>3320.93</v>
      </c>
      <c r="O15" s="11">
        <v>0</v>
      </c>
      <c r="P15" s="16">
        <v>0</v>
      </c>
      <c r="Q15" s="13">
        <f t="shared" si="5"/>
        <v>4631.6113000000005</v>
      </c>
      <c r="R15" s="14">
        <f t="shared" si="6"/>
        <v>12489.222100000003</v>
      </c>
      <c r="S15" s="16"/>
      <c r="T15" s="17"/>
    </row>
    <row r="16" spans="1:20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669.88</v>
      </c>
      <c r="O16" s="11">
        <f t="shared" ref="O16:O30" si="7">(E16*1%)</f>
        <v>48.755400000000002</v>
      </c>
      <c r="P16" s="11">
        <v>0</v>
      </c>
      <c r="Q16" s="13">
        <f t="shared" si="5"/>
        <v>1133.0563</v>
      </c>
      <c r="R16" s="14">
        <f t="shared" si="6"/>
        <v>4564.8199000000004</v>
      </c>
      <c r="S16" s="11"/>
    </row>
    <row r="17" spans="1:19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574</v>
      </c>
      <c r="N17" s="11">
        <v>1010.49</v>
      </c>
      <c r="O17" s="11">
        <f t="shared" si="7"/>
        <v>63.223500000000008</v>
      </c>
      <c r="P17" s="11">
        <v>0</v>
      </c>
      <c r="Q17" s="13">
        <f t="shared" si="5"/>
        <v>2185.1132500000003</v>
      </c>
      <c r="R17" s="14">
        <f t="shared" si="6"/>
        <v>5107.4072500000002</v>
      </c>
      <c r="S17" s="11"/>
    </row>
    <row r="18" spans="1:19" s="15" customFormat="1" ht="30" customHeight="1" x14ac:dyDescent="0.15">
      <c r="A18" s="18"/>
      <c r="B18" s="11" t="s">
        <v>47</v>
      </c>
      <c r="C18" s="19" t="s">
        <v>48</v>
      </c>
      <c r="D18" s="11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2907.86</v>
      </c>
      <c r="N18" s="11">
        <v>1010.49</v>
      </c>
      <c r="O18" s="11">
        <f t="shared" si="7"/>
        <v>63.223500000000008</v>
      </c>
      <c r="P18" s="11">
        <v>0</v>
      </c>
      <c r="Q18" s="13">
        <f t="shared" si="5"/>
        <v>4518.97325</v>
      </c>
      <c r="R18" s="14">
        <f t="shared" si="6"/>
        <v>2773.5472500000005</v>
      </c>
      <c r="S18" s="11"/>
    </row>
    <row r="19" spans="1:19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3339.1</v>
      </c>
      <c r="O19" s="11"/>
      <c r="P19" s="11">
        <v>0</v>
      </c>
      <c r="Q19" s="13">
        <f t="shared" si="5"/>
        <v>4649.7813000000006</v>
      </c>
      <c r="R19" s="14">
        <f t="shared" si="6"/>
        <v>12568.192100000002</v>
      </c>
      <c r="S19" s="11"/>
    </row>
    <row r="20" spans="1:19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1280.25</v>
      </c>
      <c r="O20" s="11">
        <f t="shared" si="7"/>
        <v>75.632300000000001</v>
      </c>
      <c r="P20" s="11">
        <v>0</v>
      </c>
      <c r="Q20" s="13">
        <f t="shared" si="5"/>
        <v>6193.1668500000005</v>
      </c>
      <c r="R20" s="14">
        <f t="shared" si="6"/>
        <v>2362.2500499999996</v>
      </c>
      <c r="S20" s="11"/>
    </row>
    <row r="21" spans="1:19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0</v>
      </c>
      <c r="N21" s="11">
        <v>1003.58</v>
      </c>
      <c r="O21" s="11">
        <f t="shared" si="7"/>
        <v>63.223500000000008</v>
      </c>
      <c r="P21" s="11">
        <v>0</v>
      </c>
      <c r="Q21" s="13">
        <f t="shared" si="5"/>
        <v>1604.20325</v>
      </c>
      <c r="R21" s="14">
        <f>(K21-Q21)</f>
        <v>5655.9372500000009</v>
      </c>
      <c r="S21" s="11"/>
    </row>
    <row r="22" spans="1:19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1003.58</v>
      </c>
      <c r="O22" s="11">
        <f t="shared" si="7"/>
        <v>63.223500000000008</v>
      </c>
      <c r="P22" s="11">
        <v>0</v>
      </c>
      <c r="Q22" s="13">
        <f t="shared" si="5"/>
        <v>1604.20325</v>
      </c>
      <c r="R22" s="14">
        <f t="shared" si="6"/>
        <v>5655.9372500000009</v>
      </c>
      <c r="S22" s="11"/>
    </row>
    <row r="23" spans="1:19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759.23</v>
      </c>
      <c r="O23" s="11">
        <f t="shared" si="7"/>
        <v>53.023199999999996</v>
      </c>
      <c r="P23" s="16">
        <v>0</v>
      </c>
      <c r="Q23" s="13">
        <f t="shared" si="5"/>
        <v>1262.9504000000002</v>
      </c>
      <c r="R23" s="14">
        <f t="shared" si="6"/>
        <v>4853.2392</v>
      </c>
      <c r="S23" s="11"/>
    </row>
    <row r="24" spans="1:19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1003.58</v>
      </c>
      <c r="O24" s="11">
        <f t="shared" si="7"/>
        <v>63.223500000000008</v>
      </c>
      <c r="P24" s="16">
        <v>0</v>
      </c>
      <c r="Q24" s="13">
        <f t="shared" si="5"/>
        <v>3113.20325</v>
      </c>
      <c r="R24" s="14">
        <f t="shared" si="6"/>
        <v>4146.9372500000009</v>
      </c>
      <c r="S24" s="11"/>
    </row>
    <row r="25" spans="1:19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989.74</v>
      </c>
      <c r="O25" s="11">
        <f t="shared" si="7"/>
        <v>63.223500000000008</v>
      </c>
      <c r="P25" s="16">
        <v>0</v>
      </c>
      <c r="Q25" s="13">
        <f t="shared" si="5"/>
        <v>1590.3632500000001</v>
      </c>
      <c r="R25" s="14">
        <f t="shared" si="6"/>
        <v>5605.0172499999999</v>
      </c>
      <c r="S25" s="11"/>
    </row>
    <row r="26" spans="1:19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649.13</v>
      </c>
      <c r="O26" s="11">
        <f t="shared" si="7"/>
        <v>48.755400000000002</v>
      </c>
      <c r="P26" s="16">
        <v>0</v>
      </c>
      <c r="Q26" s="13">
        <f t="shared" si="5"/>
        <v>1112.3063</v>
      </c>
      <c r="R26" s="14">
        <f t="shared" si="6"/>
        <v>4488.4298999999992</v>
      </c>
      <c r="S26" s="11"/>
    </row>
    <row r="27" spans="1:19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989.74</v>
      </c>
      <c r="O27" s="11">
        <f t="shared" si="7"/>
        <v>63.223500000000008</v>
      </c>
      <c r="P27" s="16">
        <v>0</v>
      </c>
      <c r="Q27" s="13">
        <f t="shared" si="5"/>
        <v>3277.3632500000003</v>
      </c>
      <c r="R27" s="14">
        <f t="shared" si="6"/>
        <v>3918.0172499999999</v>
      </c>
      <c r="S27" s="11"/>
    </row>
    <row r="28" spans="1:19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649.13</v>
      </c>
      <c r="O28" s="11">
        <f t="shared" si="7"/>
        <v>48.755400000000002</v>
      </c>
      <c r="P28" s="16">
        <v>0</v>
      </c>
      <c r="Q28" s="13">
        <f t="shared" si="5"/>
        <v>1112.3063</v>
      </c>
      <c r="R28" s="14">
        <f t="shared" si="6"/>
        <v>4488.4298999999992</v>
      </c>
      <c r="S28" s="11"/>
    </row>
    <row r="29" spans="1:19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989.74</v>
      </c>
      <c r="O29" s="11">
        <f t="shared" si="7"/>
        <v>63.223500000000008</v>
      </c>
      <c r="P29" s="16">
        <v>0</v>
      </c>
      <c r="Q29" s="13">
        <f t="shared" si="5"/>
        <v>1590.3632500000001</v>
      </c>
      <c r="R29" s="14">
        <f t="shared" si="6"/>
        <v>5605.0172499999999</v>
      </c>
      <c r="S29" s="11"/>
    </row>
    <row r="30" spans="1:19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649.13</v>
      </c>
      <c r="O30" s="11">
        <f t="shared" si="7"/>
        <v>48.755400000000002</v>
      </c>
      <c r="P30" s="16">
        <v>0</v>
      </c>
      <c r="Q30" s="13">
        <f t="shared" si="5"/>
        <v>2467.3063000000002</v>
      </c>
      <c r="R30" s="14">
        <f t="shared" si="6"/>
        <v>3133.4298999999992</v>
      </c>
      <c r="S30" s="11"/>
    </row>
    <row r="31" spans="1:19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>(E31*3%)</f>
        <v>462.59339999999997</v>
      </c>
      <c r="J31" s="13">
        <f>(H31+I31)</f>
        <v>1220.7633999999998</v>
      </c>
      <c r="K31" s="13">
        <f>SUM(E31:I31)</f>
        <v>17120.833400000003</v>
      </c>
      <c r="L31" s="13">
        <f>(E31*8.5%)</f>
        <v>1310.6813000000002</v>
      </c>
      <c r="M31" s="16">
        <v>1750</v>
      </c>
      <c r="N31" s="16">
        <v>3320.93</v>
      </c>
      <c r="O31" s="11">
        <v>0</v>
      </c>
      <c r="P31" s="16">
        <v>0</v>
      </c>
      <c r="Q31" s="13">
        <f>(L31+M31+N31+O31+P31)</f>
        <v>6381.6113000000005</v>
      </c>
      <c r="R31" s="14">
        <f>(K31-Q31)</f>
        <v>10739.222100000003</v>
      </c>
      <c r="S31" s="11"/>
    </row>
    <row r="32" spans="1:19" s="15" customFormat="1" ht="30" customHeight="1" x14ac:dyDescent="0.15">
      <c r="B32" s="16" t="s">
        <v>90</v>
      </c>
      <c r="C32" s="16" t="s">
        <v>91</v>
      </c>
      <c r="D32" s="16" t="s">
        <v>253</v>
      </c>
      <c r="E32" s="16">
        <v>15419.78</v>
      </c>
      <c r="F32" s="16">
        <v>0</v>
      </c>
      <c r="G32" s="16">
        <v>480.29</v>
      </c>
      <c r="H32" s="16">
        <v>758.17</v>
      </c>
      <c r="I32" s="16">
        <f>(E32*3%)</f>
        <v>462.59339999999997</v>
      </c>
      <c r="J32" s="13">
        <f>(H32+I32)</f>
        <v>1220.7633999999998</v>
      </c>
      <c r="K32" s="13">
        <f>SUM(E32:I32)</f>
        <v>17120.833400000003</v>
      </c>
      <c r="L32" s="13">
        <f>(E32*8.5%)</f>
        <v>1310.6813000000002</v>
      </c>
      <c r="M32" s="16">
        <v>0</v>
      </c>
      <c r="N32" s="16">
        <v>3320.93</v>
      </c>
      <c r="O32" s="11">
        <v>0</v>
      </c>
      <c r="P32" s="16">
        <v>0</v>
      </c>
      <c r="Q32" s="13">
        <f>(L32+M32+N32+O32+P32)</f>
        <v>4631.6113000000005</v>
      </c>
      <c r="R32" s="14">
        <f>(K32-Q32)</f>
        <v>12489.222100000003</v>
      </c>
      <c r="S32" s="11"/>
    </row>
    <row r="33" spans="1:19" s="15" customFormat="1" ht="30" customHeight="1" x14ac:dyDescent="0.15">
      <c r="B33" s="16" t="s">
        <v>92</v>
      </c>
      <c r="C33" s="16" t="s">
        <v>93</v>
      </c>
      <c r="D33" s="16" t="s">
        <v>252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>(E33*3%)</f>
        <v>462.59339999999997</v>
      </c>
      <c r="J33" s="13">
        <f>(H33+I33)</f>
        <v>1220.7633999999998</v>
      </c>
      <c r="K33" s="13">
        <f>SUM(E33:I33)</f>
        <v>17120.833400000003</v>
      </c>
      <c r="L33" s="13">
        <f>(E33*8.5%)</f>
        <v>1310.6813000000002</v>
      </c>
      <c r="M33" s="16">
        <v>0</v>
      </c>
      <c r="N33" s="16">
        <v>3320.93</v>
      </c>
      <c r="O33" s="11">
        <v>0</v>
      </c>
      <c r="P33" s="16">
        <v>0</v>
      </c>
      <c r="Q33" s="13">
        <f>(L33+M33+N33+O33+P33)</f>
        <v>4631.6113000000005</v>
      </c>
      <c r="R33" s="14">
        <f>(K33-Q33)</f>
        <v>12489.222100000003</v>
      </c>
      <c r="S33" s="11"/>
    </row>
    <row r="34" spans="1:19" s="15" customFormat="1" ht="30" customHeight="1" thickBot="1" x14ac:dyDescent="0.2">
      <c r="B34" s="16" t="s">
        <v>96</v>
      </c>
      <c r="C34" s="170" t="s">
        <v>214</v>
      </c>
      <c r="D34" s="16" t="s">
        <v>251</v>
      </c>
      <c r="E34" s="16">
        <v>6322.35</v>
      </c>
      <c r="F34" s="16">
        <v>0</v>
      </c>
      <c r="G34" s="16">
        <v>277.04000000000002</v>
      </c>
      <c r="H34" s="16">
        <v>406.32</v>
      </c>
      <c r="I34" s="16">
        <f t="shared" si="0"/>
        <v>189.6705</v>
      </c>
      <c r="J34" s="13">
        <f t="shared" si="1"/>
        <v>595.9905</v>
      </c>
      <c r="K34" s="13">
        <f t="shared" si="2"/>
        <v>7195.3805000000002</v>
      </c>
      <c r="L34" s="13">
        <f t="shared" si="3"/>
        <v>537.39975000000004</v>
      </c>
      <c r="M34" s="16">
        <v>0</v>
      </c>
      <c r="N34" s="16">
        <v>989.74</v>
      </c>
      <c r="O34" s="11">
        <v>0</v>
      </c>
      <c r="P34" s="16">
        <v>0</v>
      </c>
      <c r="Q34" s="13">
        <f t="shared" si="5"/>
        <v>1527.13975</v>
      </c>
      <c r="R34" s="14">
        <f t="shared" si="6"/>
        <v>5668.2407499999999</v>
      </c>
      <c r="S34" s="11"/>
    </row>
    <row r="35" spans="1:19" ht="10.5" customHeight="1" thickBot="1" x14ac:dyDescent="0.2">
      <c r="A35" s="20"/>
      <c r="B35" s="21"/>
      <c r="C35" s="5" t="s">
        <v>75</v>
      </c>
      <c r="D35" s="5"/>
      <c r="E35" s="22">
        <f t="shared" ref="E35:R35" si="8">SUM(E5:E34)</f>
        <v>251479.0100000001</v>
      </c>
      <c r="F35" s="22">
        <f t="shared" si="8"/>
        <v>2298.9800000000014</v>
      </c>
      <c r="G35" s="22">
        <f t="shared" si="8"/>
        <v>9393.68</v>
      </c>
      <c r="H35" s="22">
        <f t="shared" si="8"/>
        <v>14483.37</v>
      </c>
      <c r="I35" s="22">
        <f t="shared" si="8"/>
        <v>7544.3703000000005</v>
      </c>
      <c r="J35" s="22">
        <f t="shared" si="8"/>
        <v>22027.740299999998</v>
      </c>
      <c r="K35" s="22">
        <f t="shared" si="8"/>
        <v>285199.41030000016</v>
      </c>
      <c r="L35" s="22">
        <f t="shared" si="8"/>
        <v>21375.715850000008</v>
      </c>
      <c r="M35" s="22">
        <f t="shared" si="8"/>
        <v>22832</v>
      </c>
      <c r="N35" s="22">
        <f t="shared" si="8"/>
        <v>47003.579999999994</v>
      </c>
      <c r="O35" s="22">
        <f t="shared" si="8"/>
        <v>1233.6237000000003</v>
      </c>
      <c r="P35" s="22">
        <f t="shared" si="8"/>
        <v>0</v>
      </c>
      <c r="Q35" s="22">
        <f t="shared" si="8"/>
        <v>92444.919549999991</v>
      </c>
      <c r="R35" s="23">
        <f t="shared" si="8"/>
        <v>192754.49075000003</v>
      </c>
      <c r="S35" s="24"/>
    </row>
    <row r="36" spans="1:19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19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19" ht="10.5" customHeight="1" x14ac:dyDescent="0.15">
      <c r="A38" s="25"/>
      <c r="B38" s="27" t="s">
        <v>215</v>
      </c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19" ht="10.5" customHeight="1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"/>
    </row>
    <row r="40" spans="1:19" x14ac:dyDescent="0.15">
      <c r="A40" s="25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19" x14ac:dyDescent="0.15">
      <c r="A41" s="2"/>
      <c r="B41" s="2"/>
      <c r="C41" s="26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19" x14ac:dyDescent="0.15">
      <c r="A42" s="2"/>
      <c r="B42" s="2"/>
      <c r="C42" s="26"/>
      <c r="D42" s="26"/>
      <c r="E42" s="27"/>
      <c r="F42" s="27"/>
      <c r="G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9" x14ac:dyDescent="0.15">
      <c r="A43" s="2"/>
      <c r="B43" s="28"/>
      <c r="C43" s="2" t="s">
        <v>76</v>
      </c>
      <c r="D43" s="2"/>
      <c r="E43" s="2"/>
      <c r="F43" s="2" t="s">
        <v>77</v>
      </c>
      <c r="G43" s="2"/>
      <c r="J43" s="2" t="s">
        <v>78</v>
      </c>
      <c r="L43" s="2"/>
      <c r="N43" s="2"/>
      <c r="P43" s="2"/>
      <c r="R43" s="2"/>
    </row>
    <row r="44" spans="1:19" ht="22.5" customHeight="1" x14ac:dyDescent="0.15">
      <c r="A44" s="2"/>
      <c r="B44" s="26"/>
      <c r="C44" s="26"/>
      <c r="D44" s="26"/>
      <c r="E44" s="26"/>
      <c r="G44" s="26"/>
      <c r="J44" s="2"/>
      <c r="L44" s="2"/>
      <c r="N44" s="2"/>
      <c r="O44" s="2"/>
      <c r="P44" s="2"/>
      <c r="R44" s="2"/>
    </row>
    <row r="45" spans="1:19" x14ac:dyDescent="0.15">
      <c r="A45" s="2"/>
      <c r="B45" s="2"/>
      <c r="C45" s="2" t="s">
        <v>79</v>
      </c>
      <c r="D45" s="2"/>
      <c r="E45" s="2"/>
      <c r="F45" s="2" t="s">
        <v>80</v>
      </c>
      <c r="J45" s="2" t="s">
        <v>81</v>
      </c>
      <c r="L45" s="2"/>
      <c r="R45" s="2"/>
      <c r="S45" s="2"/>
    </row>
    <row r="46" spans="1:19" x14ac:dyDescent="0.15">
      <c r="A46" s="2"/>
      <c r="B46" s="2"/>
      <c r="C46" s="2"/>
      <c r="D46" s="2"/>
      <c r="E46" s="2"/>
      <c r="F46" s="2"/>
      <c r="J46" s="2"/>
      <c r="L46" s="2"/>
      <c r="R46" s="2"/>
      <c r="S46" s="2"/>
    </row>
    <row r="47" spans="1:19" x14ac:dyDescent="0.15">
      <c r="A47" s="2"/>
      <c r="B47" s="2"/>
      <c r="C47" s="2" t="s">
        <v>82</v>
      </c>
      <c r="D47" s="2"/>
      <c r="E47" s="2"/>
      <c r="F47" s="2" t="s">
        <v>83</v>
      </c>
      <c r="J47" s="2" t="s">
        <v>84</v>
      </c>
      <c r="L47" s="2"/>
      <c r="R47" s="2"/>
      <c r="S47" s="2"/>
    </row>
    <row r="48" spans="1:19" x14ac:dyDescent="0.15">
      <c r="A48" s="2"/>
      <c r="B48" s="2"/>
      <c r="C48" s="2" t="s">
        <v>85</v>
      </c>
      <c r="D48" s="2"/>
      <c r="E48" s="2"/>
      <c r="F48" s="2" t="s">
        <v>86</v>
      </c>
      <c r="J48" s="2" t="s">
        <v>87</v>
      </c>
      <c r="L48" s="2"/>
      <c r="R48" s="2"/>
      <c r="S48" s="2"/>
    </row>
    <row r="49" spans="1:19" x14ac:dyDescent="0.15">
      <c r="A49" s="2"/>
      <c r="B49" s="2"/>
      <c r="C49" s="2"/>
      <c r="D49" s="2"/>
      <c r="E49" s="2"/>
      <c r="F49" s="2"/>
      <c r="G49" s="2"/>
      <c r="K49" s="2"/>
      <c r="L49" s="2"/>
      <c r="M49" s="27"/>
      <c r="Q49" s="2"/>
      <c r="R49" s="2"/>
      <c r="S49" s="2"/>
    </row>
    <row r="50" spans="1:19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1:19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</row>
    <row r="52" spans="1:19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1:19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1:19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1:19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  <c r="R55" s="2"/>
    </row>
    <row r="56" spans="1:19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1:19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1:19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1:19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1:19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1:19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1:19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1:19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1:19" x14ac:dyDescent="0.15">
      <c r="B64" s="2"/>
      <c r="C64" s="2"/>
      <c r="D64" s="2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8"/>
      <c r="C68" s="29"/>
      <c r="D68" s="29"/>
      <c r="E68" s="2"/>
      <c r="F68" s="2"/>
      <c r="G68" s="2"/>
      <c r="H68" s="2"/>
      <c r="I68" s="2"/>
      <c r="J68" s="27"/>
      <c r="K68" s="2"/>
      <c r="L68" s="2"/>
      <c r="M68" s="2"/>
      <c r="N68" s="2"/>
      <c r="O68" s="2"/>
      <c r="P68" s="2"/>
      <c r="Q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"/>
      <c r="C74" s="2"/>
      <c r="D74" s="2"/>
      <c r="E74" s="2"/>
      <c r="F74" s="2"/>
      <c r="G74" s="2"/>
      <c r="H74" s="2"/>
      <c r="I74" s="2"/>
      <c r="J74" s="27"/>
      <c r="K74" s="2"/>
    </row>
    <row r="75" spans="2:17" x14ac:dyDescent="0.15">
      <c r="B75" s="26"/>
      <c r="C75" s="26"/>
      <c r="D75" s="26"/>
      <c r="E75" s="2"/>
      <c r="F75" s="2"/>
      <c r="G75" s="27"/>
      <c r="H75" s="2"/>
      <c r="I75" s="27"/>
      <c r="J75" s="27"/>
      <c r="K75" s="2"/>
      <c r="L75" s="2"/>
      <c r="M75" s="2"/>
      <c r="N75" s="2"/>
      <c r="O75" s="2"/>
      <c r="P75" s="2"/>
      <c r="Q75" s="2"/>
    </row>
    <row r="76" spans="2:17" x14ac:dyDescent="0.1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  <c r="R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6"/>
      <c r="L89" s="26"/>
      <c r="M89" s="26"/>
      <c r="N89" s="26"/>
      <c r="O89" s="26"/>
      <c r="P89" s="26"/>
      <c r="Q89" s="26"/>
      <c r="R89" s="26"/>
    </row>
    <row r="90" spans="2:18" x14ac:dyDescent="0.15">
      <c r="B90" s="2"/>
      <c r="C90" s="2"/>
      <c r="D90" s="2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6"/>
      <c r="C91" s="26"/>
      <c r="D91" s="26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30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31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  <c r="R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A119" s="31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x14ac:dyDescent="0.15"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20" s="31" customFormat="1" x14ac:dyDescent="0.1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2:11" x14ac:dyDescent="0.15">
      <c r="B254" s="2"/>
      <c r="C254" s="2"/>
      <c r="D254" s="2"/>
      <c r="E254" s="2"/>
      <c r="F254" s="2"/>
      <c r="G254" s="2"/>
      <c r="H254" s="2"/>
      <c r="I254" s="2"/>
      <c r="J254" s="2"/>
      <c r="K254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4"/>
  <sheetViews>
    <sheetView zoomScale="144" zoomScaleNormal="144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1.710937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20" ht="34.5" customHeight="1" x14ac:dyDescent="0.3">
      <c r="C2" s="309" t="s">
        <v>193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20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0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20" s="15" customFormat="1" ht="30" customHeight="1" x14ac:dyDescent="0.15">
      <c r="A5" s="10" t="s">
        <v>15</v>
      </c>
      <c r="B5" s="11" t="s">
        <v>16</v>
      </c>
      <c r="C5" s="11" t="s">
        <v>17</v>
      </c>
      <c r="D5" s="11" t="s">
        <v>248</v>
      </c>
      <c r="E5" s="12">
        <v>28621.96</v>
      </c>
      <c r="F5" s="11">
        <v>0</v>
      </c>
      <c r="G5" s="12">
        <v>808.5</v>
      </c>
      <c r="H5" s="11">
        <v>1144</v>
      </c>
      <c r="I5" s="11">
        <f>(E5*3%)</f>
        <v>858.65879999999993</v>
      </c>
      <c r="J5" s="13">
        <f>(H5+I5)</f>
        <v>2002.6587999999999</v>
      </c>
      <c r="K5" s="13">
        <f>SUM(E5:I5)</f>
        <v>31433.1188</v>
      </c>
      <c r="L5" s="13">
        <f>(E5*8.5%)</f>
        <v>2432.8666000000003</v>
      </c>
      <c r="M5" s="11">
        <v>0</v>
      </c>
      <c r="N5" s="11">
        <v>7614.62</v>
      </c>
      <c r="O5" s="11"/>
      <c r="P5" s="11">
        <v>0</v>
      </c>
      <c r="Q5" s="13">
        <f>(L5+M5+N5+O5+P5)</f>
        <v>10047.4866</v>
      </c>
      <c r="R5" s="14">
        <f>(K5-Q5)</f>
        <v>21385.6322</v>
      </c>
      <c r="S5" s="13"/>
    </row>
    <row r="6" spans="1:20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ref="I6:I34" si="0">(E6*3%)</f>
        <v>189.6705</v>
      </c>
      <c r="J6" s="13">
        <f t="shared" ref="J6:J34" si="1">(H6+I6)</f>
        <v>595.9905</v>
      </c>
      <c r="K6" s="13">
        <f t="shared" ref="K6:K34" si="2">SUM(E6:I6)</f>
        <v>7324.9005000000006</v>
      </c>
      <c r="L6" s="13">
        <f t="shared" ref="L6:L34" si="3">(E6*8.5%)</f>
        <v>537.39975000000004</v>
      </c>
      <c r="M6" s="11">
        <v>0</v>
      </c>
      <c r="N6" s="11">
        <v>1017.41</v>
      </c>
      <c r="O6" s="11">
        <f t="shared" ref="O6:O11" si="4">(E6*1%)</f>
        <v>63.223500000000008</v>
      </c>
      <c r="P6" s="11">
        <v>0</v>
      </c>
      <c r="Q6" s="13">
        <f t="shared" ref="Q6:Q34" si="5">(L6+M6+N6+O6+P6)</f>
        <v>1618.03325</v>
      </c>
      <c r="R6" s="14">
        <f t="shared" ref="R6:R34" si="6">(K6-Q6)</f>
        <v>5706.8672500000011</v>
      </c>
      <c r="S6" s="11"/>
    </row>
    <row r="7" spans="1:20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161.9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7357.2804999999998</v>
      </c>
      <c r="L7" s="13">
        <f t="shared" si="3"/>
        <v>537.39975000000004</v>
      </c>
      <c r="M7" s="11">
        <v>2862.58</v>
      </c>
      <c r="N7" s="11">
        <v>1024.33</v>
      </c>
      <c r="O7" s="11">
        <f t="shared" si="4"/>
        <v>63.223500000000008</v>
      </c>
      <c r="P7" s="11">
        <v>0</v>
      </c>
      <c r="Q7" s="13">
        <f t="shared" si="5"/>
        <v>4487.5332500000004</v>
      </c>
      <c r="R7" s="14">
        <f t="shared" si="6"/>
        <v>2869.7472499999994</v>
      </c>
      <c r="S7" s="11"/>
    </row>
    <row r="8" spans="1:20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1089</v>
      </c>
      <c r="N8" s="11">
        <v>1301</v>
      </c>
      <c r="O8" s="11">
        <f t="shared" si="4"/>
        <v>75.632300000000001</v>
      </c>
      <c r="P8" s="11">
        <v>0</v>
      </c>
      <c r="Q8" s="13">
        <f t="shared" si="5"/>
        <v>3108.5068500000002</v>
      </c>
      <c r="R8" s="14">
        <f t="shared" si="6"/>
        <v>5544.0500499999998</v>
      </c>
      <c r="S8" s="11"/>
    </row>
    <row r="9" spans="1:20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1500</v>
      </c>
      <c r="N9" s="11">
        <v>1031.24</v>
      </c>
      <c r="O9" s="11">
        <f t="shared" si="4"/>
        <v>63.223500000000008</v>
      </c>
      <c r="P9" s="11">
        <v>0</v>
      </c>
      <c r="Q9" s="13">
        <f t="shared" si="5"/>
        <v>3131.8632500000003</v>
      </c>
      <c r="R9" s="14">
        <f t="shared" si="6"/>
        <v>4257.7972499999996</v>
      </c>
      <c r="S9" s="11"/>
    </row>
    <row r="10" spans="1:20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1294.08</v>
      </c>
      <c r="O10" s="11">
        <f t="shared" si="4"/>
        <v>75.632300000000001</v>
      </c>
      <c r="P10" s="11">
        <v>0</v>
      </c>
      <c r="Q10" s="13">
        <f t="shared" si="5"/>
        <v>2012.5868499999999</v>
      </c>
      <c r="R10" s="14">
        <f t="shared" si="6"/>
        <v>6607.5900500000007</v>
      </c>
      <c r="S10" s="11"/>
    </row>
    <row r="11" spans="1:20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1031.24</v>
      </c>
      <c r="O11" s="11">
        <f t="shared" si="4"/>
        <v>63.223500000000008</v>
      </c>
      <c r="P11" s="11">
        <v>0</v>
      </c>
      <c r="Q11" s="13">
        <f t="shared" si="5"/>
        <v>3656.8632500000003</v>
      </c>
      <c r="R11" s="14">
        <f t="shared" si="6"/>
        <v>3732.7972499999996</v>
      </c>
      <c r="S11" s="11"/>
    </row>
    <row r="12" spans="1:20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697.54</v>
      </c>
      <c r="O12" s="11"/>
      <c r="P12" s="11">
        <v>0</v>
      </c>
      <c r="Q12" s="13">
        <f t="shared" si="5"/>
        <v>1111.9609</v>
      </c>
      <c r="R12" s="14">
        <f t="shared" si="6"/>
        <v>4715.4352999999992</v>
      </c>
      <c r="S12" s="11"/>
    </row>
    <row r="13" spans="1:20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683.71</v>
      </c>
      <c r="O13" s="11"/>
      <c r="P13" s="11">
        <v>0</v>
      </c>
      <c r="Q13" s="13">
        <f t="shared" si="5"/>
        <v>1098.1309000000001</v>
      </c>
      <c r="R13" s="14">
        <f t="shared" si="6"/>
        <v>4664.5052999999989</v>
      </c>
      <c r="S13" s="11"/>
    </row>
    <row r="14" spans="1:20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1038.1600000000001</v>
      </c>
      <c r="O14" s="11"/>
      <c r="P14" s="11">
        <v>0</v>
      </c>
      <c r="Q14" s="13">
        <f t="shared" si="5"/>
        <v>2953.70975</v>
      </c>
      <c r="R14" s="14">
        <f t="shared" si="6"/>
        <v>4468.3307500000001</v>
      </c>
      <c r="S14" s="11"/>
    </row>
    <row r="15" spans="1:20" s="15" customFormat="1" ht="30" customHeight="1" x14ac:dyDescent="0.15">
      <c r="B15" s="16" t="s">
        <v>39</v>
      </c>
      <c r="C15" s="16" t="s">
        <v>40</v>
      </c>
      <c r="D15" s="11" t="s">
        <v>250</v>
      </c>
      <c r="E15" s="16">
        <v>15419.78</v>
      </c>
      <c r="F15" s="16">
        <v>0</v>
      </c>
      <c r="G15" s="16">
        <v>480.29</v>
      </c>
      <c r="H15" s="16">
        <v>758.17</v>
      </c>
      <c r="I15" s="16">
        <f t="shared" si="0"/>
        <v>462.59339999999997</v>
      </c>
      <c r="J15" s="13">
        <f t="shared" si="1"/>
        <v>1220.7633999999998</v>
      </c>
      <c r="K15" s="13">
        <f t="shared" si="2"/>
        <v>17120.833400000003</v>
      </c>
      <c r="L15" s="13">
        <f>(E15*8.5%)</f>
        <v>1310.6813000000002</v>
      </c>
      <c r="M15" s="16">
        <v>0</v>
      </c>
      <c r="N15" s="16">
        <v>3320.93</v>
      </c>
      <c r="O15" s="11">
        <v>0</v>
      </c>
      <c r="P15" s="16">
        <v>0</v>
      </c>
      <c r="Q15" s="13">
        <f t="shared" si="5"/>
        <v>4631.6113000000005</v>
      </c>
      <c r="R15" s="14">
        <f t="shared" si="6"/>
        <v>12489.222100000003</v>
      </c>
      <c r="S15" s="16"/>
      <c r="T15" s="17"/>
    </row>
    <row r="16" spans="1:20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669.88</v>
      </c>
      <c r="O16" s="11">
        <f t="shared" ref="O16:O30" si="7">(E16*1%)</f>
        <v>48.755400000000002</v>
      </c>
      <c r="P16" s="11">
        <v>0</v>
      </c>
      <c r="Q16" s="13">
        <f t="shared" si="5"/>
        <v>1133.0563</v>
      </c>
      <c r="R16" s="14">
        <f t="shared" si="6"/>
        <v>4564.8199000000004</v>
      </c>
      <c r="S16" s="11"/>
    </row>
    <row r="17" spans="1:19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574</v>
      </c>
      <c r="N17" s="11">
        <v>1010.49</v>
      </c>
      <c r="O17" s="11">
        <f t="shared" si="7"/>
        <v>63.223500000000008</v>
      </c>
      <c r="P17" s="11">
        <v>0</v>
      </c>
      <c r="Q17" s="13">
        <f t="shared" si="5"/>
        <v>2185.1132500000003</v>
      </c>
      <c r="R17" s="14">
        <f t="shared" si="6"/>
        <v>5107.4072500000002</v>
      </c>
      <c r="S17" s="11"/>
    </row>
    <row r="18" spans="1:19" s="15" customFormat="1" ht="30" customHeight="1" x14ac:dyDescent="0.15">
      <c r="A18" s="18"/>
      <c r="B18" s="11" t="s">
        <v>47</v>
      </c>
      <c r="C18" s="19" t="s">
        <v>48</v>
      </c>
      <c r="D18" s="11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2907.86</v>
      </c>
      <c r="N18" s="11">
        <v>1010.49</v>
      </c>
      <c r="O18" s="11">
        <f t="shared" si="7"/>
        <v>63.223500000000008</v>
      </c>
      <c r="P18" s="11">
        <v>0</v>
      </c>
      <c r="Q18" s="13">
        <f t="shared" si="5"/>
        <v>4518.97325</v>
      </c>
      <c r="R18" s="14">
        <f t="shared" si="6"/>
        <v>2773.5472500000005</v>
      </c>
      <c r="S18" s="11"/>
    </row>
    <row r="19" spans="1:19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3339.1</v>
      </c>
      <c r="O19" s="11"/>
      <c r="P19" s="11">
        <v>0</v>
      </c>
      <c r="Q19" s="13">
        <f t="shared" si="5"/>
        <v>4649.7813000000006</v>
      </c>
      <c r="R19" s="14">
        <f t="shared" si="6"/>
        <v>12568.192100000002</v>
      </c>
      <c r="S19" s="11"/>
    </row>
    <row r="20" spans="1:19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1280.25</v>
      </c>
      <c r="O20" s="11">
        <f t="shared" si="7"/>
        <v>75.632300000000001</v>
      </c>
      <c r="P20" s="11">
        <v>0</v>
      </c>
      <c r="Q20" s="13">
        <f t="shared" si="5"/>
        <v>6193.1668500000005</v>
      </c>
      <c r="R20" s="14">
        <f t="shared" si="6"/>
        <v>2362.2500499999996</v>
      </c>
      <c r="S20" s="11"/>
    </row>
    <row r="21" spans="1:19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0</v>
      </c>
      <c r="N21" s="11">
        <v>1003.58</v>
      </c>
      <c r="O21" s="11">
        <f t="shared" si="7"/>
        <v>63.223500000000008</v>
      </c>
      <c r="P21" s="11">
        <v>0</v>
      </c>
      <c r="Q21" s="13">
        <f t="shared" si="5"/>
        <v>1604.20325</v>
      </c>
      <c r="R21" s="14">
        <f>(K21-Q21)</f>
        <v>5655.9372500000009</v>
      </c>
      <c r="S21" s="11"/>
    </row>
    <row r="22" spans="1:19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1003.58</v>
      </c>
      <c r="O22" s="11">
        <f t="shared" si="7"/>
        <v>63.223500000000008</v>
      </c>
      <c r="P22" s="11">
        <v>0</v>
      </c>
      <c r="Q22" s="13">
        <f t="shared" si="5"/>
        <v>1604.20325</v>
      </c>
      <c r="R22" s="14">
        <f t="shared" si="6"/>
        <v>5655.9372500000009</v>
      </c>
      <c r="S22" s="11"/>
    </row>
    <row r="23" spans="1:19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759.23</v>
      </c>
      <c r="O23" s="11">
        <f t="shared" si="7"/>
        <v>53.023199999999996</v>
      </c>
      <c r="P23" s="16">
        <v>0</v>
      </c>
      <c r="Q23" s="13">
        <f t="shared" si="5"/>
        <v>1262.9504000000002</v>
      </c>
      <c r="R23" s="14">
        <f t="shared" si="6"/>
        <v>4853.2392</v>
      </c>
      <c r="S23" s="11"/>
    </row>
    <row r="24" spans="1:19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1003.58</v>
      </c>
      <c r="O24" s="11">
        <f t="shared" si="7"/>
        <v>63.223500000000008</v>
      </c>
      <c r="P24" s="16">
        <v>0</v>
      </c>
      <c r="Q24" s="13">
        <f t="shared" si="5"/>
        <v>3113.20325</v>
      </c>
      <c r="R24" s="14">
        <f t="shared" si="6"/>
        <v>4146.9372500000009</v>
      </c>
      <c r="S24" s="11"/>
    </row>
    <row r="25" spans="1:19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989.74</v>
      </c>
      <c r="O25" s="11">
        <f t="shared" si="7"/>
        <v>63.223500000000008</v>
      </c>
      <c r="P25" s="16">
        <v>0</v>
      </c>
      <c r="Q25" s="13">
        <f t="shared" si="5"/>
        <v>1590.3632500000001</v>
      </c>
      <c r="R25" s="14">
        <f t="shared" si="6"/>
        <v>5605.0172499999999</v>
      </c>
      <c r="S25" s="11"/>
    </row>
    <row r="26" spans="1:19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649.13</v>
      </c>
      <c r="O26" s="11">
        <f t="shared" si="7"/>
        <v>48.755400000000002</v>
      </c>
      <c r="P26" s="16">
        <v>0</v>
      </c>
      <c r="Q26" s="13">
        <f t="shared" si="5"/>
        <v>1112.3063</v>
      </c>
      <c r="R26" s="14">
        <f t="shared" si="6"/>
        <v>4488.4298999999992</v>
      </c>
      <c r="S26" s="11"/>
    </row>
    <row r="27" spans="1:19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989.74</v>
      </c>
      <c r="O27" s="11">
        <f t="shared" si="7"/>
        <v>63.223500000000008</v>
      </c>
      <c r="P27" s="16">
        <v>0</v>
      </c>
      <c r="Q27" s="13">
        <f t="shared" si="5"/>
        <v>3277.3632500000003</v>
      </c>
      <c r="R27" s="14">
        <f t="shared" si="6"/>
        <v>3918.0172499999999</v>
      </c>
      <c r="S27" s="11"/>
    </row>
    <row r="28" spans="1:19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649.13</v>
      </c>
      <c r="O28" s="11">
        <f t="shared" si="7"/>
        <v>48.755400000000002</v>
      </c>
      <c r="P28" s="16">
        <v>0</v>
      </c>
      <c r="Q28" s="13">
        <f t="shared" si="5"/>
        <v>1112.3063</v>
      </c>
      <c r="R28" s="14">
        <f t="shared" si="6"/>
        <v>4488.4298999999992</v>
      </c>
      <c r="S28" s="11"/>
    </row>
    <row r="29" spans="1:19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989.74</v>
      </c>
      <c r="O29" s="11">
        <f t="shared" si="7"/>
        <v>63.223500000000008</v>
      </c>
      <c r="P29" s="16">
        <v>0</v>
      </c>
      <c r="Q29" s="13">
        <f t="shared" si="5"/>
        <v>1590.3632500000001</v>
      </c>
      <c r="R29" s="14">
        <f t="shared" si="6"/>
        <v>5605.0172499999999</v>
      </c>
      <c r="S29" s="11"/>
    </row>
    <row r="30" spans="1:19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649.13</v>
      </c>
      <c r="O30" s="11">
        <f t="shared" si="7"/>
        <v>48.755400000000002</v>
      </c>
      <c r="P30" s="16">
        <v>0</v>
      </c>
      <c r="Q30" s="13">
        <f t="shared" si="5"/>
        <v>2467.3063000000002</v>
      </c>
      <c r="R30" s="14">
        <f t="shared" si="6"/>
        <v>3133.4298999999992</v>
      </c>
      <c r="S30" s="11"/>
    </row>
    <row r="31" spans="1:19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>(E31*3%)</f>
        <v>462.59339999999997</v>
      </c>
      <c r="J31" s="13">
        <f>(H31+I31)</f>
        <v>1220.7633999999998</v>
      </c>
      <c r="K31" s="13">
        <f>SUM(E31:I31)</f>
        <v>17120.833400000003</v>
      </c>
      <c r="L31" s="13">
        <f>(E31*8.5%)</f>
        <v>1310.6813000000002</v>
      </c>
      <c r="M31" s="16">
        <v>1750</v>
      </c>
      <c r="N31" s="16">
        <v>3320.93</v>
      </c>
      <c r="O31" s="11">
        <v>0</v>
      </c>
      <c r="P31" s="16">
        <v>0</v>
      </c>
      <c r="Q31" s="13">
        <f>(L31+M31+N31+O31+P31)</f>
        <v>6381.6113000000005</v>
      </c>
      <c r="R31" s="14">
        <f>(K31-Q31)</f>
        <v>10739.222100000003</v>
      </c>
      <c r="S31" s="11"/>
    </row>
    <row r="32" spans="1:19" s="15" customFormat="1" ht="30" customHeight="1" x14ac:dyDescent="0.15">
      <c r="B32" s="16" t="s">
        <v>90</v>
      </c>
      <c r="C32" s="16" t="s">
        <v>91</v>
      </c>
      <c r="D32" s="16" t="s">
        <v>253</v>
      </c>
      <c r="E32" s="16">
        <v>15419.78</v>
      </c>
      <c r="F32" s="16">
        <v>0</v>
      </c>
      <c r="G32" s="16">
        <v>480.29</v>
      </c>
      <c r="H32" s="16">
        <v>758.17</v>
      </c>
      <c r="I32" s="16">
        <f>(E32*3%)</f>
        <v>462.59339999999997</v>
      </c>
      <c r="J32" s="13">
        <f>(H32+I32)</f>
        <v>1220.7633999999998</v>
      </c>
      <c r="K32" s="13">
        <f>SUM(E32:I32)</f>
        <v>17120.833400000003</v>
      </c>
      <c r="L32" s="13">
        <f>(E32*8.5%)</f>
        <v>1310.6813000000002</v>
      </c>
      <c r="M32" s="16">
        <v>0</v>
      </c>
      <c r="N32" s="16">
        <v>3320.93</v>
      </c>
      <c r="O32" s="11">
        <v>0</v>
      </c>
      <c r="P32" s="16">
        <v>0</v>
      </c>
      <c r="Q32" s="13">
        <f>(L32+M32+N32+O32+P32)</f>
        <v>4631.6113000000005</v>
      </c>
      <c r="R32" s="14">
        <f>(K32-Q32)</f>
        <v>12489.222100000003</v>
      </c>
      <c r="S32" s="11"/>
    </row>
    <row r="33" spans="1:19" s="15" customFormat="1" ht="30" customHeight="1" x14ac:dyDescent="0.15">
      <c r="B33" s="16" t="s">
        <v>92</v>
      </c>
      <c r="C33" s="16" t="s">
        <v>93</v>
      </c>
      <c r="D33" s="16" t="s">
        <v>252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>(E33*3%)</f>
        <v>462.59339999999997</v>
      </c>
      <c r="J33" s="13">
        <f>(H33+I33)</f>
        <v>1220.7633999999998</v>
      </c>
      <c r="K33" s="13">
        <f>SUM(E33:I33)</f>
        <v>17120.833400000003</v>
      </c>
      <c r="L33" s="13">
        <f>(E33*8.5%)</f>
        <v>1310.6813000000002</v>
      </c>
      <c r="M33" s="16">
        <v>0</v>
      </c>
      <c r="N33" s="16">
        <v>3320.93</v>
      </c>
      <c r="O33" s="11">
        <v>0</v>
      </c>
      <c r="P33" s="16">
        <v>0</v>
      </c>
      <c r="Q33" s="13">
        <f>(L33+M33+N33+O33+P33)</f>
        <v>4631.6113000000005</v>
      </c>
      <c r="R33" s="14">
        <f>(K33-Q33)</f>
        <v>12489.222100000003</v>
      </c>
      <c r="S33" s="11"/>
    </row>
    <row r="34" spans="1:19" s="15" customFormat="1" ht="30" customHeight="1" thickBot="1" x14ac:dyDescent="0.2">
      <c r="B34" s="16" t="s">
        <v>96</v>
      </c>
      <c r="C34" s="16" t="s">
        <v>97</v>
      </c>
      <c r="D34" s="16" t="s">
        <v>251</v>
      </c>
      <c r="E34" s="16">
        <v>6322.35</v>
      </c>
      <c r="F34" s="16">
        <v>0</v>
      </c>
      <c r="G34" s="16">
        <v>277.04000000000002</v>
      </c>
      <c r="H34" s="16">
        <v>406.32</v>
      </c>
      <c r="I34" s="16">
        <f t="shared" si="0"/>
        <v>189.6705</v>
      </c>
      <c r="J34" s="13">
        <f t="shared" si="1"/>
        <v>595.9905</v>
      </c>
      <c r="K34" s="13">
        <f t="shared" si="2"/>
        <v>7195.3805000000002</v>
      </c>
      <c r="L34" s="13">
        <f t="shared" si="3"/>
        <v>537.39975000000004</v>
      </c>
      <c r="M34" s="16">
        <v>2106</v>
      </c>
      <c r="N34" s="16">
        <v>989.74</v>
      </c>
      <c r="O34" s="11">
        <v>0</v>
      </c>
      <c r="P34" s="16">
        <v>0</v>
      </c>
      <c r="Q34" s="13">
        <f t="shared" si="5"/>
        <v>3633.1397500000003</v>
      </c>
      <c r="R34" s="14">
        <f t="shared" si="6"/>
        <v>3562.2407499999999</v>
      </c>
      <c r="S34" s="11"/>
    </row>
    <row r="35" spans="1:19" ht="10.5" customHeight="1" thickBot="1" x14ac:dyDescent="0.2">
      <c r="A35" s="20"/>
      <c r="B35" s="21"/>
      <c r="C35" s="5" t="s">
        <v>75</v>
      </c>
      <c r="D35" s="5"/>
      <c r="E35" s="22">
        <f t="shared" ref="E35:R35" si="8">SUM(E5:E34)</f>
        <v>251479.0100000001</v>
      </c>
      <c r="F35" s="22">
        <f t="shared" si="8"/>
        <v>2298.9800000000014</v>
      </c>
      <c r="G35" s="22">
        <f t="shared" si="8"/>
        <v>9393.68</v>
      </c>
      <c r="H35" s="22">
        <f t="shared" si="8"/>
        <v>14483.37</v>
      </c>
      <c r="I35" s="22">
        <f t="shared" si="8"/>
        <v>7544.3703000000005</v>
      </c>
      <c r="J35" s="22">
        <f t="shared" si="8"/>
        <v>22027.740299999998</v>
      </c>
      <c r="K35" s="22">
        <f t="shared" si="8"/>
        <v>285199.41030000016</v>
      </c>
      <c r="L35" s="22">
        <f t="shared" si="8"/>
        <v>21375.715850000008</v>
      </c>
      <c r="M35" s="22">
        <f t="shared" si="8"/>
        <v>24938</v>
      </c>
      <c r="N35" s="22">
        <f t="shared" si="8"/>
        <v>47003.579999999994</v>
      </c>
      <c r="O35" s="22">
        <f t="shared" si="8"/>
        <v>1233.6237000000003</v>
      </c>
      <c r="P35" s="22">
        <f t="shared" si="8"/>
        <v>0</v>
      </c>
      <c r="Q35" s="22">
        <f t="shared" si="8"/>
        <v>94550.919549999991</v>
      </c>
      <c r="R35" s="23">
        <f t="shared" si="8"/>
        <v>190648.49075000003</v>
      </c>
      <c r="S35" s="24"/>
    </row>
    <row r="36" spans="1:19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19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19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19" ht="10.5" customHeight="1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"/>
    </row>
    <row r="40" spans="1:19" x14ac:dyDescent="0.15">
      <c r="A40" s="25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19" x14ac:dyDescent="0.15">
      <c r="A41" s="2"/>
      <c r="B41" s="2"/>
      <c r="C41" s="26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19" x14ac:dyDescent="0.15">
      <c r="A42" s="2"/>
      <c r="B42" s="2"/>
      <c r="C42" s="26"/>
      <c r="D42" s="26"/>
      <c r="E42" s="27"/>
      <c r="F42" s="27"/>
      <c r="G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9" x14ac:dyDescent="0.15">
      <c r="A43" s="2"/>
      <c r="B43" s="28"/>
      <c r="C43" s="2" t="s">
        <v>76</v>
      </c>
      <c r="D43" s="2"/>
      <c r="E43" s="2"/>
      <c r="F43" s="2" t="s">
        <v>77</v>
      </c>
      <c r="G43" s="2"/>
      <c r="J43" s="2" t="s">
        <v>78</v>
      </c>
      <c r="L43" s="2"/>
      <c r="N43" s="2"/>
      <c r="P43" s="2"/>
      <c r="R43" s="2"/>
    </row>
    <row r="44" spans="1:19" ht="22.5" customHeight="1" x14ac:dyDescent="0.15">
      <c r="A44" s="2"/>
      <c r="B44" s="26"/>
      <c r="C44" s="26"/>
      <c r="D44" s="26"/>
      <c r="E44" s="26"/>
      <c r="G44" s="26"/>
      <c r="J44" s="2"/>
      <c r="L44" s="2"/>
      <c r="N44" s="2"/>
      <c r="O44" s="2"/>
      <c r="P44" s="2"/>
      <c r="R44" s="2"/>
    </row>
    <row r="45" spans="1:19" x14ac:dyDescent="0.15">
      <c r="A45" s="2"/>
      <c r="B45" s="2"/>
      <c r="C45" s="2" t="s">
        <v>79</v>
      </c>
      <c r="D45" s="2"/>
      <c r="E45" s="2"/>
      <c r="F45" s="2" t="s">
        <v>80</v>
      </c>
      <c r="J45" s="2" t="s">
        <v>81</v>
      </c>
      <c r="L45" s="2"/>
      <c r="R45" s="2"/>
      <c r="S45" s="2"/>
    </row>
    <row r="46" spans="1:19" x14ac:dyDescent="0.15">
      <c r="A46" s="2"/>
      <c r="B46" s="2"/>
      <c r="C46" s="2"/>
      <c r="D46" s="2"/>
      <c r="E46" s="2"/>
      <c r="F46" s="2"/>
      <c r="J46" s="2"/>
      <c r="L46" s="2"/>
      <c r="R46" s="2"/>
      <c r="S46" s="2"/>
    </row>
    <row r="47" spans="1:19" x14ac:dyDescent="0.15">
      <c r="A47" s="2"/>
      <c r="B47" s="2"/>
      <c r="C47" s="2" t="s">
        <v>82</v>
      </c>
      <c r="D47" s="2"/>
      <c r="E47" s="2"/>
      <c r="F47" s="2" t="s">
        <v>83</v>
      </c>
      <c r="J47" s="2" t="s">
        <v>84</v>
      </c>
      <c r="L47" s="2"/>
      <c r="R47" s="2"/>
      <c r="S47" s="2"/>
    </row>
    <row r="48" spans="1:19" x14ac:dyDescent="0.15">
      <c r="A48" s="2"/>
      <c r="B48" s="2"/>
      <c r="C48" s="2" t="s">
        <v>85</v>
      </c>
      <c r="D48" s="2"/>
      <c r="E48" s="2"/>
      <c r="F48" s="2" t="s">
        <v>86</v>
      </c>
      <c r="J48" s="2" t="s">
        <v>87</v>
      </c>
      <c r="L48" s="2"/>
      <c r="R48" s="2"/>
      <c r="S48" s="2"/>
    </row>
    <row r="49" spans="1:19" x14ac:dyDescent="0.15">
      <c r="A49" s="2"/>
      <c r="B49" s="2"/>
      <c r="C49" s="2"/>
      <c r="D49" s="2"/>
      <c r="E49" s="2"/>
      <c r="F49" s="2"/>
      <c r="G49" s="2"/>
      <c r="K49" s="2"/>
      <c r="L49" s="2"/>
      <c r="M49" s="27"/>
      <c r="Q49" s="2"/>
      <c r="R49" s="2"/>
      <c r="S49" s="2"/>
    </row>
    <row r="50" spans="1:19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1:19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</row>
    <row r="52" spans="1:19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1:19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1:19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1:19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  <c r="R55" s="2"/>
    </row>
    <row r="56" spans="1:19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1:19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1:19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1:19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1:19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1:19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1:19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1:19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1:19" x14ac:dyDescent="0.15">
      <c r="B64" s="2"/>
      <c r="C64" s="2"/>
      <c r="D64" s="2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8"/>
      <c r="C68" s="29"/>
      <c r="D68" s="29"/>
      <c r="E68" s="2"/>
      <c r="F68" s="2"/>
      <c r="G68" s="2"/>
      <c r="H68" s="2"/>
      <c r="I68" s="2"/>
      <c r="J68" s="27"/>
      <c r="K68" s="2"/>
      <c r="L68" s="2"/>
      <c r="M68" s="2"/>
      <c r="N68" s="2"/>
      <c r="O68" s="2"/>
      <c r="P68" s="2"/>
      <c r="Q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"/>
      <c r="C74" s="2"/>
      <c r="D74" s="2"/>
      <c r="E74" s="2"/>
      <c r="F74" s="2"/>
      <c r="G74" s="2"/>
      <c r="H74" s="2"/>
      <c r="I74" s="2"/>
      <c r="J74" s="27"/>
      <c r="K74" s="2"/>
    </row>
    <row r="75" spans="2:17" x14ac:dyDescent="0.15">
      <c r="B75" s="26"/>
      <c r="C75" s="26"/>
      <c r="D75" s="26"/>
      <c r="E75" s="2"/>
      <c r="F75" s="2"/>
      <c r="G75" s="27"/>
      <c r="H75" s="2"/>
      <c r="I75" s="27"/>
      <c r="J75" s="27"/>
      <c r="K75" s="2"/>
      <c r="L75" s="2"/>
      <c r="M75" s="2"/>
      <c r="N75" s="2"/>
      <c r="O75" s="2"/>
      <c r="P75" s="2"/>
      <c r="Q75" s="2"/>
    </row>
    <row r="76" spans="2:17" x14ac:dyDescent="0.1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  <c r="R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6"/>
      <c r="L89" s="26"/>
      <c r="M89" s="26"/>
      <c r="N89" s="26"/>
      <c r="O89" s="26"/>
      <c r="P89" s="26"/>
      <c r="Q89" s="26"/>
      <c r="R89" s="26"/>
    </row>
    <row r="90" spans="2:18" x14ac:dyDescent="0.15">
      <c r="B90" s="2"/>
      <c r="C90" s="2"/>
      <c r="D90" s="2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6"/>
      <c r="C91" s="26"/>
      <c r="D91" s="26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30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31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  <c r="R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A119" s="31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x14ac:dyDescent="0.15"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20" s="31" customFormat="1" x14ac:dyDescent="0.1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2:11" x14ac:dyDescent="0.15">
      <c r="B254" s="2"/>
      <c r="C254" s="2"/>
      <c r="D254" s="2"/>
      <c r="E254" s="2"/>
      <c r="F254" s="2"/>
      <c r="G254" s="2"/>
      <c r="H254" s="2"/>
      <c r="I254" s="2"/>
      <c r="J254" s="2"/>
      <c r="K254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4"/>
  <sheetViews>
    <sheetView zoomScale="144" zoomScaleNormal="144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1.42578125" style="1" customWidth="1"/>
    <col min="19" max="19" width="30" style="1" customWidth="1"/>
    <col min="20" max="20" width="11.28515625" style="1" customWidth="1"/>
    <col min="21" max="16384" width="11.42578125" style="1"/>
  </cols>
  <sheetData>
    <row r="2" spans="1:20" ht="34.5" customHeight="1" x14ac:dyDescent="0.3">
      <c r="C2" s="309" t="s">
        <v>188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20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0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20" s="15" customFormat="1" ht="30" customHeight="1" x14ac:dyDescent="0.15">
      <c r="A5" s="10" t="s">
        <v>15</v>
      </c>
      <c r="B5" s="11" t="s">
        <v>16</v>
      </c>
      <c r="C5" s="11" t="s">
        <v>17</v>
      </c>
      <c r="D5" s="11" t="s">
        <v>248</v>
      </c>
      <c r="E5" s="12">
        <v>28621.96</v>
      </c>
      <c r="F5" s="11">
        <v>0</v>
      </c>
      <c r="G5" s="12">
        <v>808.5</v>
      </c>
      <c r="H5" s="11">
        <v>1144</v>
      </c>
      <c r="I5" s="11">
        <f t="shared" ref="I5:I34" si="0">(E5*3%)</f>
        <v>858.65879999999993</v>
      </c>
      <c r="J5" s="13">
        <f t="shared" ref="J5:J34" si="1">(H5+I5)</f>
        <v>2002.6587999999999</v>
      </c>
      <c r="K5" s="13">
        <f t="shared" ref="K5:K34" si="2">SUM(E5:I5)</f>
        <v>31433.1188</v>
      </c>
      <c r="L5" s="13">
        <f t="shared" ref="L5:L34" si="3">(E5*8.5%)</f>
        <v>2432.8666000000003</v>
      </c>
      <c r="M5" s="11">
        <v>0</v>
      </c>
      <c r="N5" s="11">
        <v>7614.62</v>
      </c>
      <c r="O5" s="11"/>
      <c r="P5" s="11">
        <v>0</v>
      </c>
      <c r="Q5" s="13">
        <f t="shared" ref="Q5:Q34" si="4">(L5+M5+N5+O5+P5)</f>
        <v>10047.4866</v>
      </c>
      <c r="R5" s="14">
        <f t="shared" ref="R5:R34" si="5">(K5-Q5)</f>
        <v>21385.6322</v>
      </c>
      <c r="S5" s="13"/>
    </row>
    <row r="6" spans="1:20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si="0"/>
        <v>189.6705</v>
      </c>
      <c r="J6" s="13">
        <f t="shared" si="1"/>
        <v>595.9905</v>
      </c>
      <c r="K6" s="13">
        <f t="shared" si="2"/>
        <v>7324.9005000000006</v>
      </c>
      <c r="L6" s="13">
        <f t="shared" si="3"/>
        <v>537.39975000000004</v>
      </c>
      <c r="M6" s="11">
        <v>306</v>
      </c>
      <c r="N6" s="11">
        <v>1017.41</v>
      </c>
      <c r="O6" s="11">
        <f t="shared" ref="O6:O11" si="6">(E6*1%)</f>
        <v>63.223500000000008</v>
      </c>
      <c r="P6" s="11">
        <v>0</v>
      </c>
      <c r="Q6" s="13">
        <f t="shared" si="4"/>
        <v>1924.03325</v>
      </c>
      <c r="R6" s="14">
        <f t="shared" si="5"/>
        <v>5400.8672500000011</v>
      </c>
      <c r="S6" s="11"/>
    </row>
    <row r="7" spans="1:20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161.9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7357.2804999999998</v>
      </c>
      <c r="L7" s="13">
        <f t="shared" si="3"/>
        <v>537.39975000000004</v>
      </c>
      <c r="M7" s="11">
        <v>2862.79</v>
      </c>
      <c r="N7" s="11">
        <v>1024.33</v>
      </c>
      <c r="O7" s="11">
        <f t="shared" si="6"/>
        <v>63.223500000000008</v>
      </c>
      <c r="P7" s="11">
        <v>0</v>
      </c>
      <c r="Q7" s="13">
        <f t="shared" si="4"/>
        <v>4487.7432499999995</v>
      </c>
      <c r="R7" s="14">
        <f t="shared" si="5"/>
        <v>2869.5372500000003</v>
      </c>
      <c r="S7" s="11"/>
    </row>
    <row r="8" spans="1:20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1146.1500000000001</v>
      </c>
      <c r="N8" s="11">
        <v>1301</v>
      </c>
      <c r="O8" s="11">
        <f t="shared" si="6"/>
        <v>75.632300000000001</v>
      </c>
      <c r="P8" s="11">
        <v>0</v>
      </c>
      <c r="Q8" s="13">
        <f t="shared" si="4"/>
        <v>3165.6568500000003</v>
      </c>
      <c r="R8" s="14">
        <f t="shared" si="5"/>
        <v>5486.9000499999993</v>
      </c>
      <c r="S8" s="11"/>
    </row>
    <row r="9" spans="1:20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1500</v>
      </c>
      <c r="N9" s="11">
        <v>1031.24</v>
      </c>
      <c r="O9" s="11">
        <f t="shared" si="6"/>
        <v>63.223500000000008</v>
      </c>
      <c r="P9" s="11">
        <v>0</v>
      </c>
      <c r="Q9" s="13">
        <f t="shared" si="4"/>
        <v>3131.8632500000003</v>
      </c>
      <c r="R9" s="14">
        <f t="shared" si="5"/>
        <v>4257.7972499999996</v>
      </c>
      <c r="S9" s="11"/>
    </row>
    <row r="10" spans="1:20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1294.08</v>
      </c>
      <c r="O10" s="11">
        <f t="shared" si="6"/>
        <v>75.632300000000001</v>
      </c>
      <c r="P10" s="11">
        <v>0</v>
      </c>
      <c r="Q10" s="13">
        <f t="shared" si="4"/>
        <v>2012.5868499999999</v>
      </c>
      <c r="R10" s="14">
        <f t="shared" si="5"/>
        <v>6607.5900500000007</v>
      </c>
      <c r="S10" s="11"/>
    </row>
    <row r="11" spans="1:20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1031.24</v>
      </c>
      <c r="O11" s="11">
        <f t="shared" si="6"/>
        <v>63.223500000000008</v>
      </c>
      <c r="P11" s="11">
        <v>0</v>
      </c>
      <c r="Q11" s="13">
        <f t="shared" si="4"/>
        <v>3656.8632500000003</v>
      </c>
      <c r="R11" s="14">
        <f t="shared" si="5"/>
        <v>3732.7972499999996</v>
      </c>
      <c r="S11" s="11"/>
    </row>
    <row r="12" spans="1:20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697.54</v>
      </c>
      <c r="O12" s="11"/>
      <c r="P12" s="11">
        <v>0</v>
      </c>
      <c r="Q12" s="13">
        <f t="shared" si="4"/>
        <v>1111.9609</v>
      </c>
      <c r="R12" s="14">
        <f t="shared" si="5"/>
        <v>4715.4352999999992</v>
      </c>
      <c r="S12" s="11"/>
    </row>
    <row r="13" spans="1:20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194.28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5795.0162</v>
      </c>
      <c r="L13" s="13">
        <f t="shared" si="3"/>
        <v>414.42090000000002</v>
      </c>
      <c r="M13" s="11">
        <v>0</v>
      </c>
      <c r="N13" s="11">
        <v>683.71</v>
      </c>
      <c r="O13" s="11"/>
      <c r="P13" s="11">
        <v>0</v>
      </c>
      <c r="Q13" s="13">
        <f t="shared" si="4"/>
        <v>1098.1309000000001</v>
      </c>
      <c r="R13" s="14">
        <f t="shared" si="5"/>
        <v>4696.8852999999999</v>
      </c>
      <c r="S13" s="11"/>
    </row>
    <row r="14" spans="1:20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1038.1600000000001</v>
      </c>
      <c r="O14" s="11"/>
      <c r="P14" s="11">
        <v>0</v>
      </c>
      <c r="Q14" s="13">
        <f t="shared" si="4"/>
        <v>2953.70975</v>
      </c>
      <c r="R14" s="14">
        <f t="shared" si="5"/>
        <v>4468.3307500000001</v>
      </c>
      <c r="S14" s="11"/>
    </row>
    <row r="15" spans="1:20" s="15" customFormat="1" ht="30" customHeight="1" x14ac:dyDescent="0.15">
      <c r="B15" s="16" t="s">
        <v>39</v>
      </c>
      <c r="C15" s="16" t="s">
        <v>40</v>
      </c>
      <c r="D15" s="11" t="s">
        <v>250</v>
      </c>
      <c r="E15" s="16">
        <v>15419.78</v>
      </c>
      <c r="F15" s="16">
        <v>0</v>
      </c>
      <c r="G15" s="16">
        <v>480.29</v>
      </c>
      <c r="H15" s="16">
        <v>758.17</v>
      </c>
      <c r="I15" s="16">
        <f t="shared" si="0"/>
        <v>462.59339999999997</v>
      </c>
      <c r="J15" s="13">
        <f t="shared" si="1"/>
        <v>1220.7633999999998</v>
      </c>
      <c r="K15" s="13">
        <f t="shared" si="2"/>
        <v>17120.833400000003</v>
      </c>
      <c r="L15" s="13">
        <f t="shared" si="3"/>
        <v>1310.6813000000002</v>
      </c>
      <c r="M15" s="16">
        <v>0</v>
      </c>
      <c r="N15" s="16">
        <v>3320.93</v>
      </c>
      <c r="O15" s="11">
        <v>0</v>
      </c>
      <c r="P15" s="16">
        <v>0</v>
      </c>
      <c r="Q15" s="13">
        <f t="shared" si="4"/>
        <v>4631.6113000000005</v>
      </c>
      <c r="R15" s="14">
        <f t="shared" si="5"/>
        <v>12489.222100000003</v>
      </c>
      <c r="S15" s="16"/>
      <c r="T15" s="17"/>
    </row>
    <row r="16" spans="1:20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 t="shared" si="0"/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669.88</v>
      </c>
      <c r="O16" s="11">
        <f>(E16*1%)</f>
        <v>48.755400000000002</v>
      </c>
      <c r="P16" s="11">
        <v>0</v>
      </c>
      <c r="Q16" s="13">
        <f t="shared" si="4"/>
        <v>1133.0563</v>
      </c>
      <c r="R16" s="14">
        <f t="shared" si="5"/>
        <v>4564.8199000000004</v>
      </c>
      <c r="S16" s="11"/>
    </row>
    <row r="17" spans="1:19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574</v>
      </c>
      <c r="N17" s="11">
        <v>1010.49</v>
      </c>
      <c r="O17" s="11">
        <f>(E17*1%)</f>
        <v>63.223500000000008</v>
      </c>
      <c r="P17" s="11">
        <v>0</v>
      </c>
      <c r="Q17" s="13">
        <f t="shared" si="4"/>
        <v>2185.1132500000003</v>
      </c>
      <c r="R17" s="14">
        <f t="shared" si="5"/>
        <v>5107.4072500000002</v>
      </c>
      <c r="S17" s="11"/>
    </row>
    <row r="18" spans="1:19" s="15" customFormat="1" ht="30" customHeight="1" x14ac:dyDescent="0.15">
      <c r="A18" s="18"/>
      <c r="B18" s="11" t="s">
        <v>47</v>
      </c>
      <c r="C18" s="19" t="s">
        <v>48</v>
      </c>
      <c r="D18" s="11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2907.86</v>
      </c>
      <c r="N18" s="11">
        <v>1010.49</v>
      </c>
      <c r="O18" s="11">
        <f>(E18*1%)</f>
        <v>63.223500000000008</v>
      </c>
      <c r="P18" s="11">
        <v>0</v>
      </c>
      <c r="Q18" s="13">
        <f t="shared" si="4"/>
        <v>4518.97325</v>
      </c>
      <c r="R18" s="14">
        <f t="shared" si="5"/>
        <v>2773.5472500000005</v>
      </c>
      <c r="S18" s="11"/>
    </row>
    <row r="19" spans="1:19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3339.1</v>
      </c>
      <c r="O19" s="11"/>
      <c r="P19" s="11">
        <v>0</v>
      </c>
      <c r="Q19" s="13">
        <f t="shared" si="4"/>
        <v>4649.7813000000006</v>
      </c>
      <c r="R19" s="14">
        <f t="shared" si="5"/>
        <v>12568.192100000002</v>
      </c>
      <c r="S19" s="11"/>
    </row>
    <row r="20" spans="1:19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1280.25</v>
      </c>
      <c r="O20" s="11">
        <f t="shared" ref="O20:O30" si="7">(E20*1%)</f>
        <v>75.632300000000001</v>
      </c>
      <c r="P20" s="11">
        <v>0</v>
      </c>
      <c r="Q20" s="13">
        <f t="shared" si="4"/>
        <v>6193.1668500000005</v>
      </c>
      <c r="R20" s="14">
        <f t="shared" si="5"/>
        <v>2362.2500499999996</v>
      </c>
      <c r="S20" s="11"/>
    </row>
    <row r="21" spans="1:19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0</v>
      </c>
      <c r="N21" s="11">
        <v>1003.58</v>
      </c>
      <c r="O21" s="11">
        <f t="shared" si="7"/>
        <v>63.223500000000008</v>
      </c>
      <c r="P21" s="11">
        <v>0</v>
      </c>
      <c r="Q21" s="13">
        <f t="shared" si="4"/>
        <v>1604.20325</v>
      </c>
      <c r="R21" s="14">
        <f t="shared" si="5"/>
        <v>5655.9372500000009</v>
      </c>
      <c r="S21" s="11"/>
    </row>
    <row r="22" spans="1:19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1003.58</v>
      </c>
      <c r="O22" s="11">
        <f t="shared" si="7"/>
        <v>63.223500000000008</v>
      </c>
      <c r="P22" s="11">
        <v>0</v>
      </c>
      <c r="Q22" s="13">
        <f t="shared" si="4"/>
        <v>1604.20325</v>
      </c>
      <c r="R22" s="14">
        <f t="shared" si="5"/>
        <v>5655.9372500000009</v>
      </c>
      <c r="S22" s="11"/>
    </row>
    <row r="23" spans="1:19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759.23</v>
      </c>
      <c r="O23" s="11">
        <f t="shared" si="7"/>
        <v>53.023199999999996</v>
      </c>
      <c r="P23" s="16">
        <v>0</v>
      </c>
      <c r="Q23" s="13">
        <f t="shared" si="4"/>
        <v>1262.9504000000002</v>
      </c>
      <c r="R23" s="14">
        <f t="shared" si="5"/>
        <v>4853.2392</v>
      </c>
      <c r="S23" s="11"/>
    </row>
    <row r="24" spans="1:19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2108</v>
      </c>
      <c r="N24" s="16">
        <v>1003.58</v>
      </c>
      <c r="O24" s="11">
        <f t="shared" si="7"/>
        <v>63.223500000000008</v>
      </c>
      <c r="P24" s="16">
        <v>0</v>
      </c>
      <c r="Q24" s="13">
        <f t="shared" si="4"/>
        <v>3712.20325</v>
      </c>
      <c r="R24" s="14">
        <f t="shared" si="5"/>
        <v>3547.9372500000004</v>
      </c>
      <c r="S24" s="11"/>
    </row>
    <row r="25" spans="1:19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989.74</v>
      </c>
      <c r="O25" s="11">
        <f t="shared" si="7"/>
        <v>63.223500000000008</v>
      </c>
      <c r="P25" s="16">
        <v>0</v>
      </c>
      <c r="Q25" s="13">
        <f t="shared" si="4"/>
        <v>1590.3632500000001</v>
      </c>
      <c r="R25" s="14">
        <f t="shared" si="5"/>
        <v>5605.0172499999999</v>
      </c>
      <c r="S25" s="11"/>
    </row>
    <row r="26" spans="1:19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649.13</v>
      </c>
      <c r="O26" s="11">
        <f t="shared" si="7"/>
        <v>48.755400000000002</v>
      </c>
      <c r="P26" s="16">
        <v>0</v>
      </c>
      <c r="Q26" s="13">
        <f t="shared" si="4"/>
        <v>1112.3063</v>
      </c>
      <c r="R26" s="14">
        <f t="shared" si="5"/>
        <v>4488.4298999999992</v>
      </c>
      <c r="S26" s="11"/>
    </row>
    <row r="27" spans="1:19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989.74</v>
      </c>
      <c r="O27" s="11">
        <f t="shared" si="7"/>
        <v>63.223500000000008</v>
      </c>
      <c r="P27" s="16">
        <v>0</v>
      </c>
      <c r="Q27" s="13">
        <f t="shared" si="4"/>
        <v>3277.3632500000003</v>
      </c>
      <c r="R27" s="14">
        <f t="shared" si="5"/>
        <v>3918.0172499999999</v>
      </c>
      <c r="S27" s="11"/>
    </row>
    <row r="28" spans="1:19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649.13</v>
      </c>
      <c r="O28" s="11">
        <f t="shared" si="7"/>
        <v>48.755400000000002</v>
      </c>
      <c r="P28" s="16">
        <v>0</v>
      </c>
      <c r="Q28" s="13">
        <f t="shared" si="4"/>
        <v>1112.3063</v>
      </c>
      <c r="R28" s="14">
        <f t="shared" si="5"/>
        <v>4488.4298999999992</v>
      </c>
      <c r="S28" s="11"/>
    </row>
    <row r="29" spans="1:19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989.74</v>
      </c>
      <c r="O29" s="11">
        <f t="shared" si="7"/>
        <v>63.223500000000008</v>
      </c>
      <c r="P29" s="16">
        <v>0</v>
      </c>
      <c r="Q29" s="13">
        <f t="shared" si="4"/>
        <v>1590.3632500000001</v>
      </c>
      <c r="R29" s="14">
        <f t="shared" si="5"/>
        <v>5605.0172499999999</v>
      </c>
      <c r="S29" s="11"/>
    </row>
    <row r="30" spans="1:19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649.13</v>
      </c>
      <c r="O30" s="11">
        <f t="shared" si="7"/>
        <v>48.755400000000002</v>
      </c>
      <c r="P30" s="16">
        <v>0</v>
      </c>
      <c r="Q30" s="13">
        <f t="shared" si="4"/>
        <v>2467.3063000000002</v>
      </c>
      <c r="R30" s="14">
        <f t="shared" si="5"/>
        <v>3133.4298999999992</v>
      </c>
      <c r="S30" s="11"/>
    </row>
    <row r="31" spans="1:19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 t="shared" si="0"/>
        <v>462.59339999999997</v>
      </c>
      <c r="J31" s="13">
        <f t="shared" si="1"/>
        <v>1220.7633999999998</v>
      </c>
      <c r="K31" s="13">
        <f t="shared" si="2"/>
        <v>17120.833400000003</v>
      </c>
      <c r="L31" s="13">
        <f t="shared" si="3"/>
        <v>1310.6813000000002</v>
      </c>
      <c r="M31" s="16">
        <v>1750</v>
      </c>
      <c r="N31" s="16">
        <v>3320.93</v>
      </c>
      <c r="O31" s="11">
        <v>0</v>
      </c>
      <c r="P31" s="16">
        <v>0</v>
      </c>
      <c r="Q31" s="13">
        <f t="shared" si="4"/>
        <v>6381.6113000000005</v>
      </c>
      <c r="R31" s="14">
        <f t="shared" si="5"/>
        <v>10739.222100000003</v>
      </c>
      <c r="S31" s="11"/>
    </row>
    <row r="32" spans="1:19" s="15" customFormat="1" ht="30" customHeight="1" x14ac:dyDescent="0.15">
      <c r="B32" s="16" t="s">
        <v>90</v>
      </c>
      <c r="C32" s="16" t="s">
        <v>91</v>
      </c>
      <c r="D32" s="16" t="s">
        <v>253</v>
      </c>
      <c r="E32" s="16">
        <v>15419.78</v>
      </c>
      <c r="F32" s="16">
        <v>0</v>
      </c>
      <c r="G32" s="16">
        <v>480.29</v>
      </c>
      <c r="H32" s="16">
        <v>758.17</v>
      </c>
      <c r="I32" s="16">
        <f t="shared" si="0"/>
        <v>462.59339999999997</v>
      </c>
      <c r="J32" s="13">
        <f t="shared" si="1"/>
        <v>1220.7633999999998</v>
      </c>
      <c r="K32" s="13">
        <f t="shared" si="2"/>
        <v>17120.833400000003</v>
      </c>
      <c r="L32" s="13">
        <f t="shared" si="3"/>
        <v>1310.6813000000002</v>
      </c>
      <c r="M32" s="16">
        <v>0</v>
      </c>
      <c r="N32" s="16">
        <v>3320.93</v>
      </c>
      <c r="O32" s="11">
        <v>0</v>
      </c>
      <c r="P32" s="16">
        <v>0</v>
      </c>
      <c r="Q32" s="13">
        <f t="shared" si="4"/>
        <v>4631.6113000000005</v>
      </c>
      <c r="R32" s="14">
        <f t="shared" si="5"/>
        <v>12489.222100000003</v>
      </c>
      <c r="S32" s="11"/>
    </row>
    <row r="33" spans="1:19" s="15" customFormat="1" ht="30" customHeight="1" x14ac:dyDescent="0.15">
      <c r="B33" s="16" t="s">
        <v>92</v>
      </c>
      <c r="C33" s="16" t="s">
        <v>93</v>
      </c>
      <c r="D33" s="16" t="s">
        <v>252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 t="shared" si="0"/>
        <v>462.59339999999997</v>
      </c>
      <c r="J33" s="13">
        <f t="shared" si="1"/>
        <v>1220.7633999999998</v>
      </c>
      <c r="K33" s="13">
        <f t="shared" si="2"/>
        <v>17120.833400000003</v>
      </c>
      <c r="L33" s="13">
        <f t="shared" si="3"/>
        <v>1310.6813000000002</v>
      </c>
      <c r="M33" s="16">
        <v>9068.5400000000009</v>
      </c>
      <c r="N33" s="16">
        <v>3320.93</v>
      </c>
      <c r="O33" s="11">
        <v>0</v>
      </c>
      <c r="P33" s="16">
        <v>0</v>
      </c>
      <c r="Q33" s="13">
        <f t="shared" si="4"/>
        <v>13700.151300000001</v>
      </c>
      <c r="R33" s="14">
        <f t="shared" si="5"/>
        <v>3420.6821000000018</v>
      </c>
      <c r="S33" s="11"/>
    </row>
    <row r="34" spans="1:19" s="15" customFormat="1" ht="30" customHeight="1" thickBot="1" x14ac:dyDescent="0.2">
      <c r="B34" s="16" t="s">
        <v>96</v>
      </c>
      <c r="C34" s="16" t="s">
        <v>97</v>
      </c>
      <c r="D34" s="16" t="s">
        <v>251</v>
      </c>
      <c r="E34" s="16">
        <v>6322.35</v>
      </c>
      <c r="F34" s="16">
        <v>0</v>
      </c>
      <c r="G34" s="16">
        <v>277.04000000000002</v>
      </c>
      <c r="H34" s="16">
        <v>406.32</v>
      </c>
      <c r="I34" s="16">
        <f t="shared" si="0"/>
        <v>189.6705</v>
      </c>
      <c r="J34" s="13">
        <f t="shared" si="1"/>
        <v>595.9905</v>
      </c>
      <c r="K34" s="13">
        <f t="shared" si="2"/>
        <v>7195.3805000000002</v>
      </c>
      <c r="L34" s="13">
        <f t="shared" si="3"/>
        <v>537.39975000000004</v>
      </c>
      <c r="M34" s="16">
        <v>2106</v>
      </c>
      <c r="N34" s="16">
        <v>989.74</v>
      </c>
      <c r="O34" s="11">
        <v>0</v>
      </c>
      <c r="P34" s="16">
        <v>0</v>
      </c>
      <c r="Q34" s="13">
        <f t="shared" si="4"/>
        <v>3633.1397500000003</v>
      </c>
      <c r="R34" s="14">
        <f t="shared" si="5"/>
        <v>3562.2407499999999</v>
      </c>
      <c r="S34" s="11"/>
    </row>
    <row r="35" spans="1:19" ht="10.5" customHeight="1" thickBot="1" x14ac:dyDescent="0.2">
      <c r="A35" s="20"/>
      <c r="B35" s="21"/>
      <c r="C35" s="5" t="s">
        <v>75</v>
      </c>
      <c r="D35" s="5"/>
      <c r="E35" s="22">
        <f t="shared" ref="E35:R35" si="8">SUM(E5:E34)</f>
        <v>251479.0100000001</v>
      </c>
      <c r="F35" s="22">
        <f t="shared" si="8"/>
        <v>2331.3600000000015</v>
      </c>
      <c r="G35" s="22">
        <f t="shared" si="8"/>
        <v>9393.68</v>
      </c>
      <c r="H35" s="22">
        <f t="shared" si="8"/>
        <v>14483.37</v>
      </c>
      <c r="I35" s="22">
        <f t="shared" si="8"/>
        <v>7544.3703000000005</v>
      </c>
      <c r="J35" s="22">
        <f t="shared" si="8"/>
        <v>22027.740299999998</v>
      </c>
      <c r="K35" s="22">
        <f t="shared" si="8"/>
        <v>285231.79030000017</v>
      </c>
      <c r="L35" s="22">
        <f t="shared" si="8"/>
        <v>21375.715850000008</v>
      </c>
      <c r="M35" s="22">
        <f t="shared" si="8"/>
        <v>34968.9</v>
      </c>
      <c r="N35" s="22">
        <f t="shared" si="8"/>
        <v>47003.579999999994</v>
      </c>
      <c r="O35" s="22">
        <f t="shared" si="8"/>
        <v>1233.6237000000003</v>
      </c>
      <c r="P35" s="22">
        <f t="shared" si="8"/>
        <v>0</v>
      </c>
      <c r="Q35" s="22">
        <f t="shared" si="8"/>
        <v>104581.81954999999</v>
      </c>
      <c r="R35" s="23">
        <f t="shared" si="8"/>
        <v>180649.97075000004</v>
      </c>
      <c r="S35" s="24"/>
    </row>
    <row r="36" spans="1:19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19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19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19" ht="10.5" customHeight="1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"/>
    </row>
    <row r="40" spans="1:19" x14ac:dyDescent="0.15">
      <c r="A40" s="25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19" x14ac:dyDescent="0.15">
      <c r="A41" s="2"/>
      <c r="B41" s="2"/>
      <c r="C41" s="26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19" x14ac:dyDescent="0.15">
      <c r="A42" s="2"/>
      <c r="B42" s="2"/>
      <c r="C42" s="26"/>
      <c r="D42" s="26"/>
      <c r="E42" s="27"/>
      <c r="F42" s="27"/>
      <c r="G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9" x14ac:dyDescent="0.15">
      <c r="A43" s="2"/>
      <c r="B43" s="28"/>
      <c r="C43" s="2" t="s">
        <v>76</v>
      </c>
      <c r="D43" s="2"/>
      <c r="E43" s="2"/>
      <c r="F43" s="2" t="s">
        <v>77</v>
      </c>
      <c r="G43" s="2"/>
      <c r="J43" s="2" t="s">
        <v>78</v>
      </c>
      <c r="L43" s="2"/>
      <c r="N43" s="2"/>
      <c r="P43" s="2"/>
      <c r="R43" s="2"/>
    </row>
    <row r="44" spans="1:19" ht="22.5" customHeight="1" x14ac:dyDescent="0.15">
      <c r="A44" s="2"/>
      <c r="B44" s="26"/>
      <c r="C44" s="26"/>
      <c r="D44" s="26"/>
      <c r="E44" s="26"/>
      <c r="G44" s="26"/>
      <c r="J44" s="2"/>
      <c r="L44" s="2"/>
      <c r="N44" s="2"/>
      <c r="O44" s="2"/>
      <c r="P44" s="2"/>
      <c r="R44" s="2"/>
    </row>
    <row r="45" spans="1:19" x14ac:dyDescent="0.15">
      <c r="A45" s="2"/>
      <c r="B45" s="2"/>
      <c r="C45" s="2" t="s">
        <v>79</v>
      </c>
      <c r="D45" s="2"/>
      <c r="E45" s="2"/>
      <c r="F45" s="2" t="s">
        <v>80</v>
      </c>
      <c r="J45" s="2" t="s">
        <v>81</v>
      </c>
      <c r="L45" s="2"/>
      <c r="R45" s="2"/>
      <c r="S45" s="2"/>
    </row>
    <row r="46" spans="1:19" x14ac:dyDescent="0.15">
      <c r="A46" s="2"/>
      <c r="B46" s="2"/>
      <c r="C46" s="2"/>
      <c r="D46" s="2"/>
      <c r="E46" s="2"/>
      <c r="F46" s="2"/>
      <c r="J46" s="2"/>
      <c r="L46" s="2"/>
      <c r="R46" s="2"/>
      <c r="S46" s="2"/>
    </row>
    <row r="47" spans="1:19" x14ac:dyDescent="0.15">
      <c r="A47" s="2"/>
      <c r="B47" s="2"/>
      <c r="C47" s="2" t="s">
        <v>82</v>
      </c>
      <c r="D47" s="2"/>
      <c r="E47" s="2"/>
      <c r="F47" s="2" t="s">
        <v>83</v>
      </c>
      <c r="J47" s="2" t="s">
        <v>84</v>
      </c>
      <c r="L47" s="2"/>
      <c r="R47" s="2"/>
      <c r="S47" s="2"/>
    </row>
    <row r="48" spans="1:19" x14ac:dyDescent="0.15">
      <c r="A48" s="2"/>
      <c r="B48" s="2"/>
      <c r="C48" s="2" t="s">
        <v>85</v>
      </c>
      <c r="D48" s="2"/>
      <c r="E48" s="2"/>
      <c r="F48" s="2" t="s">
        <v>86</v>
      </c>
      <c r="J48" s="2" t="s">
        <v>87</v>
      </c>
      <c r="L48" s="2"/>
      <c r="R48" s="2"/>
      <c r="S48" s="2"/>
    </row>
    <row r="49" spans="1:19" x14ac:dyDescent="0.15">
      <c r="A49" s="2"/>
      <c r="B49" s="2"/>
      <c r="C49" s="2"/>
      <c r="D49" s="2"/>
      <c r="E49" s="2"/>
      <c r="F49" s="2"/>
      <c r="G49" s="2"/>
      <c r="K49" s="2"/>
      <c r="L49" s="2"/>
      <c r="M49" s="27"/>
      <c r="Q49" s="2"/>
      <c r="R49" s="2"/>
      <c r="S49" s="2"/>
    </row>
    <row r="50" spans="1:19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1:19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</row>
    <row r="52" spans="1:19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1:19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1:19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1:19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  <c r="R55" s="2"/>
    </row>
    <row r="56" spans="1:19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1:19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1:19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1:19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1:19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1:19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1:19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1:19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1:19" x14ac:dyDescent="0.15">
      <c r="B64" s="2"/>
      <c r="C64" s="2"/>
      <c r="D64" s="2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8"/>
      <c r="C68" s="29"/>
      <c r="D68" s="29"/>
      <c r="E68" s="2"/>
      <c r="F68" s="2"/>
      <c r="G68" s="2"/>
      <c r="H68" s="2"/>
      <c r="I68" s="2"/>
      <c r="J68" s="27"/>
      <c r="K68" s="2"/>
      <c r="L68" s="2"/>
      <c r="M68" s="2"/>
      <c r="N68" s="2"/>
      <c r="O68" s="2"/>
      <c r="P68" s="2"/>
      <c r="Q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"/>
      <c r="C74" s="2"/>
      <c r="D74" s="2"/>
      <c r="E74" s="2"/>
      <c r="F74" s="2"/>
      <c r="G74" s="2"/>
      <c r="H74" s="2"/>
      <c r="I74" s="2"/>
      <c r="J74" s="27"/>
      <c r="K74" s="2"/>
    </row>
    <row r="75" spans="2:17" x14ac:dyDescent="0.15">
      <c r="B75" s="26"/>
      <c r="C75" s="26"/>
      <c r="D75" s="26"/>
      <c r="E75" s="2"/>
      <c r="F75" s="2"/>
      <c r="G75" s="27"/>
      <c r="H75" s="2"/>
      <c r="I75" s="27"/>
      <c r="J75" s="27"/>
      <c r="K75" s="2"/>
      <c r="L75" s="2"/>
      <c r="M75" s="2"/>
      <c r="N75" s="2"/>
      <c r="O75" s="2"/>
      <c r="P75" s="2"/>
      <c r="Q75" s="2"/>
    </row>
    <row r="76" spans="2:17" x14ac:dyDescent="0.1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  <c r="R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6"/>
      <c r="L89" s="26"/>
      <c r="M89" s="26"/>
      <c r="N89" s="26"/>
      <c r="O89" s="26"/>
      <c r="P89" s="26"/>
      <c r="Q89" s="26"/>
      <c r="R89" s="26"/>
    </row>
    <row r="90" spans="2:18" x14ac:dyDescent="0.15">
      <c r="B90" s="2"/>
      <c r="C90" s="2"/>
      <c r="D90" s="2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6"/>
      <c r="C91" s="26"/>
      <c r="D91" s="26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30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31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  <c r="R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A119" s="31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x14ac:dyDescent="0.15"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20" s="31" customFormat="1" x14ac:dyDescent="0.1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2:11" x14ac:dyDescent="0.15">
      <c r="B254" s="2"/>
      <c r="C254" s="2"/>
      <c r="D254" s="2"/>
      <c r="E254" s="2"/>
      <c r="F254" s="2"/>
      <c r="G254" s="2"/>
      <c r="H254" s="2"/>
      <c r="I254" s="2"/>
      <c r="J254" s="2"/>
      <c r="K254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4"/>
  <sheetViews>
    <sheetView zoomScale="144" zoomScaleNormal="144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1.570312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20" ht="34.5" customHeight="1" x14ac:dyDescent="0.3">
      <c r="C2" s="309" t="s">
        <v>189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20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0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20" s="15" customFormat="1" ht="30" customHeight="1" x14ac:dyDescent="0.15">
      <c r="A5" s="10" t="s">
        <v>15</v>
      </c>
      <c r="B5" s="11" t="s">
        <v>16</v>
      </c>
      <c r="C5" s="11" t="s">
        <v>17</v>
      </c>
      <c r="D5" s="11" t="s">
        <v>248</v>
      </c>
      <c r="E5" s="12">
        <v>30137.040000000001</v>
      </c>
      <c r="F5" s="11">
        <v>0</v>
      </c>
      <c r="G5" s="12">
        <v>808.5</v>
      </c>
      <c r="H5" s="11">
        <v>1144</v>
      </c>
      <c r="I5" s="11">
        <f>(E5*3%)</f>
        <v>904.11119999999994</v>
      </c>
      <c r="J5" s="13">
        <f>(H5+I5)</f>
        <v>2048.1111999999998</v>
      </c>
      <c r="K5" s="13">
        <f>SUM(E5:I5)</f>
        <v>32993.6512</v>
      </c>
      <c r="L5" s="13">
        <f>(E5*8.5%)</f>
        <v>2561.6484</v>
      </c>
      <c r="M5" s="11">
        <v>0</v>
      </c>
      <c r="N5" s="11">
        <v>8082.78</v>
      </c>
      <c r="O5" s="11"/>
      <c r="P5" s="11">
        <v>0</v>
      </c>
      <c r="Q5" s="13">
        <f>(L5+M5+N5+O5+P5)</f>
        <v>10644.428400000001</v>
      </c>
      <c r="R5" s="14">
        <f>(K5-Q5)</f>
        <v>22349.2228</v>
      </c>
      <c r="S5" s="13"/>
    </row>
    <row r="6" spans="1:20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425.96</v>
      </c>
      <c r="H6" s="11">
        <v>406.32</v>
      </c>
      <c r="I6" s="11">
        <f t="shared" ref="I6:I34" si="0">(E6*3%)</f>
        <v>189.6705</v>
      </c>
      <c r="J6" s="13">
        <f t="shared" ref="J6:J34" si="1">(H6+I6)</f>
        <v>595.9905</v>
      </c>
      <c r="K6" s="13">
        <f t="shared" ref="K6:K34" si="2">SUM(E6:I6)</f>
        <v>7473.8205000000007</v>
      </c>
      <c r="L6" s="13">
        <f t="shared" ref="L6:L34" si="3">(E6*8.5%)</f>
        <v>537.39975000000004</v>
      </c>
      <c r="M6" s="11">
        <v>306</v>
      </c>
      <c r="N6" s="11">
        <v>1049.22</v>
      </c>
      <c r="O6" s="11">
        <f t="shared" ref="O6:O11" si="4">(E6*1%)</f>
        <v>63.223500000000008</v>
      </c>
      <c r="P6" s="11">
        <v>0</v>
      </c>
      <c r="Q6" s="13">
        <f t="shared" ref="Q6:Q34" si="5">(L6+M6+N6+O6+P6)</f>
        <v>1955.8432500000001</v>
      </c>
      <c r="R6" s="14">
        <f t="shared" ref="R6:R34" si="6">(K6-Q6)</f>
        <v>5517.9772500000008</v>
      </c>
      <c r="S6" s="11"/>
    </row>
    <row r="7" spans="1:20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161.9</v>
      </c>
      <c r="G7" s="12">
        <v>425.96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7506.2004999999999</v>
      </c>
      <c r="L7" s="13">
        <f t="shared" si="3"/>
        <v>537.39975000000004</v>
      </c>
      <c r="M7" s="11">
        <v>2862.79</v>
      </c>
      <c r="N7" s="11">
        <v>1056.1400000000001</v>
      </c>
      <c r="O7" s="11">
        <f t="shared" si="4"/>
        <v>63.223500000000008</v>
      </c>
      <c r="P7" s="11">
        <v>0</v>
      </c>
      <c r="Q7" s="13">
        <f t="shared" si="5"/>
        <v>4519.5532499999999</v>
      </c>
      <c r="R7" s="14">
        <f t="shared" si="6"/>
        <v>2986.64725</v>
      </c>
      <c r="S7" s="11"/>
    </row>
    <row r="8" spans="1:20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1146.1500000000001</v>
      </c>
      <c r="N8" s="11">
        <v>1301</v>
      </c>
      <c r="O8" s="11">
        <f t="shared" si="4"/>
        <v>75.632300000000001</v>
      </c>
      <c r="P8" s="11">
        <v>0</v>
      </c>
      <c r="Q8" s="13">
        <f t="shared" si="5"/>
        <v>3165.6568500000003</v>
      </c>
      <c r="R8" s="14">
        <f t="shared" si="6"/>
        <v>5486.9000499999993</v>
      </c>
      <c r="S8" s="11"/>
    </row>
    <row r="9" spans="1:20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425.96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7538.5805</v>
      </c>
      <c r="L9" s="13">
        <f t="shared" si="3"/>
        <v>537.39975000000004</v>
      </c>
      <c r="M9" s="11">
        <v>1500</v>
      </c>
      <c r="N9" s="11">
        <v>1063.05</v>
      </c>
      <c r="O9" s="11">
        <f t="shared" si="4"/>
        <v>63.223500000000008</v>
      </c>
      <c r="P9" s="11">
        <v>0</v>
      </c>
      <c r="Q9" s="13">
        <f t="shared" si="5"/>
        <v>3163.6732499999998</v>
      </c>
      <c r="R9" s="14">
        <f t="shared" si="6"/>
        <v>4374.9072500000002</v>
      </c>
      <c r="S9" s="11"/>
    </row>
    <row r="10" spans="1:20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1294.08</v>
      </c>
      <c r="O10" s="11">
        <f t="shared" si="4"/>
        <v>75.632300000000001</v>
      </c>
      <c r="P10" s="11">
        <v>0</v>
      </c>
      <c r="Q10" s="13">
        <f t="shared" si="5"/>
        <v>2012.5868499999999</v>
      </c>
      <c r="R10" s="14">
        <f t="shared" si="6"/>
        <v>6607.5900500000007</v>
      </c>
      <c r="S10" s="11"/>
    </row>
    <row r="11" spans="1:20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425.96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7538.5805</v>
      </c>
      <c r="L11" s="13">
        <f t="shared" si="3"/>
        <v>537.39975000000004</v>
      </c>
      <c r="M11" s="11">
        <v>2025</v>
      </c>
      <c r="N11" s="11">
        <v>1063.05</v>
      </c>
      <c r="O11" s="11">
        <f t="shared" si="4"/>
        <v>63.223500000000008</v>
      </c>
      <c r="P11" s="11">
        <v>0</v>
      </c>
      <c r="Q11" s="13">
        <f t="shared" si="5"/>
        <v>3688.6732499999998</v>
      </c>
      <c r="R11" s="14">
        <f t="shared" si="6"/>
        <v>3849.9072500000002</v>
      </c>
      <c r="S11" s="11"/>
    </row>
    <row r="12" spans="1:20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697.54</v>
      </c>
      <c r="O12" s="11"/>
      <c r="P12" s="11">
        <v>0</v>
      </c>
      <c r="Q12" s="13">
        <f t="shared" si="5"/>
        <v>1111.9609</v>
      </c>
      <c r="R12" s="14">
        <f t="shared" si="6"/>
        <v>4715.4352999999992</v>
      </c>
      <c r="S12" s="11"/>
    </row>
    <row r="13" spans="1:20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194.28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5795.0162</v>
      </c>
      <c r="L13" s="13">
        <f t="shared" si="3"/>
        <v>414.42090000000002</v>
      </c>
      <c r="M13" s="11">
        <v>0</v>
      </c>
      <c r="N13" s="11">
        <v>690.63</v>
      </c>
      <c r="O13" s="11"/>
      <c r="P13" s="11">
        <v>0</v>
      </c>
      <c r="Q13" s="13">
        <f t="shared" si="5"/>
        <v>1105.0509</v>
      </c>
      <c r="R13" s="14">
        <f t="shared" si="6"/>
        <v>4689.9652999999998</v>
      </c>
      <c r="S13" s="11"/>
    </row>
    <row r="14" spans="1:20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425.96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7570.9605000000001</v>
      </c>
      <c r="L14" s="13">
        <f t="shared" si="3"/>
        <v>537.39975000000004</v>
      </c>
      <c r="M14" s="11">
        <v>1378.15</v>
      </c>
      <c r="N14" s="11">
        <v>1069.97</v>
      </c>
      <c r="O14" s="11"/>
      <c r="P14" s="11">
        <v>0</v>
      </c>
      <c r="Q14" s="13">
        <f t="shared" si="5"/>
        <v>2985.5197500000004</v>
      </c>
      <c r="R14" s="14">
        <f t="shared" si="6"/>
        <v>4585.4407499999998</v>
      </c>
      <c r="S14" s="11"/>
    </row>
    <row r="15" spans="1:20" s="15" customFormat="1" ht="30" customHeight="1" x14ac:dyDescent="0.15">
      <c r="B15" s="16" t="s">
        <v>39</v>
      </c>
      <c r="C15" s="16" t="s">
        <v>40</v>
      </c>
      <c r="D15" s="11" t="s">
        <v>250</v>
      </c>
      <c r="E15" s="16">
        <v>15463.22</v>
      </c>
      <c r="F15" s="16">
        <v>0</v>
      </c>
      <c r="G15" s="16">
        <v>652.71</v>
      </c>
      <c r="H15" s="16">
        <v>913.17</v>
      </c>
      <c r="I15" s="16">
        <f t="shared" si="0"/>
        <v>463.89659999999998</v>
      </c>
      <c r="J15" s="13">
        <f t="shared" si="1"/>
        <v>1377.0665999999999</v>
      </c>
      <c r="K15" s="13">
        <f t="shared" si="2"/>
        <v>17492.996599999999</v>
      </c>
      <c r="L15" s="13">
        <f>(E15*8.5%)</f>
        <v>1314.3737000000001</v>
      </c>
      <c r="M15" s="16">
        <v>0</v>
      </c>
      <c r="N15" s="16">
        <v>3432.58</v>
      </c>
      <c r="O15" s="11">
        <v>0</v>
      </c>
      <c r="P15" s="16">
        <v>0</v>
      </c>
      <c r="Q15" s="13">
        <f t="shared" si="5"/>
        <v>4746.9537</v>
      </c>
      <c r="R15" s="14">
        <f t="shared" si="6"/>
        <v>12746.042899999999</v>
      </c>
      <c r="S15" s="16"/>
      <c r="T15" s="17"/>
    </row>
    <row r="16" spans="1:20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669.88</v>
      </c>
      <c r="O16" s="11">
        <f t="shared" ref="O16:O30" si="7">(E16*1%)</f>
        <v>48.755400000000002</v>
      </c>
      <c r="P16" s="11">
        <v>0</v>
      </c>
      <c r="Q16" s="13">
        <f t="shared" si="5"/>
        <v>1133.0563</v>
      </c>
      <c r="R16" s="14">
        <f t="shared" si="6"/>
        <v>4564.8199000000004</v>
      </c>
      <c r="S16" s="11"/>
    </row>
    <row r="17" spans="1:19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425.96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7441.4405000000006</v>
      </c>
      <c r="L17" s="13">
        <f t="shared" si="3"/>
        <v>537.39975000000004</v>
      </c>
      <c r="M17" s="11">
        <v>574</v>
      </c>
      <c r="N17" s="11">
        <v>1042.3</v>
      </c>
      <c r="O17" s="11">
        <f t="shared" si="7"/>
        <v>63.223500000000008</v>
      </c>
      <c r="P17" s="11">
        <v>0</v>
      </c>
      <c r="Q17" s="13">
        <f t="shared" si="5"/>
        <v>2216.9232499999998</v>
      </c>
      <c r="R17" s="14">
        <f t="shared" si="6"/>
        <v>5224.5172500000008</v>
      </c>
      <c r="S17" s="11"/>
    </row>
    <row r="18" spans="1:19" s="15" customFormat="1" ht="30" customHeight="1" x14ac:dyDescent="0.15">
      <c r="A18" s="18"/>
      <c r="B18" s="11" t="s">
        <v>47</v>
      </c>
      <c r="C18" s="19" t="s">
        <v>48</v>
      </c>
      <c r="D18" s="11" t="s">
        <v>251</v>
      </c>
      <c r="E18" s="12">
        <v>5732.27</v>
      </c>
      <c r="F18" s="11">
        <v>88.09</v>
      </c>
      <c r="G18" s="12">
        <v>393.16</v>
      </c>
      <c r="H18" s="11">
        <v>368.41</v>
      </c>
      <c r="I18" s="11">
        <f t="shared" si="0"/>
        <v>171.96809999999999</v>
      </c>
      <c r="J18" s="13">
        <f t="shared" si="1"/>
        <v>540.37810000000002</v>
      </c>
      <c r="K18" s="13">
        <f t="shared" si="2"/>
        <v>6753.8981000000003</v>
      </c>
      <c r="L18" s="13">
        <v>537.4</v>
      </c>
      <c r="M18" s="11">
        <v>2907.86</v>
      </c>
      <c r="N18" s="11">
        <v>972.44</v>
      </c>
      <c r="O18" s="11">
        <f t="shared" si="7"/>
        <v>57.322700000000005</v>
      </c>
      <c r="P18" s="11">
        <v>0</v>
      </c>
      <c r="Q18" s="13">
        <f t="shared" si="5"/>
        <v>4475.0227000000004</v>
      </c>
      <c r="R18" s="14">
        <f t="shared" si="6"/>
        <v>2278.8753999999999</v>
      </c>
      <c r="S18" s="11"/>
    </row>
    <row r="19" spans="1:19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15463.22</v>
      </c>
      <c r="F19" s="11">
        <v>97.14</v>
      </c>
      <c r="G19" s="12">
        <v>652.71</v>
      </c>
      <c r="H19" s="11">
        <v>913.17</v>
      </c>
      <c r="I19" s="11">
        <f t="shared" si="0"/>
        <v>463.89659999999998</v>
      </c>
      <c r="J19" s="13">
        <f t="shared" si="1"/>
        <v>1377.0665999999999</v>
      </c>
      <c r="K19" s="13">
        <f t="shared" si="2"/>
        <v>17590.136599999998</v>
      </c>
      <c r="L19" s="13">
        <f t="shared" si="3"/>
        <v>1314.3737000000001</v>
      </c>
      <c r="M19" s="11">
        <v>0</v>
      </c>
      <c r="N19" s="11">
        <v>3461.72</v>
      </c>
      <c r="O19" s="11"/>
      <c r="P19" s="11">
        <v>0</v>
      </c>
      <c r="Q19" s="13">
        <f t="shared" si="5"/>
        <v>4776.0936999999994</v>
      </c>
      <c r="R19" s="14">
        <f t="shared" si="6"/>
        <v>12814.042899999999</v>
      </c>
      <c r="S19" s="11"/>
    </row>
    <row r="20" spans="1:19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1280.25</v>
      </c>
      <c r="O20" s="11">
        <f t="shared" si="7"/>
        <v>75.632300000000001</v>
      </c>
      <c r="P20" s="11">
        <v>0</v>
      </c>
      <c r="Q20" s="13">
        <f t="shared" si="5"/>
        <v>6193.1668500000005</v>
      </c>
      <c r="R20" s="14">
        <f t="shared" si="6"/>
        <v>2362.2500499999996</v>
      </c>
      <c r="S20" s="11"/>
    </row>
    <row r="21" spans="1:19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425.96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7409.0605000000005</v>
      </c>
      <c r="L21" s="13">
        <f t="shared" si="3"/>
        <v>537.39975000000004</v>
      </c>
      <c r="M21" s="11">
        <v>0</v>
      </c>
      <c r="N21" s="11">
        <v>1035.3900000000001</v>
      </c>
      <c r="O21" s="11">
        <f t="shared" si="7"/>
        <v>63.223500000000008</v>
      </c>
      <c r="P21" s="11">
        <v>0</v>
      </c>
      <c r="Q21" s="13">
        <f t="shared" si="5"/>
        <v>1636.0132500000002</v>
      </c>
      <c r="R21" s="14">
        <f>(K21-Q21)</f>
        <v>5773.0472500000005</v>
      </c>
      <c r="S21" s="11"/>
    </row>
    <row r="22" spans="1:19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425.96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7409.0605000000005</v>
      </c>
      <c r="L22" s="13">
        <f t="shared" si="3"/>
        <v>537.39975000000004</v>
      </c>
      <c r="M22" s="11">
        <v>0</v>
      </c>
      <c r="N22" s="11">
        <v>1035.3900000000001</v>
      </c>
      <c r="O22" s="11">
        <f t="shared" si="7"/>
        <v>63.223500000000008</v>
      </c>
      <c r="P22" s="11">
        <v>0</v>
      </c>
      <c r="Q22" s="13">
        <f t="shared" si="5"/>
        <v>1636.0132500000002</v>
      </c>
      <c r="R22" s="14">
        <f t="shared" si="6"/>
        <v>5773.0472500000005</v>
      </c>
      <c r="S22" s="11"/>
    </row>
    <row r="23" spans="1:19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759.23</v>
      </c>
      <c r="O23" s="11">
        <f t="shared" si="7"/>
        <v>53.023199999999996</v>
      </c>
      <c r="P23" s="16">
        <v>0</v>
      </c>
      <c r="Q23" s="13">
        <f t="shared" si="5"/>
        <v>1262.9504000000002</v>
      </c>
      <c r="R23" s="14">
        <f t="shared" si="6"/>
        <v>4853.2392</v>
      </c>
      <c r="S23" s="11"/>
    </row>
    <row r="24" spans="1:19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425.96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7409.0605000000005</v>
      </c>
      <c r="L24" s="13">
        <f t="shared" si="3"/>
        <v>537.39975000000004</v>
      </c>
      <c r="M24" s="16">
        <v>2108</v>
      </c>
      <c r="N24" s="16">
        <v>1035.3900000000001</v>
      </c>
      <c r="O24" s="11">
        <f t="shared" si="7"/>
        <v>63.223500000000008</v>
      </c>
      <c r="P24" s="16">
        <v>0</v>
      </c>
      <c r="Q24" s="13">
        <f t="shared" si="5"/>
        <v>3744.01325</v>
      </c>
      <c r="R24" s="14">
        <f t="shared" si="6"/>
        <v>3665.0472500000005</v>
      </c>
      <c r="S24" s="11"/>
    </row>
    <row r="25" spans="1:19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425.96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7344.3005000000003</v>
      </c>
      <c r="L25" s="13">
        <f t="shared" si="3"/>
        <v>537.39975000000004</v>
      </c>
      <c r="M25" s="16">
        <v>0</v>
      </c>
      <c r="N25" s="16">
        <v>1021.55</v>
      </c>
      <c r="O25" s="11">
        <f t="shared" si="7"/>
        <v>63.223500000000008</v>
      </c>
      <c r="P25" s="16">
        <v>0</v>
      </c>
      <c r="Q25" s="13">
        <f t="shared" si="5"/>
        <v>1622.1732500000001</v>
      </c>
      <c r="R25" s="14">
        <f t="shared" si="6"/>
        <v>5722.1272500000005</v>
      </c>
      <c r="S25" s="11"/>
    </row>
    <row r="26" spans="1:19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649.13</v>
      </c>
      <c r="O26" s="11">
        <f t="shared" si="7"/>
        <v>48.755400000000002</v>
      </c>
      <c r="P26" s="16">
        <v>0</v>
      </c>
      <c r="Q26" s="13">
        <f t="shared" si="5"/>
        <v>1112.3063</v>
      </c>
      <c r="R26" s="14">
        <f t="shared" si="6"/>
        <v>4488.4298999999992</v>
      </c>
      <c r="S26" s="11"/>
    </row>
    <row r="27" spans="1:19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425.96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7344.3005000000003</v>
      </c>
      <c r="L27" s="13">
        <f t="shared" si="3"/>
        <v>537.39975000000004</v>
      </c>
      <c r="M27" s="16">
        <v>1687</v>
      </c>
      <c r="N27" s="16">
        <v>1021.55</v>
      </c>
      <c r="O27" s="11">
        <f t="shared" si="7"/>
        <v>63.223500000000008</v>
      </c>
      <c r="P27" s="16">
        <v>0</v>
      </c>
      <c r="Q27" s="13">
        <f t="shared" si="5"/>
        <v>3309.1732499999998</v>
      </c>
      <c r="R27" s="14">
        <f t="shared" si="6"/>
        <v>4035.1272500000005</v>
      </c>
      <c r="S27" s="11"/>
    </row>
    <row r="28" spans="1:19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649.13</v>
      </c>
      <c r="O28" s="11">
        <f t="shared" si="7"/>
        <v>48.755400000000002</v>
      </c>
      <c r="P28" s="16">
        <v>0</v>
      </c>
      <c r="Q28" s="13">
        <f t="shared" si="5"/>
        <v>1112.3063</v>
      </c>
      <c r="R28" s="14">
        <f t="shared" si="6"/>
        <v>4488.4298999999992</v>
      </c>
      <c r="S28" s="11"/>
    </row>
    <row r="29" spans="1:19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425.96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7344.3005000000003</v>
      </c>
      <c r="L29" s="13">
        <f t="shared" si="3"/>
        <v>537.39975000000004</v>
      </c>
      <c r="M29" s="16">
        <v>0</v>
      </c>
      <c r="N29" s="16">
        <v>1021.55</v>
      </c>
      <c r="O29" s="11">
        <f t="shared" si="7"/>
        <v>63.223500000000008</v>
      </c>
      <c r="P29" s="16">
        <v>0</v>
      </c>
      <c r="Q29" s="13">
        <f t="shared" si="5"/>
        <v>1622.1732500000001</v>
      </c>
      <c r="R29" s="14">
        <f t="shared" si="6"/>
        <v>5722.1272500000005</v>
      </c>
      <c r="S29" s="11"/>
    </row>
    <row r="30" spans="1:19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649.13</v>
      </c>
      <c r="O30" s="11">
        <f t="shared" si="7"/>
        <v>48.755400000000002</v>
      </c>
      <c r="P30" s="16">
        <v>0</v>
      </c>
      <c r="Q30" s="13">
        <f t="shared" si="5"/>
        <v>2467.3063000000002</v>
      </c>
      <c r="R30" s="14">
        <f t="shared" si="6"/>
        <v>3133.4298999999992</v>
      </c>
      <c r="S30" s="11"/>
    </row>
    <row r="31" spans="1:19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15463.22</v>
      </c>
      <c r="F31" s="16">
        <v>0</v>
      </c>
      <c r="G31" s="16">
        <v>652.71</v>
      </c>
      <c r="H31" s="16">
        <v>913.17</v>
      </c>
      <c r="I31" s="16">
        <f>(E31*3%)</f>
        <v>463.89659999999998</v>
      </c>
      <c r="J31" s="13">
        <f>(H31+I31)</f>
        <v>1377.0665999999999</v>
      </c>
      <c r="K31" s="13">
        <f>SUM(E31:I31)</f>
        <v>17492.996599999999</v>
      </c>
      <c r="L31" s="13">
        <f>(E31*8.5%)</f>
        <v>1314.3737000000001</v>
      </c>
      <c r="M31" s="16">
        <v>0</v>
      </c>
      <c r="N31" s="16">
        <v>3432.58</v>
      </c>
      <c r="O31" s="11">
        <v>0</v>
      </c>
      <c r="P31" s="16">
        <v>0</v>
      </c>
      <c r="Q31" s="13">
        <f>(L31+M31+N31+O31+P31)</f>
        <v>4746.9537</v>
      </c>
      <c r="R31" s="14">
        <f>(K31-Q31)</f>
        <v>12746.042899999999</v>
      </c>
      <c r="S31" s="11"/>
    </row>
    <row r="32" spans="1:19" s="15" customFormat="1" ht="30" customHeight="1" x14ac:dyDescent="0.15">
      <c r="B32" s="16" t="s">
        <v>90</v>
      </c>
      <c r="C32" s="16" t="s">
        <v>91</v>
      </c>
      <c r="D32" s="16" t="s">
        <v>253</v>
      </c>
      <c r="E32" s="16">
        <v>15463.22</v>
      </c>
      <c r="F32" s="16">
        <v>0</v>
      </c>
      <c r="G32" s="16">
        <v>652.71</v>
      </c>
      <c r="H32" s="16">
        <v>913.17</v>
      </c>
      <c r="I32" s="16">
        <f>(E32*3%)</f>
        <v>463.89659999999998</v>
      </c>
      <c r="J32" s="13">
        <f>(H32+I32)</f>
        <v>1377.0665999999999</v>
      </c>
      <c r="K32" s="13">
        <f>SUM(E32:I32)</f>
        <v>17492.996599999999</v>
      </c>
      <c r="L32" s="13">
        <f>(E32*8.5%)</f>
        <v>1314.3737000000001</v>
      </c>
      <c r="M32" s="16">
        <v>0</v>
      </c>
      <c r="N32" s="16">
        <v>3432.58</v>
      </c>
      <c r="O32" s="11">
        <v>0</v>
      </c>
      <c r="P32" s="16">
        <v>0</v>
      </c>
      <c r="Q32" s="13">
        <f>(L32+M32+N32+O32+P32)</f>
        <v>4746.9537</v>
      </c>
      <c r="R32" s="14">
        <f>(K32-Q32)</f>
        <v>12746.042899999999</v>
      </c>
      <c r="S32" s="11"/>
    </row>
    <row r="33" spans="1:19" s="15" customFormat="1" ht="30" customHeight="1" x14ac:dyDescent="0.15">
      <c r="B33" s="16" t="s">
        <v>92</v>
      </c>
      <c r="C33" s="16" t="s">
        <v>93</v>
      </c>
      <c r="D33" s="16" t="s">
        <v>252</v>
      </c>
      <c r="E33" s="16">
        <v>15463.22</v>
      </c>
      <c r="F33" s="16">
        <v>0</v>
      </c>
      <c r="G33" s="16">
        <v>652.71</v>
      </c>
      <c r="H33" s="16">
        <v>913.17</v>
      </c>
      <c r="I33" s="16">
        <f>(E33*3%)</f>
        <v>463.89659999999998</v>
      </c>
      <c r="J33" s="13">
        <f>(H33+I33)</f>
        <v>1377.0665999999999</v>
      </c>
      <c r="K33" s="13">
        <f>SUM(E33:I33)</f>
        <v>17492.996599999999</v>
      </c>
      <c r="L33" s="13">
        <f>(E33*8.5%)</f>
        <v>1314.3737000000001</v>
      </c>
      <c r="M33" s="16">
        <v>9068.5400000000009</v>
      </c>
      <c r="N33" s="16">
        <v>3432.58</v>
      </c>
      <c r="O33" s="11">
        <v>0</v>
      </c>
      <c r="P33" s="16">
        <v>0</v>
      </c>
      <c r="Q33" s="13">
        <f>(L33+M33+N33+O33+P33)</f>
        <v>13815.493700000001</v>
      </c>
      <c r="R33" s="14">
        <f>(K33-Q33)</f>
        <v>3677.5028999999977</v>
      </c>
      <c r="S33" s="11"/>
    </row>
    <row r="34" spans="1:19" s="15" customFormat="1" ht="30" customHeight="1" thickBot="1" x14ac:dyDescent="0.2">
      <c r="B34" s="16" t="s">
        <v>96</v>
      </c>
      <c r="C34" s="16" t="s">
        <v>97</v>
      </c>
      <c r="D34" s="16" t="s">
        <v>251</v>
      </c>
      <c r="E34" s="16">
        <v>6322.35</v>
      </c>
      <c r="F34" s="16">
        <v>0</v>
      </c>
      <c r="G34" s="16">
        <v>425.96</v>
      </c>
      <c r="H34" s="16">
        <v>406.32</v>
      </c>
      <c r="I34" s="16">
        <f t="shared" si="0"/>
        <v>189.6705</v>
      </c>
      <c r="J34" s="13">
        <f t="shared" si="1"/>
        <v>595.9905</v>
      </c>
      <c r="K34" s="13">
        <f t="shared" si="2"/>
        <v>7344.3005000000003</v>
      </c>
      <c r="L34" s="13">
        <f t="shared" si="3"/>
        <v>537.39975000000004</v>
      </c>
      <c r="M34" s="16">
        <v>2106</v>
      </c>
      <c r="N34" s="16">
        <v>1021.55</v>
      </c>
      <c r="O34" s="11">
        <v>0</v>
      </c>
      <c r="P34" s="16">
        <v>0</v>
      </c>
      <c r="Q34" s="13">
        <f t="shared" si="5"/>
        <v>3664.9497499999998</v>
      </c>
      <c r="R34" s="14">
        <f t="shared" si="6"/>
        <v>3679.3507500000005</v>
      </c>
      <c r="S34" s="11"/>
    </row>
    <row r="35" spans="1:19" ht="10.5" customHeight="1" thickBot="1" x14ac:dyDescent="0.2">
      <c r="A35" s="20"/>
      <c r="B35" s="21"/>
      <c r="C35" s="5" t="s">
        <v>75</v>
      </c>
      <c r="D35" s="5"/>
      <c r="E35" s="22">
        <f t="shared" ref="E35:R35" si="8">SUM(E5:E34)</f>
        <v>252621.21000000008</v>
      </c>
      <c r="F35" s="22">
        <f t="shared" si="8"/>
        <v>2322.3100000000013</v>
      </c>
      <c r="G35" s="22">
        <f t="shared" si="8"/>
        <v>12307.859999999993</v>
      </c>
      <c r="H35" s="22">
        <f t="shared" si="8"/>
        <v>15220.460000000001</v>
      </c>
      <c r="I35" s="22">
        <f t="shared" si="8"/>
        <v>7578.6363000000019</v>
      </c>
      <c r="J35" s="22">
        <f t="shared" si="8"/>
        <v>22799.096299999994</v>
      </c>
      <c r="K35" s="22">
        <f t="shared" si="8"/>
        <v>290050.47630000004</v>
      </c>
      <c r="L35" s="22">
        <f t="shared" si="8"/>
        <v>21522.959900000005</v>
      </c>
      <c r="M35" s="22">
        <f t="shared" si="8"/>
        <v>33218.9</v>
      </c>
      <c r="N35" s="22">
        <f t="shared" si="8"/>
        <v>48423.360000000001</v>
      </c>
      <c r="O35" s="22">
        <f t="shared" si="8"/>
        <v>1227.7229000000004</v>
      </c>
      <c r="P35" s="22">
        <f t="shared" si="8"/>
        <v>0</v>
      </c>
      <c r="Q35" s="22">
        <f t="shared" si="8"/>
        <v>104392.94280000002</v>
      </c>
      <c r="R35" s="23">
        <f t="shared" si="8"/>
        <v>185657.53349999996</v>
      </c>
      <c r="S35" s="24"/>
    </row>
    <row r="36" spans="1:19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19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19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19" ht="10.5" customHeight="1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"/>
    </row>
    <row r="40" spans="1:19" x14ac:dyDescent="0.15">
      <c r="A40" s="25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19" x14ac:dyDescent="0.15">
      <c r="A41" s="2"/>
      <c r="B41" s="2"/>
      <c r="C41" s="26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19" x14ac:dyDescent="0.15">
      <c r="A42" s="2"/>
      <c r="B42" s="2"/>
      <c r="C42" s="26"/>
      <c r="D42" s="26"/>
      <c r="E42" s="27"/>
      <c r="F42" s="27"/>
      <c r="G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9" x14ac:dyDescent="0.15">
      <c r="A43" s="2"/>
      <c r="B43" s="28"/>
      <c r="C43" s="2" t="s">
        <v>76</v>
      </c>
      <c r="D43" s="2"/>
      <c r="E43" s="2"/>
      <c r="F43" s="2" t="s">
        <v>77</v>
      </c>
      <c r="G43" s="2"/>
      <c r="J43" s="2" t="s">
        <v>78</v>
      </c>
      <c r="L43" s="2"/>
      <c r="N43" s="2"/>
      <c r="P43" s="2"/>
      <c r="R43" s="2"/>
    </row>
    <row r="44" spans="1:19" ht="22.5" customHeight="1" x14ac:dyDescent="0.15">
      <c r="A44" s="2"/>
      <c r="B44" s="26"/>
      <c r="C44" s="26"/>
      <c r="D44" s="26"/>
      <c r="E44" s="26"/>
      <c r="G44" s="26"/>
      <c r="J44" s="2"/>
      <c r="L44" s="2"/>
      <c r="N44" s="2"/>
      <c r="O44" s="2"/>
      <c r="P44" s="2"/>
      <c r="R44" s="2"/>
    </row>
    <row r="45" spans="1:19" x14ac:dyDescent="0.15">
      <c r="A45" s="2"/>
      <c r="B45" s="2"/>
      <c r="C45" s="2" t="s">
        <v>79</v>
      </c>
      <c r="D45" s="2"/>
      <c r="E45" s="2"/>
      <c r="F45" s="2" t="s">
        <v>80</v>
      </c>
      <c r="J45" s="2" t="s">
        <v>81</v>
      </c>
      <c r="L45" s="2"/>
      <c r="R45" s="2"/>
      <c r="S45" s="2"/>
    </row>
    <row r="46" spans="1:19" x14ac:dyDescent="0.15">
      <c r="A46" s="2"/>
      <c r="B46" s="2"/>
      <c r="C46" s="2"/>
      <c r="D46" s="2"/>
      <c r="E46" s="2"/>
      <c r="F46" s="2"/>
      <c r="J46" s="2"/>
      <c r="L46" s="2"/>
      <c r="R46" s="2"/>
      <c r="S46" s="2"/>
    </row>
    <row r="47" spans="1:19" x14ac:dyDescent="0.15">
      <c r="A47" s="2"/>
      <c r="B47" s="2"/>
      <c r="C47" s="2" t="s">
        <v>82</v>
      </c>
      <c r="D47" s="2"/>
      <c r="E47" s="2"/>
      <c r="F47" s="2" t="s">
        <v>83</v>
      </c>
      <c r="J47" s="2" t="s">
        <v>84</v>
      </c>
      <c r="L47" s="2"/>
      <c r="R47" s="2"/>
      <c r="S47" s="2"/>
    </row>
    <row r="48" spans="1:19" x14ac:dyDescent="0.15">
      <c r="A48" s="2"/>
      <c r="B48" s="2"/>
      <c r="C48" s="2" t="s">
        <v>85</v>
      </c>
      <c r="D48" s="2"/>
      <c r="E48" s="2"/>
      <c r="F48" s="2" t="s">
        <v>86</v>
      </c>
      <c r="J48" s="2" t="s">
        <v>87</v>
      </c>
      <c r="L48" s="2"/>
      <c r="R48" s="2"/>
      <c r="S48" s="2"/>
    </row>
    <row r="49" spans="1:19" x14ac:dyDescent="0.15">
      <c r="A49" s="2"/>
      <c r="B49" s="2"/>
      <c r="C49" s="2"/>
      <c r="D49" s="2"/>
      <c r="E49" s="2"/>
      <c r="F49" s="2"/>
      <c r="G49" s="2"/>
      <c r="K49" s="2"/>
      <c r="L49" s="2"/>
      <c r="M49" s="27"/>
      <c r="Q49" s="2"/>
      <c r="R49" s="2"/>
      <c r="S49" s="2"/>
    </row>
    <row r="50" spans="1:19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1:19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</row>
    <row r="52" spans="1:19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1:19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1:19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1:19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  <c r="R55" s="2"/>
    </row>
    <row r="56" spans="1:19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1:19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1:19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1:19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1:19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1:19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1:19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1:19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1:19" x14ac:dyDescent="0.15">
      <c r="B64" s="2"/>
      <c r="C64" s="2"/>
      <c r="D64" s="2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8"/>
      <c r="C68" s="29"/>
      <c r="D68" s="29"/>
      <c r="E68" s="2"/>
      <c r="F68" s="2"/>
      <c r="G68" s="2"/>
      <c r="H68" s="2"/>
      <c r="I68" s="2"/>
      <c r="J68" s="27"/>
      <c r="K68" s="2"/>
      <c r="L68" s="2"/>
      <c r="M68" s="2"/>
      <c r="N68" s="2"/>
      <c r="O68" s="2"/>
      <c r="P68" s="2"/>
      <c r="Q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"/>
      <c r="C74" s="2"/>
      <c r="D74" s="2"/>
      <c r="E74" s="2"/>
      <c r="F74" s="2"/>
      <c r="G74" s="2"/>
      <c r="H74" s="2"/>
      <c r="I74" s="2"/>
      <c r="J74" s="27"/>
      <c r="K74" s="2"/>
    </row>
    <row r="75" spans="2:17" x14ac:dyDescent="0.15">
      <c r="B75" s="26"/>
      <c r="C75" s="26"/>
      <c r="D75" s="26"/>
      <c r="E75" s="2"/>
      <c r="F75" s="2"/>
      <c r="G75" s="27"/>
      <c r="H75" s="2"/>
      <c r="I75" s="27"/>
      <c r="J75" s="27"/>
      <c r="K75" s="2"/>
      <c r="L75" s="2"/>
      <c r="M75" s="2"/>
      <c r="N75" s="2"/>
      <c r="O75" s="2"/>
      <c r="P75" s="2"/>
      <c r="Q75" s="2"/>
    </row>
    <row r="76" spans="2:17" x14ac:dyDescent="0.1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  <c r="R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6"/>
      <c r="L89" s="26"/>
      <c r="M89" s="26"/>
      <c r="N89" s="26"/>
      <c r="O89" s="26"/>
      <c r="P89" s="26"/>
      <c r="Q89" s="26"/>
      <c r="R89" s="26"/>
    </row>
    <row r="90" spans="2:18" x14ac:dyDescent="0.15">
      <c r="B90" s="2"/>
      <c r="C90" s="2"/>
      <c r="D90" s="2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6"/>
      <c r="C91" s="26"/>
      <c r="D91" s="26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30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31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  <c r="R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A119" s="31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x14ac:dyDescent="0.15"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20" s="31" customFormat="1" x14ac:dyDescent="0.1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2:11" x14ac:dyDescent="0.15">
      <c r="B254" s="2"/>
      <c r="C254" s="2"/>
      <c r="D254" s="2"/>
      <c r="E254" s="2"/>
      <c r="F254" s="2"/>
      <c r="G254" s="2"/>
      <c r="H254" s="2"/>
      <c r="I254" s="2"/>
      <c r="J254" s="2"/>
      <c r="K254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4"/>
  <sheetViews>
    <sheetView zoomScale="144" zoomScaleNormal="144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1.4257812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20" ht="34.5" customHeight="1" x14ac:dyDescent="0.3">
      <c r="C2" s="309" t="s">
        <v>186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20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0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221</v>
      </c>
      <c r="M4" s="6" t="s">
        <v>220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20" s="15" customFormat="1" ht="30" customHeight="1" x14ac:dyDescent="0.15">
      <c r="A5" s="10" t="s">
        <v>15</v>
      </c>
      <c r="B5" s="11" t="s">
        <v>16</v>
      </c>
      <c r="C5" s="11" t="s">
        <v>17</v>
      </c>
      <c r="D5" s="11" t="s">
        <v>248</v>
      </c>
      <c r="E5" s="12">
        <v>29379.5</v>
      </c>
      <c r="F5" s="11">
        <v>0</v>
      </c>
      <c r="G5" s="12">
        <v>808.5</v>
      </c>
      <c r="H5" s="11">
        <v>1144</v>
      </c>
      <c r="I5" s="11">
        <f>(E5*3%)</f>
        <v>881.38499999999999</v>
      </c>
      <c r="J5" s="13">
        <f>(H5+I5)</f>
        <v>2025.385</v>
      </c>
      <c r="K5" s="13">
        <f>SUM(E5:I5)</f>
        <v>32213.384999999998</v>
      </c>
      <c r="L5" s="13">
        <f>(E5*8.5%)</f>
        <v>2497.2575000000002</v>
      </c>
      <c r="M5" s="11">
        <v>0</v>
      </c>
      <c r="N5" s="11">
        <v>7848.7</v>
      </c>
      <c r="O5" s="11"/>
      <c r="P5" s="11">
        <v>0</v>
      </c>
      <c r="Q5" s="13">
        <f>(L5+M5+N5+O5+P5)</f>
        <v>10345.9575</v>
      </c>
      <c r="R5" s="14">
        <f>(K5-Q5)</f>
        <v>21867.427499999998</v>
      </c>
      <c r="S5" s="13"/>
    </row>
    <row r="6" spans="1:20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351.5</v>
      </c>
      <c r="H6" s="11">
        <v>406.32</v>
      </c>
      <c r="I6" s="11">
        <f t="shared" ref="I6:I34" si="0">(E6*3%)</f>
        <v>189.6705</v>
      </c>
      <c r="J6" s="13">
        <f t="shared" ref="J6:J34" si="1">(H6+I6)</f>
        <v>595.9905</v>
      </c>
      <c r="K6" s="13">
        <f t="shared" ref="K6:K34" si="2">SUM(E6:I6)</f>
        <v>7399.3605000000007</v>
      </c>
      <c r="L6" s="13">
        <f t="shared" ref="L6:L34" si="3">(E6*8.5%)</f>
        <v>537.39975000000004</v>
      </c>
      <c r="M6" s="11">
        <v>306</v>
      </c>
      <c r="N6" s="11">
        <v>1033.31</v>
      </c>
      <c r="O6" s="11">
        <f t="shared" ref="O6:O11" si="4">(E6*1%)</f>
        <v>63.223500000000008</v>
      </c>
      <c r="P6" s="11">
        <v>0</v>
      </c>
      <c r="Q6" s="13">
        <f t="shared" ref="Q6:Q34" si="5">(L6+M6+N6+O6+P6)</f>
        <v>1939.93325</v>
      </c>
      <c r="R6" s="14">
        <f t="shared" ref="R6:R34" si="6">(K6-Q6)</f>
        <v>5459.4272500000006</v>
      </c>
      <c r="S6" s="11"/>
    </row>
    <row r="7" spans="1:20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161.9</v>
      </c>
      <c r="G7" s="12">
        <v>351.5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7431.7404999999999</v>
      </c>
      <c r="L7" s="13">
        <f t="shared" si="3"/>
        <v>537.39975000000004</v>
      </c>
      <c r="M7" s="11">
        <v>1340</v>
      </c>
      <c r="N7" s="11">
        <v>1040.23</v>
      </c>
      <c r="O7" s="11">
        <f t="shared" si="4"/>
        <v>63.223500000000008</v>
      </c>
      <c r="P7" s="11">
        <v>0</v>
      </c>
      <c r="Q7" s="13">
        <f t="shared" si="5"/>
        <v>2980.8532500000001</v>
      </c>
      <c r="R7" s="14">
        <f t="shared" si="6"/>
        <v>4450.8872499999998</v>
      </c>
      <c r="S7" s="11"/>
    </row>
    <row r="8" spans="1:20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1146.1500000000001</v>
      </c>
      <c r="N8" s="11">
        <v>1301</v>
      </c>
      <c r="O8" s="11">
        <f t="shared" si="4"/>
        <v>75.632300000000001</v>
      </c>
      <c r="P8" s="11">
        <v>0</v>
      </c>
      <c r="Q8" s="13">
        <f t="shared" si="5"/>
        <v>3165.6568500000003</v>
      </c>
      <c r="R8" s="14">
        <f t="shared" si="6"/>
        <v>5486.9000499999993</v>
      </c>
      <c r="S8" s="11"/>
    </row>
    <row r="9" spans="1:20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351.5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7464.1205</v>
      </c>
      <c r="L9" s="13">
        <f t="shared" si="3"/>
        <v>537.39975000000004</v>
      </c>
      <c r="M9" s="11">
        <v>1500</v>
      </c>
      <c r="N9" s="11">
        <v>1047.1500000000001</v>
      </c>
      <c r="O9" s="11">
        <f t="shared" si="4"/>
        <v>63.223500000000008</v>
      </c>
      <c r="P9" s="11">
        <v>0</v>
      </c>
      <c r="Q9" s="13">
        <f t="shared" si="5"/>
        <v>3147.7732500000002</v>
      </c>
      <c r="R9" s="14">
        <f t="shared" si="6"/>
        <v>4316.3472499999998</v>
      </c>
      <c r="S9" s="11"/>
    </row>
    <row r="10" spans="1:20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1294.08</v>
      </c>
      <c r="O10" s="11">
        <f t="shared" si="4"/>
        <v>75.632300000000001</v>
      </c>
      <c r="P10" s="11">
        <v>0</v>
      </c>
      <c r="Q10" s="13">
        <f t="shared" si="5"/>
        <v>2012.5868499999999</v>
      </c>
      <c r="R10" s="14">
        <f t="shared" si="6"/>
        <v>6607.5900500000007</v>
      </c>
      <c r="S10" s="11"/>
    </row>
    <row r="11" spans="1:20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351.5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7464.1205</v>
      </c>
      <c r="L11" s="13">
        <f t="shared" si="3"/>
        <v>537.39975000000004</v>
      </c>
      <c r="M11" s="11">
        <v>2025</v>
      </c>
      <c r="N11" s="11">
        <v>1047.1500000000001</v>
      </c>
      <c r="O11" s="11">
        <f t="shared" si="4"/>
        <v>63.223500000000008</v>
      </c>
      <c r="P11" s="11">
        <v>0</v>
      </c>
      <c r="Q11" s="13">
        <f t="shared" si="5"/>
        <v>3672.7732500000002</v>
      </c>
      <c r="R11" s="14">
        <f t="shared" si="6"/>
        <v>3791.3472499999998</v>
      </c>
      <c r="S11" s="11"/>
    </row>
    <row r="12" spans="1:20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697.54</v>
      </c>
      <c r="O12" s="11"/>
      <c r="P12" s="11">
        <v>0</v>
      </c>
      <c r="Q12" s="13">
        <f t="shared" si="5"/>
        <v>1111.9609</v>
      </c>
      <c r="R12" s="14">
        <f t="shared" si="6"/>
        <v>4715.4352999999992</v>
      </c>
      <c r="S12" s="11"/>
    </row>
    <row r="13" spans="1:20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194.28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5795.0162</v>
      </c>
      <c r="L13" s="13">
        <f t="shared" si="3"/>
        <v>414.42090000000002</v>
      </c>
      <c r="M13" s="11">
        <v>0</v>
      </c>
      <c r="N13" s="11">
        <v>690.63</v>
      </c>
      <c r="O13" s="11"/>
      <c r="P13" s="11">
        <v>0</v>
      </c>
      <c r="Q13" s="13">
        <f t="shared" si="5"/>
        <v>1105.0509</v>
      </c>
      <c r="R13" s="14">
        <f t="shared" si="6"/>
        <v>4689.9652999999998</v>
      </c>
      <c r="S13" s="11"/>
    </row>
    <row r="14" spans="1:20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351.5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7496.5005000000001</v>
      </c>
      <c r="L14" s="13">
        <f t="shared" si="3"/>
        <v>537.39975000000004</v>
      </c>
      <c r="M14" s="11">
        <v>1378.15</v>
      </c>
      <c r="N14" s="11">
        <v>1054.06</v>
      </c>
      <c r="O14" s="11"/>
      <c r="P14" s="11">
        <v>0</v>
      </c>
      <c r="Q14" s="13">
        <f t="shared" si="5"/>
        <v>2969.6097500000001</v>
      </c>
      <c r="R14" s="14">
        <f t="shared" si="6"/>
        <v>4526.8907500000005</v>
      </c>
      <c r="S14" s="11"/>
    </row>
    <row r="15" spans="1:20" s="15" customFormat="1" ht="30" customHeight="1" x14ac:dyDescent="0.15">
      <c r="B15" s="16" t="s">
        <v>39</v>
      </c>
      <c r="C15" s="16" t="s">
        <v>40</v>
      </c>
      <c r="D15" s="11" t="s">
        <v>250</v>
      </c>
      <c r="E15" s="16">
        <v>15441.5</v>
      </c>
      <c r="F15" s="16">
        <v>0</v>
      </c>
      <c r="G15" s="16">
        <v>566.5</v>
      </c>
      <c r="H15" s="16">
        <v>835.5</v>
      </c>
      <c r="I15" s="16">
        <f t="shared" si="0"/>
        <v>463.245</v>
      </c>
      <c r="J15" s="13">
        <f t="shared" si="1"/>
        <v>1298.7449999999999</v>
      </c>
      <c r="K15" s="13">
        <f t="shared" si="2"/>
        <v>17306.744999999999</v>
      </c>
      <c r="L15" s="13">
        <f t="shared" si="3"/>
        <v>1312.5275000000001</v>
      </c>
      <c r="M15" s="16">
        <v>0</v>
      </c>
      <c r="N15" s="16">
        <v>3376.71</v>
      </c>
      <c r="O15" s="11">
        <v>0</v>
      </c>
      <c r="P15" s="16">
        <v>0</v>
      </c>
      <c r="Q15" s="13">
        <f t="shared" si="5"/>
        <v>4689.2375000000002</v>
      </c>
      <c r="R15" s="14">
        <f t="shared" si="6"/>
        <v>12617.5075</v>
      </c>
      <c r="S15" s="16"/>
      <c r="T15" s="17"/>
    </row>
    <row r="16" spans="1:20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669.88</v>
      </c>
      <c r="O16" s="11">
        <f t="shared" ref="O16:O30" si="7">(E16*1%)</f>
        <v>48.755400000000002</v>
      </c>
      <c r="P16" s="11">
        <v>0</v>
      </c>
      <c r="Q16" s="13">
        <f t="shared" si="5"/>
        <v>1133.0563</v>
      </c>
      <c r="R16" s="14">
        <f t="shared" si="6"/>
        <v>4564.8199000000004</v>
      </c>
      <c r="S16" s="11"/>
    </row>
    <row r="17" spans="1:19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351.5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7366.9805000000006</v>
      </c>
      <c r="L17" s="13">
        <f t="shared" si="3"/>
        <v>537.39975000000004</v>
      </c>
      <c r="M17" s="11">
        <v>574</v>
      </c>
      <c r="N17" s="11">
        <v>1026.4000000000001</v>
      </c>
      <c r="O17" s="11">
        <f t="shared" si="7"/>
        <v>63.223500000000008</v>
      </c>
      <c r="P17" s="11">
        <v>0</v>
      </c>
      <c r="Q17" s="13">
        <f t="shared" si="5"/>
        <v>2201.0232500000002</v>
      </c>
      <c r="R17" s="14">
        <f t="shared" si="6"/>
        <v>5165.9572500000004</v>
      </c>
      <c r="S17" s="11"/>
    </row>
    <row r="18" spans="1:19" s="15" customFormat="1" ht="30" customHeight="1" x14ac:dyDescent="0.15">
      <c r="A18" s="18"/>
      <c r="B18" s="11" t="s">
        <v>47</v>
      </c>
      <c r="C18" s="19" t="s">
        <v>48</v>
      </c>
      <c r="D18" s="11" t="s">
        <v>251</v>
      </c>
      <c r="E18" s="12">
        <v>6322.35</v>
      </c>
      <c r="F18" s="11">
        <v>97.14</v>
      </c>
      <c r="G18" s="12">
        <v>351.5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7366.9805000000006</v>
      </c>
      <c r="L18" s="13">
        <f t="shared" si="3"/>
        <v>537.39975000000004</v>
      </c>
      <c r="M18" s="11">
        <v>2907.86</v>
      </c>
      <c r="N18" s="11">
        <v>1026.4000000000001</v>
      </c>
      <c r="O18" s="11">
        <f t="shared" si="7"/>
        <v>63.223500000000008</v>
      </c>
      <c r="P18" s="11">
        <v>0</v>
      </c>
      <c r="Q18" s="13">
        <f t="shared" si="5"/>
        <v>4534.8832500000008</v>
      </c>
      <c r="R18" s="14">
        <f t="shared" si="6"/>
        <v>2832.0972499999998</v>
      </c>
      <c r="S18" s="11"/>
    </row>
    <row r="19" spans="1:19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15441.5</v>
      </c>
      <c r="F19" s="11">
        <v>97.14</v>
      </c>
      <c r="G19" s="12">
        <v>566.5</v>
      </c>
      <c r="H19" s="11">
        <v>835.5</v>
      </c>
      <c r="I19" s="11">
        <f t="shared" si="0"/>
        <v>463.245</v>
      </c>
      <c r="J19" s="13">
        <f t="shared" si="1"/>
        <v>1298.7449999999999</v>
      </c>
      <c r="K19" s="13">
        <f t="shared" si="2"/>
        <v>17403.884999999998</v>
      </c>
      <c r="L19" s="13">
        <f t="shared" si="3"/>
        <v>1312.5275000000001</v>
      </c>
      <c r="M19" s="11">
        <v>0</v>
      </c>
      <c r="N19" s="11">
        <v>3405.85</v>
      </c>
      <c r="O19" s="11"/>
      <c r="P19" s="11">
        <v>0</v>
      </c>
      <c r="Q19" s="13">
        <f t="shared" si="5"/>
        <v>4718.3775000000005</v>
      </c>
      <c r="R19" s="14">
        <f t="shared" si="6"/>
        <v>12685.507499999998</v>
      </c>
      <c r="S19" s="11"/>
    </row>
    <row r="20" spans="1:19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1280.25</v>
      </c>
      <c r="O20" s="11">
        <f t="shared" si="7"/>
        <v>75.632300000000001</v>
      </c>
      <c r="P20" s="11">
        <v>0</v>
      </c>
      <c r="Q20" s="13">
        <f t="shared" si="5"/>
        <v>6193.1668500000005</v>
      </c>
      <c r="R20" s="14">
        <f t="shared" si="6"/>
        <v>2362.2500499999996</v>
      </c>
      <c r="S20" s="11"/>
    </row>
    <row r="21" spans="1:19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351.5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7334.6005000000005</v>
      </c>
      <c r="L21" s="13">
        <f t="shared" si="3"/>
        <v>537.39975000000004</v>
      </c>
      <c r="M21" s="11">
        <v>0</v>
      </c>
      <c r="N21" s="11">
        <v>1019.48</v>
      </c>
      <c r="O21" s="11">
        <f t="shared" si="7"/>
        <v>63.223500000000008</v>
      </c>
      <c r="P21" s="11">
        <v>0</v>
      </c>
      <c r="Q21" s="13">
        <f t="shared" si="5"/>
        <v>1620.1032500000001</v>
      </c>
      <c r="R21" s="14">
        <f>(K21-Q21)</f>
        <v>5714.4972500000003</v>
      </c>
      <c r="S21" s="11"/>
    </row>
    <row r="22" spans="1:19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351.5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7334.6005000000005</v>
      </c>
      <c r="L22" s="13">
        <f t="shared" si="3"/>
        <v>537.39975000000004</v>
      </c>
      <c r="M22" s="11">
        <v>0</v>
      </c>
      <c r="N22" s="11">
        <v>1019.48</v>
      </c>
      <c r="O22" s="11">
        <f t="shared" si="7"/>
        <v>63.223500000000008</v>
      </c>
      <c r="P22" s="11">
        <v>0</v>
      </c>
      <c r="Q22" s="13">
        <f t="shared" si="5"/>
        <v>1620.1032500000001</v>
      </c>
      <c r="R22" s="14">
        <f t="shared" si="6"/>
        <v>5714.4972500000003</v>
      </c>
      <c r="S22" s="11"/>
    </row>
    <row r="23" spans="1:19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759.23</v>
      </c>
      <c r="O23" s="11">
        <f t="shared" si="7"/>
        <v>53.023199999999996</v>
      </c>
      <c r="P23" s="16">
        <v>0</v>
      </c>
      <c r="Q23" s="13">
        <f t="shared" si="5"/>
        <v>1262.9504000000002</v>
      </c>
      <c r="R23" s="14">
        <f t="shared" si="6"/>
        <v>4853.2392</v>
      </c>
      <c r="S23" s="11"/>
    </row>
    <row r="24" spans="1:19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351.5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7334.6005000000005</v>
      </c>
      <c r="L24" s="13">
        <f t="shared" si="3"/>
        <v>537.39975000000004</v>
      </c>
      <c r="M24" s="16">
        <v>2108</v>
      </c>
      <c r="N24" s="16">
        <v>1019.48</v>
      </c>
      <c r="O24" s="11">
        <f t="shared" si="7"/>
        <v>63.223500000000008</v>
      </c>
      <c r="P24" s="16">
        <v>0</v>
      </c>
      <c r="Q24" s="13">
        <f t="shared" si="5"/>
        <v>3728.1032500000001</v>
      </c>
      <c r="R24" s="14">
        <f t="shared" si="6"/>
        <v>3606.4972500000003</v>
      </c>
      <c r="S24" s="11"/>
    </row>
    <row r="25" spans="1:19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351.5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7269.8405000000002</v>
      </c>
      <c r="L25" s="13">
        <f t="shared" si="3"/>
        <v>537.39975000000004</v>
      </c>
      <c r="M25" s="16">
        <v>0</v>
      </c>
      <c r="N25" s="16">
        <v>1005.65</v>
      </c>
      <c r="O25" s="11">
        <f t="shared" si="7"/>
        <v>63.223500000000008</v>
      </c>
      <c r="P25" s="16">
        <v>0</v>
      </c>
      <c r="Q25" s="13">
        <f t="shared" si="5"/>
        <v>1606.2732500000002</v>
      </c>
      <c r="R25" s="14">
        <f t="shared" si="6"/>
        <v>5663.5672500000001</v>
      </c>
      <c r="S25" s="11"/>
    </row>
    <row r="26" spans="1:19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649.13</v>
      </c>
      <c r="O26" s="11">
        <f t="shared" si="7"/>
        <v>48.755400000000002</v>
      </c>
      <c r="P26" s="16">
        <v>0</v>
      </c>
      <c r="Q26" s="13">
        <f t="shared" si="5"/>
        <v>1112.3063</v>
      </c>
      <c r="R26" s="14">
        <f t="shared" si="6"/>
        <v>4488.4298999999992</v>
      </c>
      <c r="S26" s="11"/>
    </row>
    <row r="27" spans="1:19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351.5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7269.8405000000002</v>
      </c>
      <c r="L27" s="13">
        <f t="shared" si="3"/>
        <v>537.39975000000004</v>
      </c>
      <c r="M27" s="16">
        <v>1687</v>
      </c>
      <c r="N27" s="16">
        <v>1005.65</v>
      </c>
      <c r="O27" s="11">
        <f t="shared" si="7"/>
        <v>63.223500000000008</v>
      </c>
      <c r="P27" s="16">
        <v>0</v>
      </c>
      <c r="Q27" s="13">
        <f t="shared" si="5"/>
        <v>3293.2732500000002</v>
      </c>
      <c r="R27" s="14">
        <f t="shared" si="6"/>
        <v>3976.5672500000001</v>
      </c>
      <c r="S27" s="11"/>
    </row>
    <row r="28" spans="1:19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649.13</v>
      </c>
      <c r="O28" s="11">
        <f t="shared" si="7"/>
        <v>48.755400000000002</v>
      </c>
      <c r="P28" s="16">
        <v>0</v>
      </c>
      <c r="Q28" s="13">
        <f t="shared" si="5"/>
        <v>1112.3063</v>
      </c>
      <c r="R28" s="14">
        <f t="shared" si="6"/>
        <v>4488.4298999999992</v>
      </c>
      <c r="S28" s="11"/>
    </row>
    <row r="29" spans="1:19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351.5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7269.8405000000002</v>
      </c>
      <c r="L29" s="13">
        <f t="shared" si="3"/>
        <v>537.39975000000004</v>
      </c>
      <c r="M29" s="16">
        <v>0</v>
      </c>
      <c r="N29" s="16">
        <v>1005.65</v>
      </c>
      <c r="O29" s="11">
        <f t="shared" si="7"/>
        <v>63.223500000000008</v>
      </c>
      <c r="P29" s="16">
        <v>0</v>
      </c>
      <c r="Q29" s="13">
        <f t="shared" si="5"/>
        <v>1606.2732500000002</v>
      </c>
      <c r="R29" s="14">
        <f t="shared" si="6"/>
        <v>5663.5672500000001</v>
      </c>
      <c r="S29" s="11"/>
    </row>
    <row r="30" spans="1:19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649.13</v>
      </c>
      <c r="O30" s="11">
        <f t="shared" si="7"/>
        <v>48.755400000000002</v>
      </c>
      <c r="P30" s="16">
        <v>0</v>
      </c>
      <c r="Q30" s="13">
        <f t="shared" si="5"/>
        <v>2467.3063000000002</v>
      </c>
      <c r="R30" s="14">
        <f t="shared" si="6"/>
        <v>3133.4298999999992</v>
      </c>
      <c r="S30" s="11"/>
    </row>
    <row r="31" spans="1:19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15441.5</v>
      </c>
      <c r="F31" s="16">
        <v>0</v>
      </c>
      <c r="G31" s="16">
        <v>566.5</v>
      </c>
      <c r="H31" s="16">
        <v>835.5</v>
      </c>
      <c r="I31" s="16">
        <f>(E31*3%)</f>
        <v>463.245</v>
      </c>
      <c r="J31" s="13">
        <f>(H31+I31)</f>
        <v>1298.7449999999999</v>
      </c>
      <c r="K31" s="13">
        <f>SUM(E31:I31)</f>
        <v>17306.744999999999</v>
      </c>
      <c r="L31" s="13">
        <f t="shared" si="3"/>
        <v>1312.5275000000001</v>
      </c>
      <c r="M31" s="16">
        <v>0</v>
      </c>
      <c r="N31" s="16">
        <v>3376.71</v>
      </c>
      <c r="O31" s="11">
        <v>0</v>
      </c>
      <c r="P31" s="16">
        <v>0</v>
      </c>
      <c r="Q31" s="13">
        <f>(L31+M31+N31+O31+P31)</f>
        <v>4689.2375000000002</v>
      </c>
      <c r="R31" s="14">
        <f>(K31-Q31)</f>
        <v>12617.5075</v>
      </c>
      <c r="S31" s="11"/>
    </row>
    <row r="32" spans="1:19" s="15" customFormat="1" ht="30" customHeight="1" x14ac:dyDescent="0.15">
      <c r="B32" s="16" t="s">
        <v>90</v>
      </c>
      <c r="C32" s="16" t="s">
        <v>91</v>
      </c>
      <c r="D32" s="16" t="s">
        <v>253</v>
      </c>
      <c r="E32" s="16">
        <v>15441.5</v>
      </c>
      <c r="F32" s="16">
        <v>0</v>
      </c>
      <c r="G32" s="16">
        <v>566.5</v>
      </c>
      <c r="H32" s="16">
        <v>835.5</v>
      </c>
      <c r="I32" s="16">
        <f>(E32*3%)</f>
        <v>463.245</v>
      </c>
      <c r="J32" s="13">
        <f>(H32+I32)</f>
        <v>1298.7449999999999</v>
      </c>
      <c r="K32" s="13">
        <f>SUM(E32:I32)</f>
        <v>17306.744999999999</v>
      </c>
      <c r="L32" s="13">
        <f t="shared" si="3"/>
        <v>1312.5275000000001</v>
      </c>
      <c r="M32" s="16">
        <v>0</v>
      </c>
      <c r="N32" s="16">
        <v>3376.71</v>
      </c>
      <c r="O32" s="11">
        <v>0</v>
      </c>
      <c r="P32" s="16">
        <v>0</v>
      </c>
      <c r="Q32" s="13">
        <f>(L32+M32+N32+O32+P32)</f>
        <v>4689.2375000000002</v>
      </c>
      <c r="R32" s="14">
        <f>(K32-Q32)</f>
        <v>12617.5075</v>
      </c>
      <c r="S32" s="11"/>
    </row>
    <row r="33" spans="1:19" s="15" customFormat="1" ht="30" customHeight="1" x14ac:dyDescent="0.15">
      <c r="B33" s="16" t="s">
        <v>92</v>
      </c>
      <c r="C33" s="16" t="s">
        <v>93</v>
      </c>
      <c r="D33" s="16" t="s">
        <v>252</v>
      </c>
      <c r="E33" s="16">
        <v>15441.5</v>
      </c>
      <c r="F33" s="16">
        <v>0</v>
      </c>
      <c r="G33" s="16">
        <v>566.5</v>
      </c>
      <c r="H33" s="16">
        <v>835.5</v>
      </c>
      <c r="I33" s="16">
        <f>(E33*3%)</f>
        <v>463.245</v>
      </c>
      <c r="J33" s="13">
        <f>(H33+I33)</f>
        <v>1298.7449999999999</v>
      </c>
      <c r="K33" s="13">
        <f>SUM(E33:I33)</f>
        <v>17306.744999999999</v>
      </c>
      <c r="L33" s="13">
        <f t="shared" si="3"/>
        <v>1312.5275000000001</v>
      </c>
      <c r="M33" s="16">
        <v>9068.5400000000009</v>
      </c>
      <c r="N33" s="16">
        <v>3376.71</v>
      </c>
      <c r="O33" s="11">
        <v>0</v>
      </c>
      <c r="P33" s="16">
        <v>0</v>
      </c>
      <c r="Q33" s="13">
        <f>(L33+M33+N33+O33+P33)</f>
        <v>13757.7775</v>
      </c>
      <c r="R33" s="14">
        <f>(K33-Q33)</f>
        <v>3548.9674999999988</v>
      </c>
      <c r="S33" s="11"/>
    </row>
    <row r="34" spans="1:19" s="15" customFormat="1" ht="30" customHeight="1" thickBot="1" x14ac:dyDescent="0.2">
      <c r="B34" s="16" t="s">
        <v>96</v>
      </c>
      <c r="C34" s="16" t="s">
        <v>97</v>
      </c>
      <c r="D34" s="16" t="s">
        <v>251</v>
      </c>
      <c r="E34" s="16">
        <v>6322.35</v>
      </c>
      <c r="F34" s="16">
        <v>388.56</v>
      </c>
      <c r="G34" s="16">
        <v>351.5</v>
      </c>
      <c r="H34" s="16">
        <v>406.32</v>
      </c>
      <c r="I34" s="16">
        <f t="shared" si="0"/>
        <v>189.6705</v>
      </c>
      <c r="J34" s="13">
        <f t="shared" si="1"/>
        <v>595.9905</v>
      </c>
      <c r="K34" s="13">
        <f t="shared" si="2"/>
        <v>7658.4005000000006</v>
      </c>
      <c r="L34" s="13">
        <f t="shared" si="3"/>
        <v>537.39975000000004</v>
      </c>
      <c r="M34" s="16">
        <v>2106</v>
      </c>
      <c r="N34" s="16">
        <v>1088.6500000000001</v>
      </c>
      <c r="O34" s="11">
        <v>0</v>
      </c>
      <c r="P34" s="16">
        <v>0</v>
      </c>
      <c r="Q34" s="13">
        <f t="shared" si="5"/>
        <v>3732.0497500000001</v>
      </c>
      <c r="R34" s="14">
        <f t="shared" si="6"/>
        <v>3926.3507500000005</v>
      </c>
      <c r="S34" s="11"/>
    </row>
    <row r="35" spans="1:19" ht="10.5" customHeight="1" thickBot="1" x14ac:dyDescent="0.2">
      <c r="A35" s="20"/>
      <c r="B35" s="21"/>
      <c r="C35" s="5" t="s">
        <v>75</v>
      </c>
      <c r="D35" s="5"/>
      <c r="E35" s="22">
        <f t="shared" ref="E35:R35" si="8">SUM(E5:E34)</f>
        <v>252345.15000000008</v>
      </c>
      <c r="F35" s="22">
        <f t="shared" si="8"/>
        <v>2719.9200000000014</v>
      </c>
      <c r="G35" s="22">
        <f t="shared" si="8"/>
        <v>10867.17</v>
      </c>
      <c r="H35" s="22">
        <f t="shared" si="8"/>
        <v>14870.02</v>
      </c>
      <c r="I35" s="22">
        <f t="shared" si="8"/>
        <v>7570.3545000000013</v>
      </c>
      <c r="J35" s="22">
        <f t="shared" si="8"/>
        <v>22440.374499999998</v>
      </c>
      <c r="K35" s="22">
        <f t="shared" si="8"/>
        <v>288372.61449999997</v>
      </c>
      <c r="L35" s="22">
        <f t="shared" si="8"/>
        <v>21449.337750000006</v>
      </c>
      <c r="M35" s="22">
        <f t="shared" si="8"/>
        <v>31696.11</v>
      </c>
      <c r="N35" s="22">
        <f t="shared" si="8"/>
        <v>47840.13</v>
      </c>
      <c r="O35" s="22">
        <f t="shared" si="8"/>
        <v>1233.6237000000003</v>
      </c>
      <c r="P35" s="22">
        <f t="shared" si="8"/>
        <v>0</v>
      </c>
      <c r="Q35" s="22">
        <f t="shared" si="8"/>
        <v>102219.20144999999</v>
      </c>
      <c r="R35" s="23">
        <f t="shared" si="8"/>
        <v>186153.41304999997</v>
      </c>
      <c r="S35" s="24"/>
    </row>
    <row r="36" spans="1:19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19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19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19" ht="10.5" customHeight="1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"/>
    </row>
    <row r="40" spans="1:19" x14ac:dyDescent="0.15">
      <c r="A40" s="25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19" x14ac:dyDescent="0.15">
      <c r="A41" s="2"/>
      <c r="B41" s="2"/>
      <c r="C41" s="26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19" x14ac:dyDescent="0.15">
      <c r="A42" s="2"/>
      <c r="B42" s="2"/>
      <c r="C42" s="26"/>
      <c r="D42" s="26"/>
      <c r="E42" s="27"/>
      <c r="F42" s="27"/>
      <c r="G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9" x14ac:dyDescent="0.15">
      <c r="A43" s="2"/>
      <c r="B43" s="28"/>
      <c r="C43" s="2" t="s">
        <v>76</v>
      </c>
      <c r="D43" s="2"/>
      <c r="E43" s="2"/>
      <c r="F43" s="2" t="s">
        <v>77</v>
      </c>
      <c r="G43" s="2"/>
      <c r="J43" s="2" t="s">
        <v>78</v>
      </c>
      <c r="L43" s="2"/>
      <c r="N43" s="2"/>
      <c r="P43" s="2"/>
      <c r="R43" s="2"/>
    </row>
    <row r="44" spans="1:19" ht="22.5" customHeight="1" x14ac:dyDescent="0.15">
      <c r="A44" s="2"/>
      <c r="B44" s="26"/>
      <c r="C44" s="26"/>
      <c r="D44" s="26"/>
      <c r="E44" s="26"/>
      <c r="G44" s="26"/>
      <c r="J44" s="2"/>
      <c r="L44" s="2"/>
      <c r="N44" s="2"/>
      <c r="O44" s="2"/>
      <c r="P44" s="2"/>
      <c r="R44" s="2"/>
    </row>
    <row r="45" spans="1:19" x14ac:dyDescent="0.15">
      <c r="A45" s="2"/>
      <c r="B45" s="2"/>
      <c r="C45" s="2" t="s">
        <v>79</v>
      </c>
      <c r="D45" s="2"/>
      <c r="E45" s="2"/>
      <c r="F45" s="2" t="s">
        <v>80</v>
      </c>
      <c r="J45" s="2" t="s">
        <v>81</v>
      </c>
      <c r="L45" s="2"/>
      <c r="R45" s="2"/>
      <c r="S45" s="2"/>
    </row>
    <row r="46" spans="1:19" x14ac:dyDescent="0.15">
      <c r="A46" s="2"/>
      <c r="B46" s="2"/>
      <c r="C46" s="2"/>
      <c r="D46" s="2"/>
      <c r="E46" s="2"/>
      <c r="F46" s="2"/>
      <c r="J46" s="2"/>
      <c r="L46" s="2"/>
      <c r="R46" s="2"/>
      <c r="S46" s="2"/>
    </row>
    <row r="47" spans="1:19" x14ac:dyDescent="0.15">
      <c r="A47" s="2"/>
      <c r="B47" s="2"/>
      <c r="C47" s="2" t="s">
        <v>82</v>
      </c>
      <c r="D47" s="2"/>
      <c r="E47" s="2"/>
      <c r="F47" s="2" t="s">
        <v>83</v>
      </c>
      <c r="J47" s="2" t="s">
        <v>84</v>
      </c>
      <c r="L47" s="2"/>
      <c r="R47" s="2"/>
      <c r="S47" s="2"/>
    </row>
    <row r="48" spans="1:19" x14ac:dyDescent="0.15">
      <c r="A48" s="2"/>
      <c r="B48" s="2"/>
      <c r="C48" s="2" t="s">
        <v>85</v>
      </c>
      <c r="D48" s="2"/>
      <c r="E48" s="2"/>
      <c r="F48" s="2" t="s">
        <v>86</v>
      </c>
      <c r="J48" s="2" t="s">
        <v>87</v>
      </c>
      <c r="L48" s="2"/>
      <c r="R48" s="2"/>
      <c r="S48" s="2"/>
    </row>
    <row r="49" spans="1:19" x14ac:dyDescent="0.15">
      <c r="A49" s="2"/>
      <c r="B49" s="2"/>
      <c r="C49" s="2"/>
      <c r="D49" s="2"/>
      <c r="E49" s="2"/>
      <c r="F49" s="2"/>
      <c r="G49" s="2"/>
      <c r="K49" s="2"/>
      <c r="L49" s="2"/>
      <c r="M49" s="27"/>
      <c r="Q49" s="2"/>
      <c r="R49" s="2"/>
      <c r="S49" s="2"/>
    </row>
    <row r="50" spans="1:19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1:19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</row>
    <row r="52" spans="1:19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1:19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1:19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1:19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  <c r="R55" s="2"/>
    </row>
    <row r="56" spans="1:19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1:19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1:19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1:19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1:19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1:19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1:19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1:19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1:19" x14ac:dyDescent="0.15">
      <c r="B64" s="2"/>
      <c r="C64" s="2"/>
      <c r="D64" s="2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8"/>
      <c r="C68" s="29"/>
      <c r="D68" s="29"/>
      <c r="E68" s="2"/>
      <c r="F68" s="2"/>
      <c r="G68" s="2"/>
      <c r="H68" s="2"/>
      <c r="I68" s="2"/>
      <c r="J68" s="27"/>
      <c r="K68" s="2"/>
      <c r="L68" s="2"/>
      <c r="M68" s="2"/>
      <c r="N68" s="2"/>
      <c r="O68" s="2"/>
      <c r="P68" s="2"/>
      <c r="Q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"/>
      <c r="C74" s="2"/>
      <c r="D74" s="2"/>
      <c r="E74" s="2"/>
      <c r="F74" s="2"/>
      <c r="G74" s="2"/>
      <c r="H74" s="2"/>
      <c r="I74" s="2"/>
      <c r="J74" s="27"/>
      <c r="K74" s="2"/>
    </row>
    <row r="75" spans="2:17" x14ac:dyDescent="0.15">
      <c r="B75" s="26"/>
      <c r="C75" s="26"/>
      <c r="D75" s="26"/>
      <c r="E75" s="2"/>
      <c r="F75" s="2"/>
      <c r="G75" s="27"/>
      <c r="H75" s="2"/>
      <c r="I75" s="27"/>
      <c r="J75" s="27"/>
      <c r="K75" s="2"/>
      <c r="L75" s="2"/>
      <c r="M75" s="2"/>
      <c r="N75" s="2"/>
      <c r="O75" s="2"/>
      <c r="P75" s="2"/>
      <c r="Q75" s="2"/>
    </row>
    <row r="76" spans="2:17" x14ac:dyDescent="0.1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  <c r="R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6"/>
      <c r="L89" s="26"/>
      <c r="M89" s="26"/>
      <c r="N89" s="26"/>
      <c r="O89" s="26"/>
      <c r="P89" s="26"/>
      <c r="Q89" s="26"/>
      <c r="R89" s="26"/>
    </row>
    <row r="90" spans="2:18" x14ac:dyDescent="0.15">
      <c r="B90" s="2"/>
      <c r="C90" s="2"/>
      <c r="D90" s="2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6"/>
      <c r="C91" s="26"/>
      <c r="D91" s="26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30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31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  <c r="R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A119" s="31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x14ac:dyDescent="0.15"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20" s="31" customFormat="1" x14ac:dyDescent="0.1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2:11" x14ac:dyDescent="0.15">
      <c r="B254" s="2"/>
      <c r="C254" s="2"/>
      <c r="D254" s="2"/>
      <c r="E254" s="2"/>
      <c r="F254" s="2"/>
      <c r="G254" s="2"/>
      <c r="H254" s="2"/>
      <c r="I254" s="2"/>
      <c r="J254" s="2"/>
      <c r="K254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4"/>
  <sheetViews>
    <sheetView zoomScale="144" zoomScaleNormal="144" workbookViewId="0">
      <pane xSplit="3" ySplit="4" topLeftCell="D28" activePane="bottomRight" state="frozen"/>
      <selection pane="topRight" activeCell="D1" sqref="D1"/>
      <selection pane="bottomLeft" activeCell="A5" sqref="A5"/>
      <selection pane="bottomRight" activeCell="Q33" sqref="Q33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2.2851562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20" ht="34.5" customHeight="1" x14ac:dyDescent="0.3">
      <c r="C2" s="309" t="s">
        <v>187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20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0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20" s="15" customFormat="1" ht="30" customHeight="1" x14ac:dyDescent="0.15">
      <c r="A5" s="10" t="s">
        <v>15</v>
      </c>
      <c r="B5" s="11" t="s">
        <v>16</v>
      </c>
      <c r="C5" s="11" t="s">
        <v>17</v>
      </c>
      <c r="D5" s="11" t="s">
        <v>248</v>
      </c>
      <c r="E5" s="12">
        <v>29379.5</v>
      </c>
      <c r="F5" s="11">
        <v>0</v>
      </c>
      <c r="G5" s="12">
        <v>808.5</v>
      </c>
      <c r="H5" s="11">
        <v>1144</v>
      </c>
      <c r="I5" s="11">
        <f>(E5*3%)</f>
        <v>881.38499999999999</v>
      </c>
      <c r="J5" s="13">
        <f>(H5+I5)</f>
        <v>2025.385</v>
      </c>
      <c r="K5" s="13">
        <f>SUM(E5:I5)</f>
        <v>32213.384999999998</v>
      </c>
      <c r="L5" s="13">
        <f>(E5*8.5%)</f>
        <v>2497.2575000000002</v>
      </c>
      <c r="M5" s="11">
        <v>0</v>
      </c>
      <c r="N5" s="11">
        <v>7848.7</v>
      </c>
      <c r="O5" s="11"/>
      <c r="P5" s="11">
        <v>0</v>
      </c>
      <c r="Q5" s="13">
        <f>(L5+M5+N5+O5+P5)</f>
        <v>10345.9575</v>
      </c>
      <c r="R5" s="14">
        <f>(K5-Q5)</f>
        <v>21867.427499999998</v>
      </c>
      <c r="S5" s="13"/>
    </row>
    <row r="6" spans="1:20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351.5</v>
      </c>
      <c r="H6" s="11">
        <v>406.32</v>
      </c>
      <c r="I6" s="11">
        <f t="shared" ref="I6:I34" si="0">(E6*3%)</f>
        <v>189.6705</v>
      </c>
      <c r="J6" s="13">
        <f t="shared" ref="J6:J34" si="1">(H6+I6)</f>
        <v>595.9905</v>
      </c>
      <c r="K6" s="13">
        <f t="shared" ref="K6:K34" si="2">SUM(E6:I6)</f>
        <v>7399.3605000000007</v>
      </c>
      <c r="L6" s="13">
        <f t="shared" ref="L6:L34" si="3">(E6*8.5%)</f>
        <v>537.39975000000004</v>
      </c>
      <c r="M6" s="11">
        <v>306</v>
      </c>
      <c r="N6" s="11">
        <v>1033.31</v>
      </c>
      <c r="O6" s="11">
        <f t="shared" ref="O6:O11" si="4">(E6*1%)</f>
        <v>63.223500000000008</v>
      </c>
      <c r="P6" s="11">
        <v>0</v>
      </c>
      <c r="Q6" s="13">
        <f t="shared" ref="Q6:Q34" si="5">(L6+M6+N6+O6+P6)</f>
        <v>1939.93325</v>
      </c>
      <c r="R6" s="14">
        <f t="shared" ref="R6:R34" si="6">(K6-Q6)</f>
        <v>5459.4272500000006</v>
      </c>
      <c r="S6" s="11"/>
    </row>
    <row r="7" spans="1:20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161.9</v>
      </c>
      <c r="G7" s="12">
        <v>351.5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7431.7404999999999</v>
      </c>
      <c r="L7" s="13">
        <f t="shared" si="3"/>
        <v>537.39975000000004</v>
      </c>
      <c r="M7" s="11">
        <v>1340</v>
      </c>
      <c r="N7" s="11">
        <v>1040.23</v>
      </c>
      <c r="O7" s="11">
        <f t="shared" si="4"/>
        <v>63.223500000000008</v>
      </c>
      <c r="P7" s="11">
        <v>0</v>
      </c>
      <c r="Q7" s="13">
        <f t="shared" si="5"/>
        <v>2980.8532500000001</v>
      </c>
      <c r="R7" s="14">
        <f t="shared" si="6"/>
        <v>4450.8872499999998</v>
      </c>
      <c r="S7" s="11"/>
    </row>
    <row r="8" spans="1:20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1146.1500000000001</v>
      </c>
      <c r="N8" s="11">
        <v>1301</v>
      </c>
      <c r="O8" s="11">
        <f t="shared" si="4"/>
        <v>75.632300000000001</v>
      </c>
      <c r="P8" s="11">
        <v>0</v>
      </c>
      <c r="Q8" s="13">
        <f t="shared" si="5"/>
        <v>3165.6568500000003</v>
      </c>
      <c r="R8" s="14">
        <f t="shared" si="6"/>
        <v>5486.9000499999993</v>
      </c>
      <c r="S8" s="11"/>
    </row>
    <row r="9" spans="1:20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351.5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7464.1205</v>
      </c>
      <c r="L9" s="13">
        <f t="shared" si="3"/>
        <v>537.39975000000004</v>
      </c>
      <c r="M9" s="11">
        <v>1500</v>
      </c>
      <c r="N9" s="11">
        <v>1047.1500000000001</v>
      </c>
      <c r="O9" s="11">
        <f t="shared" si="4"/>
        <v>63.223500000000008</v>
      </c>
      <c r="P9" s="11">
        <v>0</v>
      </c>
      <c r="Q9" s="13">
        <f t="shared" si="5"/>
        <v>3147.7732500000002</v>
      </c>
      <c r="R9" s="14">
        <f t="shared" si="6"/>
        <v>4316.3472499999998</v>
      </c>
      <c r="S9" s="11"/>
    </row>
    <row r="10" spans="1:20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1294.08</v>
      </c>
      <c r="O10" s="11">
        <f t="shared" si="4"/>
        <v>75.632300000000001</v>
      </c>
      <c r="P10" s="11">
        <v>0</v>
      </c>
      <c r="Q10" s="13">
        <f t="shared" si="5"/>
        <v>2012.5868499999999</v>
      </c>
      <c r="R10" s="14">
        <f t="shared" si="6"/>
        <v>6607.5900500000007</v>
      </c>
      <c r="S10" s="11"/>
    </row>
    <row r="11" spans="1:20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351.5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7464.1205</v>
      </c>
      <c r="L11" s="13">
        <f t="shared" si="3"/>
        <v>537.39975000000004</v>
      </c>
      <c r="M11" s="11">
        <v>2025</v>
      </c>
      <c r="N11" s="11">
        <v>1047.1500000000001</v>
      </c>
      <c r="O11" s="11">
        <f t="shared" si="4"/>
        <v>63.223500000000008</v>
      </c>
      <c r="P11" s="11">
        <v>0</v>
      </c>
      <c r="Q11" s="13">
        <f t="shared" si="5"/>
        <v>3672.7732500000002</v>
      </c>
      <c r="R11" s="14">
        <f t="shared" si="6"/>
        <v>3791.3472499999998</v>
      </c>
      <c r="S11" s="11"/>
    </row>
    <row r="12" spans="1:20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697.54</v>
      </c>
      <c r="O12" s="11"/>
      <c r="P12" s="11">
        <v>0</v>
      </c>
      <c r="Q12" s="13">
        <f t="shared" si="5"/>
        <v>1111.9609</v>
      </c>
      <c r="R12" s="14">
        <f t="shared" si="6"/>
        <v>4715.4352999999992</v>
      </c>
      <c r="S12" s="11"/>
    </row>
    <row r="13" spans="1:20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194.28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5795.0162</v>
      </c>
      <c r="L13" s="13">
        <f t="shared" si="3"/>
        <v>414.42090000000002</v>
      </c>
      <c r="M13" s="11">
        <v>0</v>
      </c>
      <c r="N13" s="11">
        <v>690.63</v>
      </c>
      <c r="O13" s="11"/>
      <c r="P13" s="11">
        <v>0</v>
      </c>
      <c r="Q13" s="13">
        <f t="shared" si="5"/>
        <v>1105.0509</v>
      </c>
      <c r="R13" s="14">
        <f t="shared" si="6"/>
        <v>4689.9652999999998</v>
      </c>
      <c r="S13" s="11"/>
    </row>
    <row r="14" spans="1:20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351.5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7496.5005000000001</v>
      </c>
      <c r="L14" s="13">
        <f t="shared" si="3"/>
        <v>537.39975000000004</v>
      </c>
      <c r="M14" s="11">
        <v>1378.15</v>
      </c>
      <c r="N14" s="11">
        <v>1054.06</v>
      </c>
      <c r="O14" s="11"/>
      <c r="P14" s="11">
        <v>0</v>
      </c>
      <c r="Q14" s="13">
        <f t="shared" si="5"/>
        <v>2969.6097500000001</v>
      </c>
      <c r="R14" s="14">
        <f t="shared" si="6"/>
        <v>4526.8907500000005</v>
      </c>
      <c r="S14" s="11"/>
    </row>
    <row r="15" spans="1:20" s="15" customFormat="1" ht="30" customHeight="1" x14ac:dyDescent="0.15">
      <c r="B15" s="16" t="s">
        <v>39</v>
      </c>
      <c r="C15" s="16" t="s">
        <v>40</v>
      </c>
      <c r="D15" s="11" t="s">
        <v>250</v>
      </c>
      <c r="E15" s="16">
        <v>15441.5</v>
      </c>
      <c r="F15" s="16">
        <v>0</v>
      </c>
      <c r="G15" s="16">
        <v>566.5</v>
      </c>
      <c r="H15" s="16">
        <v>835.5</v>
      </c>
      <c r="I15" s="16">
        <f t="shared" si="0"/>
        <v>463.245</v>
      </c>
      <c r="J15" s="13">
        <f t="shared" si="1"/>
        <v>1298.7449999999999</v>
      </c>
      <c r="K15" s="13">
        <f t="shared" si="2"/>
        <v>17306.744999999999</v>
      </c>
      <c r="L15" s="13">
        <f t="shared" si="3"/>
        <v>1312.5275000000001</v>
      </c>
      <c r="M15" s="16">
        <v>0</v>
      </c>
      <c r="N15" s="16">
        <v>3376.71</v>
      </c>
      <c r="O15" s="11">
        <v>0</v>
      </c>
      <c r="P15" s="16">
        <v>0</v>
      </c>
      <c r="Q15" s="13">
        <f t="shared" si="5"/>
        <v>4689.2375000000002</v>
      </c>
      <c r="R15" s="14">
        <f t="shared" si="6"/>
        <v>12617.5075</v>
      </c>
      <c r="S15" s="16"/>
      <c r="T15" s="17"/>
    </row>
    <row r="16" spans="1:20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669.88</v>
      </c>
      <c r="O16" s="11">
        <f t="shared" ref="O16:O30" si="7">(E16*1%)</f>
        <v>48.755400000000002</v>
      </c>
      <c r="P16" s="11">
        <v>0</v>
      </c>
      <c r="Q16" s="13">
        <f t="shared" si="5"/>
        <v>1133.0563</v>
      </c>
      <c r="R16" s="14">
        <f t="shared" si="6"/>
        <v>4564.8199000000004</v>
      </c>
      <c r="S16" s="11"/>
    </row>
    <row r="17" spans="1:19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351.5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7366.9805000000006</v>
      </c>
      <c r="L17" s="13">
        <f t="shared" si="3"/>
        <v>537.39975000000004</v>
      </c>
      <c r="M17" s="11">
        <v>574</v>
      </c>
      <c r="N17" s="11">
        <v>1026.4000000000001</v>
      </c>
      <c r="O17" s="11">
        <f t="shared" si="7"/>
        <v>63.223500000000008</v>
      </c>
      <c r="P17" s="11">
        <v>0</v>
      </c>
      <c r="Q17" s="13">
        <f t="shared" si="5"/>
        <v>2201.0232500000002</v>
      </c>
      <c r="R17" s="14">
        <f t="shared" si="6"/>
        <v>5165.9572500000004</v>
      </c>
      <c r="S17" s="11"/>
    </row>
    <row r="18" spans="1:19" s="15" customFormat="1" ht="30" customHeight="1" x14ac:dyDescent="0.15">
      <c r="A18" s="18"/>
      <c r="B18" s="11" t="s">
        <v>47</v>
      </c>
      <c r="C18" s="19" t="s">
        <v>48</v>
      </c>
      <c r="D18" s="11" t="s">
        <v>251</v>
      </c>
      <c r="E18" s="12">
        <v>6322.35</v>
      </c>
      <c r="F18" s="11">
        <v>97.14</v>
      </c>
      <c r="G18" s="12">
        <v>351.5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7366.9805000000006</v>
      </c>
      <c r="L18" s="13">
        <f t="shared" si="3"/>
        <v>537.39975000000004</v>
      </c>
      <c r="M18" s="11">
        <v>2907.86</v>
      </c>
      <c r="N18" s="11">
        <v>1026.4000000000001</v>
      </c>
      <c r="O18" s="11">
        <f t="shared" si="7"/>
        <v>63.223500000000008</v>
      </c>
      <c r="P18" s="11">
        <v>0</v>
      </c>
      <c r="Q18" s="13">
        <f t="shared" si="5"/>
        <v>4534.8832500000008</v>
      </c>
      <c r="R18" s="14">
        <f t="shared" si="6"/>
        <v>2832.0972499999998</v>
      </c>
      <c r="S18" s="11"/>
    </row>
    <row r="19" spans="1:19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15441.5</v>
      </c>
      <c r="F19" s="11">
        <v>97.14</v>
      </c>
      <c r="G19" s="12">
        <v>566.5</v>
      </c>
      <c r="H19" s="11">
        <v>835.5</v>
      </c>
      <c r="I19" s="11">
        <f t="shared" si="0"/>
        <v>463.245</v>
      </c>
      <c r="J19" s="13">
        <f t="shared" si="1"/>
        <v>1298.7449999999999</v>
      </c>
      <c r="K19" s="13">
        <f t="shared" si="2"/>
        <v>17403.884999999998</v>
      </c>
      <c r="L19" s="13">
        <f t="shared" si="3"/>
        <v>1312.5275000000001</v>
      </c>
      <c r="M19" s="11">
        <v>0</v>
      </c>
      <c r="N19" s="11">
        <v>3405.85</v>
      </c>
      <c r="O19" s="11"/>
      <c r="P19" s="11">
        <v>0</v>
      </c>
      <c r="Q19" s="13">
        <f t="shared" si="5"/>
        <v>4718.3775000000005</v>
      </c>
      <c r="R19" s="14">
        <f t="shared" si="6"/>
        <v>12685.507499999998</v>
      </c>
      <c r="S19" s="11"/>
    </row>
    <row r="20" spans="1:19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1280.25</v>
      </c>
      <c r="O20" s="11">
        <f t="shared" si="7"/>
        <v>75.632300000000001</v>
      </c>
      <c r="P20" s="11">
        <v>0</v>
      </c>
      <c r="Q20" s="13">
        <f t="shared" si="5"/>
        <v>6193.1668500000005</v>
      </c>
      <c r="R20" s="14">
        <f t="shared" si="6"/>
        <v>2362.2500499999996</v>
      </c>
      <c r="S20" s="11"/>
    </row>
    <row r="21" spans="1:19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351.5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7334.6005000000005</v>
      </c>
      <c r="L21" s="13">
        <f t="shared" si="3"/>
        <v>537.39975000000004</v>
      </c>
      <c r="M21" s="11">
        <v>0</v>
      </c>
      <c r="N21" s="11">
        <v>1019.48</v>
      </c>
      <c r="O21" s="11">
        <f t="shared" si="7"/>
        <v>63.223500000000008</v>
      </c>
      <c r="P21" s="11">
        <v>0</v>
      </c>
      <c r="Q21" s="13">
        <f t="shared" si="5"/>
        <v>1620.1032500000001</v>
      </c>
      <c r="R21" s="14">
        <f>(K21-Q21)</f>
        <v>5714.4972500000003</v>
      </c>
      <c r="S21" s="11"/>
    </row>
    <row r="22" spans="1:19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351.5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7334.6005000000005</v>
      </c>
      <c r="L22" s="13">
        <f t="shared" si="3"/>
        <v>537.39975000000004</v>
      </c>
      <c r="M22" s="11">
        <v>0</v>
      </c>
      <c r="N22" s="11">
        <v>1019.48</v>
      </c>
      <c r="O22" s="11">
        <f t="shared" si="7"/>
        <v>63.223500000000008</v>
      </c>
      <c r="P22" s="11">
        <v>0</v>
      </c>
      <c r="Q22" s="13">
        <f t="shared" si="5"/>
        <v>1620.1032500000001</v>
      </c>
      <c r="R22" s="14">
        <f t="shared" si="6"/>
        <v>5714.4972500000003</v>
      </c>
      <c r="S22" s="11"/>
    </row>
    <row r="23" spans="1:19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759.23</v>
      </c>
      <c r="O23" s="11">
        <f t="shared" si="7"/>
        <v>53.023199999999996</v>
      </c>
      <c r="P23" s="16">
        <v>0</v>
      </c>
      <c r="Q23" s="13">
        <f t="shared" si="5"/>
        <v>1262.9504000000002</v>
      </c>
      <c r="R23" s="14">
        <f t="shared" si="6"/>
        <v>4853.2392</v>
      </c>
      <c r="S23" s="11"/>
    </row>
    <row r="24" spans="1:19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351.5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7334.6005000000005</v>
      </c>
      <c r="L24" s="13">
        <f t="shared" si="3"/>
        <v>537.39975000000004</v>
      </c>
      <c r="M24" s="16">
        <v>2108</v>
      </c>
      <c r="N24" s="16">
        <v>1019.48</v>
      </c>
      <c r="O24" s="11">
        <f t="shared" si="7"/>
        <v>63.223500000000008</v>
      </c>
      <c r="P24" s="16">
        <v>0</v>
      </c>
      <c r="Q24" s="13">
        <f t="shared" si="5"/>
        <v>3728.1032500000001</v>
      </c>
      <c r="R24" s="14">
        <f t="shared" si="6"/>
        <v>3606.4972500000003</v>
      </c>
      <c r="S24" s="11"/>
    </row>
    <row r="25" spans="1:19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351.5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7269.8405000000002</v>
      </c>
      <c r="L25" s="13">
        <f t="shared" si="3"/>
        <v>537.39975000000004</v>
      </c>
      <c r="M25" s="16">
        <v>0</v>
      </c>
      <c r="N25" s="16">
        <v>1005.65</v>
      </c>
      <c r="O25" s="11">
        <f t="shared" si="7"/>
        <v>63.223500000000008</v>
      </c>
      <c r="P25" s="16">
        <v>0</v>
      </c>
      <c r="Q25" s="13">
        <f t="shared" si="5"/>
        <v>1606.2732500000002</v>
      </c>
      <c r="R25" s="14">
        <f t="shared" si="6"/>
        <v>5663.5672500000001</v>
      </c>
      <c r="S25" s="11"/>
    </row>
    <row r="26" spans="1:19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649.13</v>
      </c>
      <c r="O26" s="11">
        <f t="shared" si="7"/>
        <v>48.755400000000002</v>
      </c>
      <c r="P26" s="16">
        <v>0</v>
      </c>
      <c r="Q26" s="13">
        <f t="shared" si="5"/>
        <v>1112.3063</v>
      </c>
      <c r="R26" s="14">
        <f t="shared" si="6"/>
        <v>4488.4298999999992</v>
      </c>
      <c r="S26" s="11"/>
    </row>
    <row r="27" spans="1:19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351.5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7269.8405000000002</v>
      </c>
      <c r="L27" s="13">
        <f t="shared" si="3"/>
        <v>537.39975000000004</v>
      </c>
      <c r="M27" s="16">
        <v>1687</v>
      </c>
      <c r="N27" s="16">
        <v>1005.65</v>
      </c>
      <c r="O27" s="11">
        <f t="shared" si="7"/>
        <v>63.223500000000008</v>
      </c>
      <c r="P27" s="16">
        <v>0</v>
      </c>
      <c r="Q27" s="13">
        <f t="shared" si="5"/>
        <v>3293.2732500000002</v>
      </c>
      <c r="R27" s="14">
        <f t="shared" si="6"/>
        <v>3976.5672500000001</v>
      </c>
      <c r="S27" s="11"/>
    </row>
    <row r="28" spans="1:19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649.13</v>
      </c>
      <c r="O28" s="11">
        <f t="shared" si="7"/>
        <v>48.755400000000002</v>
      </c>
      <c r="P28" s="16">
        <v>0</v>
      </c>
      <c r="Q28" s="13">
        <f t="shared" si="5"/>
        <v>1112.3063</v>
      </c>
      <c r="R28" s="14">
        <f t="shared" si="6"/>
        <v>4488.4298999999992</v>
      </c>
      <c r="S28" s="11"/>
    </row>
    <row r="29" spans="1:19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351.5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7269.8405000000002</v>
      </c>
      <c r="L29" s="13">
        <f t="shared" si="3"/>
        <v>537.39975000000004</v>
      </c>
      <c r="M29" s="16">
        <v>0</v>
      </c>
      <c r="N29" s="16">
        <v>1005.65</v>
      </c>
      <c r="O29" s="11">
        <f t="shared" si="7"/>
        <v>63.223500000000008</v>
      </c>
      <c r="P29" s="16">
        <v>0</v>
      </c>
      <c r="Q29" s="13">
        <f t="shared" si="5"/>
        <v>1606.2732500000002</v>
      </c>
      <c r="R29" s="14">
        <f t="shared" si="6"/>
        <v>5663.5672500000001</v>
      </c>
      <c r="S29" s="11"/>
    </row>
    <row r="30" spans="1:19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649.13</v>
      </c>
      <c r="O30" s="11">
        <f t="shared" si="7"/>
        <v>48.755400000000002</v>
      </c>
      <c r="P30" s="16">
        <v>0</v>
      </c>
      <c r="Q30" s="13">
        <f t="shared" si="5"/>
        <v>2467.3063000000002</v>
      </c>
      <c r="R30" s="14">
        <f t="shared" si="6"/>
        <v>3133.4298999999992</v>
      </c>
      <c r="S30" s="11"/>
    </row>
    <row r="31" spans="1:19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15441.5</v>
      </c>
      <c r="F31" s="16">
        <v>0</v>
      </c>
      <c r="G31" s="16">
        <v>566.5</v>
      </c>
      <c r="H31" s="16">
        <v>835.5</v>
      </c>
      <c r="I31" s="16">
        <f>(E31*3%)</f>
        <v>463.245</v>
      </c>
      <c r="J31" s="13">
        <f>(H31+I31)</f>
        <v>1298.7449999999999</v>
      </c>
      <c r="K31" s="13">
        <f>SUM(E31:I31)</f>
        <v>17306.744999999999</v>
      </c>
      <c r="L31" s="13">
        <f t="shared" si="3"/>
        <v>1312.5275000000001</v>
      </c>
      <c r="M31" s="16">
        <v>0</v>
      </c>
      <c r="N31" s="16">
        <v>3376.71</v>
      </c>
      <c r="O31" s="11">
        <v>0</v>
      </c>
      <c r="P31" s="16">
        <v>0</v>
      </c>
      <c r="Q31" s="13">
        <f>(L31+M31+N31+O31+P31)</f>
        <v>4689.2375000000002</v>
      </c>
      <c r="R31" s="14">
        <f>(K31-Q31)</f>
        <v>12617.5075</v>
      </c>
      <c r="S31" s="11"/>
    </row>
    <row r="32" spans="1:19" s="15" customFormat="1" ht="30" customHeight="1" x14ac:dyDescent="0.15">
      <c r="B32" s="16" t="s">
        <v>90</v>
      </c>
      <c r="C32" s="16" t="s">
        <v>91</v>
      </c>
      <c r="D32" s="16" t="s">
        <v>253</v>
      </c>
      <c r="E32" s="16">
        <v>15441.5</v>
      </c>
      <c r="F32" s="16">
        <v>0</v>
      </c>
      <c r="G32" s="16">
        <v>566.5</v>
      </c>
      <c r="H32" s="16">
        <v>835.5</v>
      </c>
      <c r="I32" s="16">
        <f>(E32*3%)</f>
        <v>463.245</v>
      </c>
      <c r="J32" s="13">
        <f>(H32+I32)</f>
        <v>1298.7449999999999</v>
      </c>
      <c r="K32" s="13">
        <f>SUM(E32:I32)</f>
        <v>17306.744999999999</v>
      </c>
      <c r="L32" s="13">
        <f t="shared" si="3"/>
        <v>1312.5275000000001</v>
      </c>
      <c r="M32" s="16">
        <v>0</v>
      </c>
      <c r="N32" s="16">
        <v>3376.71</v>
      </c>
      <c r="O32" s="11">
        <v>0</v>
      </c>
      <c r="P32" s="16">
        <v>0</v>
      </c>
      <c r="Q32" s="13">
        <f>(L32+M32+N32+O32+P32)</f>
        <v>4689.2375000000002</v>
      </c>
      <c r="R32" s="14">
        <f>(K32-Q32)</f>
        <v>12617.5075</v>
      </c>
      <c r="S32" s="11"/>
    </row>
    <row r="33" spans="1:19" s="15" customFormat="1" ht="30" customHeight="1" x14ac:dyDescent="0.15">
      <c r="B33" s="16" t="s">
        <v>92</v>
      </c>
      <c r="C33" s="16" t="s">
        <v>93</v>
      </c>
      <c r="D33" s="16" t="s">
        <v>252</v>
      </c>
      <c r="E33" s="16">
        <v>15441.5</v>
      </c>
      <c r="F33" s="16">
        <v>0</v>
      </c>
      <c r="G33" s="16">
        <v>566.5</v>
      </c>
      <c r="H33" s="16">
        <v>835.5</v>
      </c>
      <c r="I33" s="16">
        <f>(E33*3%)</f>
        <v>463.245</v>
      </c>
      <c r="J33" s="13">
        <f>(H33+I33)</f>
        <v>1298.7449999999999</v>
      </c>
      <c r="K33" s="13">
        <f>SUM(E33:I33)</f>
        <v>17306.744999999999</v>
      </c>
      <c r="L33" s="13">
        <f t="shared" si="3"/>
        <v>1312.5275000000001</v>
      </c>
      <c r="M33" s="16">
        <v>9068.5400000000009</v>
      </c>
      <c r="N33" s="16">
        <v>3376.71</v>
      </c>
      <c r="O33" s="11">
        <v>0</v>
      </c>
      <c r="P33" s="16">
        <v>0</v>
      </c>
      <c r="Q33" s="13">
        <f>(L33+M33+N33+O33+P33)</f>
        <v>13757.7775</v>
      </c>
      <c r="R33" s="14">
        <f>(K33-Q33)</f>
        <v>3548.9674999999988</v>
      </c>
      <c r="S33" s="11"/>
    </row>
    <row r="34" spans="1:19" s="15" customFormat="1" ht="30" customHeight="1" thickBot="1" x14ac:dyDescent="0.2">
      <c r="B34" s="16" t="s">
        <v>96</v>
      </c>
      <c r="C34" s="16" t="s">
        <v>97</v>
      </c>
      <c r="D34" s="16" t="s">
        <v>251</v>
      </c>
      <c r="E34" s="16">
        <v>6322.35</v>
      </c>
      <c r="F34" s="16">
        <v>388.56</v>
      </c>
      <c r="G34" s="16">
        <v>351.5</v>
      </c>
      <c r="H34" s="16">
        <v>406.32</v>
      </c>
      <c r="I34" s="16">
        <f t="shared" si="0"/>
        <v>189.6705</v>
      </c>
      <c r="J34" s="13">
        <f t="shared" si="1"/>
        <v>595.9905</v>
      </c>
      <c r="K34" s="13">
        <f t="shared" si="2"/>
        <v>7658.4005000000006</v>
      </c>
      <c r="L34" s="13">
        <f t="shared" si="3"/>
        <v>537.39975000000004</v>
      </c>
      <c r="M34" s="16">
        <v>2106</v>
      </c>
      <c r="N34" s="16">
        <v>1088.6500000000001</v>
      </c>
      <c r="O34" s="11">
        <v>0</v>
      </c>
      <c r="P34" s="16">
        <v>0</v>
      </c>
      <c r="Q34" s="13">
        <f t="shared" si="5"/>
        <v>3732.0497500000001</v>
      </c>
      <c r="R34" s="14">
        <f t="shared" si="6"/>
        <v>3926.3507500000005</v>
      </c>
      <c r="S34" s="11"/>
    </row>
    <row r="35" spans="1:19" ht="10.5" customHeight="1" thickBot="1" x14ac:dyDescent="0.2">
      <c r="A35" s="20"/>
      <c r="B35" s="21"/>
      <c r="C35" s="5" t="s">
        <v>75</v>
      </c>
      <c r="D35" s="5"/>
      <c r="E35" s="22">
        <f t="shared" ref="E35:R35" si="8">SUM(E5:E34)</f>
        <v>252345.15000000008</v>
      </c>
      <c r="F35" s="22">
        <f t="shared" si="8"/>
        <v>2719.9200000000014</v>
      </c>
      <c r="G35" s="22">
        <f t="shared" si="8"/>
        <v>10867.17</v>
      </c>
      <c r="H35" s="22">
        <f t="shared" si="8"/>
        <v>14870.02</v>
      </c>
      <c r="I35" s="22">
        <f t="shared" si="8"/>
        <v>7570.3545000000013</v>
      </c>
      <c r="J35" s="22">
        <f t="shared" si="8"/>
        <v>22440.374499999998</v>
      </c>
      <c r="K35" s="22">
        <f t="shared" si="8"/>
        <v>288372.61449999997</v>
      </c>
      <c r="L35" s="22">
        <f t="shared" si="8"/>
        <v>21449.337750000006</v>
      </c>
      <c r="M35" s="22">
        <f t="shared" si="8"/>
        <v>31696.11</v>
      </c>
      <c r="N35" s="22">
        <f t="shared" si="8"/>
        <v>47840.13</v>
      </c>
      <c r="O35" s="22">
        <f t="shared" si="8"/>
        <v>1233.6237000000003</v>
      </c>
      <c r="P35" s="22">
        <f t="shared" si="8"/>
        <v>0</v>
      </c>
      <c r="Q35" s="22">
        <f t="shared" si="8"/>
        <v>102219.20144999999</v>
      </c>
      <c r="R35" s="23">
        <f t="shared" si="8"/>
        <v>186153.41304999997</v>
      </c>
      <c r="S35" s="24"/>
    </row>
    <row r="36" spans="1:19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19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19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19" ht="10.5" customHeight="1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"/>
    </row>
    <row r="40" spans="1:19" x14ac:dyDescent="0.15">
      <c r="A40" s="25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19" x14ac:dyDescent="0.15">
      <c r="A41" s="2"/>
      <c r="B41" s="2"/>
      <c r="C41" s="26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19" x14ac:dyDescent="0.15">
      <c r="A42" s="2"/>
      <c r="B42" s="2"/>
      <c r="C42" s="26"/>
      <c r="D42" s="26"/>
      <c r="E42" s="27"/>
      <c r="F42" s="27"/>
      <c r="G42" s="27"/>
      <c r="I42" s="27"/>
      <c r="J42" s="27"/>
      <c r="K42" s="27"/>
      <c r="L42" s="27"/>
      <c r="M42" s="27"/>
      <c r="N42" s="27"/>
      <c r="O42" s="27"/>
      <c r="P42" s="27"/>
      <c r="Q42" s="27"/>
      <c r="R42" s="27"/>
    </row>
    <row r="43" spans="1:19" x14ac:dyDescent="0.15">
      <c r="A43" s="2"/>
      <c r="B43" s="28"/>
      <c r="C43" s="2" t="s">
        <v>76</v>
      </c>
      <c r="D43" s="2"/>
      <c r="E43" s="2"/>
      <c r="F43" s="2" t="s">
        <v>77</v>
      </c>
      <c r="G43" s="2"/>
      <c r="J43" s="2" t="s">
        <v>78</v>
      </c>
      <c r="L43" s="2"/>
      <c r="N43" s="2"/>
      <c r="P43" s="2"/>
      <c r="R43" s="2"/>
    </row>
    <row r="44" spans="1:19" ht="22.5" customHeight="1" x14ac:dyDescent="0.15">
      <c r="A44" s="2"/>
      <c r="B44" s="26"/>
      <c r="C44" s="26"/>
      <c r="D44" s="26"/>
      <c r="E44" s="26"/>
      <c r="G44" s="26"/>
      <c r="J44" s="2"/>
      <c r="L44" s="2"/>
      <c r="N44" s="2"/>
      <c r="O44" s="2"/>
      <c r="P44" s="2"/>
      <c r="R44" s="2"/>
    </row>
    <row r="45" spans="1:19" x14ac:dyDescent="0.15">
      <c r="A45" s="2"/>
      <c r="B45" s="2"/>
      <c r="C45" s="2" t="s">
        <v>79</v>
      </c>
      <c r="D45" s="2"/>
      <c r="E45" s="2"/>
      <c r="F45" s="2" t="s">
        <v>80</v>
      </c>
      <c r="J45" s="2" t="s">
        <v>81</v>
      </c>
      <c r="L45" s="2"/>
      <c r="R45" s="2"/>
      <c r="S45" s="2"/>
    </row>
    <row r="46" spans="1:19" x14ac:dyDescent="0.15">
      <c r="A46" s="2"/>
      <c r="B46" s="2"/>
      <c r="C46" s="2"/>
      <c r="D46" s="2"/>
      <c r="E46" s="2"/>
      <c r="F46" s="2"/>
      <c r="J46" s="2"/>
      <c r="L46" s="2"/>
      <c r="R46" s="2"/>
      <c r="S46" s="2"/>
    </row>
    <row r="47" spans="1:19" x14ac:dyDescent="0.15">
      <c r="A47" s="2"/>
      <c r="B47" s="2"/>
      <c r="C47" s="2" t="s">
        <v>82</v>
      </c>
      <c r="D47" s="2"/>
      <c r="E47" s="2"/>
      <c r="F47" s="2" t="s">
        <v>83</v>
      </c>
      <c r="J47" s="2" t="s">
        <v>84</v>
      </c>
      <c r="L47" s="2"/>
      <c r="R47" s="2"/>
      <c r="S47" s="2"/>
    </row>
    <row r="48" spans="1:19" x14ac:dyDescent="0.15">
      <c r="A48" s="2"/>
      <c r="B48" s="2"/>
      <c r="C48" s="2" t="s">
        <v>85</v>
      </c>
      <c r="D48" s="2"/>
      <c r="E48" s="2"/>
      <c r="F48" s="2" t="s">
        <v>86</v>
      </c>
      <c r="J48" s="2" t="s">
        <v>87</v>
      </c>
      <c r="L48" s="2"/>
      <c r="R48" s="2"/>
      <c r="S48" s="2"/>
    </row>
    <row r="49" spans="1:19" x14ac:dyDescent="0.15">
      <c r="A49" s="2"/>
      <c r="B49" s="2"/>
      <c r="C49" s="2"/>
      <c r="D49" s="2"/>
      <c r="E49" s="2"/>
      <c r="F49" s="2"/>
      <c r="G49" s="2"/>
      <c r="K49" s="2"/>
      <c r="L49" s="2"/>
      <c r="M49" s="27"/>
      <c r="Q49" s="2"/>
      <c r="R49" s="2"/>
      <c r="S49" s="2"/>
    </row>
    <row r="50" spans="1:19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1:19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</row>
    <row r="52" spans="1:19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1:19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1:19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1:19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  <c r="R55" s="2"/>
    </row>
    <row r="56" spans="1:19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1:19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1:19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1:19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1:19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1:19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1:19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1:19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1:19" x14ac:dyDescent="0.15">
      <c r="B64" s="2"/>
      <c r="C64" s="2"/>
      <c r="D64" s="2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8"/>
      <c r="C68" s="29"/>
      <c r="D68" s="29"/>
      <c r="E68" s="2"/>
      <c r="F68" s="2"/>
      <c r="G68" s="2"/>
      <c r="H68" s="2"/>
      <c r="I68" s="2"/>
      <c r="J68" s="27"/>
      <c r="K68" s="2"/>
      <c r="L68" s="2"/>
      <c r="M68" s="2"/>
      <c r="N68" s="2"/>
      <c r="O68" s="2"/>
      <c r="P68" s="2"/>
      <c r="Q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"/>
      <c r="C74" s="2"/>
      <c r="D74" s="2"/>
      <c r="E74" s="2"/>
      <c r="F74" s="2"/>
      <c r="G74" s="2"/>
      <c r="H74" s="2"/>
      <c r="I74" s="2"/>
      <c r="J74" s="27"/>
      <c r="K74" s="2"/>
    </row>
    <row r="75" spans="2:17" x14ac:dyDescent="0.15">
      <c r="B75" s="26"/>
      <c r="C75" s="26"/>
      <c r="D75" s="26"/>
      <c r="E75" s="2"/>
      <c r="F75" s="2"/>
      <c r="G75" s="27"/>
      <c r="H75" s="2"/>
      <c r="I75" s="27"/>
      <c r="J75" s="27"/>
      <c r="K75" s="2"/>
      <c r="L75" s="2"/>
      <c r="M75" s="2"/>
      <c r="N75" s="2"/>
      <c r="O75" s="2"/>
      <c r="P75" s="2"/>
      <c r="Q75" s="2"/>
    </row>
    <row r="76" spans="2:17" x14ac:dyDescent="0.1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8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  <c r="R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6"/>
      <c r="L89" s="26"/>
      <c r="M89" s="26"/>
      <c r="N89" s="26"/>
      <c r="O89" s="26"/>
      <c r="P89" s="26"/>
      <c r="Q89" s="26"/>
      <c r="R89" s="26"/>
    </row>
    <row r="90" spans="2:18" x14ac:dyDescent="0.15">
      <c r="B90" s="2"/>
      <c r="C90" s="2"/>
      <c r="D90" s="2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6"/>
      <c r="C91" s="26"/>
      <c r="D91" s="26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30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31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  <c r="R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A119" s="31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x14ac:dyDescent="0.15"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20" s="31" customFormat="1" x14ac:dyDescent="0.1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2:11" x14ac:dyDescent="0.15">
      <c r="B254" s="2"/>
      <c r="C254" s="2"/>
      <c r="D254" s="2"/>
      <c r="E254" s="2"/>
      <c r="F254" s="2"/>
      <c r="G254" s="2"/>
      <c r="H254" s="2"/>
      <c r="I254" s="2"/>
      <c r="J254" s="2"/>
      <c r="K254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5"/>
  <sheetViews>
    <sheetView zoomScale="160" zoomScaleNormal="160" workbookViewId="0">
      <selection activeCell="E5" sqref="E5"/>
    </sheetView>
  </sheetViews>
  <sheetFormatPr baseColWidth="10" defaultRowHeight="8.25" x14ac:dyDescent="0.15"/>
  <cols>
    <col min="1" max="1" width="0.140625" style="1" customWidth="1"/>
    <col min="2" max="2" width="7.7109375" style="1" customWidth="1"/>
    <col min="3" max="4" width="26.85546875" style="1" customWidth="1"/>
    <col min="5" max="5" width="11.140625" style="1" customWidth="1"/>
    <col min="6" max="6" width="10" style="1" hidden="1" customWidth="1"/>
    <col min="7" max="7" width="10.7109375" style="1" hidden="1" customWidth="1"/>
    <col min="8" max="8" width="9.140625" style="1" hidden="1" customWidth="1"/>
    <col min="9" max="9" width="10.140625" style="1" hidden="1" customWidth="1"/>
    <col min="10" max="10" width="9.140625" style="1" hidden="1" customWidth="1"/>
    <col min="11" max="11" width="11.85546875" style="1" customWidth="1"/>
    <col min="12" max="12" width="9.85546875" style="1" hidden="1" customWidth="1"/>
    <col min="13" max="13" width="12.140625" style="1" hidden="1" customWidth="1"/>
    <col min="14" max="14" width="9.5703125" style="1" customWidth="1"/>
    <col min="15" max="15" width="8" style="1" hidden="1" customWidth="1"/>
    <col min="16" max="16" width="8.42578125" style="1" hidden="1" customWidth="1"/>
    <col min="17" max="17" width="12.28515625" style="1" customWidth="1"/>
    <col min="18" max="18" width="12.140625" style="1" customWidth="1"/>
    <col min="19" max="19" width="30.85546875" style="1" customWidth="1"/>
    <col min="20" max="20" width="11.28515625" style="1" customWidth="1"/>
    <col min="21" max="257" width="11.42578125" style="1"/>
    <col min="258" max="258" width="0.140625" style="1" customWidth="1"/>
    <col min="259" max="259" width="7.7109375" style="1" customWidth="1"/>
    <col min="260" max="260" width="26.85546875" style="1" customWidth="1"/>
    <col min="261" max="261" width="11.140625" style="1" customWidth="1"/>
    <col min="262" max="266" width="0" style="1" hidden="1" customWidth="1"/>
    <col min="267" max="267" width="11.85546875" style="1" customWidth="1"/>
    <col min="268" max="269" width="0" style="1" hidden="1" customWidth="1"/>
    <col min="270" max="270" width="9.5703125" style="1" customWidth="1"/>
    <col min="271" max="272" width="0" style="1" hidden="1" customWidth="1"/>
    <col min="273" max="273" width="12.28515625" style="1" customWidth="1"/>
    <col min="274" max="274" width="12.140625" style="1" customWidth="1"/>
    <col min="275" max="275" width="30.85546875" style="1" customWidth="1"/>
    <col min="276" max="276" width="11.28515625" style="1" customWidth="1"/>
    <col min="277" max="513" width="11.42578125" style="1"/>
    <col min="514" max="514" width="0.140625" style="1" customWidth="1"/>
    <col min="515" max="515" width="7.7109375" style="1" customWidth="1"/>
    <col min="516" max="516" width="26.85546875" style="1" customWidth="1"/>
    <col min="517" max="517" width="11.140625" style="1" customWidth="1"/>
    <col min="518" max="522" width="0" style="1" hidden="1" customWidth="1"/>
    <col min="523" max="523" width="11.85546875" style="1" customWidth="1"/>
    <col min="524" max="525" width="0" style="1" hidden="1" customWidth="1"/>
    <col min="526" max="526" width="9.5703125" style="1" customWidth="1"/>
    <col min="527" max="528" width="0" style="1" hidden="1" customWidth="1"/>
    <col min="529" max="529" width="12.28515625" style="1" customWidth="1"/>
    <col min="530" max="530" width="12.140625" style="1" customWidth="1"/>
    <col min="531" max="531" width="30.85546875" style="1" customWidth="1"/>
    <col min="532" max="532" width="11.28515625" style="1" customWidth="1"/>
    <col min="533" max="769" width="11.42578125" style="1"/>
    <col min="770" max="770" width="0.140625" style="1" customWidth="1"/>
    <col min="771" max="771" width="7.7109375" style="1" customWidth="1"/>
    <col min="772" max="772" width="26.85546875" style="1" customWidth="1"/>
    <col min="773" max="773" width="11.140625" style="1" customWidth="1"/>
    <col min="774" max="778" width="0" style="1" hidden="1" customWidth="1"/>
    <col min="779" max="779" width="11.85546875" style="1" customWidth="1"/>
    <col min="780" max="781" width="0" style="1" hidden="1" customWidth="1"/>
    <col min="782" max="782" width="9.5703125" style="1" customWidth="1"/>
    <col min="783" max="784" width="0" style="1" hidden="1" customWidth="1"/>
    <col min="785" max="785" width="12.28515625" style="1" customWidth="1"/>
    <col min="786" max="786" width="12.140625" style="1" customWidth="1"/>
    <col min="787" max="787" width="30.85546875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7.7109375" style="1" customWidth="1"/>
    <col min="1028" max="1028" width="26.85546875" style="1" customWidth="1"/>
    <col min="1029" max="1029" width="11.140625" style="1" customWidth="1"/>
    <col min="1030" max="1034" width="0" style="1" hidden="1" customWidth="1"/>
    <col min="1035" max="1035" width="11.85546875" style="1" customWidth="1"/>
    <col min="1036" max="1037" width="0" style="1" hidden="1" customWidth="1"/>
    <col min="1038" max="1038" width="9.5703125" style="1" customWidth="1"/>
    <col min="1039" max="1040" width="0" style="1" hidden="1" customWidth="1"/>
    <col min="1041" max="1041" width="12.28515625" style="1" customWidth="1"/>
    <col min="1042" max="1042" width="12.140625" style="1" customWidth="1"/>
    <col min="1043" max="1043" width="30.85546875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7.7109375" style="1" customWidth="1"/>
    <col min="1284" max="1284" width="26.85546875" style="1" customWidth="1"/>
    <col min="1285" max="1285" width="11.140625" style="1" customWidth="1"/>
    <col min="1286" max="1290" width="0" style="1" hidden="1" customWidth="1"/>
    <col min="1291" max="1291" width="11.85546875" style="1" customWidth="1"/>
    <col min="1292" max="1293" width="0" style="1" hidden="1" customWidth="1"/>
    <col min="1294" max="1294" width="9.5703125" style="1" customWidth="1"/>
    <col min="1295" max="1296" width="0" style="1" hidden="1" customWidth="1"/>
    <col min="1297" max="1297" width="12.28515625" style="1" customWidth="1"/>
    <col min="1298" max="1298" width="12.140625" style="1" customWidth="1"/>
    <col min="1299" max="1299" width="30.85546875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7.7109375" style="1" customWidth="1"/>
    <col min="1540" max="1540" width="26.85546875" style="1" customWidth="1"/>
    <col min="1541" max="1541" width="11.140625" style="1" customWidth="1"/>
    <col min="1542" max="1546" width="0" style="1" hidden="1" customWidth="1"/>
    <col min="1547" max="1547" width="11.85546875" style="1" customWidth="1"/>
    <col min="1548" max="1549" width="0" style="1" hidden="1" customWidth="1"/>
    <col min="1550" max="1550" width="9.5703125" style="1" customWidth="1"/>
    <col min="1551" max="1552" width="0" style="1" hidden="1" customWidth="1"/>
    <col min="1553" max="1553" width="12.28515625" style="1" customWidth="1"/>
    <col min="1554" max="1554" width="12.140625" style="1" customWidth="1"/>
    <col min="1555" max="1555" width="30.85546875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7.7109375" style="1" customWidth="1"/>
    <col min="1796" max="1796" width="26.85546875" style="1" customWidth="1"/>
    <col min="1797" max="1797" width="11.140625" style="1" customWidth="1"/>
    <col min="1798" max="1802" width="0" style="1" hidden="1" customWidth="1"/>
    <col min="1803" max="1803" width="11.85546875" style="1" customWidth="1"/>
    <col min="1804" max="1805" width="0" style="1" hidden="1" customWidth="1"/>
    <col min="1806" max="1806" width="9.5703125" style="1" customWidth="1"/>
    <col min="1807" max="1808" width="0" style="1" hidden="1" customWidth="1"/>
    <col min="1809" max="1809" width="12.28515625" style="1" customWidth="1"/>
    <col min="1810" max="1810" width="12.140625" style="1" customWidth="1"/>
    <col min="1811" max="1811" width="30.85546875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7.7109375" style="1" customWidth="1"/>
    <col min="2052" max="2052" width="26.85546875" style="1" customWidth="1"/>
    <col min="2053" max="2053" width="11.140625" style="1" customWidth="1"/>
    <col min="2054" max="2058" width="0" style="1" hidden="1" customWidth="1"/>
    <col min="2059" max="2059" width="11.85546875" style="1" customWidth="1"/>
    <col min="2060" max="2061" width="0" style="1" hidden="1" customWidth="1"/>
    <col min="2062" max="2062" width="9.5703125" style="1" customWidth="1"/>
    <col min="2063" max="2064" width="0" style="1" hidden="1" customWidth="1"/>
    <col min="2065" max="2065" width="12.28515625" style="1" customWidth="1"/>
    <col min="2066" max="2066" width="12.140625" style="1" customWidth="1"/>
    <col min="2067" max="2067" width="30.85546875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7.7109375" style="1" customWidth="1"/>
    <col min="2308" max="2308" width="26.85546875" style="1" customWidth="1"/>
    <col min="2309" max="2309" width="11.140625" style="1" customWidth="1"/>
    <col min="2310" max="2314" width="0" style="1" hidden="1" customWidth="1"/>
    <col min="2315" max="2315" width="11.85546875" style="1" customWidth="1"/>
    <col min="2316" max="2317" width="0" style="1" hidden="1" customWidth="1"/>
    <col min="2318" max="2318" width="9.5703125" style="1" customWidth="1"/>
    <col min="2319" max="2320" width="0" style="1" hidden="1" customWidth="1"/>
    <col min="2321" max="2321" width="12.28515625" style="1" customWidth="1"/>
    <col min="2322" max="2322" width="12.140625" style="1" customWidth="1"/>
    <col min="2323" max="2323" width="30.85546875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7.7109375" style="1" customWidth="1"/>
    <col min="2564" max="2564" width="26.85546875" style="1" customWidth="1"/>
    <col min="2565" max="2565" width="11.140625" style="1" customWidth="1"/>
    <col min="2566" max="2570" width="0" style="1" hidden="1" customWidth="1"/>
    <col min="2571" max="2571" width="11.85546875" style="1" customWidth="1"/>
    <col min="2572" max="2573" width="0" style="1" hidden="1" customWidth="1"/>
    <col min="2574" max="2574" width="9.5703125" style="1" customWidth="1"/>
    <col min="2575" max="2576" width="0" style="1" hidden="1" customWidth="1"/>
    <col min="2577" max="2577" width="12.28515625" style="1" customWidth="1"/>
    <col min="2578" max="2578" width="12.140625" style="1" customWidth="1"/>
    <col min="2579" max="2579" width="30.85546875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7.7109375" style="1" customWidth="1"/>
    <col min="2820" max="2820" width="26.85546875" style="1" customWidth="1"/>
    <col min="2821" max="2821" width="11.140625" style="1" customWidth="1"/>
    <col min="2822" max="2826" width="0" style="1" hidden="1" customWidth="1"/>
    <col min="2827" max="2827" width="11.85546875" style="1" customWidth="1"/>
    <col min="2828" max="2829" width="0" style="1" hidden="1" customWidth="1"/>
    <col min="2830" max="2830" width="9.5703125" style="1" customWidth="1"/>
    <col min="2831" max="2832" width="0" style="1" hidden="1" customWidth="1"/>
    <col min="2833" max="2833" width="12.28515625" style="1" customWidth="1"/>
    <col min="2834" max="2834" width="12.140625" style="1" customWidth="1"/>
    <col min="2835" max="2835" width="30.85546875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7.7109375" style="1" customWidth="1"/>
    <col min="3076" max="3076" width="26.85546875" style="1" customWidth="1"/>
    <col min="3077" max="3077" width="11.140625" style="1" customWidth="1"/>
    <col min="3078" max="3082" width="0" style="1" hidden="1" customWidth="1"/>
    <col min="3083" max="3083" width="11.85546875" style="1" customWidth="1"/>
    <col min="3084" max="3085" width="0" style="1" hidden="1" customWidth="1"/>
    <col min="3086" max="3086" width="9.5703125" style="1" customWidth="1"/>
    <col min="3087" max="3088" width="0" style="1" hidden="1" customWidth="1"/>
    <col min="3089" max="3089" width="12.28515625" style="1" customWidth="1"/>
    <col min="3090" max="3090" width="12.140625" style="1" customWidth="1"/>
    <col min="3091" max="3091" width="30.85546875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7.7109375" style="1" customWidth="1"/>
    <col min="3332" max="3332" width="26.85546875" style="1" customWidth="1"/>
    <col min="3333" max="3333" width="11.140625" style="1" customWidth="1"/>
    <col min="3334" max="3338" width="0" style="1" hidden="1" customWidth="1"/>
    <col min="3339" max="3339" width="11.85546875" style="1" customWidth="1"/>
    <col min="3340" max="3341" width="0" style="1" hidden="1" customWidth="1"/>
    <col min="3342" max="3342" width="9.5703125" style="1" customWidth="1"/>
    <col min="3343" max="3344" width="0" style="1" hidden="1" customWidth="1"/>
    <col min="3345" max="3345" width="12.28515625" style="1" customWidth="1"/>
    <col min="3346" max="3346" width="12.140625" style="1" customWidth="1"/>
    <col min="3347" max="3347" width="30.85546875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7.7109375" style="1" customWidth="1"/>
    <col min="3588" max="3588" width="26.85546875" style="1" customWidth="1"/>
    <col min="3589" max="3589" width="11.140625" style="1" customWidth="1"/>
    <col min="3590" max="3594" width="0" style="1" hidden="1" customWidth="1"/>
    <col min="3595" max="3595" width="11.85546875" style="1" customWidth="1"/>
    <col min="3596" max="3597" width="0" style="1" hidden="1" customWidth="1"/>
    <col min="3598" max="3598" width="9.5703125" style="1" customWidth="1"/>
    <col min="3599" max="3600" width="0" style="1" hidden="1" customWidth="1"/>
    <col min="3601" max="3601" width="12.28515625" style="1" customWidth="1"/>
    <col min="3602" max="3602" width="12.140625" style="1" customWidth="1"/>
    <col min="3603" max="3603" width="30.85546875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7.7109375" style="1" customWidth="1"/>
    <col min="3844" max="3844" width="26.85546875" style="1" customWidth="1"/>
    <col min="3845" max="3845" width="11.140625" style="1" customWidth="1"/>
    <col min="3846" max="3850" width="0" style="1" hidden="1" customWidth="1"/>
    <col min="3851" max="3851" width="11.85546875" style="1" customWidth="1"/>
    <col min="3852" max="3853" width="0" style="1" hidden="1" customWidth="1"/>
    <col min="3854" max="3854" width="9.5703125" style="1" customWidth="1"/>
    <col min="3855" max="3856" width="0" style="1" hidden="1" customWidth="1"/>
    <col min="3857" max="3857" width="12.28515625" style="1" customWidth="1"/>
    <col min="3858" max="3858" width="12.140625" style="1" customWidth="1"/>
    <col min="3859" max="3859" width="30.85546875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7.7109375" style="1" customWidth="1"/>
    <col min="4100" max="4100" width="26.85546875" style="1" customWidth="1"/>
    <col min="4101" max="4101" width="11.140625" style="1" customWidth="1"/>
    <col min="4102" max="4106" width="0" style="1" hidden="1" customWidth="1"/>
    <col min="4107" max="4107" width="11.85546875" style="1" customWidth="1"/>
    <col min="4108" max="4109" width="0" style="1" hidden="1" customWidth="1"/>
    <col min="4110" max="4110" width="9.5703125" style="1" customWidth="1"/>
    <col min="4111" max="4112" width="0" style="1" hidden="1" customWidth="1"/>
    <col min="4113" max="4113" width="12.28515625" style="1" customWidth="1"/>
    <col min="4114" max="4114" width="12.140625" style="1" customWidth="1"/>
    <col min="4115" max="4115" width="30.85546875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7.7109375" style="1" customWidth="1"/>
    <col min="4356" max="4356" width="26.85546875" style="1" customWidth="1"/>
    <col min="4357" max="4357" width="11.140625" style="1" customWidth="1"/>
    <col min="4358" max="4362" width="0" style="1" hidden="1" customWidth="1"/>
    <col min="4363" max="4363" width="11.85546875" style="1" customWidth="1"/>
    <col min="4364" max="4365" width="0" style="1" hidden="1" customWidth="1"/>
    <col min="4366" max="4366" width="9.5703125" style="1" customWidth="1"/>
    <col min="4367" max="4368" width="0" style="1" hidden="1" customWidth="1"/>
    <col min="4369" max="4369" width="12.28515625" style="1" customWidth="1"/>
    <col min="4370" max="4370" width="12.140625" style="1" customWidth="1"/>
    <col min="4371" max="4371" width="30.85546875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7.7109375" style="1" customWidth="1"/>
    <col min="4612" max="4612" width="26.85546875" style="1" customWidth="1"/>
    <col min="4613" max="4613" width="11.140625" style="1" customWidth="1"/>
    <col min="4614" max="4618" width="0" style="1" hidden="1" customWidth="1"/>
    <col min="4619" max="4619" width="11.85546875" style="1" customWidth="1"/>
    <col min="4620" max="4621" width="0" style="1" hidden="1" customWidth="1"/>
    <col min="4622" max="4622" width="9.5703125" style="1" customWidth="1"/>
    <col min="4623" max="4624" width="0" style="1" hidden="1" customWidth="1"/>
    <col min="4625" max="4625" width="12.28515625" style="1" customWidth="1"/>
    <col min="4626" max="4626" width="12.140625" style="1" customWidth="1"/>
    <col min="4627" max="4627" width="30.85546875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7.7109375" style="1" customWidth="1"/>
    <col min="4868" max="4868" width="26.85546875" style="1" customWidth="1"/>
    <col min="4869" max="4869" width="11.140625" style="1" customWidth="1"/>
    <col min="4870" max="4874" width="0" style="1" hidden="1" customWidth="1"/>
    <col min="4875" max="4875" width="11.85546875" style="1" customWidth="1"/>
    <col min="4876" max="4877" width="0" style="1" hidden="1" customWidth="1"/>
    <col min="4878" max="4878" width="9.5703125" style="1" customWidth="1"/>
    <col min="4879" max="4880" width="0" style="1" hidden="1" customWidth="1"/>
    <col min="4881" max="4881" width="12.28515625" style="1" customWidth="1"/>
    <col min="4882" max="4882" width="12.140625" style="1" customWidth="1"/>
    <col min="4883" max="4883" width="30.85546875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7.7109375" style="1" customWidth="1"/>
    <col min="5124" max="5124" width="26.85546875" style="1" customWidth="1"/>
    <col min="5125" max="5125" width="11.140625" style="1" customWidth="1"/>
    <col min="5126" max="5130" width="0" style="1" hidden="1" customWidth="1"/>
    <col min="5131" max="5131" width="11.85546875" style="1" customWidth="1"/>
    <col min="5132" max="5133" width="0" style="1" hidden="1" customWidth="1"/>
    <col min="5134" max="5134" width="9.5703125" style="1" customWidth="1"/>
    <col min="5135" max="5136" width="0" style="1" hidden="1" customWidth="1"/>
    <col min="5137" max="5137" width="12.28515625" style="1" customWidth="1"/>
    <col min="5138" max="5138" width="12.140625" style="1" customWidth="1"/>
    <col min="5139" max="5139" width="30.85546875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7.7109375" style="1" customWidth="1"/>
    <col min="5380" max="5380" width="26.85546875" style="1" customWidth="1"/>
    <col min="5381" max="5381" width="11.140625" style="1" customWidth="1"/>
    <col min="5382" max="5386" width="0" style="1" hidden="1" customWidth="1"/>
    <col min="5387" max="5387" width="11.85546875" style="1" customWidth="1"/>
    <col min="5388" max="5389" width="0" style="1" hidden="1" customWidth="1"/>
    <col min="5390" max="5390" width="9.5703125" style="1" customWidth="1"/>
    <col min="5391" max="5392" width="0" style="1" hidden="1" customWidth="1"/>
    <col min="5393" max="5393" width="12.28515625" style="1" customWidth="1"/>
    <col min="5394" max="5394" width="12.140625" style="1" customWidth="1"/>
    <col min="5395" max="5395" width="30.85546875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7.7109375" style="1" customWidth="1"/>
    <col min="5636" max="5636" width="26.85546875" style="1" customWidth="1"/>
    <col min="5637" max="5637" width="11.140625" style="1" customWidth="1"/>
    <col min="5638" max="5642" width="0" style="1" hidden="1" customWidth="1"/>
    <col min="5643" max="5643" width="11.85546875" style="1" customWidth="1"/>
    <col min="5644" max="5645" width="0" style="1" hidden="1" customWidth="1"/>
    <col min="5646" max="5646" width="9.5703125" style="1" customWidth="1"/>
    <col min="5647" max="5648" width="0" style="1" hidden="1" customWidth="1"/>
    <col min="5649" max="5649" width="12.28515625" style="1" customWidth="1"/>
    <col min="5650" max="5650" width="12.140625" style="1" customWidth="1"/>
    <col min="5651" max="5651" width="30.85546875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7.7109375" style="1" customWidth="1"/>
    <col min="5892" max="5892" width="26.85546875" style="1" customWidth="1"/>
    <col min="5893" max="5893" width="11.140625" style="1" customWidth="1"/>
    <col min="5894" max="5898" width="0" style="1" hidden="1" customWidth="1"/>
    <col min="5899" max="5899" width="11.85546875" style="1" customWidth="1"/>
    <col min="5900" max="5901" width="0" style="1" hidden="1" customWidth="1"/>
    <col min="5902" max="5902" width="9.5703125" style="1" customWidth="1"/>
    <col min="5903" max="5904" width="0" style="1" hidden="1" customWidth="1"/>
    <col min="5905" max="5905" width="12.28515625" style="1" customWidth="1"/>
    <col min="5906" max="5906" width="12.140625" style="1" customWidth="1"/>
    <col min="5907" max="5907" width="30.85546875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7.7109375" style="1" customWidth="1"/>
    <col min="6148" max="6148" width="26.85546875" style="1" customWidth="1"/>
    <col min="6149" max="6149" width="11.140625" style="1" customWidth="1"/>
    <col min="6150" max="6154" width="0" style="1" hidden="1" customWidth="1"/>
    <col min="6155" max="6155" width="11.85546875" style="1" customWidth="1"/>
    <col min="6156" max="6157" width="0" style="1" hidden="1" customWidth="1"/>
    <col min="6158" max="6158" width="9.5703125" style="1" customWidth="1"/>
    <col min="6159" max="6160" width="0" style="1" hidden="1" customWidth="1"/>
    <col min="6161" max="6161" width="12.28515625" style="1" customWidth="1"/>
    <col min="6162" max="6162" width="12.140625" style="1" customWidth="1"/>
    <col min="6163" max="6163" width="30.85546875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7.7109375" style="1" customWidth="1"/>
    <col min="6404" max="6404" width="26.85546875" style="1" customWidth="1"/>
    <col min="6405" max="6405" width="11.140625" style="1" customWidth="1"/>
    <col min="6406" max="6410" width="0" style="1" hidden="1" customWidth="1"/>
    <col min="6411" max="6411" width="11.85546875" style="1" customWidth="1"/>
    <col min="6412" max="6413" width="0" style="1" hidden="1" customWidth="1"/>
    <col min="6414" max="6414" width="9.5703125" style="1" customWidth="1"/>
    <col min="6415" max="6416" width="0" style="1" hidden="1" customWidth="1"/>
    <col min="6417" max="6417" width="12.28515625" style="1" customWidth="1"/>
    <col min="6418" max="6418" width="12.140625" style="1" customWidth="1"/>
    <col min="6419" max="6419" width="30.85546875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7.7109375" style="1" customWidth="1"/>
    <col min="6660" max="6660" width="26.85546875" style="1" customWidth="1"/>
    <col min="6661" max="6661" width="11.140625" style="1" customWidth="1"/>
    <col min="6662" max="6666" width="0" style="1" hidden="1" customWidth="1"/>
    <col min="6667" max="6667" width="11.85546875" style="1" customWidth="1"/>
    <col min="6668" max="6669" width="0" style="1" hidden="1" customWidth="1"/>
    <col min="6670" max="6670" width="9.5703125" style="1" customWidth="1"/>
    <col min="6671" max="6672" width="0" style="1" hidden="1" customWidth="1"/>
    <col min="6673" max="6673" width="12.28515625" style="1" customWidth="1"/>
    <col min="6674" max="6674" width="12.140625" style="1" customWidth="1"/>
    <col min="6675" max="6675" width="30.85546875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7.7109375" style="1" customWidth="1"/>
    <col min="6916" max="6916" width="26.85546875" style="1" customWidth="1"/>
    <col min="6917" max="6917" width="11.140625" style="1" customWidth="1"/>
    <col min="6918" max="6922" width="0" style="1" hidden="1" customWidth="1"/>
    <col min="6923" max="6923" width="11.85546875" style="1" customWidth="1"/>
    <col min="6924" max="6925" width="0" style="1" hidden="1" customWidth="1"/>
    <col min="6926" max="6926" width="9.5703125" style="1" customWidth="1"/>
    <col min="6927" max="6928" width="0" style="1" hidden="1" customWidth="1"/>
    <col min="6929" max="6929" width="12.28515625" style="1" customWidth="1"/>
    <col min="6930" max="6930" width="12.140625" style="1" customWidth="1"/>
    <col min="6931" max="6931" width="30.85546875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7.7109375" style="1" customWidth="1"/>
    <col min="7172" max="7172" width="26.85546875" style="1" customWidth="1"/>
    <col min="7173" max="7173" width="11.140625" style="1" customWidth="1"/>
    <col min="7174" max="7178" width="0" style="1" hidden="1" customWidth="1"/>
    <col min="7179" max="7179" width="11.85546875" style="1" customWidth="1"/>
    <col min="7180" max="7181" width="0" style="1" hidden="1" customWidth="1"/>
    <col min="7182" max="7182" width="9.5703125" style="1" customWidth="1"/>
    <col min="7183" max="7184" width="0" style="1" hidden="1" customWidth="1"/>
    <col min="7185" max="7185" width="12.28515625" style="1" customWidth="1"/>
    <col min="7186" max="7186" width="12.140625" style="1" customWidth="1"/>
    <col min="7187" max="7187" width="30.85546875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7.7109375" style="1" customWidth="1"/>
    <col min="7428" max="7428" width="26.85546875" style="1" customWidth="1"/>
    <col min="7429" max="7429" width="11.140625" style="1" customWidth="1"/>
    <col min="7430" max="7434" width="0" style="1" hidden="1" customWidth="1"/>
    <col min="7435" max="7435" width="11.85546875" style="1" customWidth="1"/>
    <col min="7436" max="7437" width="0" style="1" hidden="1" customWidth="1"/>
    <col min="7438" max="7438" width="9.5703125" style="1" customWidth="1"/>
    <col min="7439" max="7440" width="0" style="1" hidden="1" customWidth="1"/>
    <col min="7441" max="7441" width="12.28515625" style="1" customWidth="1"/>
    <col min="7442" max="7442" width="12.140625" style="1" customWidth="1"/>
    <col min="7443" max="7443" width="30.85546875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7.7109375" style="1" customWidth="1"/>
    <col min="7684" max="7684" width="26.85546875" style="1" customWidth="1"/>
    <col min="7685" max="7685" width="11.140625" style="1" customWidth="1"/>
    <col min="7686" max="7690" width="0" style="1" hidden="1" customWidth="1"/>
    <col min="7691" max="7691" width="11.85546875" style="1" customWidth="1"/>
    <col min="7692" max="7693" width="0" style="1" hidden="1" customWidth="1"/>
    <col min="7694" max="7694" width="9.5703125" style="1" customWidth="1"/>
    <col min="7695" max="7696" width="0" style="1" hidden="1" customWidth="1"/>
    <col min="7697" max="7697" width="12.28515625" style="1" customWidth="1"/>
    <col min="7698" max="7698" width="12.140625" style="1" customWidth="1"/>
    <col min="7699" max="7699" width="30.85546875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7.7109375" style="1" customWidth="1"/>
    <col min="7940" max="7940" width="26.85546875" style="1" customWidth="1"/>
    <col min="7941" max="7941" width="11.140625" style="1" customWidth="1"/>
    <col min="7942" max="7946" width="0" style="1" hidden="1" customWidth="1"/>
    <col min="7947" max="7947" width="11.85546875" style="1" customWidth="1"/>
    <col min="7948" max="7949" width="0" style="1" hidden="1" customWidth="1"/>
    <col min="7950" max="7950" width="9.5703125" style="1" customWidth="1"/>
    <col min="7951" max="7952" width="0" style="1" hidden="1" customWidth="1"/>
    <col min="7953" max="7953" width="12.28515625" style="1" customWidth="1"/>
    <col min="7954" max="7954" width="12.140625" style="1" customWidth="1"/>
    <col min="7955" max="7955" width="30.85546875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7.7109375" style="1" customWidth="1"/>
    <col min="8196" max="8196" width="26.85546875" style="1" customWidth="1"/>
    <col min="8197" max="8197" width="11.140625" style="1" customWidth="1"/>
    <col min="8198" max="8202" width="0" style="1" hidden="1" customWidth="1"/>
    <col min="8203" max="8203" width="11.85546875" style="1" customWidth="1"/>
    <col min="8204" max="8205" width="0" style="1" hidden="1" customWidth="1"/>
    <col min="8206" max="8206" width="9.5703125" style="1" customWidth="1"/>
    <col min="8207" max="8208" width="0" style="1" hidden="1" customWidth="1"/>
    <col min="8209" max="8209" width="12.28515625" style="1" customWidth="1"/>
    <col min="8210" max="8210" width="12.140625" style="1" customWidth="1"/>
    <col min="8211" max="8211" width="30.85546875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7.7109375" style="1" customWidth="1"/>
    <col min="8452" max="8452" width="26.85546875" style="1" customWidth="1"/>
    <col min="8453" max="8453" width="11.140625" style="1" customWidth="1"/>
    <col min="8454" max="8458" width="0" style="1" hidden="1" customWidth="1"/>
    <col min="8459" max="8459" width="11.85546875" style="1" customWidth="1"/>
    <col min="8460" max="8461" width="0" style="1" hidden="1" customWidth="1"/>
    <col min="8462" max="8462" width="9.5703125" style="1" customWidth="1"/>
    <col min="8463" max="8464" width="0" style="1" hidden="1" customWidth="1"/>
    <col min="8465" max="8465" width="12.28515625" style="1" customWidth="1"/>
    <col min="8466" max="8466" width="12.140625" style="1" customWidth="1"/>
    <col min="8467" max="8467" width="30.85546875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7.7109375" style="1" customWidth="1"/>
    <col min="8708" max="8708" width="26.85546875" style="1" customWidth="1"/>
    <col min="8709" max="8709" width="11.140625" style="1" customWidth="1"/>
    <col min="8710" max="8714" width="0" style="1" hidden="1" customWidth="1"/>
    <col min="8715" max="8715" width="11.85546875" style="1" customWidth="1"/>
    <col min="8716" max="8717" width="0" style="1" hidden="1" customWidth="1"/>
    <col min="8718" max="8718" width="9.5703125" style="1" customWidth="1"/>
    <col min="8719" max="8720" width="0" style="1" hidden="1" customWidth="1"/>
    <col min="8721" max="8721" width="12.28515625" style="1" customWidth="1"/>
    <col min="8722" max="8722" width="12.140625" style="1" customWidth="1"/>
    <col min="8723" max="8723" width="30.85546875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7.7109375" style="1" customWidth="1"/>
    <col min="8964" max="8964" width="26.85546875" style="1" customWidth="1"/>
    <col min="8965" max="8965" width="11.140625" style="1" customWidth="1"/>
    <col min="8966" max="8970" width="0" style="1" hidden="1" customWidth="1"/>
    <col min="8971" max="8971" width="11.85546875" style="1" customWidth="1"/>
    <col min="8972" max="8973" width="0" style="1" hidden="1" customWidth="1"/>
    <col min="8974" max="8974" width="9.5703125" style="1" customWidth="1"/>
    <col min="8975" max="8976" width="0" style="1" hidden="1" customWidth="1"/>
    <col min="8977" max="8977" width="12.28515625" style="1" customWidth="1"/>
    <col min="8978" max="8978" width="12.140625" style="1" customWidth="1"/>
    <col min="8979" max="8979" width="30.85546875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7.7109375" style="1" customWidth="1"/>
    <col min="9220" max="9220" width="26.85546875" style="1" customWidth="1"/>
    <col min="9221" max="9221" width="11.140625" style="1" customWidth="1"/>
    <col min="9222" max="9226" width="0" style="1" hidden="1" customWidth="1"/>
    <col min="9227" max="9227" width="11.85546875" style="1" customWidth="1"/>
    <col min="9228" max="9229" width="0" style="1" hidden="1" customWidth="1"/>
    <col min="9230" max="9230" width="9.5703125" style="1" customWidth="1"/>
    <col min="9231" max="9232" width="0" style="1" hidden="1" customWidth="1"/>
    <col min="9233" max="9233" width="12.28515625" style="1" customWidth="1"/>
    <col min="9234" max="9234" width="12.140625" style="1" customWidth="1"/>
    <col min="9235" max="9235" width="30.85546875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7.7109375" style="1" customWidth="1"/>
    <col min="9476" max="9476" width="26.85546875" style="1" customWidth="1"/>
    <col min="9477" max="9477" width="11.140625" style="1" customWidth="1"/>
    <col min="9478" max="9482" width="0" style="1" hidden="1" customWidth="1"/>
    <col min="9483" max="9483" width="11.85546875" style="1" customWidth="1"/>
    <col min="9484" max="9485" width="0" style="1" hidden="1" customWidth="1"/>
    <col min="9486" max="9486" width="9.5703125" style="1" customWidth="1"/>
    <col min="9487" max="9488" width="0" style="1" hidden="1" customWidth="1"/>
    <col min="9489" max="9489" width="12.28515625" style="1" customWidth="1"/>
    <col min="9490" max="9490" width="12.140625" style="1" customWidth="1"/>
    <col min="9491" max="9491" width="30.85546875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7.7109375" style="1" customWidth="1"/>
    <col min="9732" max="9732" width="26.85546875" style="1" customWidth="1"/>
    <col min="9733" max="9733" width="11.140625" style="1" customWidth="1"/>
    <col min="9734" max="9738" width="0" style="1" hidden="1" customWidth="1"/>
    <col min="9739" max="9739" width="11.85546875" style="1" customWidth="1"/>
    <col min="9740" max="9741" width="0" style="1" hidden="1" customWidth="1"/>
    <col min="9742" max="9742" width="9.5703125" style="1" customWidth="1"/>
    <col min="9743" max="9744" width="0" style="1" hidden="1" customWidth="1"/>
    <col min="9745" max="9745" width="12.28515625" style="1" customWidth="1"/>
    <col min="9746" max="9746" width="12.140625" style="1" customWidth="1"/>
    <col min="9747" max="9747" width="30.85546875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7.7109375" style="1" customWidth="1"/>
    <col min="9988" max="9988" width="26.85546875" style="1" customWidth="1"/>
    <col min="9989" max="9989" width="11.140625" style="1" customWidth="1"/>
    <col min="9990" max="9994" width="0" style="1" hidden="1" customWidth="1"/>
    <col min="9995" max="9995" width="11.85546875" style="1" customWidth="1"/>
    <col min="9996" max="9997" width="0" style="1" hidden="1" customWidth="1"/>
    <col min="9998" max="9998" width="9.5703125" style="1" customWidth="1"/>
    <col min="9999" max="10000" width="0" style="1" hidden="1" customWidth="1"/>
    <col min="10001" max="10001" width="12.28515625" style="1" customWidth="1"/>
    <col min="10002" max="10002" width="12.140625" style="1" customWidth="1"/>
    <col min="10003" max="10003" width="30.85546875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7.7109375" style="1" customWidth="1"/>
    <col min="10244" max="10244" width="26.85546875" style="1" customWidth="1"/>
    <col min="10245" max="10245" width="11.140625" style="1" customWidth="1"/>
    <col min="10246" max="10250" width="0" style="1" hidden="1" customWidth="1"/>
    <col min="10251" max="10251" width="11.85546875" style="1" customWidth="1"/>
    <col min="10252" max="10253" width="0" style="1" hidden="1" customWidth="1"/>
    <col min="10254" max="10254" width="9.5703125" style="1" customWidth="1"/>
    <col min="10255" max="10256" width="0" style="1" hidden="1" customWidth="1"/>
    <col min="10257" max="10257" width="12.28515625" style="1" customWidth="1"/>
    <col min="10258" max="10258" width="12.140625" style="1" customWidth="1"/>
    <col min="10259" max="10259" width="30.85546875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7.7109375" style="1" customWidth="1"/>
    <col min="10500" max="10500" width="26.85546875" style="1" customWidth="1"/>
    <col min="10501" max="10501" width="11.140625" style="1" customWidth="1"/>
    <col min="10502" max="10506" width="0" style="1" hidden="1" customWidth="1"/>
    <col min="10507" max="10507" width="11.85546875" style="1" customWidth="1"/>
    <col min="10508" max="10509" width="0" style="1" hidden="1" customWidth="1"/>
    <col min="10510" max="10510" width="9.5703125" style="1" customWidth="1"/>
    <col min="10511" max="10512" width="0" style="1" hidden="1" customWidth="1"/>
    <col min="10513" max="10513" width="12.28515625" style="1" customWidth="1"/>
    <col min="10514" max="10514" width="12.140625" style="1" customWidth="1"/>
    <col min="10515" max="10515" width="30.85546875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7.7109375" style="1" customWidth="1"/>
    <col min="10756" max="10756" width="26.85546875" style="1" customWidth="1"/>
    <col min="10757" max="10757" width="11.140625" style="1" customWidth="1"/>
    <col min="10758" max="10762" width="0" style="1" hidden="1" customWidth="1"/>
    <col min="10763" max="10763" width="11.85546875" style="1" customWidth="1"/>
    <col min="10764" max="10765" width="0" style="1" hidden="1" customWidth="1"/>
    <col min="10766" max="10766" width="9.5703125" style="1" customWidth="1"/>
    <col min="10767" max="10768" width="0" style="1" hidden="1" customWidth="1"/>
    <col min="10769" max="10769" width="12.28515625" style="1" customWidth="1"/>
    <col min="10770" max="10770" width="12.140625" style="1" customWidth="1"/>
    <col min="10771" max="10771" width="30.85546875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7.7109375" style="1" customWidth="1"/>
    <col min="11012" max="11012" width="26.85546875" style="1" customWidth="1"/>
    <col min="11013" max="11013" width="11.140625" style="1" customWidth="1"/>
    <col min="11014" max="11018" width="0" style="1" hidden="1" customWidth="1"/>
    <col min="11019" max="11019" width="11.85546875" style="1" customWidth="1"/>
    <col min="11020" max="11021" width="0" style="1" hidden="1" customWidth="1"/>
    <col min="11022" max="11022" width="9.5703125" style="1" customWidth="1"/>
    <col min="11023" max="11024" width="0" style="1" hidden="1" customWidth="1"/>
    <col min="11025" max="11025" width="12.28515625" style="1" customWidth="1"/>
    <col min="11026" max="11026" width="12.140625" style="1" customWidth="1"/>
    <col min="11027" max="11027" width="30.85546875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7.7109375" style="1" customWidth="1"/>
    <col min="11268" max="11268" width="26.85546875" style="1" customWidth="1"/>
    <col min="11269" max="11269" width="11.140625" style="1" customWidth="1"/>
    <col min="11270" max="11274" width="0" style="1" hidden="1" customWidth="1"/>
    <col min="11275" max="11275" width="11.85546875" style="1" customWidth="1"/>
    <col min="11276" max="11277" width="0" style="1" hidden="1" customWidth="1"/>
    <col min="11278" max="11278" width="9.5703125" style="1" customWidth="1"/>
    <col min="11279" max="11280" width="0" style="1" hidden="1" customWidth="1"/>
    <col min="11281" max="11281" width="12.28515625" style="1" customWidth="1"/>
    <col min="11282" max="11282" width="12.140625" style="1" customWidth="1"/>
    <col min="11283" max="11283" width="30.85546875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7.7109375" style="1" customWidth="1"/>
    <col min="11524" max="11524" width="26.85546875" style="1" customWidth="1"/>
    <col min="11525" max="11525" width="11.140625" style="1" customWidth="1"/>
    <col min="11526" max="11530" width="0" style="1" hidden="1" customWidth="1"/>
    <col min="11531" max="11531" width="11.85546875" style="1" customWidth="1"/>
    <col min="11532" max="11533" width="0" style="1" hidden="1" customWidth="1"/>
    <col min="11534" max="11534" width="9.5703125" style="1" customWidth="1"/>
    <col min="11535" max="11536" width="0" style="1" hidden="1" customWidth="1"/>
    <col min="11537" max="11537" width="12.28515625" style="1" customWidth="1"/>
    <col min="11538" max="11538" width="12.140625" style="1" customWidth="1"/>
    <col min="11539" max="11539" width="30.85546875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7.7109375" style="1" customWidth="1"/>
    <col min="11780" max="11780" width="26.85546875" style="1" customWidth="1"/>
    <col min="11781" max="11781" width="11.140625" style="1" customWidth="1"/>
    <col min="11782" max="11786" width="0" style="1" hidden="1" customWidth="1"/>
    <col min="11787" max="11787" width="11.85546875" style="1" customWidth="1"/>
    <col min="11788" max="11789" width="0" style="1" hidden="1" customWidth="1"/>
    <col min="11790" max="11790" width="9.5703125" style="1" customWidth="1"/>
    <col min="11791" max="11792" width="0" style="1" hidden="1" customWidth="1"/>
    <col min="11793" max="11793" width="12.28515625" style="1" customWidth="1"/>
    <col min="11794" max="11794" width="12.140625" style="1" customWidth="1"/>
    <col min="11795" max="11795" width="30.85546875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7.7109375" style="1" customWidth="1"/>
    <col min="12036" max="12036" width="26.85546875" style="1" customWidth="1"/>
    <col min="12037" max="12037" width="11.140625" style="1" customWidth="1"/>
    <col min="12038" max="12042" width="0" style="1" hidden="1" customWidth="1"/>
    <col min="12043" max="12043" width="11.85546875" style="1" customWidth="1"/>
    <col min="12044" max="12045" width="0" style="1" hidden="1" customWidth="1"/>
    <col min="12046" max="12046" width="9.5703125" style="1" customWidth="1"/>
    <col min="12047" max="12048" width="0" style="1" hidden="1" customWidth="1"/>
    <col min="12049" max="12049" width="12.28515625" style="1" customWidth="1"/>
    <col min="12050" max="12050" width="12.140625" style="1" customWidth="1"/>
    <col min="12051" max="12051" width="30.85546875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7.7109375" style="1" customWidth="1"/>
    <col min="12292" max="12292" width="26.85546875" style="1" customWidth="1"/>
    <col min="12293" max="12293" width="11.140625" style="1" customWidth="1"/>
    <col min="12294" max="12298" width="0" style="1" hidden="1" customWidth="1"/>
    <col min="12299" max="12299" width="11.85546875" style="1" customWidth="1"/>
    <col min="12300" max="12301" width="0" style="1" hidden="1" customWidth="1"/>
    <col min="12302" max="12302" width="9.5703125" style="1" customWidth="1"/>
    <col min="12303" max="12304" width="0" style="1" hidden="1" customWidth="1"/>
    <col min="12305" max="12305" width="12.28515625" style="1" customWidth="1"/>
    <col min="12306" max="12306" width="12.140625" style="1" customWidth="1"/>
    <col min="12307" max="12307" width="30.85546875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7.7109375" style="1" customWidth="1"/>
    <col min="12548" max="12548" width="26.85546875" style="1" customWidth="1"/>
    <col min="12549" max="12549" width="11.140625" style="1" customWidth="1"/>
    <col min="12550" max="12554" width="0" style="1" hidden="1" customWidth="1"/>
    <col min="12555" max="12555" width="11.85546875" style="1" customWidth="1"/>
    <col min="12556" max="12557" width="0" style="1" hidden="1" customWidth="1"/>
    <col min="12558" max="12558" width="9.5703125" style="1" customWidth="1"/>
    <col min="12559" max="12560" width="0" style="1" hidden="1" customWidth="1"/>
    <col min="12561" max="12561" width="12.28515625" style="1" customWidth="1"/>
    <col min="12562" max="12562" width="12.140625" style="1" customWidth="1"/>
    <col min="12563" max="12563" width="30.85546875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7.7109375" style="1" customWidth="1"/>
    <col min="12804" max="12804" width="26.85546875" style="1" customWidth="1"/>
    <col min="12805" max="12805" width="11.140625" style="1" customWidth="1"/>
    <col min="12806" max="12810" width="0" style="1" hidden="1" customWidth="1"/>
    <col min="12811" max="12811" width="11.85546875" style="1" customWidth="1"/>
    <col min="12812" max="12813" width="0" style="1" hidden="1" customWidth="1"/>
    <col min="12814" max="12814" width="9.5703125" style="1" customWidth="1"/>
    <col min="12815" max="12816" width="0" style="1" hidden="1" customWidth="1"/>
    <col min="12817" max="12817" width="12.28515625" style="1" customWidth="1"/>
    <col min="12818" max="12818" width="12.140625" style="1" customWidth="1"/>
    <col min="12819" max="12819" width="30.85546875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7.7109375" style="1" customWidth="1"/>
    <col min="13060" max="13060" width="26.85546875" style="1" customWidth="1"/>
    <col min="13061" max="13061" width="11.140625" style="1" customWidth="1"/>
    <col min="13062" max="13066" width="0" style="1" hidden="1" customWidth="1"/>
    <col min="13067" max="13067" width="11.85546875" style="1" customWidth="1"/>
    <col min="13068" max="13069" width="0" style="1" hidden="1" customWidth="1"/>
    <col min="13070" max="13070" width="9.5703125" style="1" customWidth="1"/>
    <col min="13071" max="13072" width="0" style="1" hidden="1" customWidth="1"/>
    <col min="13073" max="13073" width="12.28515625" style="1" customWidth="1"/>
    <col min="13074" max="13074" width="12.140625" style="1" customWidth="1"/>
    <col min="13075" max="13075" width="30.85546875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7.7109375" style="1" customWidth="1"/>
    <col min="13316" max="13316" width="26.85546875" style="1" customWidth="1"/>
    <col min="13317" max="13317" width="11.140625" style="1" customWidth="1"/>
    <col min="13318" max="13322" width="0" style="1" hidden="1" customWidth="1"/>
    <col min="13323" max="13323" width="11.85546875" style="1" customWidth="1"/>
    <col min="13324" max="13325" width="0" style="1" hidden="1" customWidth="1"/>
    <col min="13326" max="13326" width="9.5703125" style="1" customWidth="1"/>
    <col min="13327" max="13328" width="0" style="1" hidden="1" customWidth="1"/>
    <col min="13329" max="13329" width="12.28515625" style="1" customWidth="1"/>
    <col min="13330" max="13330" width="12.140625" style="1" customWidth="1"/>
    <col min="13331" max="13331" width="30.85546875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7.7109375" style="1" customWidth="1"/>
    <col min="13572" max="13572" width="26.85546875" style="1" customWidth="1"/>
    <col min="13573" max="13573" width="11.140625" style="1" customWidth="1"/>
    <col min="13574" max="13578" width="0" style="1" hidden="1" customWidth="1"/>
    <col min="13579" max="13579" width="11.85546875" style="1" customWidth="1"/>
    <col min="13580" max="13581" width="0" style="1" hidden="1" customWidth="1"/>
    <col min="13582" max="13582" width="9.5703125" style="1" customWidth="1"/>
    <col min="13583" max="13584" width="0" style="1" hidden="1" customWidth="1"/>
    <col min="13585" max="13585" width="12.28515625" style="1" customWidth="1"/>
    <col min="13586" max="13586" width="12.140625" style="1" customWidth="1"/>
    <col min="13587" max="13587" width="30.85546875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7.7109375" style="1" customWidth="1"/>
    <col min="13828" max="13828" width="26.85546875" style="1" customWidth="1"/>
    <col min="13829" max="13829" width="11.140625" style="1" customWidth="1"/>
    <col min="13830" max="13834" width="0" style="1" hidden="1" customWidth="1"/>
    <col min="13835" max="13835" width="11.85546875" style="1" customWidth="1"/>
    <col min="13836" max="13837" width="0" style="1" hidden="1" customWidth="1"/>
    <col min="13838" max="13838" width="9.5703125" style="1" customWidth="1"/>
    <col min="13839" max="13840" width="0" style="1" hidden="1" customWidth="1"/>
    <col min="13841" max="13841" width="12.28515625" style="1" customWidth="1"/>
    <col min="13842" max="13842" width="12.140625" style="1" customWidth="1"/>
    <col min="13843" max="13843" width="30.85546875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7.7109375" style="1" customWidth="1"/>
    <col min="14084" max="14084" width="26.85546875" style="1" customWidth="1"/>
    <col min="14085" max="14085" width="11.140625" style="1" customWidth="1"/>
    <col min="14086" max="14090" width="0" style="1" hidden="1" customWidth="1"/>
    <col min="14091" max="14091" width="11.85546875" style="1" customWidth="1"/>
    <col min="14092" max="14093" width="0" style="1" hidden="1" customWidth="1"/>
    <col min="14094" max="14094" width="9.5703125" style="1" customWidth="1"/>
    <col min="14095" max="14096" width="0" style="1" hidden="1" customWidth="1"/>
    <col min="14097" max="14097" width="12.28515625" style="1" customWidth="1"/>
    <col min="14098" max="14098" width="12.140625" style="1" customWidth="1"/>
    <col min="14099" max="14099" width="30.85546875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7.7109375" style="1" customWidth="1"/>
    <col min="14340" max="14340" width="26.85546875" style="1" customWidth="1"/>
    <col min="14341" max="14341" width="11.140625" style="1" customWidth="1"/>
    <col min="14342" max="14346" width="0" style="1" hidden="1" customWidth="1"/>
    <col min="14347" max="14347" width="11.85546875" style="1" customWidth="1"/>
    <col min="14348" max="14349" width="0" style="1" hidden="1" customWidth="1"/>
    <col min="14350" max="14350" width="9.5703125" style="1" customWidth="1"/>
    <col min="14351" max="14352" width="0" style="1" hidden="1" customWidth="1"/>
    <col min="14353" max="14353" width="12.28515625" style="1" customWidth="1"/>
    <col min="14354" max="14354" width="12.140625" style="1" customWidth="1"/>
    <col min="14355" max="14355" width="30.85546875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7.7109375" style="1" customWidth="1"/>
    <col min="14596" max="14596" width="26.85546875" style="1" customWidth="1"/>
    <col min="14597" max="14597" width="11.140625" style="1" customWidth="1"/>
    <col min="14598" max="14602" width="0" style="1" hidden="1" customWidth="1"/>
    <col min="14603" max="14603" width="11.85546875" style="1" customWidth="1"/>
    <col min="14604" max="14605" width="0" style="1" hidden="1" customWidth="1"/>
    <col min="14606" max="14606" width="9.5703125" style="1" customWidth="1"/>
    <col min="14607" max="14608" width="0" style="1" hidden="1" customWidth="1"/>
    <col min="14609" max="14609" width="12.28515625" style="1" customWidth="1"/>
    <col min="14610" max="14610" width="12.140625" style="1" customWidth="1"/>
    <col min="14611" max="14611" width="30.85546875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7.7109375" style="1" customWidth="1"/>
    <col min="14852" max="14852" width="26.85546875" style="1" customWidth="1"/>
    <col min="14853" max="14853" width="11.140625" style="1" customWidth="1"/>
    <col min="14854" max="14858" width="0" style="1" hidden="1" customWidth="1"/>
    <col min="14859" max="14859" width="11.85546875" style="1" customWidth="1"/>
    <col min="14860" max="14861" width="0" style="1" hidden="1" customWidth="1"/>
    <col min="14862" max="14862" width="9.5703125" style="1" customWidth="1"/>
    <col min="14863" max="14864" width="0" style="1" hidden="1" customWidth="1"/>
    <col min="14865" max="14865" width="12.28515625" style="1" customWidth="1"/>
    <col min="14866" max="14866" width="12.140625" style="1" customWidth="1"/>
    <col min="14867" max="14867" width="30.85546875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7.7109375" style="1" customWidth="1"/>
    <col min="15108" max="15108" width="26.85546875" style="1" customWidth="1"/>
    <col min="15109" max="15109" width="11.140625" style="1" customWidth="1"/>
    <col min="15110" max="15114" width="0" style="1" hidden="1" customWidth="1"/>
    <col min="15115" max="15115" width="11.85546875" style="1" customWidth="1"/>
    <col min="15116" max="15117" width="0" style="1" hidden="1" customWidth="1"/>
    <col min="15118" max="15118" width="9.5703125" style="1" customWidth="1"/>
    <col min="15119" max="15120" width="0" style="1" hidden="1" customWidth="1"/>
    <col min="15121" max="15121" width="12.28515625" style="1" customWidth="1"/>
    <col min="15122" max="15122" width="12.140625" style="1" customWidth="1"/>
    <col min="15123" max="15123" width="30.85546875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7.7109375" style="1" customWidth="1"/>
    <col min="15364" max="15364" width="26.85546875" style="1" customWidth="1"/>
    <col min="15365" max="15365" width="11.140625" style="1" customWidth="1"/>
    <col min="15366" max="15370" width="0" style="1" hidden="1" customWidth="1"/>
    <col min="15371" max="15371" width="11.85546875" style="1" customWidth="1"/>
    <col min="15372" max="15373" width="0" style="1" hidden="1" customWidth="1"/>
    <col min="15374" max="15374" width="9.5703125" style="1" customWidth="1"/>
    <col min="15375" max="15376" width="0" style="1" hidden="1" customWidth="1"/>
    <col min="15377" max="15377" width="12.28515625" style="1" customWidth="1"/>
    <col min="15378" max="15378" width="12.140625" style="1" customWidth="1"/>
    <col min="15379" max="15379" width="30.85546875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7.7109375" style="1" customWidth="1"/>
    <col min="15620" max="15620" width="26.85546875" style="1" customWidth="1"/>
    <col min="15621" max="15621" width="11.140625" style="1" customWidth="1"/>
    <col min="15622" max="15626" width="0" style="1" hidden="1" customWidth="1"/>
    <col min="15627" max="15627" width="11.85546875" style="1" customWidth="1"/>
    <col min="15628" max="15629" width="0" style="1" hidden="1" customWidth="1"/>
    <col min="15630" max="15630" width="9.5703125" style="1" customWidth="1"/>
    <col min="15631" max="15632" width="0" style="1" hidden="1" customWidth="1"/>
    <col min="15633" max="15633" width="12.28515625" style="1" customWidth="1"/>
    <col min="15634" max="15634" width="12.140625" style="1" customWidth="1"/>
    <col min="15635" max="15635" width="30.85546875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7.7109375" style="1" customWidth="1"/>
    <col min="15876" max="15876" width="26.85546875" style="1" customWidth="1"/>
    <col min="15877" max="15877" width="11.140625" style="1" customWidth="1"/>
    <col min="15878" max="15882" width="0" style="1" hidden="1" customWidth="1"/>
    <col min="15883" max="15883" width="11.85546875" style="1" customWidth="1"/>
    <col min="15884" max="15885" width="0" style="1" hidden="1" customWidth="1"/>
    <col min="15886" max="15886" width="9.5703125" style="1" customWidth="1"/>
    <col min="15887" max="15888" width="0" style="1" hidden="1" customWidth="1"/>
    <col min="15889" max="15889" width="12.28515625" style="1" customWidth="1"/>
    <col min="15890" max="15890" width="12.140625" style="1" customWidth="1"/>
    <col min="15891" max="15891" width="30.85546875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7.7109375" style="1" customWidth="1"/>
    <col min="16132" max="16132" width="26.85546875" style="1" customWidth="1"/>
    <col min="16133" max="16133" width="11.140625" style="1" customWidth="1"/>
    <col min="16134" max="16138" width="0" style="1" hidden="1" customWidth="1"/>
    <col min="16139" max="16139" width="11.85546875" style="1" customWidth="1"/>
    <col min="16140" max="16141" width="0" style="1" hidden="1" customWidth="1"/>
    <col min="16142" max="16142" width="9.5703125" style="1" customWidth="1"/>
    <col min="16143" max="16144" width="0" style="1" hidden="1" customWidth="1"/>
    <col min="16145" max="16145" width="12.28515625" style="1" customWidth="1"/>
    <col min="16146" max="16146" width="12.140625" style="1" customWidth="1"/>
    <col min="16147" max="16147" width="30.85546875" style="1" customWidth="1"/>
    <col min="16148" max="16148" width="11.28515625" style="1" customWidth="1"/>
    <col min="16149" max="16384" width="11.42578125" style="1"/>
  </cols>
  <sheetData>
    <row r="1" spans="1:19" ht="27.75" customHeight="1" thickBot="1" x14ac:dyDescent="0.25">
      <c r="B1" s="320" t="s">
        <v>236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</row>
    <row r="2" spans="1:19" s="249" customFormat="1" ht="21.75" customHeight="1" thickBot="1" x14ac:dyDescent="0.2">
      <c r="A2" s="249" t="s">
        <v>1</v>
      </c>
      <c r="B2" s="186" t="s">
        <v>1</v>
      </c>
      <c r="C2" s="187" t="s">
        <v>2</v>
      </c>
      <c r="D2" s="187" t="s">
        <v>247</v>
      </c>
      <c r="E2" s="188" t="s">
        <v>237</v>
      </c>
      <c r="F2" s="188" t="s">
        <v>4</v>
      </c>
      <c r="G2" s="188" t="s">
        <v>5</v>
      </c>
      <c r="H2" s="187" t="s">
        <v>6</v>
      </c>
      <c r="I2" s="188" t="s">
        <v>7</v>
      </c>
      <c r="J2" s="188" t="s">
        <v>8</v>
      </c>
      <c r="K2" s="188" t="s">
        <v>254</v>
      </c>
      <c r="L2" s="188" t="s">
        <v>9</v>
      </c>
      <c r="M2" s="188" t="s">
        <v>238</v>
      </c>
      <c r="N2" s="188" t="s">
        <v>10</v>
      </c>
      <c r="O2" s="188" t="s">
        <v>11</v>
      </c>
      <c r="P2" s="188" t="s">
        <v>239</v>
      </c>
      <c r="Q2" s="188" t="s">
        <v>255</v>
      </c>
      <c r="R2" s="250" t="s">
        <v>256</v>
      </c>
      <c r="S2" s="189" t="s">
        <v>240</v>
      </c>
    </row>
    <row r="3" spans="1:19" ht="15" customHeight="1" x14ac:dyDescent="0.15">
      <c r="A3" s="175" t="s">
        <v>241</v>
      </c>
      <c r="B3" s="190" t="s">
        <v>16</v>
      </c>
      <c r="C3" s="191" t="s">
        <v>17</v>
      </c>
      <c r="D3" s="230" t="s">
        <v>248</v>
      </c>
      <c r="E3" s="191">
        <v>7736.6</v>
      </c>
      <c r="F3" s="191">
        <v>0</v>
      </c>
      <c r="G3" s="191">
        <v>0</v>
      </c>
      <c r="H3" s="191">
        <v>0</v>
      </c>
      <c r="I3" s="191">
        <v>0</v>
      </c>
      <c r="J3" s="191">
        <f>(H3+I3)</f>
        <v>0</v>
      </c>
      <c r="K3" s="191">
        <f>SUM(E3:I3)</f>
        <v>7736.6</v>
      </c>
      <c r="L3" s="191">
        <v>0</v>
      </c>
      <c r="M3" s="191">
        <v>0</v>
      </c>
      <c r="N3" s="191">
        <v>2029.56</v>
      </c>
      <c r="O3" s="191"/>
      <c r="P3" s="191">
        <v>0</v>
      </c>
      <c r="Q3" s="191">
        <f>(L3+M3+N3+O3+P3)</f>
        <v>2029.56</v>
      </c>
      <c r="R3" s="192">
        <f>(K3-Q3)</f>
        <v>5707.0400000000009</v>
      </c>
      <c r="S3" s="193"/>
    </row>
    <row r="4" spans="1:19" ht="15" customHeight="1" x14ac:dyDescent="0.15">
      <c r="A4" s="175" t="s">
        <v>18</v>
      </c>
      <c r="B4" s="194" t="s">
        <v>18</v>
      </c>
      <c r="C4" s="195" t="s">
        <v>19</v>
      </c>
      <c r="D4" s="230" t="s">
        <v>249</v>
      </c>
      <c r="E4" s="196">
        <v>2107.4499999999998</v>
      </c>
      <c r="F4" s="195">
        <v>0</v>
      </c>
      <c r="G4" s="196">
        <v>0</v>
      </c>
      <c r="H4" s="195">
        <v>0</v>
      </c>
      <c r="I4" s="195">
        <v>0</v>
      </c>
      <c r="J4" s="191">
        <f t="shared" ref="J4:J22" si="0">(H4+I4)</f>
        <v>0</v>
      </c>
      <c r="K4" s="191">
        <f>SUM(E4:I4)</f>
        <v>2107.4499999999998</v>
      </c>
      <c r="L4" s="191">
        <v>0</v>
      </c>
      <c r="M4" s="195">
        <v>0</v>
      </c>
      <c r="N4" s="195">
        <v>242.66</v>
      </c>
      <c r="O4" s="195">
        <v>0</v>
      </c>
      <c r="P4" s="195">
        <v>0</v>
      </c>
      <c r="Q4" s="191">
        <f t="shared" ref="Q4:Q28" si="1">(L4+M4+N4+O4+P4)</f>
        <v>242.66</v>
      </c>
      <c r="R4" s="197">
        <f t="shared" ref="R4:R28" si="2">(K4-Q4)</f>
        <v>1864.7899999999997</v>
      </c>
      <c r="S4" s="193"/>
    </row>
    <row r="5" spans="1:19" ht="15" customHeight="1" x14ac:dyDescent="0.15">
      <c r="A5" s="175" t="s">
        <v>20</v>
      </c>
      <c r="B5" s="194" t="s">
        <v>21</v>
      </c>
      <c r="C5" s="195" t="s">
        <v>22</v>
      </c>
      <c r="D5" s="230" t="s">
        <v>250</v>
      </c>
      <c r="E5" s="196">
        <v>2107.4499999999998</v>
      </c>
      <c r="F5" s="195">
        <v>0</v>
      </c>
      <c r="G5" s="196">
        <v>0</v>
      </c>
      <c r="H5" s="195">
        <v>0</v>
      </c>
      <c r="I5" s="195">
        <v>0</v>
      </c>
      <c r="J5" s="191">
        <f t="shared" si="0"/>
        <v>0</v>
      </c>
      <c r="K5" s="191">
        <f t="shared" ref="K5:K28" si="3">SUM(E5:I5)</f>
        <v>2107.4499999999998</v>
      </c>
      <c r="L5" s="191">
        <v>0</v>
      </c>
      <c r="M5" s="195">
        <v>0</v>
      </c>
      <c r="N5" s="195">
        <v>242.66</v>
      </c>
      <c r="O5" s="195">
        <v>0</v>
      </c>
      <c r="P5" s="195">
        <v>0</v>
      </c>
      <c r="Q5" s="191">
        <f t="shared" si="1"/>
        <v>242.66</v>
      </c>
      <c r="R5" s="197">
        <f t="shared" si="2"/>
        <v>1864.7899999999997</v>
      </c>
      <c r="S5" s="193"/>
    </row>
    <row r="6" spans="1:19" ht="15" customHeight="1" x14ac:dyDescent="0.15">
      <c r="A6" s="175" t="s">
        <v>21</v>
      </c>
      <c r="B6" s="194" t="s">
        <v>23</v>
      </c>
      <c r="C6" s="195" t="s">
        <v>24</v>
      </c>
      <c r="D6" s="230" t="s">
        <v>250</v>
      </c>
      <c r="E6" s="196">
        <v>2521.08</v>
      </c>
      <c r="F6" s="195">
        <v>0</v>
      </c>
      <c r="G6" s="196">
        <v>0</v>
      </c>
      <c r="H6" s="195">
        <v>0</v>
      </c>
      <c r="I6" s="195">
        <v>0</v>
      </c>
      <c r="J6" s="191">
        <f t="shared" si="0"/>
        <v>0</v>
      </c>
      <c r="K6" s="191">
        <f t="shared" si="3"/>
        <v>2521.08</v>
      </c>
      <c r="L6" s="191">
        <v>0</v>
      </c>
      <c r="M6" s="195">
        <v>0</v>
      </c>
      <c r="N6" s="195">
        <v>331.01</v>
      </c>
      <c r="O6" s="195">
        <v>0</v>
      </c>
      <c r="P6" s="195">
        <v>0</v>
      </c>
      <c r="Q6" s="191">
        <f t="shared" si="1"/>
        <v>331.01</v>
      </c>
      <c r="R6" s="197">
        <f t="shared" si="2"/>
        <v>2190.0699999999997</v>
      </c>
      <c r="S6" s="193"/>
    </row>
    <row r="7" spans="1:19" ht="15" customHeight="1" x14ac:dyDescent="0.15">
      <c r="A7" s="175" t="s">
        <v>23</v>
      </c>
      <c r="B7" s="194" t="s">
        <v>25</v>
      </c>
      <c r="C7" s="195" t="s">
        <v>26</v>
      </c>
      <c r="D7" s="230" t="s">
        <v>248</v>
      </c>
      <c r="E7" s="196">
        <v>2107.4499999999998</v>
      </c>
      <c r="F7" s="195">
        <v>0</v>
      </c>
      <c r="G7" s="196">
        <v>0</v>
      </c>
      <c r="H7" s="195">
        <v>0</v>
      </c>
      <c r="I7" s="195">
        <v>0</v>
      </c>
      <c r="J7" s="191">
        <f t="shared" si="0"/>
        <v>0</v>
      </c>
      <c r="K7" s="191">
        <f t="shared" si="3"/>
        <v>2107.4499999999998</v>
      </c>
      <c r="L7" s="191">
        <v>0</v>
      </c>
      <c r="M7" s="195">
        <v>0</v>
      </c>
      <c r="N7" s="195">
        <v>242.66</v>
      </c>
      <c r="O7" s="195">
        <v>0</v>
      </c>
      <c r="P7" s="195">
        <v>0</v>
      </c>
      <c r="Q7" s="191">
        <f t="shared" si="1"/>
        <v>242.66</v>
      </c>
      <c r="R7" s="197">
        <f t="shared" si="2"/>
        <v>1864.7899999999997</v>
      </c>
      <c r="S7" s="193"/>
    </row>
    <row r="8" spans="1:19" ht="15" customHeight="1" x14ac:dyDescent="0.15">
      <c r="A8" s="175" t="s">
        <v>25</v>
      </c>
      <c r="B8" s="194" t="s">
        <v>27</v>
      </c>
      <c r="C8" s="195" t="s">
        <v>28</v>
      </c>
      <c r="D8" s="230" t="s">
        <v>250</v>
      </c>
      <c r="E8" s="196">
        <v>2521.08</v>
      </c>
      <c r="F8" s="195">
        <v>0</v>
      </c>
      <c r="G8" s="196">
        <v>0</v>
      </c>
      <c r="H8" s="195">
        <v>0</v>
      </c>
      <c r="I8" s="195">
        <v>0</v>
      </c>
      <c r="J8" s="191">
        <f t="shared" si="0"/>
        <v>0</v>
      </c>
      <c r="K8" s="191">
        <f t="shared" si="3"/>
        <v>2521.08</v>
      </c>
      <c r="L8" s="191">
        <v>0</v>
      </c>
      <c r="M8" s="195">
        <v>0</v>
      </c>
      <c r="N8" s="195">
        <v>331.01</v>
      </c>
      <c r="O8" s="195">
        <v>0</v>
      </c>
      <c r="P8" s="195">
        <v>0</v>
      </c>
      <c r="Q8" s="191">
        <f t="shared" si="1"/>
        <v>331.01</v>
      </c>
      <c r="R8" s="197">
        <f t="shared" si="2"/>
        <v>2190.0699999999997</v>
      </c>
      <c r="S8" s="193"/>
    </row>
    <row r="9" spans="1:19" ht="15" customHeight="1" x14ac:dyDescent="0.15">
      <c r="A9" s="175" t="s">
        <v>27</v>
      </c>
      <c r="B9" s="194" t="s">
        <v>29</v>
      </c>
      <c r="C9" s="195" t="s">
        <v>30</v>
      </c>
      <c r="D9" s="230" t="s">
        <v>250</v>
      </c>
      <c r="E9" s="196">
        <v>2107.4499999999998</v>
      </c>
      <c r="F9" s="195">
        <v>0</v>
      </c>
      <c r="G9" s="196">
        <v>0</v>
      </c>
      <c r="H9" s="195">
        <v>0</v>
      </c>
      <c r="I9" s="195">
        <v>0</v>
      </c>
      <c r="J9" s="191">
        <f t="shared" si="0"/>
        <v>0</v>
      </c>
      <c r="K9" s="191">
        <f t="shared" si="3"/>
        <v>2107.4499999999998</v>
      </c>
      <c r="L9" s="191">
        <v>0</v>
      </c>
      <c r="M9" s="195">
        <v>0</v>
      </c>
      <c r="N9" s="195">
        <v>242.66</v>
      </c>
      <c r="O9" s="195">
        <v>0</v>
      </c>
      <c r="P9" s="195">
        <v>0</v>
      </c>
      <c r="Q9" s="191">
        <f t="shared" si="1"/>
        <v>242.66</v>
      </c>
      <c r="R9" s="197">
        <f t="shared" si="2"/>
        <v>1864.7899999999997</v>
      </c>
      <c r="S9" s="193"/>
    </row>
    <row r="10" spans="1:19" ht="15" customHeight="1" x14ac:dyDescent="0.15">
      <c r="A10" s="175" t="s">
        <v>31</v>
      </c>
      <c r="B10" s="194" t="s">
        <v>32</v>
      </c>
      <c r="C10" s="195" t="s">
        <v>33</v>
      </c>
      <c r="D10" s="230" t="s">
        <v>251</v>
      </c>
      <c r="E10" s="196">
        <v>1625.18</v>
      </c>
      <c r="F10" s="195">
        <v>0</v>
      </c>
      <c r="G10" s="196">
        <v>0</v>
      </c>
      <c r="H10" s="195">
        <v>0</v>
      </c>
      <c r="I10" s="195">
        <v>0</v>
      </c>
      <c r="J10" s="191">
        <f t="shared" si="0"/>
        <v>0</v>
      </c>
      <c r="K10" s="191">
        <f t="shared" si="3"/>
        <v>1625.18</v>
      </c>
      <c r="L10" s="191">
        <v>0</v>
      </c>
      <c r="M10" s="195">
        <v>0</v>
      </c>
      <c r="N10" s="195">
        <v>139.65</v>
      </c>
      <c r="O10" s="195">
        <v>0</v>
      </c>
      <c r="P10" s="195">
        <v>0</v>
      </c>
      <c r="Q10" s="191">
        <f t="shared" si="1"/>
        <v>139.65</v>
      </c>
      <c r="R10" s="197">
        <f t="shared" si="2"/>
        <v>1485.53</v>
      </c>
      <c r="S10" s="193"/>
    </row>
    <row r="11" spans="1:19" ht="15" customHeight="1" x14ac:dyDescent="0.15">
      <c r="A11" s="175" t="s">
        <v>34</v>
      </c>
      <c r="B11" s="194" t="s">
        <v>35</v>
      </c>
      <c r="C11" s="195" t="s">
        <v>36</v>
      </c>
      <c r="D11" s="230" t="s">
        <v>251</v>
      </c>
      <c r="E11" s="196">
        <v>1625.18</v>
      </c>
      <c r="F11" s="195">
        <v>0</v>
      </c>
      <c r="G11" s="196">
        <v>0</v>
      </c>
      <c r="H11" s="195">
        <v>0</v>
      </c>
      <c r="I11" s="195">
        <v>0</v>
      </c>
      <c r="J11" s="191">
        <f t="shared" si="0"/>
        <v>0</v>
      </c>
      <c r="K11" s="191">
        <f t="shared" si="3"/>
        <v>1625.18</v>
      </c>
      <c r="L11" s="191">
        <v>0</v>
      </c>
      <c r="M11" s="195">
        <v>0</v>
      </c>
      <c r="N11" s="195">
        <v>139.65</v>
      </c>
      <c r="O11" s="195"/>
      <c r="P11" s="195">
        <v>0</v>
      </c>
      <c r="Q11" s="191">
        <f t="shared" si="1"/>
        <v>139.65</v>
      </c>
      <c r="R11" s="197">
        <f t="shared" si="2"/>
        <v>1485.53</v>
      </c>
      <c r="S11" s="193"/>
    </row>
    <row r="12" spans="1:19" ht="15" customHeight="1" x14ac:dyDescent="0.15">
      <c r="A12" s="175" t="s">
        <v>35</v>
      </c>
      <c r="B12" s="194" t="s">
        <v>37</v>
      </c>
      <c r="C12" s="195" t="s">
        <v>38</v>
      </c>
      <c r="D12" s="230" t="s">
        <v>251</v>
      </c>
      <c r="E12" s="196">
        <v>2107.4499999999998</v>
      </c>
      <c r="F12" s="195">
        <v>0</v>
      </c>
      <c r="G12" s="196">
        <v>0</v>
      </c>
      <c r="H12" s="195">
        <v>0</v>
      </c>
      <c r="I12" s="195">
        <v>0</v>
      </c>
      <c r="J12" s="191">
        <f t="shared" si="0"/>
        <v>0</v>
      </c>
      <c r="K12" s="191">
        <f t="shared" si="3"/>
        <v>2107.4499999999998</v>
      </c>
      <c r="L12" s="191">
        <v>0</v>
      </c>
      <c r="M12" s="195">
        <v>0</v>
      </c>
      <c r="N12" s="195">
        <v>242.66</v>
      </c>
      <c r="O12" s="195">
        <v>0</v>
      </c>
      <c r="P12" s="195">
        <v>0</v>
      </c>
      <c r="Q12" s="191">
        <f t="shared" si="1"/>
        <v>242.66</v>
      </c>
      <c r="R12" s="197">
        <f t="shared" si="2"/>
        <v>1864.7899999999997</v>
      </c>
      <c r="S12" s="193"/>
    </row>
    <row r="13" spans="1:19" ht="15" customHeight="1" x14ac:dyDescent="0.15">
      <c r="A13" s="175" t="s">
        <v>180</v>
      </c>
      <c r="B13" s="194" t="s">
        <v>181</v>
      </c>
      <c r="C13" s="195" t="s">
        <v>40</v>
      </c>
      <c r="D13" s="230" t="s">
        <v>250</v>
      </c>
      <c r="E13" s="196">
        <v>3880.96</v>
      </c>
      <c r="F13" s="195">
        <v>0</v>
      </c>
      <c r="G13" s="196">
        <v>0</v>
      </c>
      <c r="H13" s="195">
        <v>0</v>
      </c>
      <c r="I13" s="195">
        <v>0</v>
      </c>
      <c r="J13" s="191">
        <f t="shared" si="0"/>
        <v>0</v>
      </c>
      <c r="K13" s="191">
        <f t="shared" si="3"/>
        <v>3880.96</v>
      </c>
      <c r="L13" s="191">
        <v>0</v>
      </c>
      <c r="M13" s="195">
        <v>0</v>
      </c>
      <c r="N13" s="195">
        <v>872.87</v>
      </c>
      <c r="O13" s="195">
        <v>0</v>
      </c>
      <c r="P13" s="195">
        <v>0</v>
      </c>
      <c r="Q13" s="191">
        <f t="shared" si="1"/>
        <v>872.87</v>
      </c>
      <c r="R13" s="197">
        <f t="shared" si="2"/>
        <v>3008.09</v>
      </c>
      <c r="S13" s="193"/>
    </row>
    <row r="14" spans="1:19" ht="15" customHeight="1" x14ac:dyDescent="0.15">
      <c r="A14" s="175" t="s">
        <v>41</v>
      </c>
      <c r="B14" s="194" t="s">
        <v>42</v>
      </c>
      <c r="C14" s="195" t="s">
        <v>43</v>
      </c>
      <c r="D14" s="230" t="s">
        <v>250</v>
      </c>
      <c r="E14" s="196">
        <v>1625.18</v>
      </c>
      <c r="F14" s="195">
        <v>0</v>
      </c>
      <c r="G14" s="196">
        <v>0</v>
      </c>
      <c r="H14" s="195">
        <v>0</v>
      </c>
      <c r="I14" s="195">
        <v>0</v>
      </c>
      <c r="J14" s="191">
        <f t="shared" si="0"/>
        <v>0</v>
      </c>
      <c r="K14" s="191">
        <f t="shared" si="3"/>
        <v>1625.18</v>
      </c>
      <c r="L14" s="191">
        <v>0</v>
      </c>
      <c r="M14" s="195">
        <v>0</v>
      </c>
      <c r="N14" s="195">
        <v>139.65</v>
      </c>
      <c r="O14" s="195">
        <v>0</v>
      </c>
      <c r="P14" s="195">
        <v>0</v>
      </c>
      <c r="Q14" s="191">
        <f t="shared" si="1"/>
        <v>139.65</v>
      </c>
      <c r="R14" s="197">
        <f t="shared" si="2"/>
        <v>1485.53</v>
      </c>
      <c r="S14" s="193"/>
    </row>
    <row r="15" spans="1:19" ht="15" customHeight="1" x14ac:dyDescent="0.15">
      <c r="A15" s="175" t="s">
        <v>44</v>
      </c>
      <c r="B15" s="194" t="s">
        <v>45</v>
      </c>
      <c r="C15" s="195" t="s">
        <v>46</v>
      </c>
      <c r="D15" s="230" t="s">
        <v>250</v>
      </c>
      <c r="E15" s="196">
        <v>2107.4499999999998</v>
      </c>
      <c r="F15" s="195">
        <v>0</v>
      </c>
      <c r="G15" s="196">
        <v>0</v>
      </c>
      <c r="H15" s="195">
        <v>0</v>
      </c>
      <c r="I15" s="195">
        <v>0</v>
      </c>
      <c r="J15" s="191">
        <f t="shared" si="0"/>
        <v>0</v>
      </c>
      <c r="K15" s="191">
        <f t="shared" si="3"/>
        <v>2107.4499999999998</v>
      </c>
      <c r="L15" s="191">
        <v>0</v>
      </c>
      <c r="M15" s="195">
        <v>0</v>
      </c>
      <c r="N15" s="195">
        <v>242.66</v>
      </c>
      <c r="O15" s="195">
        <v>0</v>
      </c>
      <c r="P15" s="195">
        <v>0</v>
      </c>
      <c r="Q15" s="191">
        <f t="shared" si="1"/>
        <v>242.66</v>
      </c>
      <c r="R15" s="197">
        <f t="shared" si="2"/>
        <v>1864.7899999999997</v>
      </c>
      <c r="S15" s="193"/>
    </row>
    <row r="16" spans="1:19" ht="15" customHeight="1" x14ac:dyDescent="0.15">
      <c r="A16" s="20"/>
      <c r="B16" s="194" t="s">
        <v>47</v>
      </c>
      <c r="C16" s="198" t="s">
        <v>48</v>
      </c>
      <c r="D16" s="230" t="s">
        <v>251</v>
      </c>
      <c r="E16" s="196">
        <v>2107.4499999999998</v>
      </c>
      <c r="F16" s="195">
        <v>0</v>
      </c>
      <c r="G16" s="196">
        <v>0</v>
      </c>
      <c r="H16" s="195">
        <v>0</v>
      </c>
      <c r="I16" s="195">
        <v>0</v>
      </c>
      <c r="J16" s="191">
        <f t="shared" si="0"/>
        <v>0</v>
      </c>
      <c r="K16" s="191">
        <f t="shared" si="3"/>
        <v>2107.4499999999998</v>
      </c>
      <c r="L16" s="191">
        <v>0</v>
      </c>
      <c r="M16" s="195">
        <v>0</v>
      </c>
      <c r="N16" s="195">
        <v>242.66</v>
      </c>
      <c r="O16" s="195">
        <v>0</v>
      </c>
      <c r="P16" s="195">
        <v>0</v>
      </c>
      <c r="Q16" s="191">
        <f t="shared" si="1"/>
        <v>242.66</v>
      </c>
      <c r="R16" s="197">
        <f t="shared" si="2"/>
        <v>1864.7899999999997</v>
      </c>
      <c r="S16" s="193"/>
    </row>
    <row r="17" spans="1:19" ht="15" customHeight="1" x14ac:dyDescent="0.15">
      <c r="A17" s="20"/>
      <c r="B17" s="194" t="s">
        <v>49</v>
      </c>
      <c r="C17" s="198" t="s">
        <v>50</v>
      </c>
      <c r="D17" s="231" t="s">
        <v>251</v>
      </c>
      <c r="E17" s="196">
        <v>5147.17</v>
      </c>
      <c r="F17" s="195">
        <v>0</v>
      </c>
      <c r="G17" s="196">
        <v>0</v>
      </c>
      <c r="H17" s="195">
        <v>0</v>
      </c>
      <c r="I17" s="195">
        <v>0</v>
      </c>
      <c r="J17" s="191">
        <f t="shared" si="0"/>
        <v>0</v>
      </c>
      <c r="K17" s="191">
        <f t="shared" si="3"/>
        <v>5147.17</v>
      </c>
      <c r="L17" s="191">
        <v>0</v>
      </c>
      <c r="M17" s="195">
        <v>0</v>
      </c>
      <c r="N17" s="195">
        <v>1252.73</v>
      </c>
      <c r="O17" s="195">
        <v>0</v>
      </c>
      <c r="P17" s="195">
        <v>0</v>
      </c>
      <c r="Q17" s="191">
        <f t="shared" si="1"/>
        <v>1252.73</v>
      </c>
      <c r="R17" s="197">
        <f t="shared" si="2"/>
        <v>3894.44</v>
      </c>
      <c r="S17" s="193"/>
    </row>
    <row r="18" spans="1:19" ht="15" customHeight="1" x14ac:dyDescent="0.15">
      <c r="B18" s="194" t="s">
        <v>51</v>
      </c>
      <c r="C18" s="195" t="s">
        <v>52</v>
      </c>
      <c r="D18" s="230" t="s">
        <v>253</v>
      </c>
      <c r="E18" s="195">
        <v>2521.08</v>
      </c>
      <c r="F18" s="195">
        <v>0</v>
      </c>
      <c r="G18" s="195">
        <v>0</v>
      </c>
      <c r="H18" s="195">
        <v>0</v>
      </c>
      <c r="I18" s="195">
        <v>0</v>
      </c>
      <c r="J18" s="191">
        <f t="shared" si="0"/>
        <v>0</v>
      </c>
      <c r="K18" s="191">
        <f t="shared" si="3"/>
        <v>2521.08</v>
      </c>
      <c r="L18" s="191">
        <v>0</v>
      </c>
      <c r="M18" s="195">
        <v>0</v>
      </c>
      <c r="N18" s="195">
        <v>331.01</v>
      </c>
      <c r="O18" s="195">
        <v>0</v>
      </c>
      <c r="P18" s="195">
        <v>0</v>
      </c>
      <c r="Q18" s="191">
        <f t="shared" si="1"/>
        <v>331.01</v>
      </c>
      <c r="R18" s="197">
        <f t="shared" si="2"/>
        <v>2190.0699999999997</v>
      </c>
      <c r="S18" s="193"/>
    </row>
    <row r="19" spans="1:19" ht="15" customHeight="1" x14ac:dyDescent="0.15">
      <c r="B19" s="194" t="s">
        <v>53</v>
      </c>
      <c r="C19" s="195" t="s">
        <v>54</v>
      </c>
      <c r="D19" s="230" t="s">
        <v>249</v>
      </c>
      <c r="E19" s="195">
        <v>2107.4499999999998</v>
      </c>
      <c r="F19" s="195">
        <v>0</v>
      </c>
      <c r="G19" s="195">
        <v>0</v>
      </c>
      <c r="H19" s="195">
        <v>0</v>
      </c>
      <c r="I19" s="195">
        <v>0</v>
      </c>
      <c r="J19" s="191">
        <f t="shared" si="0"/>
        <v>0</v>
      </c>
      <c r="K19" s="191">
        <f t="shared" si="3"/>
        <v>2107.4499999999998</v>
      </c>
      <c r="L19" s="191">
        <v>0</v>
      </c>
      <c r="M19" s="195">
        <v>0</v>
      </c>
      <c r="N19" s="195">
        <v>242.66</v>
      </c>
      <c r="O19" s="195">
        <v>0</v>
      </c>
      <c r="P19" s="195">
        <v>0</v>
      </c>
      <c r="Q19" s="191">
        <f t="shared" si="1"/>
        <v>242.66</v>
      </c>
      <c r="R19" s="197">
        <f>(K19-Q19)</f>
        <v>1864.7899999999997</v>
      </c>
      <c r="S19" s="193"/>
    </row>
    <row r="20" spans="1:19" ht="15" customHeight="1" x14ac:dyDescent="0.15">
      <c r="B20" s="194" t="s">
        <v>55</v>
      </c>
      <c r="C20" s="195" t="s">
        <v>56</v>
      </c>
      <c r="D20" s="230" t="s">
        <v>252</v>
      </c>
      <c r="E20" s="195">
        <v>2107.4499999999998</v>
      </c>
      <c r="F20" s="195">
        <v>0</v>
      </c>
      <c r="G20" s="195">
        <v>0</v>
      </c>
      <c r="H20" s="195">
        <v>0</v>
      </c>
      <c r="I20" s="195">
        <v>0</v>
      </c>
      <c r="J20" s="191">
        <f t="shared" si="0"/>
        <v>0</v>
      </c>
      <c r="K20" s="191">
        <f t="shared" si="3"/>
        <v>2107.4499999999998</v>
      </c>
      <c r="L20" s="191">
        <v>0</v>
      </c>
      <c r="M20" s="195">
        <v>0</v>
      </c>
      <c r="N20" s="195">
        <v>242.66</v>
      </c>
      <c r="O20" s="195">
        <v>0</v>
      </c>
      <c r="P20" s="195">
        <v>0</v>
      </c>
      <c r="Q20" s="191">
        <f t="shared" si="1"/>
        <v>242.66</v>
      </c>
      <c r="R20" s="197">
        <f t="shared" si="2"/>
        <v>1864.7899999999997</v>
      </c>
      <c r="S20" s="193"/>
    </row>
    <row r="21" spans="1:19" ht="15" customHeight="1" x14ac:dyDescent="0.15">
      <c r="B21" s="199" t="s">
        <v>57</v>
      </c>
      <c r="C21" s="200" t="s">
        <v>58</v>
      </c>
      <c r="D21" s="232" t="s">
        <v>253</v>
      </c>
      <c r="E21" s="200">
        <v>1767.44</v>
      </c>
      <c r="F21" s="200">
        <v>0</v>
      </c>
      <c r="G21" s="200">
        <v>0</v>
      </c>
      <c r="H21" s="200">
        <v>0</v>
      </c>
      <c r="I21" s="200">
        <v>0</v>
      </c>
      <c r="J21" s="191">
        <f t="shared" si="0"/>
        <v>0</v>
      </c>
      <c r="K21" s="191">
        <f t="shared" si="3"/>
        <v>1767.44</v>
      </c>
      <c r="L21" s="191">
        <v>0</v>
      </c>
      <c r="M21" s="200">
        <v>0</v>
      </c>
      <c r="N21" s="200">
        <v>170.03</v>
      </c>
      <c r="O21" s="195">
        <v>0</v>
      </c>
      <c r="P21" s="200">
        <v>0</v>
      </c>
      <c r="Q21" s="191">
        <f t="shared" si="1"/>
        <v>170.03</v>
      </c>
      <c r="R21" s="197">
        <f t="shared" si="2"/>
        <v>1597.41</v>
      </c>
      <c r="S21" s="193"/>
    </row>
    <row r="22" spans="1:19" ht="15" customHeight="1" x14ac:dyDescent="0.15">
      <c r="B22" s="199" t="s">
        <v>96</v>
      </c>
      <c r="C22" s="200" t="s">
        <v>97</v>
      </c>
      <c r="D22" s="232" t="s">
        <v>251</v>
      </c>
      <c r="E22" s="200">
        <v>703.89</v>
      </c>
      <c r="F22" s="200">
        <v>0</v>
      </c>
      <c r="G22" s="200">
        <v>0</v>
      </c>
      <c r="H22" s="200">
        <v>0</v>
      </c>
      <c r="I22" s="200">
        <v>0</v>
      </c>
      <c r="J22" s="191">
        <f t="shared" si="0"/>
        <v>0</v>
      </c>
      <c r="K22" s="191">
        <f t="shared" si="3"/>
        <v>703.89</v>
      </c>
      <c r="L22" s="191">
        <v>0</v>
      </c>
      <c r="M22" s="200">
        <v>0</v>
      </c>
      <c r="N22" s="200">
        <v>0</v>
      </c>
      <c r="O22" s="195">
        <v>0</v>
      </c>
      <c r="P22" s="200">
        <v>0</v>
      </c>
      <c r="Q22" s="191">
        <f t="shared" si="1"/>
        <v>0</v>
      </c>
      <c r="R22" s="197">
        <f t="shared" si="2"/>
        <v>703.89</v>
      </c>
      <c r="S22" s="193"/>
    </row>
    <row r="23" spans="1:19" ht="15" customHeight="1" x14ac:dyDescent="0.15">
      <c r="B23" s="199" t="s">
        <v>59</v>
      </c>
      <c r="C23" s="200" t="s">
        <v>60</v>
      </c>
      <c r="D23" s="232" t="s">
        <v>252</v>
      </c>
      <c r="E23" s="200">
        <v>2107.4499999999998</v>
      </c>
      <c r="F23" s="200">
        <v>0</v>
      </c>
      <c r="G23" s="200">
        <v>0</v>
      </c>
      <c r="H23" s="200">
        <v>0</v>
      </c>
      <c r="I23" s="200">
        <v>0</v>
      </c>
      <c r="J23" s="191">
        <f>(H23+I23)</f>
        <v>0</v>
      </c>
      <c r="K23" s="191">
        <f t="shared" si="3"/>
        <v>2107.4499999999998</v>
      </c>
      <c r="L23" s="191">
        <v>0</v>
      </c>
      <c r="M23" s="200">
        <v>0</v>
      </c>
      <c r="N23" s="200">
        <v>242.66</v>
      </c>
      <c r="O23" s="195">
        <v>0</v>
      </c>
      <c r="P23" s="200">
        <v>0</v>
      </c>
      <c r="Q23" s="191">
        <f t="shared" si="1"/>
        <v>242.66</v>
      </c>
      <c r="R23" s="197">
        <f t="shared" si="2"/>
        <v>1864.7899999999997</v>
      </c>
      <c r="S23" s="193"/>
    </row>
    <row r="24" spans="1:19" ht="15" customHeight="1" x14ac:dyDescent="0.15">
      <c r="B24" s="199" t="s">
        <v>61</v>
      </c>
      <c r="C24" s="200" t="s">
        <v>62</v>
      </c>
      <c r="D24" s="232" t="s">
        <v>251</v>
      </c>
      <c r="E24" s="200">
        <v>2107.4499999999998</v>
      </c>
      <c r="F24" s="200">
        <v>0</v>
      </c>
      <c r="G24" s="200">
        <v>0</v>
      </c>
      <c r="H24" s="200">
        <v>0</v>
      </c>
      <c r="I24" s="200">
        <v>0</v>
      </c>
      <c r="J24" s="191">
        <f>(H24+I24)</f>
        <v>0</v>
      </c>
      <c r="K24" s="191">
        <f t="shared" si="3"/>
        <v>2107.4499999999998</v>
      </c>
      <c r="L24" s="191">
        <v>0</v>
      </c>
      <c r="M24" s="200">
        <v>0</v>
      </c>
      <c r="N24" s="200">
        <v>242.66</v>
      </c>
      <c r="O24" s="195">
        <v>0</v>
      </c>
      <c r="P24" s="200">
        <v>0</v>
      </c>
      <c r="Q24" s="191">
        <f t="shared" si="1"/>
        <v>242.66</v>
      </c>
      <c r="R24" s="197">
        <f t="shared" si="2"/>
        <v>1864.7899999999997</v>
      </c>
      <c r="S24" s="193"/>
    </row>
    <row r="25" spans="1:19" ht="15" customHeight="1" x14ac:dyDescent="0.15">
      <c r="B25" s="199" t="s">
        <v>63</v>
      </c>
      <c r="C25" s="200" t="s">
        <v>242</v>
      </c>
      <c r="D25" s="232" t="s">
        <v>253</v>
      </c>
      <c r="E25" s="200">
        <v>1625.18</v>
      </c>
      <c r="F25" s="200"/>
      <c r="G25" s="200"/>
      <c r="H25" s="200"/>
      <c r="I25" s="200"/>
      <c r="J25" s="191"/>
      <c r="K25" s="191">
        <f t="shared" si="3"/>
        <v>1625.18</v>
      </c>
      <c r="L25" s="191"/>
      <c r="M25" s="200"/>
      <c r="N25" s="200">
        <v>139.65</v>
      </c>
      <c r="O25" s="195"/>
      <c r="P25" s="200"/>
      <c r="Q25" s="191">
        <f t="shared" si="1"/>
        <v>139.65</v>
      </c>
      <c r="R25" s="197">
        <f t="shared" si="2"/>
        <v>1485.53</v>
      </c>
      <c r="S25" s="193"/>
    </row>
    <row r="26" spans="1:19" ht="15" customHeight="1" x14ac:dyDescent="0.15">
      <c r="B26" s="199" t="s">
        <v>65</v>
      </c>
      <c r="C26" s="200" t="s">
        <v>66</v>
      </c>
      <c r="D26" s="232" t="s">
        <v>252</v>
      </c>
      <c r="E26" s="200">
        <v>2107.4499999999998</v>
      </c>
      <c r="F26" s="200"/>
      <c r="G26" s="200"/>
      <c r="H26" s="200"/>
      <c r="I26" s="200"/>
      <c r="J26" s="191"/>
      <c r="K26" s="191">
        <f t="shared" si="3"/>
        <v>2107.4499999999998</v>
      </c>
      <c r="L26" s="191"/>
      <c r="M26" s="200"/>
      <c r="N26" s="200">
        <v>242.66</v>
      </c>
      <c r="O26" s="195"/>
      <c r="P26" s="200"/>
      <c r="Q26" s="191">
        <f t="shared" si="1"/>
        <v>242.66</v>
      </c>
      <c r="R26" s="197">
        <f t="shared" si="2"/>
        <v>1864.7899999999997</v>
      </c>
      <c r="S26" s="193"/>
    </row>
    <row r="27" spans="1:19" ht="15" customHeight="1" x14ac:dyDescent="0.15">
      <c r="B27" s="199" t="s">
        <v>67</v>
      </c>
      <c r="C27" s="200" t="s">
        <v>68</v>
      </c>
      <c r="D27" s="232" t="s">
        <v>251</v>
      </c>
      <c r="E27" s="200">
        <v>1625.18</v>
      </c>
      <c r="F27" s="200"/>
      <c r="G27" s="200"/>
      <c r="H27" s="200"/>
      <c r="I27" s="200"/>
      <c r="J27" s="191"/>
      <c r="K27" s="191">
        <f t="shared" si="3"/>
        <v>1625.18</v>
      </c>
      <c r="L27" s="191"/>
      <c r="M27" s="200"/>
      <c r="N27" s="200">
        <v>139.65</v>
      </c>
      <c r="O27" s="195"/>
      <c r="P27" s="200"/>
      <c r="Q27" s="191">
        <f t="shared" si="1"/>
        <v>139.65</v>
      </c>
      <c r="R27" s="197">
        <f t="shared" si="2"/>
        <v>1485.53</v>
      </c>
      <c r="S27" s="193"/>
    </row>
    <row r="28" spans="1:19" ht="15" customHeight="1" x14ac:dyDescent="0.15">
      <c r="B28" s="199" t="s">
        <v>69</v>
      </c>
      <c r="C28" s="200" t="s">
        <v>70</v>
      </c>
      <c r="D28" s="232" t="s">
        <v>250</v>
      </c>
      <c r="E28" s="200">
        <v>2107.4499999999998</v>
      </c>
      <c r="F28" s="200"/>
      <c r="G28" s="200"/>
      <c r="H28" s="200"/>
      <c r="I28" s="200"/>
      <c r="J28" s="191"/>
      <c r="K28" s="191">
        <f t="shared" si="3"/>
        <v>2107.4499999999998</v>
      </c>
      <c r="L28" s="191"/>
      <c r="M28" s="200"/>
      <c r="N28" s="200">
        <v>242.66</v>
      </c>
      <c r="O28" s="195"/>
      <c r="P28" s="200"/>
      <c r="Q28" s="191">
        <f t="shared" si="1"/>
        <v>242.66</v>
      </c>
      <c r="R28" s="197">
        <f t="shared" si="2"/>
        <v>1864.7899999999997</v>
      </c>
      <c r="S28" s="193"/>
    </row>
    <row r="29" spans="1:19" ht="15" customHeight="1" x14ac:dyDescent="0.15">
      <c r="B29" s="199" t="s">
        <v>71</v>
      </c>
      <c r="C29" s="200" t="s">
        <v>72</v>
      </c>
      <c r="D29" s="232" t="s">
        <v>253</v>
      </c>
      <c r="E29" s="200">
        <v>1625.18</v>
      </c>
      <c r="F29" s="200">
        <v>0</v>
      </c>
      <c r="G29" s="200">
        <v>0</v>
      </c>
      <c r="H29" s="200">
        <v>0</v>
      </c>
      <c r="I29" s="200">
        <v>0</v>
      </c>
      <c r="J29" s="191">
        <f>(H29+I29)</f>
        <v>0</v>
      </c>
      <c r="K29" s="191">
        <f>SUM(E29:I29)</f>
        <v>1625.18</v>
      </c>
      <c r="L29" s="191">
        <v>0</v>
      </c>
      <c r="M29" s="200">
        <v>0</v>
      </c>
      <c r="N29" s="200">
        <v>139.65</v>
      </c>
      <c r="O29" s="195">
        <v>0</v>
      </c>
      <c r="P29" s="200">
        <v>0</v>
      </c>
      <c r="Q29" s="191">
        <f>(L29+M29+N29+O29+P29)</f>
        <v>139.65</v>
      </c>
      <c r="R29" s="197">
        <f>(K29-Q29)</f>
        <v>1485.53</v>
      </c>
      <c r="S29" s="193"/>
    </row>
    <row r="30" spans="1:19" ht="15" customHeight="1" x14ac:dyDescent="0.15">
      <c r="B30" s="199" t="s">
        <v>73</v>
      </c>
      <c r="C30" s="200" t="s">
        <v>74</v>
      </c>
      <c r="D30" s="232" t="s">
        <v>249</v>
      </c>
      <c r="E30" s="200">
        <v>5147.17</v>
      </c>
      <c r="F30" s="200"/>
      <c r="G30" s="200"/>
      <c r="H30" s="200"/>
      <c r="I30" s="200"/>
      <c r="J30" s="191"/>
      <c r="K30" s="191">
        <f>SUM(E30:I30)</f>
        <v>5147.17</v>
      </c>
      <c r="L30" s="191"/>
      <c r="M30" s="200"/>
      <c r="N30" s="200">
        <v>1252.73</v>
      </c>
      <c r="O30" s="195"/>
      <c r="P30" s="200"/>
      <c r="Q30" s="191">
        <f>(L30+M30+N30+O30+P30)</f>
        <v>1252.73</v>
      </c>
      <c r="R30" s="197">
        <f>(K30-Q30)</f>
        <v>3894.44</v>
      </c>
      <c r="S30" s="193"/>
    </row>
    <row r="31" spans="1:19" ht="15" customHeight="1" x14ac:dyDescent="0.15">
      <c r="B31" s="199" t="s">
        <v>90</v>
      </c>
      <c r="C31" s="200" t="s">
        <v>91</v>
      </c>
      <c r="D31" s="232" t="s">
        <v>253</v>
      </c>
      <c r="E31" s="200">
        <v>3623.61</v>
      </c>
      <c r="F31" s="200"/>
      <c r="G31" s="200"/>
      <c r="H31" s="200"/>
      <c r="I31" s="200"/>
      <c r="J31" s="191"/>
      <c r="K31" s="191">
        <f>SUM(E31:I31)</f>
        <v>3623.61</v>
      </c>
      <c r="L31" s="191"/>
      <c r="M31" s="200"/>
      <c r="N31" s="200">
        <v>795.66</v>
      </c>
      <c r="O31" s="195"/>
      <c r="P31" s="200"/>
      <c r="Q31" s="191">
        <f>(L31+M31+N31+O31+P31)</f>
        <v>795.66</v>
      </c>
      <c r="R31" s="197">
        <f>(K31-Q31)</f>
        <v>2827.9500000000003</v>
      </c>
      <c r="S31" s="193"/>
    </row>
    <row r="32" spans="1:19" ht="15" customHeight="1" thickBot="1" x14ac:dyDescent="0.2">
      <c r="B32" s="199" t="s">
        <v>92</v>
      </c>
      <c r="C32" s="200" t="s">
        <v>93</v>
      </c>
      <c r="D32" s="232" t="s">
        <v>252</v>
      </c>
      <c r="E32" s="200">
        <v>3664.78</v>
      </c>
      <c r="F32" s="200">
        <v>0</v>
      </c>
      <c r="G32" s="200">
        <v>0</v>
      </c>
      <c r="H32" s="200">
        <v>0</v>
      </c>
      <c r="I32" s="200">
        <v>0</v>
      </c>
      <c r="J32" s="191">
        <f>(H32+I32)</f>
        <v>0</v>
      </c>
      <c r="K32" s="191">
        <f>SUM(E32:I32)</f>
        <v>3664.78</v>
      </c>
      <c r="L32" s="191">
        <v>0</v>
      </c>
      <c r="M32" s="200">
        <v>0</v>
      </c>
      <c r="N32" s="200">
        <v>808.01</v>
      </c>
      <c r="O32" s="195">
        <v>0</v>
      </c>
      <c r="P32" s="200">
        <v>0</v>
      </c>
      <c r="Q32" s="191">
        <f>(L32+M32+N32+O32+P32)</f>
        <v>808.01</v>
      </c>
      <c r="R32" s="197">
        <f>(K32-Q32)</f>
        <v>2856.7700000000004</v>
      </c>
      <c r="S32" s="201"/>
    </row>
    <row r="33" spans="1:19" ht="9" thickBot="1" x14ac:dyDescent="0.2">
      <c r="A33" s="20"/>
      <c r="B33" s="202"/>
      <c r="C33" s="187" t="s">
        <v>75</v>
      </c>
      <c r="D33" s="187"/>
      <c r="E33" s="203">
        <f>SUM(E3:E32)</f>
        <v>76382.789999999979</v>
      </c>
      <c r="F33" s="203">
        <f t="shared" ref="F33:R33" si="4">SUM(F3:F32)</f>
        <v>0</v>
      </c>
      <c r="G33" s="203">
        <f t="shared" si="4"/>
        <v>0</v>
      </c>
      <c r="H33" s="203">
        <f t="shared" si="4"/>
        <v>0</v>
      </c>
      <c r="I33" s="203">
        <f t="shared" si="4"/>
        <v>0</v>
      </c>
      <c r="J33" s="203">
        <f t="shared" si="4"/>
        <v>0</v>
      </c>
      <c r="K33" s="203">
        <f t="shared" si="4"/>
        <v>76382.789999999979</v>
      </c>
      <c r="L33" s="203">
        <f t="shared" ref="L33:Q33" si="5">SUM(L3:L32)</f>
        <v>0</v>
      </c>
      <c r="M33" s="203">
        <f t="shared" si="5"/>
        <v>0</v>
      </c>
      <c r="N33" s="203">
        <f t="shared" si="5"/>
        <v>12167.099999999997</v>
      </c>
      <c r="O33" s="203">
        <f t="shared" si="5"/>
        <v>0</v>
      </c>
      <c r="P33" s="203">
        <f t="shared" si="5"/>
        <v>0</v>
      </c>
      <c r="Q33" s="203">
        <f t="shared" si="5"/>
        <v>12167.099999999997</v>
      </c>
      <c r="R33" s="204">
        <f t="shared" si="4"/>
        <v>64215.69</v>
      </c>
      <c r="S33" s="24"/>
    </row>
    <row r="34" spans="1:19" x14ac:dyDescent="0.15">
      <c r="A34" s="2"/>
      <c r="B34" s="205"/>
      <c r="C34" s="206"/>
      <c r="D34" s="206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"/>
    </row>
    <row r="35" spans="1:19" x14ac:dyDescent="0.15">
      <c r="A35" s="2"/>
      <c r="B35" s="208"/>
      <c r="C35" s="209" t="s">
        <v>76</v>
      </c>
      <c r="D35" s="209"/>
      <c r="E35" s="209" t="s">
        <v>77</v>
      </c>
      <c r="F35" s="209"/>
      <c r="G35" s="209"/>
      <c r="H35" s="210"/>
      <c r="I35" s="209"/>
      <c r="J35" s="209"/>
      <c r="K35" s="210"/>
      <c r="L35" s="209"/>
      <c r="M35" s="210"/>
      <c r="N35" s="209"/>
      <c r="O35" s="209"/>
      <c r="P35" s="209"/>
      <c r="Q35" s="209" t="s">
        <v>78</v>
      </c>
      <c r="R35" s="209"/>
    </row>
    <row r="36" spans="1:19" ht="12" customHeight="1" x14ac:dyDescent="0.15">
      <c r="A36" s="2"/>
      <c r="B36" s="206"/>
      <c r="C36" s="211"/>
      <c r="D36" s="211"/>
      <c r="E36" s="211"/>
      <c r="F36" s="211"/>
      <c r="G36" s="211"/>
      <c r="H36" s="211"/>
      <c r="I36" s="211"/>
      <c r="J36" s="212"/>
      <c r="K36" s="209"/>
      <c r="L36" s="209"/>
      <c r="M36" s="209"/>
      <c r="N36" s="209"/>
      <c r="O36" s="209"/>
      <c r="P36" s="209"/>
      <c r="Q36" s="209"/>
      <c r="R36" s="209"/>
    </row>
    <row r="37" spans="1:19" x14ac:dyDescent="0.15">
      <c r="A37" s="2"/>
      <c r="B37" s="205"/>
      <c r="C37" s="209" t="s">
        <v>79</v>
      </c>
      <c r="D37" s="209"/>
      <c r="E37" s="209" t="s">
        <v>81</v>
      </c>
      <c r="F37" s="209"/>
      <c r="G37" s="209"/>
      <c r="H37" s="210"/>
      <c r="I37" s="210"/>
      <c r="J37" s="210"/>
      <c r="K37" s="210"/>
      <c r="L37" s="209"/>
      <c r="M37" s="213"/>
      <c r="N37" s="210"/>
      <c r="O37" s="210"/>
      <c r="P37" s="210"/>
      <c r="Q37" s="209" t="s">
        <v>243</v>
      </c>
      <c r="R37" s="209"/>
      <c r="S37" s="2"/>
    </row>
    <row r="38" spans="1:19" x14ac:dyDescent="0.15">
      <c r="A38" s="2"/>
      <c r="B38" s="205"/>
      <c r="C38" s="209" t="s">
        <v>82</v>
      </c>
      <c r="D38" s="209"/>
      <c r="E38" s="209" t="s">
        <v>83</v>
      </c>
      <c r="F38" s="209"/>
      <c r="G38" s="209"/>
      <c r="H38" s="210"/>
      <c r="I38" s="210"/>
      <c r="J38" s="210"/>
      <c r="K38" s="210"/>
      <c r="L38" s="209"/>
      <c r="M38" s="213"/>
      <c r="N38" s="210"/>
      <c r="O38" s="210"/>
      <c r="P38" s="210"/>
      <c r="Q38" s="209" t="s">
        <v>84</v>
      </c>
      <c r="R38" s="209"/>
      <c r="S38" s="2"/>
    </row>
    <row r="39" spans="1:19" x14ac:dyDescent="0.15">
      <c r="A39" s="2"/>
      <c r="B39" s="205"/>
      <c r="C39" s="209" t="s">
        <v>244</v>
      </c>
      <c r="D39" s="209"/>
      <c r="E39" s="209" t="s">
        <v>233</v>
      </c>
      <c r="F39" s="209"/>
      <c r="G39" s="209"/>
      <c r="H39" s="210"/>
      <c r="I39" s="210"/>
      <c r="J39" s="210"/>
      <c r="K39" s="210"/>
      <c r="L39" s="209"/>
      <c r="M39" s="213"/>
      <c r="N39" s="210"/>
      <c r="O39" s="210"/>
      <c r="P39" s="210"/>
      <c r="Q39" s="209" t="s">
        <v>168</v>
      </c>
      <c r="R39" s="209"/>
      <c r="S39" s="2"/>
    </row>
    <row r="40" spans="1:19" x14ac:dyDescent="0.15">
      <c r="A40" s="2"/>
      <c r="B40" s="205"/>
      <c r="C40" s="205"/>
      <c r="D40" s="205"/>
      <c r="E40" s="205"/>
      <c r="F40" s="205"/>
      <c r="G40" s="205"/>
      <c r="H40" s="214"/>
      <c r="I40" s="214"/>
      <c r="J40" s="214"/>
      <c r="K40" s="205"/>
      <c r="L40" s="205"/>
      <c r="M40" s="207"/>
      <c r="N40" s="214"/>
      <c r="O40" s="214"/>
      <c r="P40" s="214"/>
      <c r="Q40" s="205"/>
      <c r="R40" s="205"/>
      <c r="S40" s="2"/>
    </row>
    <row r="41" spans="1:19" x14ac:dyDescent="0.15">
      <c r="B41" s="205"/>
      <c r="C41" s="205"/>
      <c r="D41" s="205"/>
      <c r="E41" s="205"/>
      <c r="F41" s="205"/>
      <c r="G41" s="205"/>
      <c r="H41" s="205"/>
      <c r="I41" s="205"/>
      <c r="J41" s="207"/>
      <c r="K41" s="205"/>
      <c r="L41" s="205"/>
      <c r="M41" s="205"/>
      <c r="N41" s="205"/>
      <c r="O41" s="205"/>
      <c r="P41" s="205"/>
      <c r="Q41" s="205"/>
      <c r="R41" s="214"/>
    </row>
    <row r="42" spans="1:19" x14ac:dyDescent="0.15">
      <c r="B42" s="205"/>
      <c r="C42" s="205"/>
      <c r="D42" s="205"/>
      <c r="E42" s="205"/>
      <c r="F42" s="205"/>
      <c r="G42" s="205"/>
      <c r="H42" s="205"/>
      <c r="I42" s="205"/>
      <c r="J42" s="207"/>
      <c r="K42" s="205"/>
      <c r="L42" s="205"/>
      <c r="M42" s="205"/>
      <c r="N42" s="205"/>
      <c r="O42" s="205"/>
      <c r="P42" s="205"/>
      <c r="Q42" s="205"/>
      <c r="R42" s="214"/>
    </row>
    <row r="43" spans="1:19" x14ac:dyDescent="0.15">
      <c r="B43" s="205"/>
      <c r="C43" s="205"/>
      <c r="D43" s="205"/>
      <c r="E43" s="205"/>
      <c r="F43" s="205"/>
      <c r="G43" s="205"/>
      <c r="H43" s="205"/>
      <c r="I43" s="205"/>
      <c r="J43" s="207"/>
      <c r="K43" s="205"/>
      <c r="L43" s="205"/>
      <c r="M43" s="205"/>
      <c r="N43" s="205"/>
      <c r="O43" s="205"/>
      <c r="P43" s="205"/>
      <c r="Q43" s="205"/>
      <c r="R43" s="205"/>
    </row>
    <row r="44" spans="1:19" x14ac:dyDescent="0.15">
      <c r="B44" s="2"/>
      <c r="C44" s="2"/>
      <c r="D44" s="2"/>
      <c r="E44" s="2"/>
      <c r="F44" s="2"/>
      <c r="G44" s="2"/>
      <c r="H44" s="2"/>
      <c r="I44" s="2"/>
      <c r="J44" s="27"/>
      <c r="K44" s="2"/>
      <c r="L44" s="2"/>
      <c r="M44" s="2"/>
      <c r="N44" s="2"/>
      <c r="O44" s="2"/>
      <c r="P44" s="2"/>
      <c r="Q44" s="2"/>
      <c r="R44" s="2"/>
    </row>
    <row r="45" spans="1:19" x14ac:dyDescent="0.15">
      <c r="B45" s="2"/>
      <c r="C45" s="2"/>
      <c r="D45" s="2"/>
      <c r="E45" s="2"/>
      <c r="F45" s="2"/>
      <c r="G45" s="2"/>
      <c r="H45" s="2"/>
      <c r="I45" s="2"/>
      <c r="J45" s="27"/>
      <c r="K45" s="2"/>
      <c r="L45" s="2"/>
      <c r="M45" s="2"/>
      <c r="N45" s="2"/>
      <c r="O45" s="2"/>
      <c r="P45" s="2"/>
      <c r="Q45" s="2"/>
      <c r="R45" s="2"/>
    </row>
    <row r="46" spans="1:19" x14ac:dyDescent="0.15">
      <c r="B46" s="2"/>
      <c r="C46" s="2"/>
      <c r="D46" s="2"/>
      <c r="E46" s="2"/>
      <c r="F46" s="2"/>
      <c r="G46" s="2"/>
      <c r="H46" s="2"/>
      <c r="I46" s="2"/>
      <c r="J46" s="27"/>
      <c r="K46" s="2"/>
      <c r="L46" s="2"/>
      <c r="M46" s="2"/>
      <c r="N46" s="2"/>
      <c r="O46" s="2"/>
      <c r="P46" s="2"/>
      <c r="Q46" s="2"/>
      <c r="R46" s="2"/>
    </row>
    <row r="47" spans="1:19" x14ac:dyDescent="0.15">
      <c r="B47" s="2"/>
      <c r="C47" s="2"/>
      <c r="D47" s="2"/>
      <c r="E47" s="2"/>
      <c r="F47" s="2"/>
      <c r="G47" s="2"/>
      <c r="H47" s="2"/>
      <c r="I47" s="2"/>
      <c r="J47" s="27"/>
      <c r="K47" s="2"/>
      <c r="L47" s="2"/>
      <c r="M47" s="2"/>
      <c r="N47" s="2"/>
      <c r="O47" s="2"/>
      <c r="P47" s="2"/>
      <c r="Q47" s="2"/>
    </row>
    <row r="48" spans="1:19" x14ac:dyDescent="0.15">
      <c r="B48" s="2"/>
      <c r="C48" s="2"/>
      <c r="D48" s="2"/>
      <c r="E48" s="2"/>
      <c r="F48" s="2"/>
      <c r="G48" s="2"/>
      <c r="H48" s="2"/>
      <c r="I48" s="2"/>
      <c r="J48" s="27"/>
      <c r="K48" s="2"/>
      <c r="L48" s="2"/>
      <c r="M48" s="2"/>
      <c r="N48" s="2"/>
      <c r="O48" s="2"/>
      <c r="P48" s="2"/>
      <c r="Q48" s="2"/>
    </row>
    <row r="49" spans="2:17" x14ac:dyDescent="0.15">
      <c r="B49" s="2"/>
      <c r="C49" s="2"/>
      <c r="D49" s="2"/>
      <c r="E49" s="2"/>
      <c r="F49" s="2"/>
      <c r="G49" s="2"/>
      <c r="H49" s="2"/>
      <c r="I49" s="2"/>
      <c r="J49" s="27"/>
      <c r="K49" s="2"/>
      <c r="L49" s="2"/>
      <c r="M49" s="2"/>
      <c r="N49" s="2"/>
      <c r="O49" s="2"/>
      <c r="P49" s="2"/>
      <c r="Q49" s="2"/>
    </row>
    <row r="50" spans="2:17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2:17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</row>
    <row r="52" spans="2:17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</row>
    <row r="53" spans="2:17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</row>
    <row r="54" spans="2:17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</row>
    <row r="55" spans="2:17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</row>
    <row r="56" spans="2:17" x14ac:dyDescent="0.15">
      <c r="B56" s="28"/>
      <c r="C56" s="29"/>
      <c r="D56" s="29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2:17" x14ac:dyDescent="0.15">
      <c r="B57" s="28"/>
      <c r="C57" s="29"/>
      <c r="D57" s="29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2:17" x14ac:dyDescent="0.15">
      <c r="B58" s="28"/>
      <c r="C58" s="29"/>
      <c r="D58" s="29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2:17" x14ac:dyDescent="0.15">
      <c r="B59" s="28"/>
      <c r="C59" s="29"/>
      <c r="D59" s="29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2:17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</row>
    <row r="61" spans="2:17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</row>
    <row r="62" spans="2:17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</row>
    <row r="63" spans="2:17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</row>
    <row r="64" spans="2:17" x14ac:dyDescent="0.15">
      <c r="B64" s="2"/>
      <c r="C64" s="2"/>
      <c r="D64" s="2"/>
      <c r="E64" s="2"/>
      <c r="F64" s="2"/>
      <c r="G64" s="2"/>
      <c r="H64" s="2"/>
      <c r="I64" s="2"/>
      <c r="J64" s="27"/>
      <c r="K64" s="2"/>
    </row>
    <row r="65" spans="2:18" x14ac:dyDescent="0.15">
      <c r="B65" s="2"/>
      <c r="C65" s="2"/>
      <c r="D65" s="2"/>
      <c r="E65" s="2"/>
      <c r="F65" s="2"/>
      <c r="G65" s="2"/>
      <c r="H65" s="2"/>
      <c r="I65" s="2"/>
      <c r="J65" s="27"/>
      <c r="K65" s="2"/>
    </row>
    <row r="66" spans="2:18" x14ac:dyDescent="0.15">
      <c r="B66" s="26"/>
      <c r="C66" s="26"/>
      <c r="D66" s="26"/>
      <c r="E66" s="2"/>
      <c r="F66" s="2"/>
      <c r="G66" s="27"/>
      <c r="H66" s="2"/>
      <c r="I66" s="27"/>
      <c r="J66" s="27"/>
      <c r="K66" s="2"/>
      <c r="L66" s="2"/>
      <c r="M66" s="2"/>
      <c r="N66" s="2"/>
      <c r="O66" s="2"/>
      <c r="P66" s="2"/>
      <c r="Q66" s="2"/>
    </row>
    <row r="67" spans="2:18" x14ac:dyDescent="0.1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spans="2:18" x14ac:dyDescent="0.15">
      <c r="B68" s="28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spans="2:18" x14ac:dyDescent="0.1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2:18" x14ac:dyDescent="0.1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2:18" x14ac:dyDescent="0.1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2:18" x14ac:dyDescent="0.15">
      <c r="B72" s="2"/>
      <c r="C72" s="2"/>
      <c r="D72" s="2"/>
      <c r="E72" s="2"/>
      <c r="F72" s="2"/>
      <c r="G72" s="2"/>
      <c r="H72" s="30"/>
      <c r="I72" s="2"/>
      <c r="J72" s="2"/>
      <c r="K72" s="2"/>
      <c r="L72" s="2"/>
      <c r="M72" s="2"/>
      <c r="N72" s="2"/>
      <c r="O72" s="2"/>
      <c r="P72" s="2"/>
      <c r="Q72" s="2"/>
    </row>
    <row r="73" spans="2:18" x14ac:dyDescent="0.15">
      <c r="B73" s="2"/>
      <c r="C73" s="2"/>
      <c r="D73" s="2"/>
      <c r="E73" s="2"/>
      <c r="F73" s="2"/>
      <c r="G73" s="2"/>
      <c r="H73" s="30"/>
      <c r="I73" s="2"/>
      <c r="J73" s="2"/>
      <c r="K73" s="2"/>
      <c r="L73" s="2"/>
      <c r="M73" s="2"/>
      <c r="N73" s="2"/>
      <c r="O73" s="2"/>
      <c r="P73" s="2"/>
      <c r="Q73" s="2"/>
    </row>
    <row r="74" spans="2:18" x14ac:dyDescent="0.15">
      <c r="B74" s="2"/>
      <c r="C74" s="2"/>
      <c r="D74" s="2"/>
      <c r="E74" s="2"/>
      <c r="F74" s="2"/>
      <c r="G74" s="2"/>
      <c r="H74" s="30"/>
      <c r="I74" s="2"/>
      <c r="J74" s="2"/>
      <c r="K74" s="2"/>
      <c r="L74" s="2"/>
      <c r="M74" s="2"/>
      <c r="N74" s="2"/>
      <c r="O74" s="2"/>
      <c r="P74" s="2"/>
      <c r="Q74" s="2"/>
    </row>
    <row r="75" spans="2:18" x14ac:dyDescent="0.15">
      <c r="B75" s="2"/>
      <c r="C75" s="2"/>
      <c r="D75" s="2"/>
      <c r="E75" s="2"/>
      <c r="F75" s="2"/>
      <c r="G75" s="2"/>
      <c r="H75" s="30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x14ac:dyDescent="0.15">
      <c r="B76" s="2"/>
      <c r="C76" s="2"/>
      <c r="D76" s="2"/>
      <c r="E76" s="2"/>
      <c r="F76" s="2"/>
      <c r="G76" s="2"/>
      <c r="H76" s="30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x14ac:dyDescent="0.15">
      <c r="B77" s="2"/>
      <c r="C77" s="2"/>
      <c r="D77" s="2"/>
      <c r="E77" s="2"/>
      <c r="F77" s="2"/>
      <c r="G77" s="2"/>
      <c r="H77" s="30"/>
      <c r="I77" s="2"/>
      <c r="J77" s="2"/>
      <c r="K77" s="2"/>
      <c r="R77" s="2"/>
    </row>
    <row r="78" spans="2:18" x14ac:dyDescent="0.15">
      <c r="B78" s="2"/>
      <c r="C78" s="2"/>
      <c r="D78" s="2"/>
      <c r="E78" s="2"/>
      <c r="F78" s="2"/>
      <c r="G78" s="2"/>
      <c r="H78" s="30"/>
      <c r="I78" s="2"/>
      <c r="J78" s="2"/>
      <c r="K78" s="2"/>
      <c r="R78" s="2"/>
    </row>
    <row r="79" spans="2:18" x14ac:dyDescent="0.15">
      <c r="B79" s="2"/>
      <c r="C79" s="2"/>
      <c r="D79" s="2"/>
      <c r="E79" s="2"/>
      <c r="F79" s="2"/>
      <c r="G79" s="2"/>
      <c r="H79" s="30"/>
      <c r="I79" s="2"/>
      <c r="J79" s="2"/>
      <c r="K79" s="2"/>
    </row>
    <row r="80" spans="2:18" x14ac:dyDescent="0.15">
      <c r="B80" s="2"/>
      <c r="C80" s="2"/>
      <c r="D80" s="2"/>
      <c r="E80" s="2"/>
      <c r="F80" s="2"/>
      <c r="G80" s="2"/>
      <c r="H80" s="30"/>
      <c r="I80" s="2"/>
      <c r="J80" s="2"/>
      <c r="K80" s="26"/>
      <c r="L80" s="26"/>
      <c r="M80" s="26"/>
      <c r="N80" s="26"/>
      <c r="O80" s="26"/>
      <c r="P80" s="26"/>
      <c r="Q80" s="26"/>
      <c r="R80" s="26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x14ac:dyDescent="0.15">
      <c r="B82" s="26"/>
      <c r="C82" s="26"/>
      <c r="D82" s="26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x14ac:dyDescent="0.15">
      <c r="B90" s="2"/>
      <c r="C90" s="2"/>
      <c r="D90" s="2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"/>
      <c r="C91" s="2"/>
      <c r="D91" s="2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1:19" x14ac:dyDescent="0.1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31"/>
    </row>
    <row r="98" spans="1:19" x14ac:dyDescent="0.1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1:19" x14ac:dyDescent="0.1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1:19" x14ac:dyDescent="0.1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1:19" x14ac:dyDescent="0.1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1:19" x14ac:dyDescent="0.15">
      <c r="B102" s="2"/>
      <c r="C102" s="2"/>
      <c r="D102" s="2"/>
      <c r="E102" s="2"/>
      <c r="F102" s="2"/>
      <c r="G102" s="2"/>
      <c r="H102" s="2"/>
      <c r="I102" s="2"/>
      <c r="J102" s="2"/>
      <c r="K102" s="2"/>
      <c r="R102" s="2"/>
    </row>
    <row r="103" spans="1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R103" s="2"/>
    </row>
    <row r="104" spans="1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R104" s="2"/>
    </row>
    <row r="105" spans="1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</row>
    <row r="107" spans="1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</row>
    <row r="110" spans="1:19" x14ac:dyDescent="0.15">
      <c r="A110" s="31"/>
      <c r="B110" s="2"/>
      <c r="C110" s="2"/>
      <c r="D110" s="2"/>
      <c r="E110" s="2"/>
      <c r="F110" s="2"/>
      <c r="G110" s="2"/>
      <c r="H110" s="2"/>
      <c r="I110" s="2"/>
      <c r="J110" s="2"/>
      <c r="K110" s="2"/>
    </row>
    <row r="111" spans="1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20" s="31" customFormat="1" x14ac:dyDescent="0.1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x14ac:dyDescent="0.15"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20" x14ac:dyDescent="0.15"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</sheetData>
  <mergeCells count="1">
    <mergeCell ref="B1:S1"/>
  </mergeCells>
  <printOptions horizontalCentered="1"/>
  <pageMargins left="0.31496062992125984" right="0.27559055118110237" top="0.39370078740157483" bottom="0.39370078740157483" header="0.55118110236220474" footer="0"/>
  <pageSetup paperSize="5" orientation="landscape" r:id="rId1"/>
  <headerFooter alignWithMargins="0">
    <oddHeader>&amp;C&amp;"Book Antiqua,Normal"&amp;14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247"/>
  <sheetViews>
    <sheetView workbookViewId="0">
      <pane xSplit="3" ySplit="4" topLeftCell="D28" activePane="bottomRight" state="frozen"/>
      <selection pane="topRight" activeCell="D1" sqref="D1"/>
      <selection pane="bottomLeft" activeCell="A5" sqref="A5"/>
      <selection pane="bottomRight" activeCell="A4" sqref="A4:XFD4"/>
    </sheetView>
  </sheetViews>
  <sheetFormatPr baseColWidth="10" defaultRowHeight="12.75" x14ac:dyDescent="0.25"/>
  <cols>
    <col min="1" max="1" width="0.140625" style="32" customWidth="1"/>
    <col min="2" max="2" width="7.5703125" style="79" customWidth="1"/>
    <col min="3" max="4" width="41" style="79" customWidth="1"/>
    <col min="5" max="5" width="14.28515625" style="32" customWidth="1"/>
    <col min="6" max="6" width="17" style="32" customWidth="1"/>
    <col min="7" max="7" width="14.28515625" style="32" bestFit="1" customWidth="1"/>
    <col min="8" max="8" width="12.7109375" style="32" customWidth="1"/>
    <col min="9" max="9" width="14.140625" style="32" customWidth="1"/>
    <col min="10" max="10" width="13.85546875" style="32" customWidth="1"/>
    <col min="11" max="11" width="15.7109375" style="32" bestFit="1" customWidth="1"/>
    <col min="12" max="12" width="13" style="32" bestFit="1" customWidth="1"/>
    <col min="13" max="13" width="16.5703125" style="32" bestFit="1" customWidth="1"/>
    <col min="14" max="14" width="13.85546875" style="32" customWidth="1"/>
    <col min="15" max="15" width="13" style="32" customWidth="1"/>
    <col min="16" max="16" width="11.42578125" style="32" customWidth="1"/>
    <col min="17" max="18" width="18.85546875" style="32" customWidth="1"/>
    <col min="19" max="19" width="46.28515625" style="32" customWidth="1"/>
    <col min="20" max="20" width="11.28515625" style="32" customWidth="1"/>
    <col min="21" max="257" width="11.42578125" style="32"/>
    <col min="258" max="258" width="0.140625" style="32" customWidth="1"/>
    <col min="259" max="259" width="7.5703125" style="32" customWidth="1"/>
    <col min="260" max="260" width="41" style="32" customWidth="1"/>
    <col min="261" max="261" width="14.28515625" style="32" customWidth="1"/>
    <col min="262" max="262" width="17" style="32" customWidth="1"/>
    <col min="263" max="263" width="14.28515625" style="32" bestFit="1" customWidth="1"/>
    <col min="264" max="264" width="12.7109375" style="32" customWidth="1"/>
    <col min="265" max="265" width="14.140625" style="32" customWidth="1"/>
    <col min="266" max="266" width="13.85546875" style="32" customWidth="1"/>
    <col min="267" max="267" width="15.7109375" style="32" bestFit="1" customWidth="1"/>
    <col min="268" max="268" width="13" style="32" bestFit="1" customWidth="1"/>
    <col min="269" max="269" width="16.5703125" style="32" bestFit="1" customWidth="1"/>
    <col min="270" max="270" width="13.85546875" style="32" customWidth="1"/>
    <col min="271" max="271" width="13" style="32" customWidth="1"/>
    <col min="272" max="272" width="11.42578125" style="32" customWidth="1"/>
    <col min="273" max="273" width="18.85546875" style="32" customWidth="1"/>
    <col min="274" max="274" width="14" style="32" customWidth="1"/>
    <col min="275" max="275" width="46.28515625" style="32" customWidth="1"/>
    <col min="276" max="276" width="11.28515625" style="32" customWidth="1"/>
    <col min="277" max="513" width="11.42578125" style="32"/>
    <col min="514" max="514" width="0.140625" style="32" customWidth="1"/>
    <col min="515" max="515" width="7.5703125" style="32" customWidth="1"/>
    <col min="516" max="516" width="41" style="32" customWidth="1"/>
    <col min="517" max="517" width="14.28515625" style="32" customWidth="1"/>
    <col min="518" max="518" width="17" style="32" customWidth="1"/>
    <col min="519" max="519" width="14.28515625" style="32" bestFit="1" customWidth="1"/>
    <col min="520" max="520" width="12.7109375" style="32" customWidth="1"/>
    <col min="521" max="521" width="14.140625" style="32" customWidth="1"/>
    <col min="522" max="522" width="13.85546875" style="32" customWidth="1"/>
    <col min="523" max="523" width="15.7109375" style="32" bestFit="1" customWidth="1"/>
    <col min="524" max="524" width="13" style="32" bestFit="1" customWidth="1"/>
    <col min="525" max="525" width="16.5703125" style="32" bestFit="1" customWidth="1"/>
    <col min="526" max="526" width="13.85546875" style="32" customWidth="1"/>
    <col min="527" max="527" width="13" style="32" customWidth="1"/>
    <col min="528" max="528" width="11.42578125" style="32" customWidth="1"/>
    <col min="529" max="529" width="18.85546875" style="32" customWidth="1"/>
    <col min="530" max="530" width="14" style="32" customWidth="1"/>
    <col min="531" max="531" width="46.28515625" style="32" customWidth="1"/>
    <col min="532" max="532" width="11.28515625" style="32" customWidth="1"/>
    <col min="533" max="769" width="11.42578125" style="32"/>
    <col min="770" max="770" width="0.140625" style="32" customWidth="1"/>
    <col min="771" max="771" width="7.5703125" style="32" customWidth="1"/>
    <col min="772" max="772" width="41" style="32" customWidth="1"/>
    <col min="773" max="773" width="14.28515625" style="32" customWidth="1"/>
    <col min="774" max="774" width="17" style="32" customWidth="1"/>
    <col min="775" max="775" width="14.28515625" style="32" bestFit="1" customWidth="1"/>
    <col min="776" max="776" width="12.7109375" style="32" customWidth="1"/>
    <col min="777" max="777" width="14.140625" style="32" customWidth="1"/>
    <col min="778" max="778" width="13.85546875" style="32" customWidth="1"/>
    <col min="779" max="779" width="15.7109375" style="32" bestFit="1" customWidth="1"/>
    <col min="780" max="780" width="13" style="32" bestFit="1" customWidth="1"/>
    <col min="781" max="781" width="16.5703125" style="32" bestFit="1" customWidth="1"/>
    <col min="782" max="782" width="13.85546875" style="32" customWidth="1"/>
    <col min="783" max="783" width="13" style="32" customWidth="1"/>
    <col min="784" max="784" width="11.42578125" style="32" customWidth="1"/>
    <col min="785" max="785" width="18.85546875" style="32" customWidth="1"/>
    <col min="786" max="786" width="14" style="32" customWidth="1"/>
    <col min="787" max="787" width="46.28515625" style="32" customWidth="1"/>
    <col min="788" max="788" width="11.28515625" style="32" customWidth="1"/>
    <col min="789" max="1025" width="11.42578125" style="32"/>
    <col min="1026" max="1026" width="0.140625" style="32" customWidth="1"/>
    <col min="1027" max="1027" width="7.5703125" style="32" customWidth="1"/>
    <col min="1028" max="1028" width="41" style="32" customWidth="1"/>
    <col min="1029" max="1029" width="14.28515625" style="32" customWidth="1"/>
    <col min="1030" max="1030" width="17" style="32" customWidth="1"/>
    <col min="1031" max="1031" width="14.28515625" style="32" bestFit="1" customWidth="1"/>
    <col min="1032" max="1032" width="12.7109375" style="32" customWidth="1"/>
    <col min="1033" max="1033" width="14.140625" style="32" customWidth="1"/>
    <col min="1034" max="1034" width="13.85546875" style="32" customWidth="1"/>
    <col min="1035" max="1035" width="15.7109375" style="32" bestFit="1" customWidth="1"/>
    <col min="1036" max="1036" width="13" style="32" bestFit="1" customWidth="1"/>
    <col min="1037" max="1037" width="16.5703125" style="32" bestFit="1" customWidth="1"/>
    <col min="1038" max="1038" width="13.85546875" style="32" customWidth="1"/>
    <col min="1039" max="1039" width="13" style="32" customWidth="1"/>
    <col min="1040" max="1040" width="11.42578125" style="32" customWidth="1"/>
    <col min="1041" max="1041" width="18.85546875" style="32" customWidth="1"/>
    <col min="1042" max="1042" width="14" style="32" customWidth="1"/>
    <col min="1043" max="1043" width="46.28515625" style="32" customWidth="1"/>
    <col min="1044" max="1044" width="11.28515625" style="32" customWidth="1"/>
    <col min="1045" max="1281" width="11.42578125" style="32"/>
    <col min="1282" max="1282" width="0.140625" style="32" customWidth="1"/>
    <col min="1283" max="1283" width="7.5703125" style="32" customWidth="1"/>
    <col min="1284" max="1284" width="41" style="32" customWidth="1"/>
    <col min="1285" max="1285" width="14.28515625" style="32" customWidth="1"/>
    <col min="1286" max="1286" width="17" style="32" customWidth="1"/>
    <col min="1287" max="1287" width="14.28515625" style="32" bestFit="1" customWidth="1"/>
    <col min="1288" max="1288" width="12.7109375" style="32" customWidth="1"/>
    <col min="1289" max="1289" width="14.140625" style="32" customWidth="1"/>
    <col min="1290" max="1290" width="13.85546875" style="32" customWidth="1"/>
    <col min="1291" max="1291" width="15.7109375" style="32" bestFit="1" customWidth="1"/>
    <col min="1292" max="1292" width="13" style="32" bestFit="1" customWidth="1"/>
    <col min="1293" max="1293" width="16.5703125" style="32" bestFit="1" customWidth="1"/>
    <col min="1294" max="1294" width="13.85546875" style="32" customWidth="1"/>
    <col min="1295" max="1295" width="13" style="32" customWidth="1"/>
    <col min="1296" max="1296" width="11.42578125" style="32" customWidth="1"/>
    <col min="1297" max="1297" width="18.85546875" style="32" customWidth="1"/>
    <col min="1298" max="1298" width="14" style="32" customWidth="1"/>
    <col min="1299" max="1299" width="46.28515625" style="32" customWidth="1"/>
    <col min="1300" max="1300" width="11.28515625" style="32" customWidth="1"/>
    <col min="1301" max="1537" width="11.42578125" style="32"/>
    <col min="1538" max="1538" width="0.140625" style="32" customWidth="1"/>
    <col min="1539" max="1539" width="7.5703125" style="32" customWidth="1"/>
    <col min="1540" max="1540" width="41" style="32" customWidth="1"/>
    <col min="1541" max="1541" width="14.28515625" style="32" customWidth="1"/>
    <col min="1542" max="1542" width="17" style="32" customWidth="1"/>
    <col min="1543" max="1543" width="14.28515625" style="32" bestFit="1" customWidth="1"/>
    <col min="1544" max="1544" width="12.7109375" style="32" customWidth="1"/>
    <col min="1545" max="1545" width="14.140625" style="32" customWidth="1"/>
    <col min="1546" max="1546" width="13.85546875" style="32" customWidth="1"/>
    <col min="1547" max="1547" width="15.7109375" style="32" bestFit="1" customWidth="1"/>
    <col min="1548" max="1548" width="13" style="32" bestFit="1" customWidth="1"/>
    <col min="1549" max="1549" width="16.5703125" style="32" bestFit="1" customWidth="1"/>
    <col min="1550" max="1550" width="13.85546875" style="32" customWidth="1"/>
    <col min="1551" max="1551" width="13" style="32" customWidth="1"/>
    <col min="1552" max="1552" width="11.42578125" style="32" customWidth="1"/>
    <col min="1553" max="1553" width="18.85546875" style="32" customWidth="1"/>
    <col min="1554" max="1554" width="14" style="32" customWidth="1"/>
    <col min="1555" max="1555" width="46.28515625" style="32" customWidth="1"/>
    <col min="1556" max="1556" width="11.28515625" style="32" customWidth="1"/>
    <col min="1557" max="1793" width="11.42578125" style="32"/>
    <col min="1794" max="1794" width="0.140625" style="32" customWidth="1"/>
    <col min="1795" max="1795" width="7.5703125" style="32" customWidth="1"/>
    <col min="1796" max="1796" width="41" style="32" customWidth="1"/>
    <col min="1797" max="1797" width="14.28515625" style="32" customWidth="1"/>
    <col min="1798" max="1798" width="17" style="32" customWidth="1"/>
    <col min="1799" max="1799" width="14.28515625" style="32" bestFit="1" customWidth="1"/>
    <col min="1800" max="1800" width="12.7109375" style="32" customWidth="1"/>
    <col min="1801" max="1801" width="14.140625" style="32" customWidth="1"/>
    <col min="1802" max="1802" width="13.85546875" style="32" customWidth="1"/>
    <col min="1803" max="1803" width="15.7109375" style="32" bestFit="1" customWidth="1"/>
    <col min="1804" max="1804" width="13" style="32" bestFit="1" customWidth="1"/>
    <col min="1805" max="1805" width="16.5703125" style="32" bestFit="1" customWidth="1"/>
    <col min="1806" max="1806" width="13.85546875" style="32" customWidth="1"/>
    <col min="1807" max="1807" width="13" style="32" customWidth="1"/>
    <col min="1808" max="1808" width="11.42578125" style="32" customWidth="1"/>
    <col min="1809" max="1809" width="18.85546875" style="32" customWidth="1"/>
    <col min="1810" max="1810" width="14" style="32" customWidth="1"/>
    <col min="1811" max="1811" width="46.28515625" style="32" customWidth="1"/>
    <col min="1812" max="1812" width="11.28515625" style="32" customWidth="1"/>
    <col min="1813" max="2049" width="11.42578125" style="32"/>
    <col min="2050" max="2050" width="0.140625" style="32" customWidth="1"/>
    <col min="2051" max="2051" width="7.5703125" style="32" customWidth="1"/>
    <col min="2052" max="2052" width="41" style="32" customWidth="1"/>
    <col min="2053" max="2053" width="14.28515625" style="32" customWidth="1"/>
    <col min="2054" max="2054" width="17" style="32" customWidth="1"/>
    <col min="2055" max="2055" width="14.28515625" style="32" bestFit="1" customWidth="1"/>
    <col min="2056" max="2056" width="12.7109375" style="32" customWidth="1"/>
    <col min="2057" max="2057" width="14.140625" style="32" customWidth="1"/>
    <col min="2058" max="2058" width="13.85546875" style="32" customWidth="1"/>
    <col min="2059" max="2059" width="15.7109375" style="32" bestFit="1" customWidth="1"/>
    <col min="2060" max="2060" width="13" style="32" bestFit="1" customWidth="1"/>
    <col min="2061" max="2061" width="16.5703125" style="32" bestFit="1" customWidth="1"/>
    <col min="2062" max="2062" width="13.85546875" style="32" customWidth="1"/>
    <col min="2063" max="2063" width="13" style="32" customWidth="1"/>
    <col min="2064" max="2064" width="11.42578125" style="32" customWidth="1"/>
    <col min="2065" max="2065" width="18.85546875" style="32" customWidth="1"/>
    <col min="2066" max="2066" width="14" style="32" customWidth="1"/>
    <col min="2067" max="2067" width="46.28515625" style="32" customWidth="1"/>
    <col min="2068" max="2068" width="11.28515625" style="32" customWidth="1"/>
    <col min="2069" max="2305" width="11.42578125" style="32"/>
    <col min="2306" max="2306" width="0.140625" style="32" customWidth="1"/>
    <col min="2307" max="2307" width="7.5703125" style="32" customWidth="1"/>
    <col min="2308" max="2308" width="41" style="32" customWidth="1"/>
    <col min="2309" max="2309" width="14.28515625" style="32" customWidth="1"/>
    <col min="2310" max="2310" width="17" style="32" customWidth="1"/>
    <col min="2311" max="2311" width="14.28515625" style="32" bestFit="1" customWidth="1"/>
    <col min="2312" max="2312" width="12.7109375" style="32" customWidth="1"/>
    <col min="2313" max="2313" width="14.140625" style="32" customWidth="1"/>
    <col min="2314" max="2314" width="13.85546875" style="32" customWidth="1"/>
    <col min="2315" max="2315" width="15.7109375" style="32" bestFit="1" customWidth="1"/>
    <col min="2316" max="2316" width="13" style="32" bestFit="1" customWidth="1"/>
    <col min="2317" max="2317" width="16.5703125" style="32" bestFit="1" customWidth="1"/>
    <col min="2318" max="2318" width="13.85546875" style="32" customWidth="1"/>
    <col min="2319" max="2319" width="13" style="32" customWidth="1"/>
    <col min="2320" max="2320" width="11.42578125" style="32" customWidth="1"/>
    <col min="2321" max="2321" width="18.85546875" style="32" customWidth="1"/>
    <col min="2322" max="2322" width="14" style="32" customWidth="1"/>
    <col min="2323" max="2323" width="46.28515625" style="32" customWidth="1"/>
    <col min="2324" max="2324" width="11.28515625" style="32" customWidth="1"/>
    <col min="2325" max="2561" width="11.42578125" style="32"/>
    <col min="2562" max="2562" width="0.140625" style="32" customWidth="1"/>
    <col min="2563" max="2563" width="7.5703125" style="32" customWidth="1"/>
    <col min="2564" max="2564" width="41" style="32" customWidth="1"/>
    <col min="2565" max="2565" width="14.28515625" style="32" customWidth="1"/>
    <col min="2566" max="2566" width="17" style="32" customWidth="1"/>
    <col min="2567" max="2567" width="14.28515625" style="32" bestFit="1" customWidth="1"/>
    <col min="2568" max="2568" width="12.7109375" style="32" customWidth="1"/>
    <col min="2569" max="2569" width="14.140625" style="32" customWidth="1"/>
    <col min="2570" max="2570" width="13.85546875" style="32" customWidth="1"/>
    <col min="2571" max="2571" width="15.7109375" style="32" bestFit="1" customWidth="1"/>
    <col min="2572" max="2572" width="13" style="32" bestFit="1" customWidth="1"/>
    <col min="2573" max="2573" width="16.5703125" style="32" bestFit="1" customWidth="1"/>
    <col min="2574" max="2574" width="13.85546875" style="32" customWidth="1"/>
    <col min="2575" max="2575" width="13" style="32" customWidth="1"/>
    <col min="2576" max="2576" width="11.42578125" style="32" customWidth="1"/>
    <col min="2577" max="2577" width="18.85546875" style="32" customWidth="1"/>
    <col min="2578" max="2578" width="14" style="32" customWidth="1"/>
    <col min="2579" max="2579" width="46.28515625" style="32" customWidth="1"/>
    <col min="2580" max="2580" width="11.28515625" style="32" customWidth="1"/>
    <col min="2581" max="2817" width="11.42578125" style="32"/>
    <col min="2818" max="2818" width="0.140625" style="32" customWidth="1"/>
    <col min="2819" max="2819" width="7.5703125" style="32" customWidth="1"/>
    <col min="2820" max="2820" width="41" style="32" customWidth="1"/>
    <col min="2821" max="2821" width="14.28515625" style="32" customWidth="1"/>
    <col min="2822" max="2822" width="17" style="32" customWidth="1"/>
    <col min="2823" max="2823" width="14.28515625" style="32" bestFit="1" customWidth="1"/>
    <col min="2824" max="2824" width="12.7109375" style="32" customWidth="1"/>
    <col min="2825" max="2825" width="14.140625" style="32" customWidth="1"/>
    <col min="2826" max="2826" width="13.85546875" style="32" customWidth="1"/>
    <col min="2827" max="2827" width="15.7109375" style="32" bestFit="1" customWidth="1"/>
    <col min="2828" max="2828" width="13" style="32" bestFit="1" customWidth="1"/>
    <col min="2829" max="2829" width="16.5703125" style="32" bestFit="1" customWidth="1"/>
    <col min="2830" max="2830" width="13.85546875" style="32" customWidth="1"/>
    <col min="2831" max="2831" width="13" style="32" customWidth="1"/>
    <col min="2832" max="2832" width="11.42578125" style="32" customWidth="1"/>
    <col min="2833" max="2833" width="18.85546875" style="32" customWidth="1"/>
    <col min="2834" max="2834" width="14" style="32" customWidth="1"/>
    <col min="2835" max="2835" width="46.28515625" style="32" customWidth="1"/>
    <col min="2836" max="2836" width="11.28515625" style="32" customWidth="1"/>
    <col min="2837" max="3073" width="11.42578125" style="32"/>
    <col min="3074" max="3074" width="0.140625" style="32" customWidth="1"/>
    <col min="3075" max="3075" width="7.5703125" style="32" customWidth="1"/>
    <col min="3076" max="3076" width="41" style="32" customWidth="1"/>
    <col min="3077" max="3077" width="14.28515625" style="32" customWidth="1"/>
    <col min="3078" max="3078" width="17" style="32" customWidth="1"/>
    <col min="3079" max="3079" width="14.28515625" style="32" bestFit="1" customWidth="1"/>
    <col min="3080" max="3080" width="12.7109375" style="32" customWidth="1"/>
    <col min="3081" max="3081" width="14.140625" style="32" customWidth="1"/>
    <col min="3082" max="3082" width="13.85546875" style="32" customWidth="1"/>
    <col min="3083" max="3083" width="15.7109375" style="32" bestFit="1" customWidth="1"/>
    <col min="3084" max="3084" width="13" style="32" bestFit="1" customWidth="1"/>
    <col min="3085" max="3085" width="16.5703125" style="32" bestFit="1" customWidth="1"/>
    <col min="3086" max="3086" width="13.85546875" style="32" customWidth="1"/>
    <col min="3087" max="3087" width="13" style="32" customWidth="1"/>
    <col min="3088" max="3088" width="11.42578125" style="32" customWidth="1"/>
    <col min="3089" max="3089" width="18.85546875" style="32" customWidth="1"/>
    <col min="3090" max="3090" width="14" style="32" customWidth="1"/>
    <col min="3091" max="3091" width="46.28515625" style="32" customWidth="1"/>
    <col min="3092" max="3092" width="11.28515625" style="32" customWidth="1"/>
    <col min="3093" max="3329" width="11.42578125" style="32"/>
    <col min="3330" max="3330" width="0.140625" style="32" customWidth="1"/>
    <col min="3331" max="3331" width="7.5703125" style="32" customWidth="1"/>
    <col min="3332" max="3332" width="41" style="32" customWidth="1"/>
    <col min="3333" max="3333" width="14.28515625" style="32" customWidth="1"/>
    <col min="3334" max="3334" width="17" style="32" customWidth="1"/>
    <col min="3335" max="3335" width="14.28515625" style="32" bestFit="1" customWidth="1"/>
    <col min="3336" max="3336" width="12.7109375" style="32" customWidth="1"/>
    <col min="3337" max="3337" width="14.140625" style="32" customWidth="1"/>
    <col min="3338" max="3338" width="13.85546875" style="32" customWidth="1"/>
    <col min="3339" max="3339" width="15.7109375" style="32" bestFit="1" customWidth="1"/>
    <col min="3340" max="3340" width="13" style="32" bestFit="1" customWidth="1"/>
    <col min="3341" max="3341" width="16.5703125" style="32" bestFit="1" customWidth="1"/>
    <col min="3342" max="3342" width="13.85546875" style="32" customWidth="1"/>
    <col min="3343" max="3343" width="13" style="32" customWidth="1"/>
    <col min="3344" max="3344" width="11.42578125" style="32" customWidth="1"/>
    <col min="3345" max="3345" width="18.85546875" style="32" customWidth="1"/>
    <col min="3346" max="3346" width="14" style="32" customWidth="1"/>
    <col min="3347" max="3347" width="46.28515625" style="32" customWidth="1"/>
    <col min="3348" max="3348" width="11.28515625" style="32" customWidth="1"/>
    <col min="3349" max="3585" width="11.42578125" style="32"/>
    <col min="3586" max="3586" width="0.140625" style="32" customWidth="1"/>
    <col min="3587" max="3587" width="7.5703125" style="32" customWidth="1"/>
    <col min="3588" max="3588" width="41" style="32" customWidth="1"/>
    <col min="3589" max="3589" width="14.28515625" style="32" customWidth="1"/>
    <col min="3590" max="3590" width="17" style="32" customWidth="1"/>
    <col min="3591" max="3591" width="14.28515625" style="32" bestFit="1" customWidth="1"/>
    <col min="3592" max="3592" width="12.7109375" style="32" customWidth="1"/>
    <col min="3593" max="3593" width="14.140625" style="32" customWidth="1"/>
    <col min="3594" max="3594" width="13.85546875" style="32" customWidth="1"/>
    <col min="3595" max="3595" width="15.7109375" style="32" bestFit="1" customWidth="1"/>
    <col min="3596" max="3596" width="13" style="32" bestFit="1" customWidth="1"/>
    <col min="3597" max="3597" width="16.5703125" style="32" bestFit="1" customWidth="1"/>
    <col min="3598" max="3598" width="13.85546875" style="32" customWidth="1"/>
    <col min="3599" max="3599" width="13" style="32" customWidth="1"/>
    <col min="3600" max="3600" width="11.42578125" style="32" customWidth="1"/>
    <col min="3601" max="3601" width="18.85546875" style="32" customWidth="1"/>
    <col min="3602" max="3602" width="14" style="32" customWidth="1"/>
    <col min="3603" max="3603" width="46.28515625" style="32" customWidth="1"/>
    <col min="3604" max="3604" width="11.28515625" style="32" customWidth="1"/>
    <col min="3605" max="3841" width="11.42578125" style="32"/>
    <col min="3842" max="3842" width="0.140625" style="32" customWidth="1"/>
    <col min="3843" max="3843" width="7.5703125" style="32" customWidth="1"/>
    <col min="3844" max="3844" width="41" style="32" customWidth="1"/>
    <col min="3845" max="3845" width="14.28515625" style="32" customWidth="1"/>
    <col min="3846" max="3846" width="17" style="32" customWidth="1"/>
    <col min="3847" max="3847" width="14.28515625" style="32" bestFit="1" customWidth="1"/>
    <col min="3848" max="3848" width="12.7109375" style="32" customWidth="1"/>
    <col min="3849" max="3849" width="14.140625" style="32" customWidth="1"/>
    <col min="3850" max="3850" width="13.85546875" style="32" customWidth="1"/>
    <col min="3851" max="3851" width="15.7109375" style="32" bestFit="1" customWidth="1"/>
    <col min="3852" max="3852" width="13" style="32" bestFit="1" customWidth="1"/>
    <col min="3853" max="3853" width="16.5703125" style="32" bestFit="1" customWidth="1"/>
    <col min="3854" max="3854" width="13.85546875" style="32" customWidth="1"/>
    <col min="3855" max="3855" width="13" style="32" customWidth="1"/>
    <col min="3856" max="3856" width="11.42578125" style="32" customWidth="1"/>
    <col min="3857" max="3857" width="18.85546875" style="32" customWidth="1"/>
    <col min="3858" max="3858" width="14" style="32" customWidth="1"/>
    <col min="3859" max="3859" width="46.28515625" style="32" customWidth="1"/>
    <col min="3860" max="3860" width="11.28515625" style="32" customWidth="1"/>
    <col min="3861" max="4097" width="11.42578125" style="32"/>
    <col min="4098" max="4098" width="0.140625" style="32" customWidth="1"/>
    <col min="4099" max="4099" width="7.5703125" style="32" customWidth="1"/>
    <col min="4100" max="4100" width="41" style="32" customWidth="1"/>
    <col min="4101" max="4101" width="14.28515625" style="32" customWidth="1"/>
    <col min="4102" max="4102" width="17" style="32" customWidth="1"/>
    <col min="4103" max="4103" width="14.28515625" style="32" bestFit="1" customWidth="1"/>
    <col min="4104" max="4104" width="12.7109375" style="32" customWidth="1"/>
    <col min="4105" max="4105" width="14.140625" style="32" customWidth="1"/>
    <col min="4106" max="4106" width="13.85546875" style="32" customWidth="1"/>
    <col min="4107" max="4107" width="15.7109375" style="32" bestFit="1" customWidth="1"/>
    <col min="4108" max="4108" width="13" style="32" bestFit="1" customWidth="1"/>
    <col min="4109" max="4109" width="16.5703125" style="32" bestFit="1" customWidth="1"/>
    <col min="4110" max="4110" width="13.85546875" style="32" customWidth="1"/>
    <col min="4111" max="4111" width="13" style="32" customWidth="1"/>
    <col min="4112" max="4112" width="11.42578125" style="32" customWidth="1"/>
    <col min="4113" max="4113" width="18.85546875" style="32" customWidth="1"/>
    <col min="4114" max="4114" width="14" style="32" customWidth="1"/>
    <col min="4115" max="4115" width="46.28515625" style="32" customWidth="1"/>
    <col min="4116" max="4116" width="11.28515625" style="32" customWidth="1"/>
    <col min="4117" max="4353" width="11.42578125" style="32"/>
    <col min="4354" max="4354" width="0.140625" style="32" customWidth="1"/>
    <col min="4355" max="4355" width="7.5703125" style="32" customWidth="1"/>
    <col min="4356" max="4356" width="41" style="32" customWidth="1"/>
    <col min="4357" max="4357" width="14.28515625" style="32" customWidth="1"/>
    <col min="4358" max="4358" width="17" style="32" customWidth="1"/>
    <col min="4359" max="4359" width="14.28515625" style="32" bestFit="1" customWidth="1"/>
    <col min="4360" max="4360" width="12.7109375" style="32" customWidth="1"/>
    <col min="4361" max="4361" width="14.140625" style="32" customWidth="1"/>
    <col min="4362" max="4362" width="13.85546875" style="32" customWidth="1"/>
    <col min="4363" max="4363" width="15.7109375" style="32" bestFit="1" customWidth="1"/>
    <col min="4364" max="4364" width="13" style="32" bestFit="1" customWidth="1"/>
    <col min="4365" max="4365" width="16.5703125" style="32" bestFit="1" customWidth="1"/>
    <col min="4366" max="4366" width="13.85546875" style="32" customWidth="1"/>
    <col min="4367" max="4367" width="13" style="32" customWidth="1"/>
    <col min="4368" max="4368" width="11.42578125" style="32" customWidth="1"/>
    <col min="4369" max="4369" width="18.85546875" style="32" customWidth="1"/>
    <col min="4370" max="4370" width="14" style="32" customWidth="1"/>
    <col min="4371" max="4371" width="46.28515625" style="32" customWidth="1"/>
    <col min="4372" max="4372" width="11.28515625" style="32" customWidth="1"/>
    <col min="4373" max="4609" width="11.42578125" style="32"/>
    <col min="4610" max="4610" width="0.140625" style="32" customWidth="1"/>
    <col min="4611" max="4611" width="7.5703125" style="32" customWidth="1"/>
    <col min="4612" max="4612" width="41" style="32" customWidth="1"/>
    <col min="4613" max="4613" width="14.28515625" style="32" customWidth="1"/>
    <col min="4614" max="4614" width="17" style="32" customWidth="1"/>
    <col min="4615" max="4615" width="14.28515625" style="32" bestFit="1" customWidth="1"/>
    <col min="4616" max="4616" width="12.7109375" style="32" customWidth="1"/>
    <col min="4617" max="4617" width="14.140625" style="32" customWidth="1"/>
    <col min="4618" max="4618" width="13.85546875" style="32" customWidth="1"/>
    <col min="4619" max="4619" width="15.7109375" style="32" bestFit="1" customWidth="1"/>
    <col min="4620" max="4620" width="13" style="32" bestFit="1" customWidth="1"/>
    <col min="4621" max="4621" width="16.5703125" style="32" bestFit="1" customWidth="1"/>
    <col min="4622" max="4622" width="13.85546875" style="32" customWidth="1"/>
    <col min="4623" max="4623" width="13" style="32" customWidth="1"/>
    <col min="4624" max="4624" width="11.42578125" style="32" customWidth="1"/>
    <col min="4625" max="4625" width="18.85546875" style="32" customWidth="1"/>
    <col min="4626" max="4626" width="14" style="32" customWidth="1"/>
    <col min="4627" max="4627" width="46.28515625" style="32" customWidth="1"/>
    <col min="4628" max="4628" width="11.28515625" style="32" customWidth="1"/>
    <col min="4629" max="4865" width="11.42578125" style="32"/>
    <col min="4866" max="4866" width="0.140625" style="32" customWidth="1"/>
    <col min="4867" max="4867" width="7.5703125" style="32" customWidth="1"/>
    <col min="4868" max="4868" width="41" style="32" customWidth="1"/>
    <col min="4869" max="4869" width="14.28515625" style="32" customWidth="1"/>
    <col min="4870" max="4870" width="17" style="32" customWidth="1"/>
    <col min="4871" max="4871" width="14.28515625" style="32" bestFit="1" customWidth="1"/>
    <col min="4872" max="4872" width="12.7109375" style="32" customWidth="1"/>
    <col min="4873" max="4873" width="14.140625" style="32" customWidth="1"/>
    <col min="4874" max="4874" width="13.85546875" style="32" customWidth="1"/>
    <col min="4875" max="4875" width="15.7109375" style="32" bestFit="1" customWidth="1"/>
    <col min="4876" max="4876" width="13" style="32" bestFit="1" customWidth="1"/>
    <col min="4877" max="4877" width="16.5703125" style="32" bestFit="1" customWidth="1"/>
    <col min="4878" max="4878" width="13.85546875" style="32" customWidth="1"/>
    <col min="4879" max="4879" width="13" style="32" customWidth="1"/>
    <col min="4880" max="4880" width="11.42578125" style="32" customWidth="1"/>
    <col min="4881" max="4881" width="18.85546875" style="32" customWidth="1"/>
    <col min="4882" max="4882" width="14" style="32" customWidth="1"/>
    <col min="4883" max="4883" width="46.28515625" style="32" customWidth="1"/>
    <col min="4884" max="4884" width="11.28515625" style="32" customWidth="1"/>
    <col min="4885" max="5121" width="11.42578125" style="32"/>
    <col min="5122" max="5122" width="0.140625" style="32" customWidth="1"/>
    <col min="5123" max="5123" width="7.5703125" style="32" customWidth="1"/>
    <col min="5124" max="5124" width="41" style="32" customWidth="1"/>
    <col min="5125" max="5125" width="14.28515625" style="32" customWidth="1"/>
    <col min="5126" max="5126" width="17" style="32" customWidth="1"/>
    <col min="5127" max="5127" width="14.28515625" style="32" bestFit="1" customWidth="1"/>
    <col min="5128" max="5128" width="12.7109375" style="32" customWidth="1"/>
    <col min="5129" max="5129" width="14.140625" style="32" customWidth="1"/>
    <col min="5130" max="5130" width="13.85546875" style="32" customWidth="1"/>
    <col min="5131" max="5131" width="15.7109375" style="32" bestFit="1" customWidth="1"/>
    <col min="5132" max="5132" width="13" style="32" bestFit="1" customWidth="1"/>
    <col min="5133" max="5133" width="16.5703125" style="32" bestFit="1" customWidth="1"/>
    <col min="5134" max="5134" width="13.85546875" style="32" customWidth="1"/>
    <col min="5135" max="5135" width="13" style="32" customWidth="1"/>
    <col min="5136" max="5136" width="11.42578125" style="32" customWidth="1"/>
    <col min="5137" max="5137" width="18.85546875" style="32" customWidth="1"/>
    <col min="5138" max="5138" width="14" style="32" customWidth="1"/>
    <col min="5139" max="5139" width="46.28515625" style="32" customWidth="1"/>
    <col min="5140" max="5140" width="11.28515625" style="32" customWidth="1"/>
    <col min="5141" max="5377" width="11.42578125" style="32"/>
    <col min="5378" max="5378" width="0.140625" style="32" customWidth="1"/>
    <col min="5379" max="5379" width="7.5703125" style="32" customWidth="1"/>
    <col min="5380" max="5380" width="41" style="32" customWidth="1"/>
    <col min="5381" max="5381" width="14.28515625" style="32" customWidth="1"/>
    <col min="5382" max="5382" width="17" style="32" customWidth="1"/>
    <col min="5383" max="5383" width="14.28515625" style="32" bestFit="1" customWidth="1"/>
    <col min="5384" max="5384" width="12.7109375" style="32" customWidth="1"/>
    <col min="5385" max="5385" width="14.140625" style="32" customWidth="1"/>
    <col min="5386" max="5386" width="13.85546875" style="32" customWidth="1"/>
    <col min="5387" max="5387" width="15.7109375" style="32" bestFit="1" customWidth="1"/>
    <col min="5388" max="5388" width="13" style="32" bestFit="1" customWidth="1"/>
    <col min="5389" max="5389" width="16.5703125" style="32" bestFit="1" customWidth="1"/>
    <col min="5390" max="5390" width="13.85546875" style="32" customWidth="1"/>
    <col min="5391" max="5391" width="13" style="32" customWidth="1"/>
    <col min="5392" max="5392" width="11.42578125" style="32" customWidth="1"/>
    <col min="5393" max="5393" width="18.85546875" style="32" customWidth="1"/>
    <col min="5394" max="5394" width="14" style="32" customWidth="1"/>
    <col min="5395" max="5395" width="46.28515625" style="32" customWidth="1"/>
    <col min="5396" max="5396" width="11.28515625" style="32" customWidth="1"/>
    <col min="5397" max="5633" width="11.42578125" style="32"/>
    <col min="5634" max="5634" width="0.140625" style="32" customWidth="1"/>
    <col min="5635" max="5635" width="7.5703125" style="32" customWidth="1"/>
    <col min="5636" max="5636" width="41" style="32" customWidth="1"/>
    <col min="5637" max="5637" width="14.28515625" style="32" customWidth="1"/>
    <col min="5638" max="5638" width="17" style="32" customWidth="1"/>
    <col min="5639" max="5639" width="14.28515625" style="32" bestFit="1" customWidth="1"/>
    <col min="5640" max="5640" width="12.7109375" style="32" customWidth="1"/>
    <col min="5641" max="5641" width="14.140625" style="32" customWidth="1"/>
    <col min="5642" max="5642" width="13.85546875" style="32" customWidth="1"/>
    <col min="5643" max="5643" width="15.7109375" style="32" bestFit="1" customWidth="1"/>
    <col min="5644" max="5644" width="13" style="32" bestFit="1" customWidth="1"/>
    <col min="5645" max="5645" width="16.5703125" style="32" bestFit="1" customWidth="1"/>
    <col min="5646" max="5646" width="13.85546875" style="32" customWidth="1"/>
    <col min="5647" max="5647" width="13" style="32" customWidth="1"/>
    <col min="5648" max="5648" width="11.42578125" style="32" customWidth="1"/>
    <col min="5649" max="5649" width="18.85546875" style="32" customWidth="1"/>
    <col min="5650" max="5650" width="14" style="32" customWidth="1"/>
    <col min="5651" max="5651" width="46.28515625" style="32" customWidth="1"/>
    <col min="5652" max="5652" width="11.28515625" style="32" customWidth="1"/>
    <col min="5653" max="5889" width="11.42578125" style="32"/>
    <col min="5890" max="5890" width="0.140625" style="32" customWidth="1"/>
    <col min="5891" max="5891" width="7.5703125" style="32" customWidth="1"/>
    <col min="5892" max="5892" width="41" style="32" customWidth="1"/>
    <col min="5893" max="5893" width="14.28515625" style="32" customWidth="1"/>
    <col min="5894" max="5894" width="17" style="32" customWidth="1"/>
    <col min="5895" max="5895" width="14.28515625" style="32" bestFit="1" customWidth="1"/>
    <col min="5896" max="5896" width="12.7109375" style="32" customWidth="1"/>
    <col min="5897" max="5897" width="14.140625" style="32" customWidth="1"/>
    <col min="5898" max="5898" width="13.85546875" style="32" customWidth="1"/>
    <col min="5899" max="5899" width="15.7109375" style="32" bestFit="1" customWidth="1"/>
    <col min="5900" max="5900" width="13" style="32" bestFit="1" customWidth="1"/>
    <col min="5901" max="5901" width="16.5703125" style="32" bestFit="1" customWidth="1"/>
    <col min="5902" max="5902" width="13.85546875" style="32" customWidth="1"/>
    <col min="5903" max="5903" width="13" style="32" customWidth="1"/>
    <col min="5904" max="5904" width="11.42578125" style="32" customWidth="1"/>
    <col min="5905" max="5905" width="18.85546875" style="32" customWidth="1"/>
    <col min="5906" max="5906" width="14" style="32" customWidth="1"/>
    <col min="5907" max="5907" width="46.28515625" style="32" customWidth="1"/>
    <col min="5908" max="5908" width="11.28515625" style="32" customWidth="1"/>
    <col min="5909" max="6145" width="11.42578125" style="32"/>
    <col min="6146" max="6146" width="0.140625" style="32" customWidth="1"/>
    <col min="6147" max="6147" width="7.5703125" style="32" customWidth="1"/>
    <col min="6148" max="6148" width="41" style="32" customWidth="1"/>
    <col min="6149" max="6149" width="14.28515625" style="32" customWidth="1"/>
    <col min="6150" max="6150" width="17" style="32" customWidth="1"/>
    <col min="6151" max="6151" width="14.28515625" style="32" bestFit="1" customWidth="1"/>
    <col min="6152" max="6152" width="12.7109375" style="32" customWidth="1"/>
    <col min="6153" max="6153" width="14.140625" style="32" customWidth="1"/>
    <col min="6154" max="6154" width="13.85546875" style="32" customWidth="1"/>
    <col min="6155" max="6155" width="15.7109375" style="32" bestFit="1" customWidth="1"/>
    <col min="6156" max="6156" width="13" style="32" bestFit="1" customWidth="1"/>
    <col min="6157" max="6157" width="16.5703125" style="32" bestFit="1" customWidth="1"/>
    <col min="6158" max="6158" width="13.85546875" style="32" customWidth="1"/>
    <col min="6159" max="6159" width="13" style="32" customWidth="1"/>
    <col min="6160" max="6160" width="11.42578125" style="32" customWidth="1"/>
    <col min="6161" max="6161" width="18.85546875" style="32" customWidth="1"/>
    <col min="6162" max="6162" width="14" style="32" customWidth="1"/>
    <col min="6163" max="6163" width="46.28515625" style="32" customWidth="1"/>
    <col min="6164" max="6164" width="11.28515625" style="32" customWidth="1"/>
    <col min="6165" max="6401" width="11.42578125" style="32"/>
    <col min="6402" max="6402" width="0.140625" style="32" customWidth="1"/>
    <col min="6403" max="6403" width="7.5703125" style="32" customWidth="1"/>
    <col min="6404" max="6404" width="41" style="32" customWidth="1"/>
    <col min="6405" max="6405" width="14.28515625" style="32" customWidth="1"/>
    <col min="6406" max="6406" width="17" style="32" customWidth="1"/>
    <col min="6407" max="6407" width="14.28515625" style="32" bestFit="1" customWidth="1"/>
    <col min="6408" max="6408" width="12.7109375" style="32" customWidth="1"/>
    <col min="6409" max="6409" width="14.140625" style="32" customWidth="1"/>
    <col min="6410" max="6410" width="13.85546875" style="32" customWidth="1"/>
    <col min="6411" max="6411" width="15.7109375" style="32" bestFit="1" customWidth="1"/>
    <col min="6412" max="6412" width="13" style="32" bestFit="1" customWidth="1"/>
    <col min="6413" max="6413" width="16.5703125" style="32" bestFit="1" customWidth="1"/>
    <col min="6414" max="6414" width="13.85546875" style="32" customWidth="1"/>
    <col min="6415" max="6415" width="13" style="32" customWidth="1"/>
    <col min="6416" max="6416" width="11.42578125" style="32" customWidth="1"/>
    <col min="6417" max="6417" width="18.85546875" style="32" customWidth="1"/>
    <col min="6418" max="6418" width="14" style="32" customWidth="1"/>
    <col min="6419" max="6419" width="46.28515625" style="32" customWidth="1"/>
    <col min="6420" max="6420" width="11.28515625" style="32" customWidth="1"/>
    <col min="6421" max="6657" width="11.42578125" style="32"/>
    <col min="6658" max="6658" width="0.140625" style="32" customWidth="1"/>
    <col min="6659" max="6659" width="7.5703125" style="32" customWidth="1"/>
    <col min="6660" max="6660" width="41" style="32" customWidth="1"/>
    <col min="6661" max="6661" width="14.28515625" style="32" customWidth="1"/>
    <col min="6662" max="6662" width="17" style="32" customWidth="1"/>
    <col min="6663" max="6663" width="14.28515625" style="32" bestFit="1" customWidth="1"/>
    <col min="6664" max="6664" width="12.7109375" style="32" customWidth="1"/>
    <col min="6665" max="6665" width="14.140625" style="32" customWidth="1"/>
    <col min="6666" max="6666" width="13.85546875" style="32" customWidth="1"/>
    <col min="6667" max="6667" width="15.7109375" style="32" bestFit="1" customWidth="1"/>
    <col min="6668" max="6668" width="13" style="32" bestFit="1" customWidth="1"/>
    <col min="6669" max="6669" width="16.5703125" style="32" bestFit="1" customWidth="1"/>
    <col min="6670" max="6670" width="13.85546875" style="32" customWidth="1"/>
    <col min="6671" max="6671" width="13" style="32" customWidth="1"/>
    <col min="6672" max="6672" width="11.42578125" style="32" customWidth="1"/>
    <col min="6673" max="6673" width="18.85546875" style="32" customWidth="1"/>
    <col min="6674" max="6674" width="14" style="32" customWidth="1"/>
    <col min="6675" max="6675" width="46.28515625" style="32" customWidth="1"/>
    <col min="6676" max="6676" width="11.28515625" style="32" customWidth="1"/>
    <col min="6677" max="6913" width="11.42578125" style="32"/>
    <col min="6914" max="6914" width="0.140625" style="32" customWidth="1"/>
    <col min="6915" max="6915" width="7.5703125" style="32" customWidth="1"/>
    <col min="6916" max="6916" width="41" style="32" customWidth="1"/>
    <col min="6917" max="6917" width="14.28515625" style="32" customWidth="1"/>
    <col min="6918" max="6918" width="17" style="32" customWidth="1"/>
    <col min="6919" max="6919" width="14.28515625" style="32" bestFit="1" customWidth="1"/>
    <col min="6920" max="6920" width="12.7109375" style="32" customWidth="1"/>
    <col min="6921" max="6921" width="14.140625" style="32" customWidth="1"/>
    <col min="6922" max="6922" width="13.85546875" style="32" customWidth="1"/>
    <col min="6923" max="6923" width="15.7109375" style="32" bestFit="1" customWidth="1"/>
    <col min="6924" max="6924" width="13" style="32" bestFit="1" customWidth="1"/>
    <col min="6925" max="6925" width="16.5703125" style="32" bestFit="1" customWidth="1"/>
    <col min="6926" max="6926" width="13.85546875" style="32" customWidth="1"/>
    <col min="6927" max="6927" width="13" style="32" customWidth="1"/>
    <col min="6928" max="6928" width="11.42578125" style="32" customWidth="1"/>
    <col min="6929" max="6929" width="18.85546875" style="32" customWidth="1"/>
    <col min="6930" max="6930" width="14" style="32" customWidth="1"/>
    <col min="6931" max="6931" width="46.28515625" style="32" customWidth="1"/>
    <col min="6932" max="6932" width="11.28515625" style="32" customWidth="1"/>
    <col min="6933" max="7169" width="11.42578125" style="32"/>
    <col min="7170" max="7170" width="0.140625" style="32" customWidth="1"/>
    <col min="7171" max="7171" width="7.5703125" style="32" customWidth="1"/>
    <col min="7172" max="7172" width="41" style="32" customWidth="1"/>
    <col min="7173" max="7173" width="14.28515625" style="32" customWidth="1"/>
    <col min="7174" max="7174" width="17" style="32" customWidth="1"/>
    <col min="7175" max="7175" width="14.28515625" style="32" bestFit="1" customWidth="1"/>
    <col min="7176" max="7176" width="12.7109375" style="32" customWidth="1"/>
    <col min="7177" max="7177" width="14.140625" style="32" customWidth="1"/>
    <col min="7178" max="7178" width="13.85546875" style="32" customWidth="1"/>
    <col min="7179" max="7179" width="15.7109375" style="32" bestFit="1" customWidth="1"/>
    <col min="7180" max="7180" width="13" style="32" bestFit="1" customWidth="1"/>
    <col min="7181" max="7181" width="16.5703125" style="32" bestFit="1" customWidth="1"/>
    <col min="7182" max="7182" width="13.85546875" style="32" customWidth="1"/>
    <col min="7183" max="7183" width="13" style="32" customWidth="1"/>
    <col min="7184" max="7184" width="11.42578125" style="32" customWidth="1"/>
    <col min="7185" max="7185" width="18.85546875" style="32" customWidth="1"/>
    <col min="7186" max="7186" width="14" style="32" customWidth="1"/>
    <col min="7187" max="7187" width="46.28515625" style="32" customWidth="1"/>
    <col min="7188" max="7188" width="11.28515625" style="32" customWidth="1"/>
    <col min="7189" max="7425" width="11.42578125" style="32"/>
    <col min="7426" max="7426" width="0.140625" style="32" customWidth="1"/>
    <col min="7427" max="7427" width="7.5703125" style="32" customWidth="1"/>
    <col min="7428" max="7428" width="41" style="32" customWidth="1"/>
    <col min="7429" max="7429" width="14.28515625" style="32" customWidth="1"/>
    <col min="7430" max="7430" width="17" style="32" customWidth="1"/>
    <col min="7431" max="7431" width="14.28515625" style="32" bestFit="1" customWidth="1"/>
    <col min="7432" max="7432" width="12.7109375" style="32" customWidth="1"/>
    <col min="7433" max="7433" width="14.140625" style="32" customWidth="1"/>
    <col min="7434" max="7434" width="13.85546875" style="32" customWidth="1"/>
    <col min="7435" max="7435" width="15.7109375" style="32" bestFit="1" customWidth="1"/>
    <col min="7436" max="7436" width="13" style="32" bestFit="1" customWidth="1"/>
    <col min="7437" max="7437" width="16.5703125" style="32" bestFit="1" customWidth="1"/>
    <col min="7438" max="7438" width="13.85546875" style="32" customWidth="1"/>
    <col min="7439" max="7439" width="13" style="32" customWidth="1"/>
    <col min="7440" max="7440" width="11.42578125" style="32" customWidth="1"/>
    <col min="7441" max="7441" width="18.85546875" style="32" customWidth="1"/>
    <col min="7442" max="7442" width="14" style="32" customWidth="1"/>
    <col min="7443" max="7443" width="46.28515625" style="32" customWidth="1"/>
    <col min="7444" max="7444" width="11.28515625" style="32" customWidth="1"/>
    <col min="7445" max="7681" width="11.42578125" style="32"/>
    <col min="7682" max="7682" width="0.140625" style="32" customWidth="1"/>
    <col min="7683" max="7683" width="7.5703125" style="32" customWidth="1"/>
    <col min="7684" max="7684" width="41" style="32" customWidth="1"/>
    <col min="7685" max="7685" width="14.28515625" style="32" customWidth="1"/>
    <col min="7686" max="7686" width="17" style="32" customWidth="1"/>
    <col min="7687" max="7687" width="14.28515625" style="32" bestFit="1" customWidth="1"/>
    <col min="7688" max="7688" width="12.7109375" style="32" customWidth="1"/>
    <col min="7689" max="7689" width="14.140625" style="32" customWidth="1"/>
    <col min="7690" max="7690" width="13.85546875" style="32" customWidth="1"/>
    <col min="7691" max="7691" width="15.7109375" style="32" bestFit="1" customWidth="1"/>
    <col min="7692" max="7692" width="13" style="32" bestFit="1" customWidth="1"/>
    <col min="7693" max="7693" width="16.5703125" style="32" bestFit="1" customWidth="1"/>
    <col min="7694" max="7694" width="13.85546875" style="32" customWidth="1"/>
    <col min="7695" max="7695" width="13" style="32" customWidth="1"/>
    <col min="7696" max="7696" width="11.42578125" style="32" customWidth="1"/>
    <col min="7697" max="7697" width="18.85546875" style="32" customWidth="1"/>
    <col min="7698" max="7698" width="14" style="32" customWidth="1"/>
    <col min="7699" max="7699" width="46.28515625" style="32" customWidth="1"/>
    <col min="7700" max="7700" width="11.28515625" style="32" customWidth="1"/>
    <col min="7701" max="7937" width="11.42578125" style="32"/>
    <col min="7938" max="7938" width="0.140625" style="32" customWidth="1"/>
    <col min="7939" max="7939" width="7.5703125" style="32" customWidth="1"/>
    <col min="7940" max="7940" width="41" style="32" customWidth="1"/>
    <col min="7941" max="7941" width="14.28515625" style="32" customWidth="1"/>
    <col min="7942" max="7942" width="17" style="32" customWidth="1"/>
    <col min="7943" max="7943" width="14.28515625" style="32" bestFit="1" customWidth="1"/>
    <col min="7944" max="7944" width="12.7109375" style="32" customWidth="1"/>
    <col min="7945" max="7945" width="14.140625" style="32" customWidth="1"/>
    <col min="7946" max="7946" width="13.85546875" style="32" customWidth="1"/>
    <col min="7947" max="7947" width="15.7109375" style="32" bestFit="1" customWidth="1"/>
    <col min="7948" max="7948" width="13" style="32" bestFit="1" customWidth="1"/>
    <col min="7949" max="7949" width="16.5703125" style="32" bestFit="1" customWidth="1"/>
    <col min="7950" max="7950" width="13.85546875" style="32" customWidth="1"/>
    <col min="7951" max="7951" width="13" style="32" customWidth="1"/>
    <col min="7952" max="7952" width="11.42578125" style="32" customWidth="1"/>
    <col min="7953" max="7953" width="18.85546875" style="32" customWidth="1"/>
    <col min="7954" max="7954" width="14" style="32" customWidth="1"/>
    <col min="7955" max="7955" width="46.28515625" style="32" customWidth="1"/>
    <col min="7956" max="7956" width="11.28515625" style="32" customWidth="1"/>
    <col min="7957" max="8193" width="11.42578125" style="32"/>
    <col min="8194" max="8194" width="0.140625" style="32" customWidth="1"/>
    <col min="8195" max="8195" width="7.5703125" style="32" customWidth="1"/>
    <col min="8196" max="8196" width="41" style="32" customWidth="1"/>
    <col min="8197" max="8197" width="14.28515625" style="32" customWidth="1"/>
    <col min="8198" max="8198" width="17" style="32" customWidth="1"/>
    <col min="8199" max="8199" width="14.28515625" style="32" bestFit="1" customWidth="1"/>
    <col min="8200" max="8200" width="12.7109375" style="32" customWidth="1"/>
    <col min="8201" max="8201" width="14.140625" style="32" customWidth="1"/>
    <col min="8202" max="8202" width="13.85546875" style="32" customWidth="1"/>
    <col min="8203" max="8203" width="15.7109375" style="32" bestFit="1" customWidth="1"/>
    <col min="8204" max="8204" width="13" style="32" bestFit="1" customWidth="1"/>
    <col min="8205" max="8205" width="16.5703125" style="32" bestFit="1" customWidth="1"/>
    <col min="8206" max="8206" width="13.85546875" style="32" customWidth="1"/>
    <col min="8207" max="8207" width="13" style="32" customWidth="1"/>
    <col min="8208" max="8208" width="11.42578125" style="32" customWidth="1"/>
    <col min="8209" max="8209" width="18.85546875" style="32" customWidth="1"/>
    <col min="8210" max="8210" width="14" style="32" customWidth="1"/>
    <col min="8211" max="8211" width="46.28515625" style="32" customWidth="1"/>
    <col min="8212" max="8212" width="11.28515625" style="32" customWidth="1"/>
    <col min="8213" max="8449" width="11.42578125" style="32"/>
    <col min="8450" max="8450" width="0.140625" style="32" customWidth="1"/>
    <col min="8451" max="8451" width="7.5703125" style="32" customWidth="1"/>
    <col min="8452" max="8452" width="41" style="32" customWidth="1"/>
    <col min="8453" max="8453" width="14.28515625" style="32" customWidth="1"/>
    <col min="8454" max="8454" width="17" style="32" customWidth="1"/>
    <col min="8455" max="8455" width="14.28515625" style="32" bestFit="1" customWidth="1"/>
    <col min="8456" max="8456" width="12.7109375" style="32" customWidth="1"/>
    <col min="8457" max="8457" width="14.140625" style="32" customWidth="1"/>
    <col min="8458" max="8458" width="13.85546875" style="32" customWidth="1"/>
    <col min="8459" max="8459" width="15.7109375" style="32" bestFit="1" customWidth="1"/>
    <col min="8460" max="8460" width="13" style="32" bestFit="1" customWidth="1"/>
    <col min="8461" max="8461" width="16.5703125" style="32" bestFit="1" customWidth="1"/>
    <col min="8462" max="8462" width="13.85546875" style="32" customWidth="1"/>
    <col min="8463" max="8463" width="13" style="32" customWidth="1"/>
    <col min="8464" max="8464" width="11.42578125" style="32" customWidth="1"/>
    <col min="8465" max="8465" width="18.85546875" style="32" customWidth="1"/>
    <col min="8466" max="8466" width="14" style="32" customWidth="1"/>
    <col min="8467" max="8467" width="46.28515625" style="32" customWidth="1"/>
    <col min="8468" max="8468" width="11.28515625" style="32" customWidth="1"/>
    <col min="8469" max="8705" width="11.42578125" style="32"/>
    <col min="8706" max="8706" width="0.140625" style="32" customWidth="1"/>
    <col min="8707" max="8707" width="7.5703125" style="32" customWidth="1"/>
    <col min="8708" max="8708" width="41" style="32" customWidth="1"/>
    <col min="8709" max="8709" width="14.28515625" style="32" customWidth="1"/>
    <col min="8710" max="8710" width="17" style="32" customWidth="1"/>
    <col min="8711" max="8711" width="14.28515625" style="32" bestFit="1" customWidth="1"/>
    <col min="8712" max="8712" width="12.7109375" style="32" customWidth="1"/>
    <col min="8713" max="8713" width="14.140625" style="32" customWidth="1"/>
    <col min="8714" max="8714" width="13.85546875" style="32" customWidth="1"/>
    <col min="8715" max="8715" width="15.7109375" style="32" bestFit="1" customWidth="1"/>
    <col min="8716" max="8716" width="13" style="32" bestFit="1" customWidth="1"/>
    <col min="8717" max="8717" width="16.5703125" style="32" bestFit="1" customWidth="1"/>
    <col min="8718" max="8718" width="13.85546875" style="32" customWidth="1"/>
    <col min="8719" max="8719" width="13" style="32" customWidth="1"/>
    <col min="8720" max="8720" width="11.42578125" style="32" customWidth="1"/>
    <col min="8721" max="8721" width="18.85546875" style="32" customWidth="1"/>
    <col min="8722" max="8722" width="14" style="32" customWidth="1"/>
    <col min="8723" max="8723" width="46.28515625" style="32" customWidth="1"/>
    <col min="8724" max="8724" width="11.28515625" style="32" customWidth="1"/>
    <col min="8725" max="8961" width="11.42578125" style="32"/>
    <col min="8962" max="8962" width="0.140625" style="32" customWidth="1"/>
    <col min="8963" max="8963" width="7.5703125" style="32" customWidth="1"/>
    <col min="8964" max="8964" width="41" style="32" customWidth="1"/>
    <col min="8965" max="8965" width="14.28515625" style="32" customWidth="1"/>
    <col min="8966" max="8966" width="17" style="32" customWidth="1"/>
    <col min="8967" max="8967" width="14.28515625" style="32" bestFit="1" customWidth="1"/>
    <col min="8968" max="8968" width="12.7109375" style="32" customWidth="1"/>
    <col min="8969" max="8969" width="14.140625" style="32" customWidth="1"/>
    <col min="8970" max="8970" width="13.85546875" style="32" customWidth="1"/>
    <col min="8971" max="8971" width="15.7109375" style="32" bestFit="1" customWidth="1"/>
    <col min="8972" max="8972" width="13" style="32" bestFit="1" customWidth="1"/>
    <col min="8973" max="8973" width="16.5703125" style="32" bestFit="1" customWidth="1"/>
    <col min="8974" max="8974" width="13.85546875" style="32" customWidth="1"/>
    <col min="8975" max="8975" width="13" style="32" customWidth="1"/>
    <col min="8976" max="8976" width="11.42578125" style="32" customWidth="1"/>
    <col min="8977" max="8977" width="18.85546875" style="32" customWidth="1"/>
    <col min="8978" max="8978" width="14" style="32" customWidth="1"/>
    <col min="8979" max="8979" width="46.28515625" style="32" customWidth="1"/>
    <col min="8980" max="8980" width="11.28515625" style="32" customWidth="1"/>
    <col min="8981" max="9217" width="11.42578125" style="32"/>
    <col min="9218" max="9218" width="0.140625" style="32" customWidth="1"/>
    <col min="9219" max="9219" width="7.5703125" style="32" customWidth="1"/>
    <col min="9220" max="9220" width="41" style="32" customWidth="1"/>
    <col min="9221" max="9221" width="14.28515625" style="32" customWidth="1"/>
    <col min="9222" max="9222" width="17" style="32" customWidth="1"/>
    <col min="9223" max="9223" width="14.28515625" style="32" bestFit="1" customWidth="1"/>
    <col min="9224" max="9224" width="12.7109375" style="32" customWidth="1"/>
    <col min="9225" max="9225" width="14.140625" style="32" customWidth="1"/>
    <col min="9226" max="9226" width="13.85546875" style="32" customWidth="1"/>
    <col min="9227" max="9227" width="15.7109375" style="32" bestFit="1" customWidth="1"/>
    <col min="9228" max="9228" width="13" style="32" bestFit="1" customWidth="1"/>
    <col min="9229" max="9229" width="16.5703125" style="32" bestFit="1" customWidth="1"/>
    <col min="9230" max="9230" width="13.85546875" style="32" customWidth="1"/>
    <col min="9231" max="9231" width="13" style="32" customWidth="1"/>
    <col min="9232" max="9232" width="11.42578125" style="32" customWidth="1"/>
    <col min="9233" max="9233" width="18.85546875" style="32" customWidth="1"/>
    <col min="9234" max="9234" width="14" style="32" customWidth="1"/>
    <col min="9235" max="9235" width="46.28515625" style="32" customWidth="1"/>
    <col min="9236" max="9236" width="11.28515625" style="32" customWidth="1"/>
    <col min="9237" max="9473" width="11.42578125" style="32"/>
    <col min="9474" max="9474" width="0.140625" style="32" customWidth="1"/>
    <col min="9475" max="9475" width="7.5703125" style="32" customWidth="1"/>
    <col min="9476" max="9476" width="41" style="32" customWidth="1"/>
    <col min="9477" max="9477" width="14.28515625" style="32" customWidth="1"/>
    <col min="9478" max="9478" width="17" style="32" customWidth="1"/>
    <col min="9479" max="9479" width="14.28515625" style="32" bestFit="1" customWidth="1"/>
    <col min="9480" max="9480" width="12.7109375" style="32" customWidth="1"/>
    <col min="9481" max="9481" width="14.140625" style="32" customWidth="1"/>
    <col min="9482" max="9482" width="13.85546875" style="32" customWidth="1"/>
    <col min="9483" max="9483" width="15.7109375" style="32" bestFit="1" customWidth="1"/>
    <col min="9484" max="9484" width="13" style="32" bestFit="1" customWidth="1"/>
    <col min="9485" max="9485" width="16.5703125" style="32" bestFit="1" customWidth="1"/>
    <col min="9486" max="9486" width="13.85546875" style="32" customWidth="1"/>
    <col min="9487" max="9487" width="13" style="32" customWidth="1"/>
    <col min="9488" max="9488" width="11.42578125" style="32" customWidth="1"/>
    <col min="9489" max="9489" width="18.85546875" style="32" customWidth="1"/>
    <col min="9490" max="9490" width="14" style="32" customWidth="1"/>
    <col min="9491" max="9491" width="46.28515625" style="32" customWidth="1"/>
    <col min="9492" max="9492" width="11.28515625" style="32" customWidth="1"/>
    <col min="9493" max="9729" width="11.42578125" style="32"/>
    <col min="9730" max="9730" width="0.140625" style="32" customWidth="1"/>
    <col min="9731" max="9731" width="7.5703125" style="32" customWidth="1"/>
    <col min="9732" max="9732" width="41" style="32" customWidth="1"/>
    <col min="9733" max="9733" width="14.28515625" style="32" customWidth="1"/>
    <col min="9734" max="9734" width="17" style="32" customWidth="1"/>
    <col min="9735" max="9735" width="14.28515625" style="32" bestFit="1" customWidth="1"/>
    <col min="9736" max="9736" width="12.7109375" style="32" customWidth="1"/>
    <col min="9737" max="9737" width="14.140625" style="32" customWidth="1"/>
    <col min="9738" max="9738" width="13.85546875" style="32" customWidth="1"/>
    <col min="9739" max="9739" width="15.7109375" style="32" bestFit="1" customWidth="1"/>
    <col min="9740" max="9740" width="13" style="32" bestFit="1" customWidth="1"/>
    <col min="9741" max="9741" width="16.5703125" style="32" bestFit="1" customWidth="1"/>
    <col min="9742" max="9742" width="13.85546875" style="32" customWidth="1"/>
    <col min="9743" max="9743" width="13" style="32" customWidth="1"/>
    <col min="9744" max="9744" width="11.42578125" style="32" customWidth="1"/>
    <col min="9745" max="9745" width="18.85546875" style="32" customWidth="1"/>
    <col min="9746" max="9746" width="14" style="32" customWidth="1"/>
    <col min="9747" max="9747" width="46.28515625" style="32" customWidth="1"/>
    <col min="9748" max="9748" width="11.28515625" style="32" customWidth="1"/>
    <col min="9749" max="9985" width="11.42578125" style="32"/>
    <col min="9986" max="9986" width="0.140625" style="32" customWidth="1"/>
    <col min="9987" max="9987" width="7.5703125" style="32" customWidth="1"/>
    <col min="9988" max="9988" width="41" style="32" customWidth="1"/>
    <col min="9989" max="9989" width="14.28515625" style="32" customWidth="1"/>
    <col min="9990" max="9990" width="17" style="32" customWidth="1"/>
    <col min="9991" max="9991" width="14.28515625" style="32" bestFit="1" customWidth="1"/>
    <col min="9992" max="9992" width="12.7109375" style="32" customWidth="1"/>
    <col min="9993" max="9993" width="14.140625" style="32" customWidth="1"/>
    <col min="9994" max="9994" width="13.85546875" style="32" customWidth="1"/>
    <col min="9995" max="9995" width="15.7109375" style="32" bestFit="1" customWidth="1"/>
    <col min="9996" max="9996" width="13" style="32" bestFit="1" customWidth="1"/>
    <col min="9997" max="9997" width="16.5703125" style="32" bestFit="1" customWidth="1"/>
    <col min="9998" max="9998" width="13.85546875" style="32" customWidth="1"/>
    <col min="9999" max="9999" width="13" style="32" customWidth="1"/>
    <col min="10000" max="10000" width="11.42578125" style="32" customWidth="1"/>
    <col min="10001" max="10001" width="18.85546875" style="32" customWidth="1"/>
    <col min="10002" max="10002" width="14" style="32" customWidth="1"/>
    <col min="10003" max="10003" width="46.28515625" style="32" customWidth="1"/>
    <col min="10004" max="10004" width="11.28515625" style="32" customWidth="1"/>
    <col min="10005" max="10241" width="11.42578125" style="32"/>
    <col min="10242" max="10242" width="0.140625" style="32" customWidth="1"/>
    <col min="10243" max="10243" width="7.5703125" style="32" customWidth="1"/>
    <col min="10244" max="10244" width="41" style="32" customWidth="1"/>
    <col min="10245" max="10245" width="14.28515625" style="32" customWidth="1"/>
    <col min="10246" max="10246" width="17" style="32" customWidth="1"/>
    <col min="10247" max="10247" width="14.28515625" style="32" bestFit="1" customWidth="1"/>
    <col min="10248" max="10248" width="12.7109375" style="32" customWidth="1"/>
    <col min="10249" max="10249" width="14.140625" style="32" customWidth="1"/>
    <col min="10250" max="10250" width="13.85546875" style="32" customWidth="1"/>
    <col min="10251" max="10251" width="15.7109375" style="32" bestFit="1" customWidth="1"/>
    <col min="10252" max="10252" width="13" style="32" bestFit="1" customWidth="1"/>
    <col min="10253" max="10253" width="16.5703125" style="32" bestFit="1" customWidth="1"/>
    <col min="10254" max="10254" width="13.85546875" style="32" customWidth="1"/>
    <col min="10255" max="10255" width="13" style="32" customWidth="1"/>
    <col min="10256" max="10256" width="11.42578125" style="32" customWidth="1"/>
    <col min="10257" max="10257" width="18.85546875" style="32" customWidth="1"/>
    <col min="10258" max="10258" width="14" style="32" customWidth="1"/>
    <col min="10259" max="10259" width="46.28515625" style="32" customWidth="1"/>
    <col min="10260" max="10260" width="11.28515625" style="32" customWidth="1"/>
    <col min="10261" max="10497" width="11.42578125" style="32"/>
    <col min="10498" max="10498" width="0.140625" style="32" customWidth="1"/>
    <col min="10499" max="10499" width="7.5703125" style="32" customWidth="1"/>
    <col min="10500" max="10500" width="41" style="32" customWidth="1"/>
    <col min="10501" max="10501" width="14.28515625" style="32" customWidth="1"/>
    <col min="10502" max="10502" width="17" style="32" customWidth="1"/>
    <col min="10503" max="10503" width="14.28515625" style="32" bestFit="1" customWidth="1"/>
    <col min="10504" max="10504" width="12.7109375" style="32" customWidth="1"/>
    <col min="10505" max="10505" width="14.140625" style="32" customWidth="1"/>
    <col min="10506" max="10506" width="13.85546875" style="32" customWidth="1"/>
    <col min="10507" max="10507" width="15.7109375" style="32" bestFit="1" customWidth="1"/>
    <col min="10508" max="10508" width="13" style="32" bestFit="1" customWidth="1"/>
    <col min="10509" max="10509" width="16.5703125" style="32" bestFit="1" customWidth="1"/>
    <col min="10510" max="10510" width="13.85546875" style="32" customWidth="1"/>
    <col min="10511" max="10511" width="13" style="32" customWidth="1"/>
    <col min="10512" max="10512" width="11.42578125" style="32" customWidth="1"/>
    <col min="10513" max="10513" width="18.85546875" style="32" customWidth="1"/>
    <col min="10514" max="10514" width="14" style="32" customWidth="1"/>
    <col min="10515" max="10515" width="46.28515625" style="32" customWidth="1"/>
    <col min="10516" max="10516" width="11.28515625" style="32" customWidth="1"/>
    <col min="10517" max="10753" width="11.42578125" style="32"/>
    <col min="10754" max="10754" width="0.140625" style="32" customWidth="1"/>
    <col min="10755" max="10755" width="7.5703125" style="32" customWidth="1"/>
    <col min="10756" max="10756" width="41" style="32" customWidth="1"/>
    <col min="10757" max="10757" width="14.28515625" style="32" customWidth="1"/>
    <col min="10758" max="10758" width="17" style="32" customWidth="1"/>
    <col min="10759" max="10759" width="14.28515625" style="32" bestFit="1" customWidth="1"/>
    <col min="10760" max="10760" width="12.7109375" style="32" customWidth="1"/>
    <col min="10761" max="10761" width="14.140625" style="32" customWidth="1"/>
    <col min="10762" max="10762" width="13.85546875" style="32" customWidth="1"/>
    <col min="10763" max="10763" width="15.7109375" style="32" bestFit="1" customWidth="1"/>
    <col min="10764" max="10764" width="13" style="32" bestFit="1" customWidth="1"/>
    <col min="10765" max="10765" width="16.5703125" style="32" bestFit="1" customWidth="1"/>
    <col min="10766" max="10766" width="13.85546875" style="32" customWidth="1"/>
    <col min="10767" max="10767" width="13" style="32" customWidth="1"/>
    <col min="10768" max="10768" width="11.42578125" style="32" customWidth="1"/>
    <col min="10769" max="10769" width="18.85546875" style="32" customWidth="1"/>
    <col min="10770" max="10770" width="14" style="32" customWidth="1"/>
    <col min="10771" max="10771" width="46.28515625" style="32" customWidth="1"/>
    <col min="10772" max="10772" width="11.28515625" style="32" customWidth="1"/>
    <col min="10773" max="11009" width="11.42578125" style="32"/>
    <col min="11010" max="11010" width="0.140625" style="32" customWidth="1"/>
    <col min="11011" max="11011" width="7.5703125" style="32" customWidth="1"/>
    <col min="11012" max="11012" width="41" style="32" customWidth="1"/>
    <col min="11013" max="11013" width="14.28515625" style="32" customWidth="1"/>
    <col min="11014" max="11014" width="17" style="32" customWidth="1"/>
    <col min="11015" max="11015" width="14.28515625" style="32" bestFit="1" customWidth="1"/>
    <col min="11016" max="11016" width="12.7109375" style="32" customWidth="1"/>
    <col min="11017" max="11017" width="14.140625" style="32" customWidth="1"/>
    <col min="11018" max="11018" width="13.85546875" style="32" customWidth="1"/>
    <col min="11019" max="11019" width="15.7109375" style="32" bestFit="1" customWidth="1"/>
    <col min="11020" max="11020" width="13" style="32" bestFit="1" customWidth="1"/>
    <col min="11021" max="11021" width="16.5703125" style="32" bestFit="1" customWidth="1"/>
    <col min="11022" max="11022" width="13.85546875" style="32" customWidth="1"/>
    <col min="11023" max="11023" width="13" style="32" customWidth="1"/>
    <col min="11024" max="11024" width="11.42578125" style="32" customWidth="1"/>
    <col min="11025" max="11025" width="18.85546875" style="32" customWidth="1"/>
    <col min="11026" max="11026" width="14" style="32" customWidth="1"/>
    <col min="11027" max="11027" width="46.28515625" style="32" customWidth="1"/>
    <col min="11028" max="11028" width="11.28515625" style="32" customWidth="1"/>
    <col min="11029" max="11265" width="11.42578125" style="32"/>
    <col min="11266" max="11266" width="0.140625" style="32" customWidth="1"/>
    <col min="11267" max="11267" width="7.5703125" style="32" customWidth="1"/>
    <col min="11268" max="11268" width="41" style="32" customWidth="1"/>
    <col min="11269" max="11269" width="14.28515625" style="32" customWidth="1"/>
    <col min="11270" max="11270" width="17" style="32" customWidth="1"/>
    <col min="11271" max="11271" width="14.28515625" style="32" bestFit="1" customWidth="1"/>
    <col min="11272" max="11272" width="12.7109375" style="32" customWidth="1"/>
    <col min="11273" max="11273" width="14.140625" style="32" customWidth="1"/>
    <col min="11274" max="11274" width="13.85546875" style="32" customWidth="1"/>
    <col min="11275" max="11275" width="15.7109375" style="32" bestFit="1" customWidth="1"/>
    <col min="11276" max="11276" width="13" style="32" bestFit="1" customWidth="1"/>
    <col min="11277" max="11277" width="16.5703125" style="32" bestFit="1" customWidth="1"/>
    <col min="11278" max="11278" width="13.85546875" style="32" customWidth="1"/>
    <col min="11279" max="11279" width="13" style="32" customWidth="1"/>
    <col min="11280" max="11280" width="11.42578125" style="32" customWidth="1"/>
    <col min="11281" max="11281" width="18.85546875" style="32" customWidth="1"/>
    <col min="11282" max="11282" width="14" style="32" customWidth="1"/>
    <col min="11283" max="11283" width="46.28515625" style="32" customWidth="1"/>
    <col min="11284" max="11284" width="11.28515625" style="32" customWidth="1"/>
    <col min="11285" max="11521" width="11.42578125" style="32"/>
    <col min="11522" max="11522" width="0.140625" style="32" customWidth="1"/>
    <col min="11523" max="11523" width="7.5703125" style="32" customWidth="1"/>
    <col min="11524" max="11524" width="41" style="32" customWidth="1"/>
    <col min="11525" max="11525" width="14.28515625" style="32" customWidth="1"/>
    <col min="11526" max="11526" width="17" style="32" customWidth="1"/>
    <col min="11527" max="11527" width="14.28515625" style="32" bestFit="1" customWidth="1"/>
    <col min="11528" max="11528" width="12.7109375" style="32" customWidth="1"/>
    <col min="11529" max="11529" width="14.140625" style="32" customWidth="1"/>
    <col min="11530" max="11530" width="13.85546875" style="32" customWidth="1"/>
    <col min="11531" max="11531" width="15.7109375" style="32" bestFit="1" customWidth="1"/>
    <col min="11532" max="11532" width="13" style="32" bestFit="1" customWidth="1"/>
    <col min="11533" max="11533" width="16.5703125" style="32" bestFit="1" customWidth="1"/>
    <col min="11534" max="11534" width="13.85546875" style="32" customWidth="1"/>
    <col min="11535" max="11535" width="13" style="32" customWidth="1"/>
    <col min="11536" max="11536" width="11.42578125" style="32" customWidth="1"/>
    <col min="11537" max="11537" width="18.85546875" style="32" customWidth="1"/>
    <col min="11538" max="11538" width="14" style="32" customWidth="1"/>
    <col min="11539" max="11539" width="46.28515625" style="32" customWidth="1"/>
    <col min="11540" max="11540" width="11.28515625" style="32" customWidth="1"/>
    <col min="11541" max="11777" width="11.42578125" style="32"/>
    <col min="11778" max="11778" width="0.140625" style="32" customWidth="1"/>
    <col min="11779" max="11779" width="7.5703125" style="32" customWidth="1"/>
    <col min="11780" max="11780" width="41" style="32" customWidth="1"/>
    <col min="11781" max="11781" width="14.28515625" style="32" customWidth="1"/>
    <col min="11782" max="11782" width="17" style="32" customWidth="1"/>
    <col min="11783" max="11783" width="14.28515625" style="32" bestFit="1" customWidth="1"/>
    <col min="11784" max="11784" width="12.7109375" style="32" customWidth="1"/>
    <col min="11785" max="11785" width="14.140625" style="32" customWidth="1"/>
    <col min="11786" max="11786" width="13.85546875" style="32" customWidth="1"/>
    <col min="11787" max="11787" width="15.7109375" style="32" bestFit="1" customWidth="1"/>
    <col min="11788" max="11788" width="13" style="32" bestFit="1" customWidth="1"/>
    <col min="11789" max="11789" width="16.5703125" style="32" bestFit="1" customWidth="1"/>
    <col min="11790" max="11790" width="13.85546875" style="32" customWidth="1"/>
    <col min="11791" max="11791" width="13" style="32" customWidth="1"/>
    <col min="11792" max="11792" width="11.42578125" style="32" customWidth="1"/>
    <col min="11793" max="11793" width="18.85546875" style="32" customWidth="1"/>
    <col min="11794" max="11794" width="14" style="32" customWidth="1"/>
    <col min="11795" max="11795" width="46.28515625" style="32" customWidth="1"/>
    <col min="11796" max="11796" width="11.28515625" style="32" customWidth="1"/>
    <col min="11797" max="12033" width="11.42578125" style="32"/>
    <col min="12034" max="12034" width="0.140625" style="32" customWidth="1"/>
    <col min="12035" max="12035" width="7.5703125" style="32" customWidth="1"/>
    <col min="12036" max="12036" width="41" style="32" customWidth="1"/>
    <col min="12037" max="12037" width="14.28515625" style="32" customWidth="1"/>
    <col min="12038" max="12038" width="17" style="32" customWidth="1"/>
    <col min="12039" max="12039" width="14.28515625" style="32" bestFit="1" customWidth="1"/>
    <col min="12040" max="12040" width="12.7109375" style="32" customWidth="1"/>
    <col min="12041" max="12041" width="14.140625" style="32" customWidth="1"/>
    <col min="12042" max="12042" width="13.85546875" style="32" customWidth="1"/>
    <col min="12043" max="12043" width="15.7109375" style="32" bestFit="1" customWidth="1"/>
    <col min="12044" max="12044" width="13" style="32" bestFit="1" customWidth="1"/>
    <col min="12045" max="12045" width="16.5703125" style="32" bestFit="1" customWidth="1"/>
    <col min="12046" max="12046" width="13.85546875" style="32" customWidth="1"/>
    <col min="12047" max="12047" width="13" style="32" customWidth="1"/>
    <col min="12048" max="12048" width="11.42578125" style="32" customWidth="1"/>
    <col min="12049" max="12049" width="18.85546875" style="32" customWidth="1"/>
    <col min="12050" max="12050" width="14" style="32" customWidth="1"/>
    <col min="12051" max="12051" width="46.28515625" style="32" customWidth="1"/>
    <col min="12052" max="12052" width="11.28515625" style="32" customWidth="1"/>
    <col min="12053" max="12289" width="11.42578125" style="32"/>
    <col min="12290" max="12290" width="0.140625" style="32" customWidth="1"/>
    <col min="12291" max="12291" width="7.5703125" style="32" customWidth="1"/>
    <col min="12292" max="12292" width="41" style="32" customWidth="1"/>
    <col min="12293" max="12293" width="14.28515625" style="32" customWidth="1"/>
    <col min="12294" max="12294" width="17" style="32" customWidth="1"/>
    <col min="12295" max="12295" width="14.28515625" style="32" bestFit="1" customWidth="1"/>
    <col min="12296" max="12296" width="12.7109375" style="32" customWidth="1"/>
    <col min="12297" max="12297" width="14.140625" style="32" customWidth="1"/>
    <col min="12298" max="12298" width="13.85546875" style="32" customWidth="1"/>
    <col min="12299" max="12299" width="15.7109375" style="32" bestFit="1" customWidth="1"/>
    <col min="12300" max="12300" width="13" style="32" bestFit="1" customWidth="1"/>
    <col min="12301" max="12301" width="16.5703125" style="32" bestFit="1" customWidth="1"/>
    <col min="12302" max="12302" width="13.85546875" style="32" customWidth="1"/>
    <col min="12303" max="12303" width="13" style="32" customWidth="1"/>
    <col min="12304" max="12304" width="11.42578125" style="32" customWidth="1"/>
    <col min="12305" max="12305" width="18.85546875" style="32" customWidth="1"/>
    <col min="12306" max="12306" width="14" style="32" customWidth="1"/>
    <col min="12307" max="12307" width="46.28515625" style="32" customWidth="1"/>
    <col min="12308" max="12308" width="11.28515625" style="32" customWidth="1"/>
    <col min="12309" max="12545" width="11.42578125" style="32"/>
    <col min="12546" max="12546" width="0.140625" style="32" customWidth="1"/>
    <col min="12547" max="12547" width="7.5703125" style="32" customWidth="1"/>
    <col min="12548" max="12548" width="41" style="32" customWidth="1"/>
    <col min="12549" max="12549" width="14.28515625" style="32" customWidth="1"/>
    <col min="12550" max="12550" width="17" style="32" customWidth="1"/>
    <col min="12551" max="12551" width="14.28515625" style="32" bestFit="1" customWidth="1"/>
    <col min="12552" max="12552" width="12.7109375" style="32" customWidth="1"/>
    <col min="12553" max="12553" width="14.140625" style="32" customWidth="1"/>
    <col min="12554" max="12554" width="13.85546875" style="32" customWidth="1"/>
    <col min="12555" max="12555" width="15.7109375" style="32" bestFit="1" customWidth="1"/>
    <col min="12556" max="12556" width="13" style="32" bestFit="1" customWidth="1"/>
    <col min="12557" max="12557" width="16.5703125" style="32" bestFit="1" customWidth="1"/>
    <col min="12558" max="12558" width="13.85546875" style="32" customWidth="1"/>
    <col min="12559" max="12559" width="13" style="32" customWidth="1"/>
    <col min="12560" max="12560" width="11.42578125" style="32" customWidth="1"/>
    <col min="12561" max="12561" width="18.85546875" style="32" customWidth="1"/>
    <col min="12562" max="12562" width="14" style="32" customWidth="1"/>
    <col min="12563" max="12563" width="46.28515625" style="32" customWidth="1"/>
    <col min="12564" max="12564" width="11.28515625" style="32" customWidth="1"/>
    <col min="12565" max="12801" width="11.42578125" style="32"/>
    <col min="12802" max="12802" width="0.140625" style="32" customWidth="1"/>
    <col min="12803" max="12803" width="7.5703125" style="32" customWidth="1"/>
    <col min="12804" max="12804" width="41" style="32" customWidth="1"/>
    <col min="12805" max="12805" width="14.28515625" style="32" customWidth="1"/>
    <col min="12806" max="12806" width="17" style="32" customWidth="1"/>
    <col min="12807" max="12807" width="14.28515625" style="32" bestFit="1" customWidth="1"/>
    <col min="12808" max="12808" width="12.7109375" style="32" customWidth="1"/>
    <col min="12809" max="12809" width="14.140625" style="32" customWidth="1"/>
    <col min="12810" max="12810" width="13.85546875" style="32" customWidth="1"/>
    <col min="12811" max="12811" width="15.7109375" style="32" bestFit="1" customWidth="1"/>
    <col min="12812" max="12812" width="13" style="32" bestFit="1" customWidth="1"/>
    <col min="12813" max="12813" width="16.5703125" style="32" bestFit="1" customWidth="1"/>
    <col min="12814" max="12814" width="13.85546875" style="32" customWidth="1"/>
    <col min="12815" max="12815" width="13" style="32" customWidth="1"/>
    <col min="12816" max="12816" width="11.42578125" style="32" customWidth="1"/>
    <col min="12817" max="12817" width="18.85546875" style="32" customWidth="1"/>
    <col min="12818" max="12818" width="14" style="32" customWidth="1"/>
    <col min="12819" max="12819" width="46.28515625" style="32" customWidth="1"/>
    <col min="12820" max="12820" width="11.28515625" style="32" customWidth="1"/>
    <col min="12821" max="13057" width="11.42578125" style="32"/>
    <col min="13058" max="13058" width="0.140625" style="32" customWidth="1"/>
    <col min="13059" max="13059" width="7.5703125" style="32" customWidth="1"/>
    <col min="13060" max="13060" width="41" style="32" customWidth="1"/>
    <col min="13061" max="13061" width="14.28515625" style="32" customWidth="1"/>
    <col min="13062" max="13062" width="17" style="32" customWidth="1"/>
    <col min="13063" max="13063" width="14.28515625" style="32" bestFit="1" customWidth="1"/>
    <col min="13064" max="13064" width="12.7109375" style="32" customWidth="1"/>
    <col min="13065" max="13065" width="14.140625" style="32" customWidth="1"/>
    <col min="13066" max="13066" width="13.85546875" style="32" customWidth="1"/>
    <col min="13067" max="13067" width="15.7109375" style="32" bestFit="1" customWidth="1"/>
    <col min="13068" max="13068" width="13" style="32" bestFit="1" customWidth="1"/>
    <col min="13069" max="13069" width="16.5703125" style="32" bestFit="1" customWidth="1"/>
    <col min="13070" max="13070" width="13.85546875" style="32" customWidth="1"/>
    <col min="13071" max="13071" width="13" style="32" customWidth="1"/>
    <col min="13072" max="13072" width="11.42578125" style="32" customWidth="1"/>
    <col min="13073" max="13073" width="18.85546875" style="32" customWidth="1"/>
    <col min="13074" max="13074" width="14" style="32" customWidth="1"/>
    <col min="13075" max="13075" width="46.28515625" style="32" customWidth="1"/>
    <col min="13076" max="13076" width="11.28515625" style="32" customWidth="1"/>
    <col min="13077" max="13313" width="11.42578125" style="32"/>
    <col min="13314" max="13314" width="0.140625" style="32" customWidth="1"/>
    <col min="13315" max="13315" width="7.5703125" style="32" customWidth="1"/>
    <col min="13316" max="13316" width="41" style="32" customWidth="1"/>
    <col min="13317" max="13317" width="14.28515625" style="32" customWidth="1"/>
    <col min="13318" max="13318" width="17" style="32" customWidth="1"/>
    <col min="13319" max="13319" width="14.28515625" style="32" bestFit="1" customWidth="1"/>
    <col min="13320" max="13320" width="12.7109375" style="32" customWidth="1"/>
    <col min="13321" max="13321" width="14.140625" style="32" customWidth="1"/>
    <col min="13322" max="13322" width="13.85546875" style="32" customWidth="1"/>
    <col min="13323" max="13323" width="15.7109375" style="32" bestFit="1" customWidth="1"/>
    <col min="13324" max="13324" width="13" style="32" bestFit="1" customWidth="1"/>
    <col min="13325" max="13325" width="16.5703125" style="32" bestFit="1" customWidth="1"/>
    <col min="13326" max="13326" width="13.85546875" style="32" customWidth="1"/>
    <col min="13327" max="13327" width="13" style="32" customWidth="1"/>
    <col min="13328" max="13328" width="11.42578125" style="32" customWidth="1"/>
    <col min="13329" max="13329" width="18.85546875" style="32" customWidth="1"/>
    <col min="13330" max="13330" width="14" style="32" customWidth="1"/>
    <col min="13331" max="13331" width="46.28515625" style="32" customWidth="1"/>
    <col min="13332" max="13332" width="11.28515625" style="32" customWidth="1"/>
    <col min="13333" max="13569" width="11.42578125" style="32"/>
    <col min="13570" max="13570" width="0.140625" style="32" customWidth="1"/>
    <col min="13571" max="13571" width="7.5703125" style="32" customWidth="1"/>
    <col min="13572" max="13572" width="41" style="32" customWidth="1"/>
    <col min="13573" max="13573" width="14.28515625" style="32" customWidth="1"/>
    <col min="13574" max="13574" width="17" style="32" customWidth="1"/>
    <col min="13575" max="13575" width="14.28515625" style="32" bestFit="1" customWidth="1"/>
    <col min="13576" max="13576" width="12.7109375" style="32" customWidth="1"/>
    <col min="13577" max="13577" width="14.140625" style="32" customWidth="1"/>
    <col min="13578" max="13578" width="13.85546875" style="32" customWidth="1"/>
    <col min="13579" max="13579" width="15.7109375" style="32" bestFit="1" customWidth="1"/>
    <col min="13580" max="13580" width="13" style="32" bestFit="1" customWidth="1"/>
    <col min="13581" max="13581" width="16.5703125" style="32" bestFit="1" customWidth="1"/>
    <col min="13582" max="13582" width="13.85546875" style="32" customWidth="1"/>
    <col min="13583" max="13583" width="13" style="32" customWidth="1"/>
    <col min="13584" max="13584" width="11.42578125" style="32" customWidth="1"/>
    <col min="13585" max="13585" width="18.85546875" style="32" customWidth="1"/>
    <col min="13586" max="13586" width="14" style="32" customWidth="1"/>
    <col min="13587" max="13587" width="46.28515625" style="32" customWidth="1"/>
    <col min="13588" max="13588" width="11.28515625" style="32" customWidth="1"/>
    <col min="13589" max="13825" width="11.42578125" style="32"/>
    <col min="13826" max="13826" width="0.140625" style="32" customWidth="1"/>
    <col min="13827" max="13827" width="7.5703125" style="32" customWidth="1"/>
    <col min="13828" max="13828" width="41" style="32" customWidth="1"/>
    <col min="13829" max="13829" width="14.28515625" style="32" customWidth="1"/>
    <col min="13830" max="13830" width="17" style="32" customWidth="1"/>
    <col min="13831" max="13831" width="14.28515625" style="32" bestFit="1" customWidth="1"/>
    <col min="13832" max="13832" width="12.7109375" style="32" customWidth="1"/>
    <col min="13833" max="13833" width="14.140625" style="32" customWidth="1"/>
    <col min="13834" max="13834" width="13.85546875" style="32" customWidth="1"/>
    <col min="13835" max="13835" width="15.7109375" style="32" bestFit="1" customWidth="1"/>
    <col min="13836" max="13836" width="13" style="32" bestFit="1" customWidth="1"/>
    <col min="13837" max="13837" width="16.5703125" style="32" bestFit="1" customWidth="1"/>
    <col min="13838" max="13838" width="13.85546875" style="32" customWidth="1"/>
    <col min="13839" max="13839" width="13" style="32" customWidth="1"/>
    <col min="13840" max="13840" width="11.42578125" style="32" customWidth="1"/>
    <col min="13841" max="13841" width="18.85546875" style="32" customWidth="1"/>
    <col min="13842" max="13842" width="14" style="32" customWidth="1"/>
    <col min="13843" max="13843" width="46.28515625" style="32" customWidth="1"/>
    <col min="13844" max="13844" width="11.28515625" style="32" customWidth="1"/>
    <col min="13845" max="14081" width="11.42578125" style="32"/>
    <col min="14082" max="14082" width="0.140625" style="32" customWidth="1"/>
    <col min="14083" max="14083" width="7.5703125" style="32" customWidth="1"/>
    <col min="14084" max="14084" width="41" style="32" customWidth="1"/>
    <col min="14085" max="14085" width="14.28515625" style="32" customWidth="1"/>
    <col min="14086" max="14086" width="17" style="32" customWidth="1"/>
    <col min="14087" max="14087" width="14.28515625" style="32" bestFit="1" customWidth="1"/>
    <col min="14088" max="14088" width="12.7109375" style="32" customWidth="1"/>
    <col min="14089" max="14089" width="14.140625" style="32" customWidth="1"/>
    <col min="14090" max="14090" width="13.85546875" style="32" customWidth="1"/>
    <col min="14091" max="14091" width="15.7109375" style="32" bestFit="1" customWidth="1"/>
    <col min="14092" max="14092" width="13" style="32" bestFit="1" customWidth="1"/>
    <col min="14093" max="14093" width="16.5703125" style="32" bestFit="1" customWidth="1"/>
    <col min="14094" max="14094" width="13.85546875" style="32" customWidth="1"/>
    <col min="14095" max="14095" width="13" style="32" customWidth="1"/>
    <col min="14096" max="14096" width="11.42578125" style="32" customWidth="1"/>
    <col min="14097" max="14097" width="18.85546875" style="32" customWidth="1"/>
    <col min="14098" max="14098" width="14" style="32" customWidth="1"/>
    <col min="14099" max="14099" width="46.28515625" style="32" customWidth="1"/>
    <col min="14100" max="14100" width="11.28515625" style="32" customWidth="1"/>
    <col min="14101" max="14337" width="11.42578125" style="32"/>
    <col min="14338" max="14338" width="0.140625" style="32" customWidth="1"/>
    <col min="14339" max="14339" width="7.5703125" style="32" customWidth="1"/>
    <col min="14340" max="14340" width="41" style="32" customWidth="1"/>
    <col min="14341" max="14341" width="14.28515625" style="32" customWidth="1"/>
    <col min="14342" max="14342" width="17" style="32" customWidth="1"/>
    <col min="14343" max="14343" width="14.28515625" style="32" bestFit="1" customWidth="1"/>
    <col min="14344" max="14344" width="12.7109375" style="32" customWidth="1"/>
    <col min="14345" max="14345" width="14.140625" style="32" customWidth="1"/>
    <col min="14346" max="14346" width="13.85546875" style="32" customWidth="1"/>
    <col min="14347" max="14347" width="15.7109375" style="32" bestFit="1" customWidth="1"/>
    <col min="14348" max="14348" width="13" style="32" bestFit="1" customWidth="1"/>
    <col min="14349" max="14349" width="16.5703125" style="32" bestFit="1" customWidth="1"/>
    <col min="14350" max="14350" width="13.85546875" style="32" customWidth="1"/>
    <col min="14351" max="14351" width="13" style="32" customWidth="1"/>
    <col min="14352" max="14352" width="11.42578125" style="32" customWidth="1"/>
    <col min="14353" max="14353" width="18.85546875" style="32" customWidth="1"/>
    <col min="14354" max="14354" width="14" style="32" customWidth="1"/>
    <col min="14355" max="14355" width="46.28515625" style="32" customWidth="1"/>
    <col min="14356" max="14356" width="11.28515625" style="32" customWidth="1"/>
    <col min="14357" max="14593" width="11.42578125" style="32"/>
    <col min="14594" max="14594" width="0.140625" style="32" customWidth="1"/>
    <col min="14595" max="14595" width="7.5703125" style="32" customWidth="1"/>
    <col min="14596" max="14596" width="41" style="32" customWidth="1"/>
    <col min="14597" max="14597" width="14.28515625" style="32" customWidth="1"/>
    <col min="14598" max="14598" width="17" style="32" customWidth="1"/>
    <col min="14599" max="14599" width="14.28515625" style="32" bestFit="1" customWidth="1"/>
    <col min="14600" max="14600" width="12.7109375" style="32" customWidth="1"/>
    <col min="14601" max="14601" width="14.140625" style="32" customWidth="1"/>
    <col min="14602" max="14602" width="13.85546875" style="32" customWidth="1"/>
    <col min="14603" max="14603" width="15.7109375" style="32" bestFit="1" customWidth="1"/>
    <col min="14604" max="14604" width="13" style="32" bestFit="1" customWidth="1"/>
    <col min="14605" max="14605" width="16.5703125" style="32" bestFit="1" customWidth="1"/>
    <col min="14606" max="14606" width="13.85546875" style="32" customWidth="1"/>
    <col min="14607" max="14607" width="13" style="32" customWidth="1"/>
    <col min="14608" max="14608" width="11.42578125" style="32" customWidth="1"/>
    <col min="14609" max="14609" width="18.85546875" style="32" customWidth="1"/>
    <col min="14610" max="14610" width="14" style="32" customWidth="1"/>
    <col min="14611" max="14611" width="46.28515625" style="32" customWidth="1"/>
    <col min="14612" max="14612" width="11.28515625" style="32" customWidth="1"/>
    <col min="14613" max="14849" width="11.42578125" style="32"/>
    <col min="14850" max="14850" width="0.140625" style="32" customWidth="1"/>
    <col min="14851" max="14851" width="7.5703125" style="32" customWidth="1"/>
    <col min="14852" max="14852" width="41" style="32" customWidth="1"/>
    <col min="14853" max="14853" width="14.28515625" style="32" customWidth="1"/>
    <col min="14854" max="14854" width="17" style="32" customWidth="1"/>
    <col min="14855" max="14855" width="14.28515625" style="32" bestFit="1" customWidth="1"/>
    <col min="14856" max="14856" width="12.7109375" style="32" customWidth="1"/>
    <col min="14857" max="14857" width="14.140625" style="32" customWidth="1"/>
    <col min="14858" max="14858" width="13.85546875" style="32" customWidth="1"/>
    <col min="14859" max="14859" width="15.7109375" style="32" bestFit="1" customWidth="1"/>
    <col min="14860" max="14860" width="13" style="32" bestFit="1" customWidth="1"/>
    <col min="14861" max="14861" width="16.5703125" style="32" bestFit="1" customWidth="1"/>
    <col min="14862" max="14862" width="13.85546875" style="32" customWidth="1"/>
    <col min="14863" max="14863" width="13" style="32" customWidth="1"/>
    <col min="14864" max="14864" width="11.42578125" style="32" customWidth="1"/>
    <col min="14865" max="14865" width="18.85546875" style="32" customWidth="1"/>
    <col min="14866" max="14866" width="14" style="32" customWidth="1"/>
    <col min="14867" max="14867" width="46.28515625" style="32" customWidth="1"/>
    <col min="14868" max="14868" width="11.28515625" style="32" customWidth="1"/>
    <col min="14869" max="15105" width="11.42578125" style="32"/>
    <col min="15106" max="15106" width="0.140625" style="32" customWidth="1"/>
    <col min="15107" max="15107" width="7.5703125" style="32" customWidth="1"/>
    <col min="15108" max="15108" width="41" style="32" customWidth="1"/>
    <col min="15109" max="15109" width="14.28515625" style="32" customWidth="1"/>
    <col min="15110" max="15110" width="17" style="32" customWidth="1"/>
    <col min="15111" max="15111" width="14.28515625" style="32" bestFit="1" customWidth="1"/>
    <col min="15112" max="15112" width="12.7109375" style="32" customWidth="1"/>
    <col min="15113" max="15113" width="14.140625" style="32" customWidth="1"/>
    <col min="15114" max="15114" width="13.85546875" style="32" customWidth="1"/>
    <col min="15115" max="15115" width="15.7109375" style="32" bestFit="1" customWidth="1"/>
    <col min="15116" max="15116" width="13" style="32" bestFit="1" customWidth="1"/>
    <col min="15117" max="15117" width="16.5703125" style="32" bestFit="1" customWidth="1"/>
    <col min="15118" max="15118" width="13.85546875" style="32" customWidth="1"/>
    <col min="15119" max="15119" width="13" style="32" customWidth="1"/>
    <col min="15120" max="15120" width="11.42578125" style="32" customWidth="1"/>
    <col min="15121" max="15121" width="18.85546875" style="32" customWidth="1"/>
    <col min="15122" max="15122" width="14" style="32" customWidth="1"/>
    <col min="15123" max="15123" width="46.28515625" style="32" customWidth="1"/>
    <col min="15124" max="15124" width="11.28515625" style="32" customWidth="1"/>
    <col min="15125" max="15361" width="11.42578125" style="32"/>
    <col min="15362" max="15362" width="0.140625" style="32" customWidth="1"/>
    <col min="15363" max="15363" width="7.5703125" style="32" customWidth="1"/>
    <col min="15364" max="15364" width="41" style="32" customWidth="1"/>
    <col min="15365" max="15365" width="14.28515625" style="32" customWidth="1"/>
    <col min="15366" max="15366" width="17" style="32" customWidth="1"/>
    <col min="15367" max="15367" width="14.28515625" style="32" bestFit="1" customWidth="1"/>
    <col min="15368" max="15368" width="12.7109375" style="32" customWidth="1"/>
    <col min="15369" max="15369" width="14.140625" style="32" customWidth="1"/>
    <col min="15370" max="15370" width="13.85546875" style="32" customWidth="1"/>
    <col min="15371" max="15371" width="15.7109375" style="32" bestFit="1" customWidth="1"/>
    <col min="15372" max="15372" width="13" style="32" bestFit="1" customWidth="1"/>
    <col min="15373" max="15373" width="16.5703125" style="32" bestFit="1" customWidth="1"/>
    <col min="15374" max="15374" width="13.85546875" style="32" customWidth="1"/>
    <col min="15375" max="15375" width="13" style="32" customWidth="1"/>
    <col min="15376" max="15376" width="11.42578125" style="32" customWidth="1"/>
    <col min="15377" max="15377" width="18.85546875" style="32" customWidth="1"/>
    <col min="15378" max="15378" width="14" style="32" customWidth="1"/>
    <col min="15379" max="15379" width="46.28515625" style="32" customWidth="1"/>
    <col min="15380" max="15380" width="11.28515625" style="32" customWidth="1"/>
    <col min="15381" max="15617" width="11.42578125" style="32"/>
    <col min="15618" max="15618" width="0.140625" style="32" customWidth="1"/>
    <col min="15619" max="15619" width="7.5703125" style="32" customWidth="1"/>
    <col min="15620" max="15620" width="41" style="32" customWidth="1"/>
    <col min="15621" max="15621" width="14.28515625" style="32" customWidth="1"/>
    <col min="15622" max="15622" width="17" style="32" customWidth="1"/>
    <col min="15623" max="15623" width="14.28515625" style="32" bestFit="1" customWidth="1"/>
    <col min="15624" max="15624" width="12.7109375" style="32" customWidth="1"/>
    <col min="15625" max="15625" width="14.140625" style="32" customWidth="1"/>
    <col min="15626" max="15626" width="13.85546875" style="32" customWidth="1"/>
    <col min="15627" max="15627" width="15.7109375" style="32" bestFit="1" customWidth="1"/>
    <col min="15628" max="15628" width="13" style="32" bestFit="1" customWidth="1"/>
    <col min="15629" max="15629" width="16.5703125" style="32" bestFit="1" customWidth="1"/>
    <col min="15630" max="15630" width="13.85546875" style="32" customWidth="1"/>
    <col min="15631" max="15631" width="13" style="32" customWidth="1"/>
    <col min="15632" max="15632" width="11.42578125" style="32" customWidth="1"/>
    <col min="15633" max="15633" width="18.85546875" style="32" customWidth="1"/>
    <col min="15634" max="15634" width="14" style="32" customWidth="1"/>
    <col min="15635" max="15635" width="46.28515625" style="32" customWidth="1"/>
    <col min="15636" max="15636" width="11.28515625" style="32" customWidth="1"/>
    <col min="15637" max="15873" width="11.42578125" style="32"/>
    <col min="15874" max="15874" width="0.140625" style="32" customWidth="1"/>
    <col min="15875" max="15875" width="7.5703125" style="32" customWidth="1"/>
    <col min="15876" max="15876" width="41" style="32" customWidth="1"/>
    <col min="15877" max="15877" width="14.28515625" style="32" customWidth="1"/>
    <col min="15878" max="15878" width="17" style="32" customWidth="1"/>
    <col min="15879" max="15879" width="14.28515625" style="32" bestFit="1" customWidth="1"/>
    <col min="15880" max="15880" width="12.7109375" style="32" customWidth="1"/>
    <col min="15881" max="15881" width="14.140625" style="32" customWidth="1"/>
    <col min="15882" max="15882" width="13.85546875" style="32" customWidth="1"/>
    <col min="15883" max="15883" width="15.7109375" style="32" bestFit="1" customWidth="1"/>
    <col min="15884" max="15884" width="13" style="32" bestFit="1" customWidth="1"/>
    <col min="15885" max="15885" width="16.5703125" style="32" bestFit="1" customWidth="1"/>
    <col min="15886" max="15886" width="13.85546875" style="32" customWidth="1"/>
    <col min="15887" max="15887" width="13" style="32" customWidth="1"/>
    <col min="15888" max="15888" width="11.42578125" style="32" customWidth="1"/>
    <col min="15889" max="15889" width="18.85546875" style="32" customWidth="1"/>
    <col min="15890" max="15890" width="14" style="32" customWidth="1"/>
    <col min="15891" max="15891" width="46.28515625" style="32" customWidth="1"/>
    <col min="15892" max="15892" width="11.28515625" style="32" customWidth="1"/>
    <col min="15893" max="16129" width="11.42578125" style="32"/>
    <col min="16130" max="16130" width="0.140625" style="32" customWidth="1"/>
    <col min="16131" max="16131" width="7.5703125" style="32" customWidth="1"/>
    <col min="16132" max="16132" width="41" style="32" customWidth="1"/>
    <col min="16133" max="16133" width="14.28515625" style="32" customWidth="1"/>
    <col min="16134" max="16134" width="17" style="32" customWidth="1"/>
    <col min="16135" max="16135" width="14.28515625" style="32" bestFit="1" customWidth="1"/>
    <col min="16136" max="16136" width="12.7109375" style="32" customWidth="1"/>
    <col min="16137" max="16137" width="14.140625" style="32" customWidth="1"/>
    <col min="16138" max="16138" width="13.85546875" style="32" customWidth="1"/>
    <col min="16139" max="16139" width="15.7109375" style="32" bestFit="1" customWidth="1"/>
    <col min="16140" max="16140" width="13" style="32" bestFit="1" customWidth="1"/>
    <col min="16141" max="16141" width="16.5703125" style="32" bestFit="1" customWidth="1"/>
    <col min="16142" max="16142" width="13.85546875" style="32" customWidth="1"/>
    <col min="16143" max="16143" width="13" style="32" customWidth="1"/>
    <col min="16144" max="16144" width="11.42578125" style="32" customWidth="1"/>
    <col min="16145" max="16145" width="18.85546875" style="32" customWidth="1"/>
    <col min="16146" max="16146" width="14" style="32" customWidth="1"/>
    <col min="16147" max="16147" width="46.28515625" style="32" customWidth="1"/>
    <col min="16148" max="16148" width="11.28515625" style="32" customWidth="1"/>
    <col min="16149" max="16384" width="11.42578125" style="32"/>
  </cols>
  <sheetData>
    <row r="2" spans="1:20" ht="34.5" customHeight="1" x14ac:dyDescent="0.25">
      <c r="B2" s="323" t="s">
        <v>94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</row>
    <row r="3" spans="1:20" ht="13.5" thickBot="1" x14ac:dyDescent="0.3">
      <c r="B3" s="33"/>
      <c r="C3" s="33"/>
      <c r="D3" s="3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</row>
    <row r="4" spans="1:20" s="35" customFormat="1" ht="44.25" customHeight="1" thickBot="1" x14ac:dyDescent="0.35">
      <c r="A4" s="35" t="s">
        <v>1</v>
      </c>
      <c r="B4" s="36" t="s">
        <v>1</v>
      </c>
      <c r="C4" s="37" t="s">
        <v>2</v>
      </c>
      <c r="D4" s="233" t="s">
        <v>247</v>
      </c>
      <c r="E4" s="37" t="s">
        <v>3</v>
      </c>
      <c r="F4" s="37" t="s">
        <v>4</v>
      </c>
      <c r="G4" s="37" t="s">
        <v>5</v>
      </c>
      <c r="H4" s="37" t="s">
        <v>6</v>
      </c>
      <c r="I4" s="37" t="s">
        <v>7</v>
      </c>
      <c r="J4" s="37" t="s">
        <v>8</v>
      </c>
      <c r="K4" s="247" t="s">
        <v>254</v>
      </c>
      <c r="L4" s="37" t="s">
        <v>9</v>
      </c>
      <c r="M4" s="37" t="s">
        <v>88</v>
      </c>
      <c r="N4" s="37" t="s">
        <v>10</v>
      </c>
      <c r="O4" s="37" t="s">
        <v>11</v>
      </c>
      <c r="P4" s="37" t="s">
        <v>95</v>
      </c>
      <c r="Q4" s="247" t="s">
        <v>255</v>
      </c>
      <c r="R4" s="248" t="s">
        <v>256</v>
      </c>
      <c r="S4" s="38" t="s">
        <v>14</v>
      </c>
    </row>
    <row r="5" spans="1:20" s="46" customFormat="1" ht="30" customHeight="1" x14ac:dyDescent="0.25">
      <c r="A5" s="39" t="s">
        <v>15</v>
      </c>
      <c r="B5" s="40" t="s">
        <v>16</v>
      </c>
      <c r="C5" s="40" t="s">
        <v>17</v>
      </c>
      <c r="D5" s="234" t="s">
        <v>248</v>
      </c>
      <c r="E5" s="41">
        <v>29379.5</v>
      </c>
      <c r="F5" s="42">
        <v>0</v>
      </c>
      <c r="G5" s="41">
        <v>808.5</v>
      </c>
      <c r="H5" s="42">
        <v>1144</v>
      </c>
      <c r="I5" s="42">
        <f>(E5*3%)</f>
        <v>881.38499999999999</v>
      </c>
      <c r="J5" s="43">
        <f>(H5+I5)</f>
        <v>2025.385</v>
      </c>
      <c r="K5" s="43">
        <f>SUM(E5:I5)</f>
        <v>32213.384999999998</v>
      </c>
      <c r="L5" s="43">
        <f>(E5*8.5%)</f>
        <v>2497.2575000000002</v>
      </c>
      <c r="M5" s="42">
        <v>0</v>
      </c>
      <c r="N5" s="42">
        <v>7848.7</v>
      </c>
      <c r="O5" s="42">
        <v>0</v>
      </c>
      <c r="P5" s="42">
        <v>0</v>
      </c>
      <c r="Q5" s="43">
        <f>(L5+M5+N5+O5+P5)</f>
        <v>10345.9575</v>
      </c>
      <c r="R5" s="44">
        <f>(K5-Q5)</f>
        <v>21867.427499999998</v>
      </c>
      <c r="S5" s="45"/>
    </row>
    <row r="6" spans="1:20" s="46" customFormat="1" ht="29.25" customHeight="1" x14ac:dyDescent="0.25">
      <c r="A6" s="39" t="s">
        <v>18</v>
      </c>
      <c r="B6" s="40" t="s">
        <v>18</v>
      </c>
      <c r="C6" s="40" t="s">
        <v>19</v>
      </c>
      <c r="D6" s="234" t="s">
        <v>249</v>
      </c>
      <c r="E6" s="41">
        <v>6322.35</v>
      </c>
      <c r="F6" s="42">
        <v>129.52000000000001</v>
      </c>
      <c r="G6" s="41">
        <v>351.5</v>
      </c>
      <c r="H6" s="42">
        <v>406.32</v>
      </c>
      <c r="I6" s="42">
        <f t="shared" ref="I6:I34" si="0">(E6*3%)</f>
        <v>189.6705</v>
      </c>
      <c r="J6" s="43">
        <f t="shared" ref="J6:J34" si="1">(H6+I6)</f>
        <v>595.9905</v>
      </c>
      <c r="K6" s="43">
        <f t="shared" ref="K6:K34" si="2">SUM(E6:I6)</f>
        <v>7399.3605000000007</v>
      </c>
      <c r="L6" s="43">
        <f t="shared" ref="L6:L33" si="3">(E6*8.5%)</f>
        <v>537.39975000000004</v>
      </c>
      <c r="M6" s="42">
        <v>306</v>
      </c>
      <c r="N6" s="42">
        <v>1033.31</v>
      </c>
      <c r="O6" s="42">
        <f t="shared" ref="O6:O11" si="4">(E6*1%)</f>
        <v>63.223500000000008</v>
      </c>
      <c r="P6" s="42">
        <v>0</v>
      </c>
      <c r="Q6" s="43">
        <f t="shared" ref="Q6:Q34" si="5">(L6+M6+N6+O6+P6)</f>
        <v>1939.93325</v>
      </c>
      <c r="R6" s="44">
        <f t="shared" ref="R6:R34" si="6">(K6-Q6)</f>
        <v>5459.4272500000006</v>
      </c>
      <c r="S6" s="40"/>
    </row>
    <row r="7" spans="1:20" s="46" customFormat="1" ht="30" customHeight="1" x14ac:dyDescent="0.25">
      <c r="A7" s="39" t="s">
        <v>20</v>
      </c>
      <c r="B7" s="40" t="s">
        <v>21</v>
      </c>
      <c r="C7" s="40" t="s">
        <v>22</v>
      </c>
      <c r="D7" s="234" t="s">
        <v>250</v>
      </c>
      <c r="E7" s="41">
        <v>6322.35</v>
      </c>
      <c r="F7" s="42">
        <v>161.9</v>
      </c>
      <c r="G7" s="41">
        <v>351.5</v>
      </c>
      <c r="H7" s="42">
        <v>406.32</v>
      </c>
      <c r="I7" s="42">
        <f t="shared" si="0"/>
        <v>189.6705</v>
      </c>
      <c r="J7" s="43">
        <f t="shared" si="1"/>
        <v>595.9905</v>
      </c>
      <c r="K7" s="43">
        <f t="shared" si="2"/>
        <v>7431.7404999999999</v>
      </c>
      <c r="L7" s="43">
        <f t="shared" si="3"/>
        <v>537.39975000000004</v>
      </c>
      <c r="M7" s="42">
        <v>1340</v>
      </c>
      <c r="N7" s="42">
        <v>1040.23</v>
      </c>
      <c r="O7" s="42">
        <f t="shared" si="4"/>
        <v>63.223500000000008</v>
      </c>
      <c r="P7" s="42">
        <v>0</v>
      </c>
      <c r="Q7" s="43">
        <f t="shared" si="5"/>
        <v>2980.8532500000001</v>
      </c>
      <c r="R7" s="44">
        <f t="shared" si="6"/>
        <v>4450.8872499999998</v>
      </c>
      <c r="S7" s="40"/>
    </row>
    <row r="8" spans="1:20" s="46" customFormat="1" ht="30" customHeight="1" x14ac:dyDescent="0.25">
      <c r="A8" s="39" t="s">
        <v>21</v>
      </c>
      <c r="B8" s="40" t="s">
        <v>23</v>
      </c>
      <c r="C8" s="40" t="s">
        <v>24</v>
      </c>
      <c r="D8" s="234" t="s">
        <v>250</v>
      </c>
      <c r="E8" s="41">
        <v>7563.23</v>
      </c>
      <c r="F8" s="42">
        <v>161.9</v>
      </c>
      <c r="G8" s="41">
        <v>282.08999999999997</v>
      </c>
      <c r="H8" s="42">
        <v>418.44</v>
      </c>
      <c r="I8" s="42">
        <f t="shared" si="0"/>
        <v>226.89689999999999</v>
      </c>
      <c r="J8" s="43">
        <f t="shared" si="1"/>
        <v>645.33690000000001</v>
      </c>
      <c r="K8" s="43">
        <f t="shared" si="2"/>
        <v>8652.5568999999996</v>
      </c>
      <c r="L8" s="43">
        <f t="shared" si="3"/>
        <v>642.87455</v>
      </c>
      <c r="M8" s="42">
        <v>1146.1500000000001</v>
      </c>
      <c r="N8" s="42">
        <v>1301</v>
      </c>
      <c r="O8" s="42">
        <f t="shared" si="4"/>
        <v>75.632300000000001</v>
      </c>
      <c r="P8" s="42">
        <v>0</v>
      </c>
      <c r="Q8" s="43">
        <f t="shared" si="5"/>
        <v>3165.6568500000003</v>
      </c>
      <c r="R8" s="44">
        <f t="shared" si="6"/>
        <v>5486.9000499999993</v>
      </c>
      <c r="S8" s="40"/>
    </row>
    <row r="9" spans="1:20" s="46" customFormat="1" ht="30" customHeight="1" x14ac:dyDescent="0.25">
      <c r="A9" s="39" t="s">
        <v>23</v>
      </c>
      <c r="B9" s="40" t="s">
        <v>25</v>
      </c>
      <c r="C9" s="40" t="s">
        <v>26</v>
      </c>
      <c r="D9" s="234" t="s">
        <v>248</v>
      </c>
      <c r="E9" s="41">
        <v>6322.35</v>
      </c>
      <c r="F9" s="42">
        <v>194.28</v>
      </c>
      <c r="G9" s="41">
        <v>351.5</v>
      </c>
      <c r="H9" s="42">
        <v>406.32</v>
      </c>
      <c r="I9" s="42">
        <f t="shared" si="0"/>
        <v>189.6705</v>
      </c>
      <c r="J9" s="43">
        <f t="shared" si="1"/>
        <v>595.9905</v>
      </c>
      <c r="K9" s="43">
        <f t="shared" si="2"/>
        <v>7464.1205</v>
      </c>
      <c r="L9" s="43">
        <f t="shared" si="3"/>
        <v>537.39975000000004</v>
      </c>
      <c r="M9" s="42">
        <v>1500</v>
      </c>
      <c r="N9" s="42">
        <v>1047.1500000000001</v>
      </c>
      <c r="O9" s="42">
        <f t="shared" si="4"/>
        <v>63.223500000000008</v>
      </c>
      <c r="P9" s="42">
        <v>0</v>
      </c>
      <c r="Q9" s="43">
        <f t="shared" si="5"/>
        <v>3147.7732500000002</v>
      </c>
      <c r="R9" s="44">
        <f t="shared" si="6"/>
        <v>4316.3472499999998</v>
      </c>
      <c r="S9" s="40"/>
    </row>
    <row r="10" spans="1:20" s="46" customFormat="1" ht="30" customHeight="1" x14ac:dyDescent="0.25">
      <c r="A10" s="39" t="s">
        <v>25</v>
      </c>
      <c r="B10" s="40" t="s">
        <v>27</v>
      </c>
      <c r="C10" s="40" t="s">
        <v>28</v>
      </c>
      <c r="D10" s="234" t="s">
        <v>250</v>
      </c>
      <c r="E10" s="41">
        <v>7563.23</v>
      </c>
      <c r="F10" s="42">
        <v>129.52000000000001</v>
      </c>
      <c r="G10" s="41">
        <v>282.08999999999997</v>
      </c>
      <c r="H10" s="42">
        <v>418.44</v>
      </c>
      <c r="I10" s="42">
        <f t="shared" si="0"/>
        <v>226.89689999999999</v>
      </c>
      <c r="J10" s="43">
        <f t="shared" si="1"/>
        <v>645.33690000000001</v>
      </c>
      <c r="K10" s="43">
        <f t="shared" si="2"/>
        <v>8620.1769000000004</v>
      </c>
      <c r="L10" s="43">
        <f t="shared" si="3"/>
        <v>642.87455</v>
      </c>
      <c r="M10" s="42">
        <v>0</v>
      </c>
      <c r="N10" s="42">
        <v>1294.08</v>
      </c>
      <c r="O10" s="42">
        <f t="shared" si="4"/>
        <v>75.632300000000001</v>
      </c>
      <c r="P10" s="42">
        <v>0</v>
      </c>
      <c r="Q10" s="43">
        <f t="shared" si="5"/>
        <v>2012.5868499999999</v>
      </c>
      <c r="R10" s="44">
        <f t="shared" si="6"/>
        <v>6607.5900500000007</v>
      </c>
      <c r="S10" s="40"/>
    </row>
    <row r="11" spans="1:20" s="46" customFormat="1" ht="30" customHeight="1" x14ac:dyDescent="0.25">
      <c r="A11" s="39" t="s">
        <v>27</v>
      </c>
      <c r="B11" s="40" t="s">
        <v>29</v>
      </c>
      <c r="C11" s="40" t="s">
        <v>30</v>
      </c>
      <c r="D11" s="234" t="s">
        <v>250</v>
      </c>
      <c r="E11" s="41">
        <v>6322.35</v>
      </c>
      <c r="F11" s="42">
        <v>194.28</v>
      </c>
      <c r="G11" s="41">
        <v>351.5</v>
      </c>
      <c r="H11" s="42">
        <v>406.32</v>
      </c>
      <c r="I11" s="42">
        <f t="shared" si="0"/>
        <v>189.6705</v>
      </c>
      <c r="J11" s="43">
        <f t="shared" si="1"/>
        <v>595.9905</v>
      </c>
      <c r="K11" s="43">
        <f t="shared" si="2"/>
        <v>7464.1205</v>
      </c>
      <c r="L11" s="43">
        <f t="shared" si="3"/>
        <v>537.39975000000004</v>
      </c>
      <c r="M11" s="42">
        <v>2025</v>
      </c>
      <c r="N11" s="42">
        <v>1047.1500000000001</v>
      </c>
      <c r="O11" s="42">
        <f t="shared" si="4"/>
        <v>63.223500000000008</v>
      </c>
      <c r="P11" s="42">
        <v>0</v>
      </c>
      <c r="Q11" s="43">
        <f t="shared" si="5"/>
        <v>3672.7732500000002</v>
      </c>
      <c r="R11" s="44">
        <f t="shared" si="6"/>
        <v>3791.3472499999998</v>
      </c>
      <c r="S11" s="40"/>
    </row>
    <row r="12" spans="1:20" s="46" customFormat="1" ht="30" customHeight="1" x14ac:dyDescent="0.25">
      <c r="A12" s="39" t="s">
        <v>31</v>
      </c>
      <c r="B12" s="40" t="s">
        <v>32</v>
      </c>
      <c r="C12" s="40" t="s">
        <v>33</v>
      </c>
      <c r="D12" s="234" t="s">
        <v>251</v>
      </c>
      <c r="E12" s="41">
        <v>4875.54</v>
      </c>
      <c r="F12" s="42">
        <v>226.66</v>
      </c>
      <c r="G12" s="41">
        <v>207.91</v>
      </c>
      <c r="H12" s="42">
        <v>371.02</v>
      </c>
      <c r="I12" s="42">
        <f t="shared" si="0"/>
        <v>146.2662</v>
      </c>
      <c r="J12" s="43">
        <f t="shared" si="1"/>
        <v>517.28620000000001</v>
      </c>
      <c r="K12" s="43">
        <f t="shared" si="2"/>
        <v>5827.3961999999992</v>
      </c>
      <c r="L12" s="43">
        <f t="shared" si="3"/>
        <v>414.42090000000002</v>
      </c>
      <c r="M12" s="42">
        <v>0</v>
      </c>
      <c r="N12" s="42">
        <v>697.54</v>
      </c>
      <c r="O12" s="42">
        <v>0</v>
      </c>
      <c r="P12" s="42">
        <v>0</v>
      </c>
      <c r="Q12" s="43">
        <f t="shared" si="5"/>
        <v>1111.9609</v>
      </c>
      <c r="R12" s="44">
        <f t="shared" si="6"/>
        <v>4715.4352999999992</v>
      </c>
      <c r="S12" s="40"/>
    </row>
    <row r="13" spans="1:20" s="46" customFormat="1" ht="30" customHeight="1" x14ac:dyDescent="0.25">
      <c r="A13" s="39" t="s">
        <v>34</v>
      </c>
      <c r="B13" s="40" t="s">
        <v>35</v>
      </c>
      <c r="C13" s="40" t="s">
        <v>36</v>
      </c>
      <c r="D13" s="234" t="s">
        <v>251</v>
      </c>
      <c r="E13" s="41">
        <v>4875.54</v>
      </c>
      <c r="F13" s="42">
        <v>194.28</v>
      </c>
      <c r="G13" s="41">
        <v>207.91</v>
      </c>
      <c r="H13" s="42">
        <v>371.02</v>
      </c>
      <c r="I13" s="42">
        <f t="shared" si="0"/>
        <v>146.2662</v>
      </c>
      <c r="J13" s="43">
        <f t="shared" si="1"/>
        <v>517.28620000000001</v>
      </c>
      <c r="K13" s="43">
        <f t="shared" si="2"/>
        <v>5795.0162</v>
      </c>
      <c r="L13" s="43">
        <f t="shared" si="3"/>
        <v>414.42090000000002</v>
      </c>
      <c r="M13" s="42">
        <v>0</v>
      </c>
      <c r="N13" s="42">
        <v>690.63</v>
      </c>
      <c r="O13" s="42">
        <v>0</v>
      </c>
      <c r="P13" s="42">
        <v>0</v>
      </c>
      <c r="Q13" s="43">
        <f t="shared" si="5"/>
        <v>1105.0509</v>
      </c>
      <c r="R13" s="44">
        <f t="shared" si="6"/>
        <v>4689.9652999999998</v>
      </c>
      <c r="S13" s="40"/>
    </row>
    <row r="14" spans="1:20" s="46" customFormat="1" ht="30" customHeight="1" x14ac:dyDescent="0.25">
      <c r="A14" s="39" t="s">
        <v>35</v>
      </c>
      <c r="B14" s="40" t="s">
        <v>37</v>
      </c>
      <c r="C14" s="40" t="s">
        <v>38</v>
      </c>
      <c r="D14" s="234" t="s">
        <v>251</v>
      </c>
      <c r="E14" s="41">
        <v>6322.35</v>
      </c>
      <c r="F14" s="42">
        <v>226.66</v>
      </c>
      <c r="G14" s="41">
        <v>351.5</v>
      </c>
      <c r="H14" s="42">
        <v>406.32</v>
      </c>
      <c r="I14" s="42">
        <f t="shared" si="0"/>
        <v>189.6705</v>
      </c>
      <c r="J14" s="43">
        <f t="shared" si="1"/>
        <v>595.9905</v>
      </c>
      <c r="K14" s="43">
        <f t="shared" si="2"/>
        <v>7496.5005000000001</v>
      </c>
      <c r="L14" s="43">
        <f t="shared" si="3"/>
        <v>537.39975000000004</v>
      </c>
      <c r="M14" s="42">
        <v>1378.15</v>
      </c>
      <c r="N14" s="42">
        <v>1054.06</v>
      </c>
      <c r="O14" s="42">
        <v>0</v>
      </c>
      <c r="P14" s="42">
        <v>0</v>
      </c>
      <c r="Q14" s="43">
        <f t="shared" si="5"/>
        <v>2969.6097500000001</v>
      </c>
      <c r="R14" s="44">
        <f t="shared" si="6"/>
        <v>4526.8907500000005</v>
      </c>
      <c r="S14" s="40"/>
    </row>
    <row r="15" spans="1:20" s="46" customFormat="1" ht="30" customHeight="1" x14ac:dyDescent="0.25">
      <c r="B15" s="47" t="s">
        <v>39</v>
      </c>
      <c r="C15" s="47" t="s">
        <v>40</v>
      </c>
      <c r="D15" s="234" t="s">
        <v>250</v>
      </c>
      <c r="E15" s="48">
        <v>15441.5</v>
      </c>
      <c r="F15" s="48">
        <v>0</v>
      </c>
      <c r="G15" s="48">
        <v>566.5</v>
      </c>
      <c r="H15" s="48">
        <v>835.5</v>
      </c>
      <c r="I15" s="48">
        <f t="shared" si="0"/>
        <v>463.245</v>
      </c>
      <c r="J15" s="43">
        <f t="shared" si="1"/>
        <v>1298.7449999999999</v>
      </c>
      <c r="K15" s="43">
        <f t="shared" si="2"/>
        <v>17306.744999999999</v>
      </c>
      <c r="L15" s="43">
        <f t="shared" si="3"/>
        <v>1312.5275000000001</v>
      </c>
      <c r="M15" s="48">
        <v>0</v>
      </c>
      <c r="N15" s="48">
        <v>3376.71</v>
      </c>
      <c r="O15" s="42">
        <v>0</v>
      </c>
      <c r="P15" s="48">
        <v>0</v>
      </c>
      <c r="Q15" s="43">
        <f t="shared" si="5"/>
        <v>4689.2375000000002</v>
      </c>
      <c r="R15" s="44">
        <f t="shared" si="6"/>
        <v>12617.5075</v>
      </c>
      <c r="S15" s="47"/>
      <c r="T15" s="49"/>
    </row>
    <row r="16" spans="1:20" s="46" customFormat="1" ht="30" customHeight="1" x14ac:dyDescent="0.25">
      <c r="A16" s="39" t="s">
        <v>41</v>
      </c>
      <c r="B16" s="40" t="s">
        <v>42</v>
      </c>
      <c r="C16" s="40" t="s">
        <v>43</v>
      </c>
      <c r="D16" s="234" t="s">
        <v>250</v>
      </c>
      <c r="E16" s="41">
        <v>4875.54</v>
      </c>
      <c r="F16" s="42">
        <v>97.14</v>
      </c>
      <c r="G16" s="41">
        <v>207.91</v>
      </c>
      <c r="H16" s="42">
        <v>371.02</v>
      </c>
      <c r="I16" s="42">
        <f>(E16*3%)</f>
        <v>146.2662</v>
      </c>
      <c r="J16" s="43">
        <f t="shared" si="1"/>
        <v>517.28620000000001</v>
      </c>
      <c r="K16" s="43">
        <f t="shared" si="2"/>
        <v>5697.8762000000006</v>
      </c>
      <c r="L16" s="43">
        <f t="shared" si="3"/>
        <v>414.42090000000002</v>
      </c>
      <c r="M16" s="42">
        <v>0</v>
      </c>
      <c r="N16" s="42">
        <v>669.88</v>
      </c>
      <c r="O16" s="42">
        <f t="shared" ref="O16:O30" si="7">(E16*1%)</f>
        <v>48.755400000000002</v>
      </c>
      <c r="P16" s="42">
        <v>0</v>
      </c>
      <c r="Q16" s="43">
        <f t="shared" si="5"/>
        <v>1133.0563</v>
      </c>
      <c r="R16" s="44">
        <f t="shared" si="6"/>
        <v>4564.8199000000004</v>
      </c>
      <c r="S16" s="40"/>
    </row>
    <row r="17" spans="1:19" s="46" customFormat="1" ht="30" customHeight="1" x14ac:dyDescent="0.25">
      <c r="A17" s="39" t="s">
        <v>44</v>
      </c>
      <c r="B17" s="40" t="s">
        <v>45</v>
      </c>
      <c r="C17" s="40" t="s">
        <v>46</v>
      </c>
      <c r="D17" s="234" t="s">
        <v>250</v>
      </c>
      <c r="E17" s="41">
        <v>6322.35</v>
      </c>
      <c r="F17" s="42">
        <v>97.14</v>
      </c>
      <c r="G17" s="41">
        <v>351.5</v>
      </c>
      <c r="H17" s="42">
        <v>406.32</v>
      </c>
      <c r="I17" s="42">
        <f t="shared" si="0"/>
        <v>189.6705</v>
      </c>
      <c r="J17" s="43">
        <f t="shared" si="1"/>
        <v>595.9905</v>
      </c>
      <c r="K17" s="43">
        <f t="shared" si="2"/>
        <v>7366.9805000000006</v>
      </c>
      <c r="L17" s="43">
        <f t="shared" si="3"/>
        <v>537.39975000000004</v>
      </c>
      <c r="M17" s="42">
        <v>574</v>
      </c>
      <c r="N17" s="42">
        <v>1026.4000000000001</v>
      </c>
      <c r="O17" s="42">
        <f t="shared" si="7"/>
        <v>63.223500000000008</v>
      </c>
      <c r="P17" s="42">
        <v>0</v>
      </c>
      <c r="Q17" s="43">
        <f t="shared" si="5"/>
        <v>2201.0232500000002</v>
      </c>
      <c r="R17" s="44">
        <f t="shared" si="6"/>
        <v>5165.9572500000004</v>
      </c>
      <c r="S17" s="40"/>
    </row>
    <row r="18" spans="1:19" s="57" customFormat="1" ht="30" customHeight="1" x14ac:dyDescent="0.25">
      <c r="A18" s="50"/>
      <c r="B18" s="51" t="s">
        <v>47</v>
      </c>
      <c r="C18" s="52" t="s">
        <v>48</v>
      </c>
      <c r="D18" s="234" t="s">
        <v>251</v>
      </c>
      <c r="E18" s="53">
        <v>5142.1899999999996</v>
      </c>
      <c r="F18" s="54">
        <v>79.040000000000006</v>
      </c>
      <c r="G18" s="53">
        <v>285.89999999999998</v>
      </c>
      <c r="H18" s="54">
        <v>330.5</v>
      </c>
      <c r="I18" s="54">
        <f t="shared" si="0"/>
        <v>154.26569999999998</v>
      </c>
      <c r="J18" s="55">
        <f t="shared" si="1"/>
        <v>484.76569999999998</v>
      </c>
      <c r="K18" s="55">
        <f t="shared" si="2"/>
        <v>5991.8956999999991</v>
      </c>
      <c r="L18" s="55">
        <v>537.4</v>
      </c>
      <c r="M18" s="54">
        <v>2907.86</v>
      </c>
      <c r="N18" s="54">
        <v>732.68</v>
      </c>
      <c r="O18" s="54">
        <f t="shared" si="7"/>
        <v>51.421899999999994</v>
      </c>
      <c r="P18" s="54">
        <v>0</v>
      </c>
      <c r="Q18" s="55">
        <f t="shared" si="5"/>
        <v>4229.3619000000008</v>
      </c>
      <c r="R18" s="56">
        <f t="shared" si="6"/>
        <v>1762.5337999999983</v>
      </c>
      <c r="S18" s="51"/>
    </row>
    <row r="19" spans="1:19" s="46" customFormat="1" ht="30" customHeight="1" x14ac:dyDescent="0.25">
      <c r="A19" s="58"/>
      <c r="B19" s="40" t="s">
        <v>49</v>
      </c>
      <c r="C19" s="59" t="s">
        <v>50</v>
      </c>
      <c r="D19" s="235" t="s">
        <v>251</v>
      </c>
      <c r="E19" s="41">
        <v>15441.5</v>
      </c>
      <c r="F19" s="42">
        <v>97.14</v>
      </c>
      <c r="G19" s="41">
        <v>566.5</v>
      </c>
      <c r="H19" s="42">
        <v>835.5</v>
      </c>
      <c r="I19" s="42">
        <f t="shared" si="0"/>
        <v>463.245</v>
      </c>
      <c r="J19" s="43">
        <f t="shared" si="1"/>
        <v>1298.7449999999999</v>
      </c>
      <c r="K19" s="43">
        <f t="shared" si="2"/>
        <v>17403.884999999998</v>
      </c>
      <c r="L19" s="43">
        <f t="shared" si="3"/>
        <v>1312.5275000000001</v>
      </c>
      <c r="M19" s="42">
        <v>0</v>
      </c>
      <c r="N19" s="42">
        <v>3405.85</v>
      </c>
      <c r="O19" s="42">
        <v>0</v>
      </c>
      <c r="P19" s="42">
        <v>0</v>
      </c>
      <c r="Q19" s="43">
        <f t="shared" si="5"/>
        <v>4718.3775000000005</v>
      </c>
      <c r="R19" s="44">
        <f t="shared" si="6"/>
        <v>12685.507499999998</v>
      </c>
      <c r="S19" s="40"/>
    </row>
    <row r="20" spans="1:19" s="46" customFormat="1" ht="30" customHeight="1" x14ac:dyDescent="0.25">
      <c r="B20" s="40" t="s">
        <v>51</v>
      </c>
      <c r="C20" s="40" t="s">
        <v>52</v>
      </c>
      <c r="D20" s="234" t="s">
        <v>253</v>
      </c>
      <c r="E20" s="42">
        <v>7563.23</v>
      </c>
      <c r="F20" s="42">
        <v>64.760000000000005</v>
      </c>
      <c r="G20" s="42">
        <v>282.08999999999997</v>
      </c>
      <c r="H20" s="42">
        <v>418.44</v>
      </c>
      <c r="I20" s="42">
        <f t="shared" si="0"/>
        <v>226.89689999999999</v>
      </c>
      <c r="J20" s="43">
        <f t="shared" si="1"/>
        <v>645.33690000000001</v>
      </c>
      <c r="K20" s="43">
        <f t="shared" si="2"/>
        <v>8555.4169000000002</v>
      </c>
      <c r="L20" s="43">
        <f t="shared" si="3"/>
        <v>642.87455</v>
      </c>
      <c r="M20" s="42">
        <v>4194.41</v>
      </c>
      <c r="N20" s="42">
        <v>1280.25</v>
      </c>
      <c r="O20" s="42">
        <f t="shared" si="7"/>
        <v>75.632300000000001</v>
      </c>
      <c r="P20" s="42">
        <v>0</v>
      </c>
      <c r="Q20" s="43">
        <f t="shared" si="5"/>
        <v>6193.1668500000005</v>
      </c>
      <c r="R20" s="44">
        <f t="shared" si="6"/>
        <v>2362.2500499999996</v>
      </c>
      <c r="S20" s="40"/>
    </row>
    <row r="21" spans="1:19" s="46" customFormat="1" ht="30" customHeight="1" x14ac:dyDescent="0.25">
      <c r="B21" s="40" t="s">
        <v>53</v>
      </c>
      <c r="C21" s="40" t="s">
        <v>54</v>
      </c>
      <c r="D21" s="234" t="s">
        <v>249</v>
      </c>
      <c r="E21" s="42">
        <v>6322.35</v>
      </c>
      <c r="F21" s="42">
        <v>64.760000000000005</v>
      </c>
      <c r="G21" s="42">
        <v>351.5</v>
      </c>
      <c r="H21" s="42">
        <v>406.32</v>
      </c>
      <c r="I21" s="42">
        <f t="shared" si="0"/>
        <v>189.6705</v>
      </c>
      <c r="J21" s="43">
        <f t="shared" si="1"/>
        <v>595.9905</v>
      </c>
      <c r="K21" s="43">
        <f t="shared" si="2"/>
        <v>7334.6005000000005</v>
      </c>
      <c r="L21" s="43">
        <f t="shared" si="3"/>
        <v>537.39975000000004</v>
      </c>
      <c r="M21" s="42">
        <v>0</v>
      </c>
      <c r="N21" s="42">
        <v>1019.48</v>
      </c>
      <c r="O21" s="42">
        <f t="shared" si="7"/>
        <v>63.223500000000008</v>
      </c>
      <c r="P21" s="42">
        <v>0</v>
      </c>
      <c r="Q21" s="43">
        <f t="shared" si="5"/>
        <v>1620.1032500000001</v>
      </c>
      <c r="R21" s="44">
        <f>(K21-Q21)</f>
        <v>5714.4972500000003</v>
      </c>
      <c r="S21" s="40"/>
    </row>
    <row r="22" spans="1:19" s="46" customFormat="1" ht="30" customHeight="1" x14ac:dyDescent="0.25">
      <c r="B22" s="40" t="s">
        <v>55</v>
      </c>
      <c r="C22" s="40" t="s">
        <v>56</v>
      </c>
      <c r="D22" s="234" t="s">
        <v>252</v>
      </c>
      <c r="E22" s="42">
        <v>1685.96</v>
      </c>
      <c r="F22" s="42">
        <v>17.239999999999998</v>
      </c>
      <c r="G22" s="42">
        <v>93.72</v>
      </c>
      <c r="H22" s="42">
        <v>108.32</v>
      </c>
      <c r="I22" s="42">
        <f t="shared" si="0"/>
        <v>50.578800000000001</v>
      </c>
      <c r="J22" s="43">
        <f t="shared" si="1"/>
        <v>158.89879999999999</v>
      </c>
      <c r="K22" s="43">
        <f t="shared" si="2"/>
        <v>1955.8188</v>
      </c>
      <c r="L22" s="43">
        <f t="shared" si="3"/>
        <v>143.3066</v>
      </c>
      <c r="M22" s="42">
        <v>0</v>
      </c>
      <c r="N22" s="42">
        <v>0</v>
      </c>
      <c r="O22" s="42">
        <f t="shared" si="7"/>
        <v>16.8596</v>
      </c>
      <c r="P22" s="42">
        <v>0</v>
      </c>
      <c r="Q22" s="43">
        <f t="shared" si="5"/>
        <v>160.1662</v>
      </c>
      <c r="R22" s="44">
        <f t="shared" si="6"/>
        <v>1795.6525999999999</v>
      </c>
      <c r="S22" s="40"/>
    </row>
    <row r="23" spans="1:19" s="57" customFormat="1" ht="30" customHeight="1" x14ac:dyDescent="0.25">
      <c r="B23" s="60" t="s">
        <v>57</v>
      </c>
      <c r="C23" s="60" t="s">
        <v>58</v>
      </c>
      <c r="D23" s="236" t="s">
        <v>253</v>
      </c>
      <c r="E23" s="61">
        <v>4807.45</v>
      </c>
      <c r="F23" s="61">
        <v>58.73</v>
      </c>
      <c r="G23" s="61">
        <v>191.72</v>
      </c>
      <c r="H23" s="61">
        <v>343.27</v>
      </c>
      <c r="I23" s="61">
        <f t="shared" si="0"/>
        <v>144.2235</v>
      </c>
      <c r="J23" s="55">
        <f t="shared" si="1"/>
        <v>487.49349999999998</v>
      </c>
      <c r="K23" s="55">
        <f t="shared" si="2"/>
        <v>5545.3935000000001</v>
      </c>
      <c r="L23" s="55">
        <v>450.7</v>
      </c>
      <c r="M23" s="61">
        <v>0</v>
      </c>
      <c r="N23" s="61">
        <v>637.30999999999995</v>
      </c>
      <c r="O23" s="54">
        <f t="shared" si="7"/>
        <v>48.0745</v>
      </c>
      <c r="P23" s="61">
        <v>0</v>
      </c>
      <c r="Q23" s="55">
        <f t="shared" si="5"/>
        <v>1136.0844999999999</v>
      </c>
      <c r="R23" s="56">
        <f t="shared" si="6"/>
        <v>4409.3090000000002</v>
      </c>
      <c r="S23" s="51"/>
    </row>
    <row r="24" spans="1:19" s="46" customFormat="1" ht="30" customHeight="1" x14ac:dyDescent="0.25">
      <c r="B24" s="47" t="s">
        <v>59</v>
      </c>
      <c r="C24" s="47" t="s">
        <v>60</v>
      </c>
      <c r="D24" s="236" t="s">
        <v>252</v>
      </c>
      <c r="E24" s="48">
        <v>6322.35</v>
      </c>
      <c r="F24" s="48">
        <v>64.760000000000005</v>
      </c>
      <c r="G24" s="48">
        <v>351.5</v>
      </c>
      <c r="H24" s="48">
        <v>406.32</v>
      </c>
      <c r="I24" s="48">
        <f t="shared" si="0"/>
        <v>189.6705</v>
      </c>
      <c r="J24" s="43">
        <f t="shared" si="1"/>
        <v>595.9905</v>
      </c>
      <c r="K24" s="43">
        <f t="shared" si="2"/>
        <v>7334.6005000000005</v>
      </c>
      <c r="L24" s="43">
        <f t="shared" si="3"/>
        <v>537.39975000000004</v>
      </c>
      <c r="M24" s="48">
        <v>2108</v>
      </c>
      <c r="N24" s="48">
        <v>1019.48</v>
      </c>
      <c r="O24" s="42">
        <f t="shared" si="7"/>
        <v>63.223500000000008</v>
      </c>
      <c r="P24" s="48">
        <v>0</v>
      </c>
      <c r="Q24" s="43">
        <f t="shared" si="5"/>
        <v>3728.1032500000001</v>
      </c>
      <c r="R24" s="44">
        <f t="shared" si="6"/>
        <v>3606.4972500000003</v>
      </c>
      <c r="S24" s="40"/>
    </row>
    <row r="25" spans="1:19" s="46" customFormat="1" ht="30" customHeight="1" x14ac:dyDescent="0.25">
      <c r="B25" s="47" t="s">
        <v>61</v>
      </c>
      <c r="C25" s="47" t="s">
        <v>62</v>
      </c>
      <c r="D25" s="236" t="s">
        <v>251</v>
      </c>
      <c r="E25" s="48">
        <v>6322.35</v>
      </c>
      <c r="F25" s="48">
        <v>0</v>
      </c>
      <c r="G25" s="48">
        <v>351.5</v>
      </c>
      <c r="H25" s="48">
        <v>406.32</v>
      </c>
      <c r="I25" s="48">
        <f t="shared" si="0"/>
        <v>189.6705</v>
      </c>
      <c r="J25" s="43">
        <f t="shared" si="1"/>
        <v>595.9905</v>
      </c>
      <c r="K25" s="43">
        <f t="shared" si="2"/>
        <v>7269.8405000000002</v>
      </c>
      <c r="L25" s="43">
        <f t="shared" si="3"/>
        <v>537.39975000000004</v>
      </c>
      <c r="M25" s="48">
        <v>0</v>
      </c>
      <c r="N25" s="48">
        <v>1005.65</v>
      </c>
      <c r="O25" s="42">
        <f t="shared" si="7"/>
        <v>63.223500000000008</v>
      </c>
      <c r="P25" s="48">
        <v>0</v>
      </c>
      <c r="Q25" s="43">
        <f t="shared" si="5"/>
        <v>1606.2732500000002</v>
      </c>
      <c r="R25" s="44">
        <f t="shared" si="6"/>
        <v>5663.5672500000001</v>
      </c>
      <c r="S25" s="40"/>
    </row>
    <row r="26" spans="1:19" s="46" customFormat="1" ht="30" customHeight="1" x14ac:dyDescent="0.25">
      <c r="B26" s="47" t="s">
        <v>63</v>
      </c>
      <c r="C26" s="47" t="s">
        <v>64</v>
      </c>
      <c r="D26" s="236" t="s">
        <v>253</v>
      </c>
      <c r="E26" s="48">
        <v>4875.54</v>
      </c>
      <c r="F26" s="48">
        <v>0</v>
      </c>
      <c r="G26" s="48">
        <v>207.91</v>
      </c>
      <c r="H26" s="48">
        <v>371.02</v>
      </c>
      <c r="I26" s="48">
        <f t="shared" si="0"/>
        <v>146.2662</v>
      </c>
      <c r="J26" s="43">
        <f t="shared" si="1"/>
        <v>517.28620000000001</v>
      </c>
      <c r="K26" s="43">
        <f t="shared" si="2"/>
        <v>5600.7361999999994</v>
      </c>
      <c r="L26" s="43">
        <f t="shared" si="3"/>
        <v>414.42090000000002</v>
      </c>
      <c r="M26" s="48">
        <v>0</v>
      </c>
      <c r="N26" s="48">
        <v>649.13</v>
      </c>
      <c r="O26" s="42">
        <f t="shared" si="7"/>
        <v>48.755400000000002</v>
      </c>
      <c r="P26" s="48">
        <v>0</v>
      </c>
      <c r="Q26" s="43">
        <f t="shared" si="5"/>
        <v>1112.3063</v>
      </c>
      <c r="R26" s="44">
        <f t="shared" si="6"/>
        <v>4488.4298999999992</v>
      </c>
      <c r="S26" s="40"/>
    </row>
    <row r="27" spans="1:19" s="46" customFormat="1" ht="30" customHeight="1" x14ac:dyDescent="0.25">
      <c r="B27" s="47" t="s">
        <v>65</v>
      </c>
      <c r="C27" s="47" t="s">
        <v>66</v>
      </c>
      <c r="D27" s="236" t="s">
        <v>252</v>
      </c>
      <c r="E27" s="48">
        <v>6322.35</v>
      </c>
      <c r="F27" s="48">
        <v>0</v>
      </c>
      <c r="G27" s="48">
        <v>351.5</v>
      </c>
      <c r="H27" s="48">
        <v>406.32</v>
      </c>
      <c r="I27" s="48">
        <f t="shared" si="0"/>
        <v>189.6705</v>
      </c>
      <c r="J27" s="43">
        <f t="shared" si="1"/>
        <v>595.9905</v>
      </c>
      <c r="K27" s="43">
        <f t="shared" si="2"/>
        <v>7269.8405000000002</v>
      </c>
      <c r="L27" s="43">
        <f t="shared" si="3"/>
        <v>537.39975000000004</v>
      </c>
      <c r="M27" s="48">
        <v>1687</v>
      </c>
      <c r="N27" s="48">
        <v>1005.65</v>
      </c>
      <c r="O27" s="42">
        <f t="shared" si="7"/>
        <v>63.223500000000008</v>
      </c>
      <c r="P27" s="48">
        <v>0</v>
      </c>
      <c r="Q27" s="43">
        <f t="shared" si="5"/>
        <v>3293.2732500000002</v>
      </c>
      <c r="R27" s="44">
        <f t="shared" si="6"/>
        <v>3976.5672500000001</v>
      </c>
      <c r="S27" s="40"/>
    </row>
    <row r="28" spans="1:19" s="46" customFormat="1" ht="30" customHeight="1" x14ac:dyDescent="0.25">
      <c r="B28" s="47" t="s">
        <v>67</v>
      </c>
      <c r="C28" s="47" t="s">
        <v>68</v>
      </c>
      <c r="D28" s="236" t="s">
        <v>251</v>
      </c>
      <c r="E28" s="48">
        <v>4875.54</v>
      </c>
      <c r="F28" s="48">
        <v>0</v>
      </c>
      <c r="G28" s="48">
        <v>207.91</v>
      </c>
      <c r="H28" s="48">
        <v>371.02</v>
      </c>
      <c r="I28" s="48">
        <f t="shared" si="0"/>
        <v>146.2662</v>
      </c>
      <c r="J28" s="43">
        <f t="shared" si="1"/>
        <v>517.28620000000001</v>
      </c>
      <c r="K28" s="43">
        <f t="shared" si="2"/>
        <v>5600.7361999999994</v>
      </c>
      <c r="L28" s="43">
        <f t="shared" si="3"/>
        <v>414.42090000000002</v>
      </c>
      <c r="M28" s="48">
        <v>0</v>
      </c>
      <c r="N28" s="48">
        <v>649.13</v>
      </c>
      <c r="O28" s="42">
        <f t="shared" si="7"/>
        <v>48.755400000000002</v>
      </c>
      <c r="P28" s="48">
        <v>0</v>
      </c>
      <c r="Q28" s="43">
        <f t="shared" si="5"/>
        <v>1112.3063</v>
      </c>
      <c r="R28" s="44">
        <f t="shared" si="6"/>
        <v>4488.4298999999992</v>
      </c>
      <c r="S28" s="40"/>
    </row>
    <row r="29" spans="1:19" s="46" customFormat="1" ht="30" customHeight="1" x14ac:dyDescent="0.25">
      <c r="B29" s="47" t="s">
        <v>69</v>
      </c>
      <c r="C29" s="47" t="s">
        <v>70</v>
      </c>
      <c r="D29" s="236" t="s">
        <v>250</v>
      </c>
      <c r="E29" s="48">
        <v>6322.35</v>
      </c>
      <c r="F29" s="48">
        <v>0</v>
      </c>
      <c r="G29" s="48">
        <v>351.5</v>
      </c>
      <c r="H29" s="48">
        <v>406.32</v>
      </c>
      <c r="I29" s="48">
        <f t="shared" si="0"/>
        <v>189.6705</v>
      </c>
      <c r="J29" s="43">
        <f t="shared" si="1"/>
        <v>595.9905</v>
      </c>
      <c r="K29" s="43">
        <f t="shared" si="2"/>
        <v>7269.8405000000002</v>
      </c>
      <c r="L29" s="43">
        <f t="shared" si="3"/>
        <v>537.39975000000004</v>
      </c>
      <c r="M29" s="48">
        <v>0</v>
      </c>
      <c r="N29" s="48">
        <v>1005.65</v>
      </c>
      <c r="O29" s="42">
        <f t="shared" si="7"/>
        <v>63.223500000000008</v>
      </c>
      <c r="P29" s="48">
        <v>0</v>
      </c>
      <c r="Q29" s="43">
        <f t="shared" si="5"/>
        <v>1606.2732500000002</v>
      </c>
      <c r="R29" s="44">
        <f t="shared" si="6"/>
        <v>5663.5672500000001</v>
      </c>
      <c r="S29" s="40"/>
    </row>
    <row r="30" spans="1:19" s="46" customFormat="1" ht="30" customHeight="1" x14ac:dyDescent="0.25">
      <c r="B30" s="47" t="s">
        <v>71</v>
      </c>
      <c r="C30" s="47" t="s">
        <v>72</v>
      </c>
      <c r="D30" s="236" t="s">
        <v>253</v>
      </c>
      <c r="E30" s="48">
        <v>4875.54</v>
      </c>
      <c r="F30" s="48">
        <v>0</v>
      </c>
      <c r="G30" s="48">
        <v>207.91</v>
      </c>
      <c r="H30" s="48">
        <v>371.02</v>
      </c>
      <c r="I30" s="48">
        <f t="shared" si="0"/>
        <v>146.2662</v>
      </c>
      <c r="J30" s="43">
        <f t="shared" si="1"/>
        <v>517.28620000000001</v>
      </c>
      <c r="K30" s="43">
        <f t="shared" si="2"/>
        <v>5600.7361999999994</v>
      </c>
      <c r="L30" s="43">
        <f t="shared" si="3"/>
        <v>414.42090000000002</v>
      </c>
      <c r="M30" s="48">
        <v>1355</v>
      </c>
      <c r="N30" s="48">
        <v>649.13</v>
      </c>
      <c r="O30" s="42">
        <f t="shared" si="7"/>
        <v>48.755400000000002</v>
      </c>
      <c r="P30" s="48">
        <v>0</v>
      </c>
      <c r="Q30" s="43">
        <f t="shared" si="5"/>
        <v>2467.3063000000002</v>
      </c>
      <c r="R30" s="44">
        <f t="shared" si="6"/>
        <v>3133.4298999999992</v>
      </c>
      <c r="S30" s="40"/>
    </row>
    <row r="31" spans="1:19" s="46" customFormat="1" ht="30" customHeight="1" x14ac:dyDescent="0.25">
      <c r="B31" s="47" t="s">
        <v>73</v>
      </c>
      <c r="C31" s="47" t="s">
        <v>74</v>
      </c>
      <c r="D31" s="236" t="s">
        <v>249</v>
      </c>
      <c r="E31" s="48">
        <v>15441.5</v>
      </c>
      <c r="F31" s="48">
        <v>0</v>
      </c>
      <c r="G31" s="48">
        <v>566.5</v>
      </c>
      <c r="H31" s="48">
        <v>835.5</v>
      </c>
      <c r="I31" s="48">
        <f>(E31*3%)</f>
        <v>463.245</v>
      </c>
      <c r="J31" s="43">
        <f>(H31+I31)</f>
        <v>1298.7449999999999</v>
      </c>
      <c r="K31" s="43">
        <f>SUM(E31:I31)</f>
        <v>17306.744999999999</v>
      </c>
      <c r="L31" s="43">
        <f t="shared" si="3"/>
        <v>1312.5275000000001</v>
      </c>
      <c r="M31" s="48">
        <v>0</v>
      </c>
      <c r="N31" s="48">
        <v>3376.71</v>
      </c>
      <c r="O31" s="42">
        <v>0</v>
      </c>
      <c r="P31" s="48">
        <v>0</v>
      </c>
      <c r="Q31" s="43">
        <f>(L31+M31+N31+O31+P31)</f>
        <v>4689.2375000000002</v>
      </c>
      <c r="R31" s="44">
        <f>(K31-Q31)</f>
        <v>12617.5075</v>
      </c>
      <c r="S31" s="40"/>
    </row>
    <row r="32" spans="1:19" s="46" customFormat="1" ht="30" customHeight="1" x14ac:dyDescent="0.25">
      <c r="B32" s="47" t="s">
        <v>90</v>
      </c>
      <c r="C32" s="47" t="s">
        <v>91</v>
      </c>
      <c r="D32" s="236" t="s">
        <v>253</v>
      </c>
      <c r="E32" s="48">
        <v>15441.5</v>
      </c>
      <c r="F32" s="48">
        <v>0</v>
      </c>
      <c r="G32" s="48">
        <v>566.5</v>
      </c>
      <c r="H32" s="48">
        <v>835.5</v>
      </c>
      <c r="I32" s="48">
        <f>(E32*3%)</f>
        <v>463.245</v>
      </c>
      <c r="J32" s="43">
        <f>(H32+I32)</f>
        <v>1298.7449999999999</v>
      </c>
      <c r="K32" s="43">
        <f>SUM(E32:I32)</f>
        <v>17306.744999999999</v>
      </c>
      <c r="L32" s="43">
        <f t="shared" si="3"/>
        <v>1312.5275000000001</v>
      </c>
      <c r="M32" s="48">
        <v>0</v>
      </c>
      <c r="N32" s="48">
        <v>3376.71</v>
      </c>
      <c r="O32" s="42">
        <v>0</v>
      </c>
      <c r="P32" s="48">
        <v>0</v>
      </c>
      <c r="Q32" s="43">
        <f>(L32+M32+N32+O32+P32)</f>
        <v>4689.2375000000002</v>
      </c>
      <c r="R32" s="44">
        <f>(K32-Q32)</f>
        <v>12617.5075</v>
      </c>
      <c r="S32" s="40"/>
    </row>
    <row r="33" spans="1:19" s="46" customFormat="1" ht="30" customHeight="1" x14ac:dyDescent="0.25">
      <c r="B33" s="47" t="s">
        <v>92</v>
      </c>
      <c r="C33" s="47" t="s">
        <v>93</v>
      </c>
      <c r="D33" s="236" t="s">
        <v>252</v>
      </c>
      <c r="E33" s="48">
        <v>15441.5</v>
      </c>
      <c r="F33" s="48">
        <v>0</v>
      </c>
      <c r="G33" s="48">
        <v>566.5</v>
      </c>
      <c r="H33" s="48">
        <v>835.5</v>
      </c>
      <c r="I33" s="48">
        <f>(E33*3%)</f>
        <v>463.245</v>
      </c>
      <c r="J33" s="43">
        <f>(H33+I33)</f>
        <v>1298.7449999999999</v>
      </c>
      <c r="K33" s="43">
        <f>SUM(E33:I33)</f>
        <v>17306.744999999999</v>
      </c>
      <c r="L33" s="43">
        <f t="shared" si="3"/>
        <v>1312.5275000000001</v>
      </c>
      <c r="M33" s="48">
        <v>9068.5400000000009</v>
      </c>
      <c r="N33" s="48">
        <v>3376.71</v>
      </c>
      <c r="O33" s="42">
        <v>0</v>
      </c>
      <c r="P33" s="48">
        <v>0</v>
      </c>
      <c r="Q33" s="43">
        <f>(L33+M33+N33+O33+P33)</f>
        <v>13757.7775</v>
      </c>
      <c r="R33" s="44">
        <f>(K33-Q33)</f>
        <v>3548.9674999999988</v>
      </c>
      <c r="S33" s="40"/>
    </row>
    <row r="34" spans="1:19" s="57" customFormat="1" ht="30" customHeight="1" thickBot="1" x14ac:dyDescent="0.3">
      <c r="B34" s="60" t="s">
        <v>96</v>
      </c>
      <c r="C34" s="60" t="s">
        <v>97</v>
      </c>
      <c r="D34" s="236" t="s">
        <v>251</v>
      </c>
      <c r="E34" s="61">
        <v>5732.27</v>
      </c>
      <c r="F34" s="61">
        <v>88.09</v>
      </c>
      <c r="G34" s="61">
        <v>318.7</v>
      </c>
      <c r="H34" s="61">
        <v>368.41</v>
      </c>
      <c r="I34" s="61">
        <f t="shared" si="0"/>
        <v>171.96809999999999</v>
      </c>
      <c r="J34" s="55">
        <f t="shared" si="1"/>
        <v>540.37810000000002</v>
      </c>
      <c r="K34" s="55">
        <f t="shared" si="2"/>
        <v>6679.4381000000003</v>
      </c>
      <c r="L34" s="55">
        <v>537.4</v>
      </c>
      <c r="M34" s="61">
        <v>2106</v>
      </c>
      <c r="N34" s="61">
        <v>879.54</v>
      </c>
      <c r="O34" s="54">
        <v>0</v>
      </c>
      <c r="P34" s="61">
        <v>0</v>
      </c>
      <c r="Q34" s="55">
        <f t="shared" si="5"/>
        <v>3522.94</v>
      </c>
      <c r="R34" s="56">
        <f t="shared" si="6"/>
        <v>3156.4981000000002</v>
      </c>
      <c r="S34" s="51"/>
    </row>
    <row r="35" spans="1:19" s="67" customFormat="1" ht="21" customHeight="1" thickBot="1" x14ac:dyDescent="0.3">
      <c r="A35" s="62"/>
      <c r="B35" s="63"/>
      <c r="C35" s="63" t="s">
        <v>75</v>
      </c>
      <c r="D35" s="63"/>
      <c r="E35" s="64">
        <f t="shared" ref="E35:R35" si="8">SUM(E5:E34)</f>
        <v>245443.65000000005</v>
      </c>
      <c r="F35" s="64">
        <f t="shared" si="8"/>
        <v>2347.8000000000006</v>
      </c>
      <c r="G35" s="64">
        <f t="shared" si="8"/>
        <v>10491.27</v>
      </c>
      <c r="H35" s="64">
        <f>SUM(H5:H34)</f>
        <v>14422.960000000001</v>
      </c>
      <c r="I35" s="64">
        <f t="shared" si="8"/>
        <v>7363.3095000000012</v>
      </c>
      <c r="J35" s="64">
        <f t="shared" si="8"/>
        <v>21786.269500000002</v>
      </c>
      <c r="K35" s="64">
        <f t="shared" si="8"/>
        <v>280068.98949999997</v>
      </c>
      <c r="L35" s="64">
        <f t="shared" si="8"/>
        <v>21055.247900000006</v>
      </c>
      <c r="M35" s="64">
        <f t="shared" si="8"/>
        <v>31696.11</v>
      </c>
      <c r="N35" s="64">
        <f t="shared" si="8"/>
        <v>46195.899999999994</v>
      </c>
      <c r="O35" s="64">
        <f t="shared" si="8"/>
        <v>1170.5095000000003</v>
      </c>
      <c r="P35" s="64">
        <f t="shared" si="8"/>
        <v>0</v>
      </c>
      <c r="Q35" s="64">
        <f t="shared" si="8"/>
        <v>100117.7674</v>
      </c>
      <c r="R35" s="65">
        <f t="shared" si="8"/>
        <v>179951.22209999998</v>
      </c>
      <c r="S35" s="66"/>
    </row>
    <row r="36" spans="1:19" ht="10.5" customHeight="1" x14ac:dyDescent="0.25">
      <c r="A36" s="68"/>
      <c r="B36" s="33"/>
      <c r="C36" s="69"/>
      <c r="D36" s="69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34"/>
    </row>
    <row r="37" spans="1:19" ht="15.75" x14ac:dyDescent="0.25">
      <c r="A37" s="34"/>
      <c r="B37" s="71"/>
      <c r="C37" s="322" t="s">
        <v>98</v>
      </c>
      <c r="D37" s="322"/>
      <c r="E37" s="322"/>
      <c r="G37" s="72"/>
      <c r="H37" s="73"/>
      <c r="I37" s="322" t="s">
        <v>99</v>
      </c>
      <c r="J37" s="322"/>
      <c r="K37" s="322"/>
      <c r="L37" s="34"/>
      <c r="N37" s="34"/>
      <c r="O37" s="322" t="s">
        <v>100</v>
      </c>
      <c r="P37" s="322"/>
      <c r="Q37" s="322"/>
      <c r="R37" s="322"/>
    </row>
    <row r="38" spans="1:19" ht="22.5" customHeight="1" x14ac:dyDescent="0.25">
      <c r="A38" s="34"/>
      <c r="B38" s="69"/>
      <c r="C38" s="74"/>
      <c r="D38" s="74"/>
      <c r="E38" s="74"/>
      <c r="G38" s="74"/>
      <c r="H38" s="73"/>
      <c r="I38" s="73"/>
      <c r="K38" s="73"/>
      <c r="L38" s="34"/>
      <c r="N38" s="34"/>
      <c r="O38" s="72"/>
      <c r="P38" s="34"/>
      <c r="R38" s="34"/>
    </row>
    <row r="39" spans="1:19" ht="15.75" x14ac:dyDescent="0.25">
      <c r="A39" s="34"/>
      <c r="B39" s="33"/>
      <c r="C39" s="72" t="s">
        <v>101</v>
      </c>
      <c r="D39" s="72"/>
      <c r="E39" s="72"/>
      <c r="G39" s="73"/>
      <c r="H39" s="73"/>
      <c r="I39" s="72" t="s">
        <v>79</v>
      </c>
      <c r="K39" s="73"/>
      <c r="L39" s="34"/>
      <c r="O39" s="322" t="s">
        <v>102</v>
      </c>
      <c r="P39" s="322"/>
      <c r="Q39" s="322"/>
      <c r="R39" s="322"/>
      <c r="S39" s="34"/>
    </row>
    <row r="40" spans="1:19" ht="15.75" x14ac:dyDescent="0.25">
      <c r="A40" s="34"/>
      <c r="B40" s="33"/>
      <c r="C40" s="322" t="s">
        <v>82</v>
      </c>
      <c r="D40" s="322"/>
      <c r="E40" s="322"/>
      <c r="G40" s="73"/>
      <c r="H40" s="73"/>
      <c r="I40" s="322" t="s">
        <v>83</v>
      </c>
      <c r="J40" s="322"/>
      <c r="K40" s="322"/>
      <c r="L40" s="34"/>
      <c r="O40" s="322" t="s">
        <v>84</v>
      </c>
      <c r="P40" s="322"/>
      <c r="Q40" s="322"/>
      <c r="R40" s="322"/>
      <c r="S40" s="34"/>
    </row>
    <row r="41" spans="1:19" ht="15.75" x14ac:dyDescent="0.25">
      <c r="A41" s="34"/>
      <c r="B41" s="33"/>
      <c r="C41" s="322" t="s">
        <v>85</v>
      </c>
      <c r="D41" s="322"/>
      <c r="E41" s="322"/>
      <c r="G41" s="73"/>
      <c r="H41" s="73"/>
      <c r="I41" s="322" t="s">
        <v>86</v>
      </c>
      <c r="J41" s="322"/>
      <c r="K41" s="322"/>
      <c r="L41" s="34"/>
      <c r="O41" s="322" t="s">
        <v>87</v>
      </c>
      <c r="P41" s="322"/>
      <c r="Q41" s="322"/>
      <c r="R41" s="322"/>
      <c r="S41" s="34"/>
    </row>
    <row r="42" spans="1:19" x14ac:dyDescent="0.25">
      <c r="A42" s="34"/>
      <c r="B42" s="33"/>
      <c r="C42" s="33"/>
      <c r="D42" s="33"/>
      <c r="E42" s="34"/>
      <c r="F42" s="34"/>
      <c r="G42" s="34"/>
      <c r="K42" s="34"/>
      <c r="L42" s="34"/>
      <c r="M42" s="70"/>
      <c r="Q42" s="34"/>
      <c r="R42" s="34"/>
      <c r="S42" s="34"/>
    </row>
    <row r="43" spans="1:19" x14ac:dyDescent="0.25">
      <c r="B43" s="33"/>
      <c r="C43" s="33"/>
      <c r="D43" s="33"/>
      <c r="E43" s="34"/>
      <c r="F43" s="34"/>
      <c r="G43" s="34"/>
      <c r="H43" s="34"/>
      <c r="I43" s="34"/>
      <c r="J43" s="70"/>
      <c r="K43" s="34"/>
      <c r="L43" s="34"/>
      <c r="M43" s="34"/>
      <c r="N43" s="34"/>
      <c r="O43" s="34"/>
      <c r="P43" s="34"/>
      <c r="Q43" s="34"/>
    </row>
    <row r="44" spans="1:19" x14ac:dyDescent="0.25">
      <c r="B44" s="33"/>
      <c r="C44" s="33"/>
      <c r="D44" s="33"/>
      <c r="E44" s="34"/>
      <c r="F44" s="34"/>
      <c r="G44" s="34"/>
      <c r="H44" s="34"/>
      <c r="I44" s="34"/>
      <c r="J44" s="70"/>
      <c r="K44" s="34"/>
      <c r="L44" s="34"/>
      <c r="M44" s="34"/>
      <c r="N44" s="34"/>
      <c r="O44" s="34"/>
      <c r="P44" s="34"/>
      <c r="Q44" s="34"/>
    </row>
    <row r="45" spans="1:19" x14ac:dyDescent="0.25">
      <c r="B45" s="33"/>
      <c r="C45" s="33"/>
      <c r="D45" s="33"/>
      <c r="E45" s="34"/>
      <c r="F45" s="34"/>
      <c r="G45" s="34"/>
      <c r="H45" s="34"/>
      <c r="I45" s="34"/>
      <c r="J45" s="70"/>
      <c r="K45" s="34"/>
      <c r="L45" s="34"/>
      <c r="M45" s="34"/>
      <c r="N45" s="34"/>
      <c r="O45" s="34"/>
      <c r="P45" s="34"/>
      <c r="Q45" s="34"/>
      <c r="R45" s="34"/>
    </row>
    <row r="46" spans="1:19" x14ac:dyDescent="0.25">
      <c r="B46" s="33"/>
      <c r="C46" s="33"/>
      <c r="D46" s="33"/>
      <c r="E46" s="34"/>
      <c r="F46" s="34"/>
      <c r="G46" s="34"/>
      <c r="H46" s="34"/>
      <c r="I46" s="34"/>
      <c r="J46" s="70"/>
      <c r="K46" s="34"/>
      <c r="L46" s="34"/>
      <c r="M46" s="34"/>
      <c r="N46" s="34"/>
      <c r="O46" s="34"/>
      <c r="P46" s="34"/>
      <c r="Q46" s="34"/>
      <c r="R46" s="34"/>
    </row>
    <row r="47" spans="1:19" x14ac:dyDescent="0.25">
      <c r="B47" s="33"/>
      <c r="C47" s="33"/>
      <c r="D47" s="33"/>
      <c r="E47" s="34"/>
      <c r="F47" s="34"/>
      <c r="G47" s="34"/>
      <c r="H47" s="34"/>
      <c r="I47" s="34"/>
      <c r="J47" s="70"/>
      <c r="K47" s="34"/>
      <c r="L47" s="34"/>
      <c r="M47" s="34"/>
      <c r="N47" s="34"/>
      <c r="O47" s="34"/>
      <c r="P47" s="34"/>
      <c r="Q47" s="34"/>
      <c r="R47" s="34"/>
    </row>
    <row r="48" spans="1:19" x14ac:dyDescent="0.25">
      <c r="B48" s="33"/>
      <c r="C48" s="33"/>
      <c r="D48" s="33"/>
      <c r="E48" s="34"/>
      <c r="F48" s="34"/>
      <c r="G48" s="34"/>
      <c r="H48" s="34"/>
      <c r="I48" s="34"/>
      <c r="J48" s="70"/>
      <c r="K48" s="34"/>
      <c r="L48" s="34"/>
      <c r="M48" s="34"/>
      <c r="N48" s="34"/>
      <c r="O48" s="34"/>
      <c r="P48" s="34"/>
      <c r="Q48" s="34"/>
      <c r="R48" s="34"/>
    </row>
    <row r="49" spans="2:17" x14ac:dyDescent="0.25">
      <c r="B49" s="33"/>
      <c r="C49" s="33"/>
      <c r="D49" s="33"/>
      <c r="E49" s="34"/>
      <c r="F49" s="34"/>
      <c r="G49" s="34"/>
      <c r="H49" s="34"/>
      <c r="I49" s="34"/>
      <c r="J49" s="70"/>
      <c r="K49" s="34"/>
      <c r="L49" s="34"/>
      <c r="M49" s="34"/>
      <c r="N49" s="34"/>
      <c r="O49" s="34"/>
      <c r="P49" s="34"/>
      <c r="Q49" s="34"/>
    </row>
    <row r="50" spans="2:17" x14ac:dyDescent="0.25">
      <c r="B50" s="33"/>
      <c r="C50" s="33"/>
      <c r="D50" s="33"/>
      <c r="E50" s="34"/>
      <c r="F50" s="34"/>
      <c r="G50" s="34"/>
      <c r="H50" s="34"/>
      <c r="I50" s="34"/>
      <c r="J50" s="70"/>
      <c r="K50" s="34"/>
      <c r="L50" s="34"/>
      <c r="M50" s="34"/>
      <c r="N50" s="34"/>
      <c r="O50" s="34"/>
      <c r="P50" s="34"/>
      <c r="Q50" s="34"/>
    </row>
    <row r="51" spans="2:17" x14ac:dyDescent="0.25">
      <c r="B51" s="33"/>
      <c r="C51" s="33"/>
      <c r="D51" s="33"/>
      <c r="E51" s="34"/>
      <c r="F51" s="34"/>
      <c r="G51" s="34"/>
      <c r="H51" s="34"/>
      <c r="I51" s="34"/>
      <c r="J51" s="70"/>
      <c r="K51" s="34"/>
      <c r="L51" s="34"/>
      <c r="M51" s="34"/>
      <c r="N51" s="34"/>
      <c r="O51" s="34"/>
      <c r="P51" s="34"/>
      <c r="Q51" s="34"/>
    </row>
    <row r="52" spans="2:17" x14ac:dyDescent="0.25">
      <c r="B52" s="33"/>
      <c r="C52" s="33"/>
      <c r="D52" s="33"/>
      <c r="E52" s="34"/>
      <c r="F52" s="34"/>
      <c r="G52" s="34"/>
      <c r="H52" s="34"/>
      <c r="I52" s="34"/>
      <c r="J52" s="70"/>
      <c r="K52" s="34"/>
      <c r="L52" s="34"/>
      <c r="M52" s="34"/>
      <c r="N52" s="34"/>
      <c r="O52" s="34"/>
      <c r="P52" s="34"/>
      <c r="Q52" s="34"/>
    </row>
    <row r="53" spans="2:17" x14ac:dyDescent="0.25">
      <c r="B53" s="33"/>
      <c r="C53" s="33"/>
      <c r="D53" s="33"/>
      <c r="E53" s="34"/>
      <c r="F53" s="34"/>
      <c r="G53" s="34"/>
      <c r="H53" s="34"/>
      <c r="I53" s="34"/>
      <c r="J53" s="70"/>
      <c r="K53" s="34"/>
      <c r="L53" s="34"/>
      <c r="M53" s="34"/>
      <c r="N53" s="34"/>
      <c r="O53" s="34"/>
      <c r="P53" s="34"/>
      <c r="Q53" s="34"/>
    </row>
    <row r="54" spans="2:17" x14ac:dyDescent="0.25">
      <c r="B54" s="33"/>
      <c r="C54" s="33"/>
      <c r="D54" s="33"/>
      <c r="E54" s="34"/>
      <c r="F54" s="34"/>
      <c r="G54" s="34"/>
      <c r="H54" s="34"/>
      <c r="I54" s="34"/>
      <c r="J54" s="70"/>
      <c r="K54" s="34"/>
      <c r="L54" s="34"/>
      <c r="M54" s="34"/>
      <c r="N54" s="34"/>
      <c r="O54" s="34"/>
      <c r="P54" s="34"/>
      <c r="Q54" s="34"/>
    </row>
    <row r="55" spans="2:17" x14ac:dyDescent="0.25">
      <c r="B55" s="33"/>
      <c r="C55" s="33"/>
      <c r="D55" s="33"/>
      <c r="E55" s="34"/>
      <c r="F55" s="34"/>
      <c r="G55" s="34"/>
      <c r="H55" s="34"/>
      <c r="I55" s="34"/>
      <c r="J55" s="70"/>
      <c r="K55" s="34"/>
      <c r="L55" s="34"/>
      <c r="M55" s="34"/>
      <c r="N55" s="34"/>
      <c r="O55" s="34"/>
      <c r="P55" s="34"/>
      <c r="Q55" s="34"/>
    </row>
    <row r="56" spans="2:17" x14ac:dyDescent="0.25">
      <c r="B56" s="33"/>
      <c r="C56" s="33"/>
      <c r="D56" s="33"/>
      <c r="E56" s="34"/>
      <c r="F56" s="34"/>
      <c r="G56" s="34"/>
      <c r="H56" s="34"/>
      <c r="I56" s="34"/>
      <c r="J56" s="70"/>
      <c r="K56" s="34"/>
      <c r="L56" s="34"/>
      <c r="M56" s="34"/>
      <c r="N56" s="34"/>
      <c r="O56" s="34"/>
      <c r="P56" s="34"/>
      <c r="Q56" s="34"/>
    </row>
    <row r="57" spans="2:17" x14ac:dyDescent="0.25">
      <c r="B57" s="33"/>
      <c r="C57" s="33"/>
      <c r="D57" s="33"/>
      <c r="E57" s="34"/>
      <c r="F57" s="34"/>
      <c r="G57" s="34"/>
      <c r="H57" s="34"/>
      <c r="I57" s="34"/>
      <c r="J57" s="70"/>
      <c r="K57" s="34"/>
      <c r="L57" s="34"/>
      <c r="M57" s="34"/>
      <c r="N57" s="34"/>
      <c r="O57" s="34"/>
      <c r="P57" s="34"/>
      <c r="Q57" s="34"/>
    </row>
    <row r="58" spans="2:17" x14ac:dyDescent="0.25">
      <c r="B58" s="71"/>
      <c r="C58" s="75"/>
      <c r="D58" s="75"/>
      <c r="E58" s="34"/>
      <c r="F58" s="34"/>
      <c r="G58" s="34"/>
      <c r="H58" s="34"/>
      <c r="I58" s="34"/>
      <c r="J58" s="70"/>
      <c r="K58" s="34"/>
      <c r="L58" s="34"/>
      <c r="M58" s="34"/>
      <c r="N58" s="34"/>
      <c r="O58" s="34"/>
      <c r="P58" s="34"/>
      <c r="Q58" s="34"/>
    </row>
    <row r="59" spans="2:17" x14ac:dyDescent="0.25">
      <c r="B59" s="71"/>
      <c r="C59" s="75"/>
      <c r="D59" s="75"/>
      <c r="E59" s="34"/>
      <c r="F59" s="34"/>
      <c r="G59" s="34"/>
      <c r="H59" s="34"/>
      <c r="I59" s="34"/>
      <c r="J59" s="70"/>
      <c r="K59" s="34"/>
      <c r="L59" s="34"/>
      <c r="M59" s="34"/>
      <c r="N59" s="34"/>
      <c r="O59" s="34"/>
      <c r="P59" s="34"/>
      <c r="Q59" s="34"/>
    </row>
    <row r="60" spans="2:17" x14ac:dyDescent="0.25">
      <c r="B60" s="71"/>
      <c r="C60" s="75"/>
      <c r="D60" s="75"/>
      <c r="E60" s="34"/>
      <c r="F60" s="34"/>
      <c r="G60" s="34"/>
      <c r="H60" s="34"/>
      <c r="I60" s="34"/>
      <c r="J60" s="70"/>
      <c r="K60" s="34"/>
      <c r="L60" s="34"/>
      <c r="M60" s="34"/>
      <c r="N60" s="34"/>
      <c r="O60" s="34"/>
      <c r="P60" s="34"/>
      <c r="Q60" s="34"/>
    </row>
    <row r="61" spans="2:17" x14ac:dyDescent="0.25">
      <c r="B61" s="71"/>
      <c r="C61" s="75"/>
      <c r="D61" s="75"/>
      <c r="E61" s="34"/>
      <c r="F61" s="34"/>
      <c r="G61" s="34"/>
      <c r="H61" s="34"/>
      <c r="I61" s="34"/>
      <c r="J61" s="70"/>
      <c r="K61" s="34"/>
      <c r="L61" s="34"/>
      <c r="M61" s="34"/>
      <c r="N61" s="34"/>
      <c r="O61" s="34"/>
      <c r="P61" s="34"/>
      <c r="Q61" s="34"/>
    </row>
    <row r="62" spans="2:17" x14ac:dyDescent="0.25">
      <c r="B62" s="33"/>
      <c r="C62" s="33"/>
      <c r="D62" s="33"/>
      <c r="E62" s="34"/>
      <c r="F62" s="34"/>
      <c r="G62" s="34"/>
      <c r="H62" s="34"/>
      <c r="I62" s="34"/>
      <c r="J62" s="70"/>
      <c r="K62" s="34"/>
    </row>
    <row r="63" spans="2:17" x14ac:dyDescent="0.25">
      <c r="B63" s="33"/>
      <c r="C63" s="33"/>
      <c r="D63" s="33"/>
      <c r="E63" s="34"/>
      <c r="F63" s="34"/>
      <c r="G63" s="34"/>
      <c r="H63" s="34"/>
      <c r="I63" s="34"/>
      <c r="J63" s="70"/>
      <c r="K63" s="34"/>
    </row>
    <row r="64" spans="2:17" x14ac:dyDescent="0.25">
      <c r="B64" s="33"/>
      <c r="C64" s="33"/>
      <c r="D64" s="33"/>
      <c r="E64" s="34"/>
      <c r="F64" s="34"/>
      <c r="G64" s="34"/>
      <c r="H64" s="34"/>
      <c r="I64" s="34"/>
      <c r="J64" s="70"/>
      <c r="K64" s="34"/>
    </row>
    <row r="65" spans="2:18" x14ac:dyDescent="0.25">
      <c r="B65" s="33"/>
      <c r="C65" s="33"/>
      <c r="D65" s="33"/>
      <c r="E65" s="34"/>
      <c r="F65" s="34"/>
      <c r="G65" s="34"/>
      <c r="H65" s="34"/>
      <c r="I65" s="34"/>
      <c r="J65" s="70"/>
      <c r="K65" s="34"/>
    </row>
    <row r="66" spans="2:18" x14ac:dyDescent="0.25">
      <c r="B66" s="33"/>
      <c r="C66" s="33"/>
      <c r="D66" s="33"/>
      <c r="E66" s="34"/>
      <c r="F66" s="34"/>
      <c r="G66" s="34"/>
      <c r="H66" s="34"/>
      <c r="I66" s="34"/>
      <c r="J66" s="70"/>
      <c r="K66" s="34"/>
    </row>
    <row r="67" spans="2:18" x14ac:dyDescent="0.25">
      <c r="B67" s="33"/>
      <c r="C67" s="33"/>
      <c r="D67" s="33"/>
      <c r="E67" s="34"/>
      <c r="F67" s="34"/>
      <c r="G67" s="34"/>
      <c r="H67" s="34"/>
      <c r="I67" s="34"/>
      <c r="J67" s="70"/>
      <c r="K67" s="34"/>
    </row>
    <row r="68" spans="2:18" ht="13.5" x14ac:dyDescent="0.25">
      <c r="B68" s="69"/>
      <c r="C68" s="69"/>
      <c r="D68" s="69"/>
      <c r="E68" s="34"/>
      <c r="F68" s="34"/>
      <c r="G68" s="70"/>
      <c r="H68" s="34"/>
      <c r="I68" s="70"/>
      <c r="J68" s="70"/>
      <c r="K68" s="34"/>
      <c r="L68" s="34"/>
      <c r="M68" s="34"/>
      <c r="N68" s="34"/>
      <c r="O68" s="34"/>
      <c r="P68" s="34"/>
      <c r="Q68" s="34"/>
    </row>
    <row r="69" spans="2:18" x14ac:dyDescent="0.25">
      <c r="B69" s="33"/>
      <c r="C69" s="33"/>
      <c r="D69" s="33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</row>
    <row r="70" spans="2:18" x14ac:dyDescent="0.25">
      <c r="B70" s="71"/>
      <c r="C70" s="33"/>
      <c r="D70" s="33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</row>
    <row r="71" spans="2:18" x14ac:dyDescent="0.25">
      <c r="B71" s="33"/>
      <c r="C71" s="33"/>
      <c r="D71" s="33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</row>
    <row r="72" spans="2:18" x14ac:dyDescent="0.25">
      <c r="B72" s="33"/>
      <c r="C72" s="33"/>
      <c r="D72" s="33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</row>
    <row r="73" spans="2:18" x14ac:dyDescent="0.25">
      <c r="B73" s="33"/>
      <c r="C73" s="33"/>
      <c r="D73" s="33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</row>
    <row r="74" spans="2:18" x14ac:dyDescent="0.25">
      <c r="B74" s="33"/>
      <c r="C74" s="33"/>
      <c r="D74" s="33"/>
      <c r="E74" s="34"/>
      <c r="F74" s="34"/>
      <c r="G74" s="34"/>
      <c r="H74" s="76"/>
      <c r="I74" s="34"/>
      <c r="J74" s="34"/>
      <c r="K74" s="34"/>
      <c r="L74" s="34"/>
      <c r="M74" s="34"/>
      <c r="N74" s="34"/>
      <c r="O74" s="34"/>
      <c r="P74" s="34"/>
      <c r="Q74" s="34"/>
    </row>
    <row r="75" spans="2:18" x14ac:dyDescent="0.25">
      <c r="B75" s="33"/>
      <c r="C75" s="33"/>
      <c r="D75" s="33"/>
      <c r="E75" s="34"/>
      <c r="F75" s="34"/>
      <c r="G75" s="34"/>
      <c r="H75" s="76"/>
      <c r="I75" s="34"/>
      <c r="J75" s="34"/>
      <c r="K75" s="34"/>
      <c r="L75" s="34"/>
      <c r="M75" s="34"/>
      <c r="N75" s="34"/>
      <c r="O75" s="34"/>
      <c r="P75" s="34"/>
      <c r="Q75" s="34"/>
    </row>
    <row r="76" spans="2:18" x14ac:dyDescent="0.25">
      <c r="B76" s="33"/>
      <c r="C76" s="33"/>
      <c r="D76" s="33"/>
      <c r="E76" s="34"/>
      <c r="F76" s="34"/>
      <c r="G76" s="34"/>
      <c r="H76" s="76"/>
      <c r="I76" s="34"/>
      <c r="J76" s="34"/>
      <c r="K76" s="34"/>
      <c r="L76" s="34"/>
      <c r="M76" s="34"/>
      <c r="N76" s="34"/>
      <c r="O76" s="34"/>
      <c r="P76" s="34"/>
      <c r="Q76" s="34"/>
    </row>
    <row r="77" spans="2:18" x14ac:dyDescent="0.25">
      <c r="B77" s="33"/>
      <c r="C77" s="33"/>
      <c r="D77" s="33"/>
      <c r="E77" s="34"/>
      <c r="F77" s="34"/>
      <c r="G77" s="34"/>
      <c r="H77" s="76"/>
      <c r="I77" s="34"/>
      <c r="J77" s="34"/>
      <c r="K77" s="34"/>
      <c r="L77" s="34"/>
      <c r="M77" s="34"/>
      <c r="N77" s="34"/>
      <c r="O77" s="34"/>
      <c r="P77" s="34"/>
      <c r="Q77" s="34"/>
      <c r="R77" s="34"/>
    </row>
    <row r="78" spans="2:18" x14ac:dyDescent="0.25">
      <c r="B78" s="33"/>
      <c r="C78" s="33"/>
      <c r="D78" s="33"/>
      <c r="E78" s="34"/>
      <c r="F78" s="34"/>
      <c r="G78" s="34"/>
      <c r="H78" s="76"/>
      <c r="I78" s="34"/>
      <c r="J78" s="34"/>
      <c r="K78" s="34"/>
      <c r="L78" s="34"/>
      <c r="M78" s="34"/>
      <c r="N78" s="34"/>
      <c r="O78" s="34"/>
      <c r="P78" s="34"/>
      <c r="Q78" s="34"/>
      <c r="R78" s="34"/>
    </row>
    <row r="79" spans="2:18" x14ac:dyDescent="0.25">
      <c r="B79" s="33"/>
      <c r="C79" s="33"/>
      <c r="D79" s="33"/>
      <c r="E79" s="34"/>
      <c r="F79" s="34"/>
      <c r="G79" s="34"/>
      <c r="H79" s="76"/>
      <c r="I79" s="34"/>
      <c r="J79" s="34"/>
      <c r="K79" s="34"/>
      <c r="R79" s="34"/>
    </row>
    <row r="80" spans="2:18" x14ac:dyDescent="0.25">
      <c r="B80" s="33"/>
      <c r="C80" s="33"/>
      <c r="D80" s="33"/>
      <c r="E80" s="34"/>
      <c r="F80" s="34"/>
      <c r="G80" s="34"/>
      <c r="H80" s="76"/>
      <c r="I80" s="34"/>
      <c r="J80" s="34"/>
      <c r="K80" s="34"/>
      <c r="R80" s="34"/>
    </row>
    <row r="81" spans="2:18" x14ac:dyDescent="0.25">
      <c r="B81" s="33"/>
      <c r="C81" s="33"/>
      <c r="D81" s="33"/>
      <c r="E81" s="34"/>
      <c r="F81" s="34"/>
      <c r="G81" s="34"/>
      <c r="H81" s="76"/>
      <c r="I81" s="34"/>
      <c r="J81" s="34"/>
      <c r="K81" s="34"/>
    </row>
    <row r="82" spans="2:18" x14ac:dyDescent="0.25">
      <c r="B82" s="33"/>
      <c r="C82" s="33"/>
      <c r="D82" s="33"/>
      <c r="E82" s="34"/>
      <c r="F82" s="34"/>
      <c r="G82" s="34"/>
      <c r="H82" s="76"/>
      <c r="I82" s="34"/>
      <c r="J82" s="34"/>
      <c r="K82" s="77"/>
      <c r="L82" s="77"/>
      <c r="M82" s="77"/>
      <c r="N82" s="77"/>
      <c r="O82" s="77"/>
      <c r="P82" s="77"/>
      <c r="Q82" s="77"/>
      <c r="R82" s="77"/>
    </row>
    <row r="83" spans="2:18" x14ac:dyDescent="0.25">
      <c r="B83" s="33"/>
      <c r="C83" s="33"/>
      <c r="D83" s="33"/>
      <c r="E83" s="34"/>
      <c r="F83" s="34"/>
      <c r="G83" s="34"/>
      <c r="H83" s="76"/>
      <c r="I83" s="34"/>
      <c r="J83" s="34"/>
      <c r="K83" s="34"/>
      <c r="L83" s="34"/>
      <c r="M83" s="34"/>
      <c r="N83" s="34"/>
      <c r="O83" s="34"/>
      <c r="P83" s="34"/>
      <c r="Q83" s="34"/>
      <c r="R83" s="34"/>
    </row>
    <row r="84" spans="2:18" ht="13.5" x14ac:dyDescent="0.25">
      <c r="B84" s="69"/>
      <c r="C84" s="69"/>
      <c r="D84" s="69"/>
      <c r="E84" s="34"/>
      <c r="F84" s="34"/>
      <c r="G84" s="34"/>
      <c r="H84" s="76"/>
      <c r="I84" s="34"/>
      <c r="J84" s="34"/>
      <c r="K84" s="34"/>
      <c r="L84" s="34"/>
      <c r="M84" s="34"/>
      <c r="N84" s="34"/>
      <c r="O84" s="34"/>
      <c r="P84" s="34"/>
      <c r="Q84" s="34"/>
      <c r="R84" s="34"/>
    </row>
    <row r="85" spans="2:18" x14ac:dyDescent="0.25">
      <c r="B85" s="33"/>
      <c r="C85" s="33"/>
      <c r="D85" s="33"/>
      <c r="E85" s="34"/>
      <c r="F85" s="34"/>
      <c r="G85" s="34"/>
      <c r="H85" s="76"/>
      <c r="I85" s="34"/>
      <c r="J85" s="34"/>
      <c r="K85" s="34"/>
      <c r="L85" s="34"/>
      <c r="M85" s="34"/>
      <c r="N85" s="34"/>
      <c r="O85" s="34"/>
      <c r="P85" s="34"/>
      <c r="Q85" s="34"/>
      <c r="R85" s="34"/>
    </row>
    <row r="86" spans="2:18" x14ac:dyDescent="0.25">
      <c r="B86" s="33"/>
      <c r="C86" s="33"/>
      <c r="D86" s="33"/>
      <c r="E86" s="34"/>
      <c r="F86" s="34"/>
      <c r="G86" s="34"/>
      <c r="H86" s="76"/>
      <c r="I86" s="34"/>
      <c r="J86" s="34"/>
      <c r="K86" s="34"/>
      <c r="L86" s="34"/>
      <c r="M86" s="34"/>
      <c r="N86" s="34"/>
      <c r="O86" s="34"/>
      <c r="P86" s="34"/>
      <c r="Q86" s="34"/>
      <c r="R86" s="34"/>
    </row>
    <row r="87" spans="2:18" x14ac:dyDescent="0.25">
      <c r="B87" s="33"/>
      <c r="C87" s="33"/>
      <c r="D87" s="33"/>
      <c r="E87" s="34"/>
      <c r="F87" s="34"/>
      <c r="G87" s="34"/>
      <c r="H87" s="76"/>
      <c r="I87" s="34"/>
      <c r="J87" s="34"/>
      <c r="K87" s="34"/>
      <c r="L87" s="34"/>
      <c r="M87" s="34"/>
      <c r="N87" s="34"/>
      <c r="O87" s="34"/>
      <c r="P87" s="34"/>
      <c r="Q87" s="34"/>
      <c r="R87" s="34"/>
    </row>
    <row r="88" spans="2:18" x14ac:dyDescent="0.25">
      <c r="B88" s="33"/>
      <c r="C88" s="33"/>
      <c r="D88" s="33"/>
      <c r="E88" s="34"/>
      <c r="F88" s="34"/>
      <c r="G88" s="34"/>
      <c r="H88" s="76"/>
      <c r="I88" s="34"/>
      <c r="J88" s="34"/>
      <c r="K88" s="34"/>
      <c r="L88" s="34"/>
      <c r="M88" s="34"/>
      <c r="N88" s="34"/>
      <c r="O88" s="34"/>
      <c r="P88" s="34"/>
      <c r="Q88" s="34"/>
      <c r="R88" s="34"/>
    </row>
    <row r="89" spans="2:18" x14ac:dyDescent="0.25">
      <c r="B89" s="33"/>
      <c r="C89" s="33"/>
      <c r="D89" s="33"/>
      <c r="E89" s="34"/>
      <c r="F89" s="34"/>
      <c r="G89" s="34"/>
      <c r="H89" s="76"/>
      <c r="I89" s="34"/>
      <c r="J89" s="34"/>
      <c r="K89" s="34"/>
      <c r="L89" s="34"/>
      <c r="M89" s="34"/>
      <c r="N89" s="34"/>
      <c r="O89" s="34"/>
      <c r="P89" s="34"/>
      <c r="Q89" s="34"/>
      <c r="R89" s="34"/>
    </row>
    <row r="90" spans="2:18" x14ac:dyDescent="0.25">
      <c r="B90" s="33"/>
      <c r="C90" s="33"/>
      <c r="D90" s="33"/>
      <c r="E90" s="34"/>
      <c r="F90" s="34"/>
      <c r="G90" s="34"/>
      <c r="H90" s="76"/>
      <c r="I90" s="34"/>
      <c r="J90" s="34"/>
      <c r="K90" s="34"/>
      <c r="L90" s="34"/>
      <c r="M90" s="34"/>
      <c r="N90" s="34"/>
      <c r="O90" s="34"/>
      <c r="P90" s="34"/>
      <c r="Q90" s="34"/>
      <c r="R90" s="34"/>
    </row>
    <row r="91" spans="2:18" x14ac:dyDescent="0.25">
      <c r="B91" s="33"/>
      <c r="C91" s="33"/>
      <c r="D91" s="33"/>
      <c r="E91" s="34"/>
      <c r="F91" s="34"/>
      <c r="G91" s="34"/>
      <c r="H91" s="76"/>
      <c r="I91" s="34"/>
      <c r="J91" s="34"/>
      <c r="K91" s="34"/>
      <c r="L91" s="34"/>
      <c r="M91" s="34"/>
      <c r="N91" s="34"/>
      <c r="O91" s="34"/>
      <c r="P91" s="34"/>
      <c r="Q91" s="34"/>
      <c r="R91" s="34"/>
    </row>
    <row r="92" spans="2:18" x14ac:dyDescent="0.25">
      <c r="B92" s="33"/>
      <c r="C92" s="33"/>
      <c r="D92" s="33"/>
      <c r="E92" s="34"/>
      <c r="F92" s="34"/>
      <c r="G92" s="34"/>
      <c r="H92" s="76"/>
      <c r="I92" s="34"/>
      <c r="J92" s="34"/>
      <c r="K92" s="34"/>
      <c r="L92" s="34"/>
      <c r="M92" s="34"/>
      <c r="N92" s="34"/>
      <c r="O92" s="34"/>
      <c r="P92" s="34"/>
      <c r="Q92" s="34"/>
      <c r="R92" s="34"/>
    </row>
    <row r="93" spans="2:18" x14ac:dyDescent="0.25">
      <c r="B93" s="33"/>
      <c r="C93" s="33"/>
      <c r="D93" s="33"/>
      <c r="E93" s="34"/>
      <c r="F93" s="34"/>
      <c r="G93" s="34"/>
      <c r="H93" s="76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2:18" x14ac:dyDescent="0.25">
      <c r="B94" s="33"/>
      <c r="C94" s="33"/>
      <c r="D94" s="33"/>
      <c r="E94" s="34"/>
      <c r="F94" s="34"/>
      <c r="G94" s="34"/>
      <c r="H94" s="76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2:18" x14ac:dyDescent="0.25">
      <c r="B95" s="33"/>
      <c r="C95" s="33"/>
      <c r="D95" s="33"/>
      <c r="E95" s="34"/>
      <c r="F95" s="34"/>
      <c r="G95" s="34"/>
      <c r="H95" s="76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2:18" x14ac:dyDescent="0.25">
      <c r="B96" s="33"/>
      <c r="C96" s="33"/>
      <c r="D96" s="33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1:19" x14ac:dyDescent="0.25">
      <c r="B97" s="33"/>
      <c r="C97" s="33"/>
      <c r="D97" s="33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1:19" x14ac:dyDescent="0.25">
      <c r="B98" s="33"/>
      <c r="C98" s="33"/>
      <c r="D98" s="33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1:19" x14ac:dyDescent="0.25">
      <c r="B99" s="33"/>
      <c r="C99" s="33"/>
      <c r="D99" s="33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78"/>
    </row>
    <row r="100" spans="1:19" x14ac:dyDescent="0.25">
      <c r="B100" s="33"/>
      <c r="C100" s="33"/>
      <c r="D100" s="33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1:19" x14ac:dyDescent="0.25">
      <c r="B101" s="33"/>
      <c r="C101" s="33"/>
      <c r="D101" s="33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1:19" x14ac:dyDescent="0.25">
      <c r="B102" s="33"/>
      <c r="C102" s="33"/>
      <c r="D102" s="33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1:19" x14ac:dyDescent="0.25">
      <c r="B103" s="33"/>
      <c r="C103" s="33"/>
      <c r="D103" s="33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1:19" x14ac:dyDescent="0.25">
      <c r="B104" s="33"/>
      <c r="C104" s="33"/>
      <c r="D104" s="33"/>
      <c r="E104" s="34"/>
      <c r="F104" s="34"/>
      <c r="G104" s="34"/>
      <c r="H104" s="34"/>
      <c r="I104" s="34"/>
      <c r="J104" s="34"/>
      <c r="K104" s="34"/>
      <c r="R104" s="34"/>
    </row>
    <row r="105" spans="1:19" x14ac:dyDescent="0.25">
      <c r="B105" s="33"/>
      <c r="C105" s="33"/>
      <c r="D105" s="33"/>
      <c r="E105" s="34"/>
      <c r="F105" s="34"/>
      <c r="G105" s="34"/>
      <c r="H105" s="34"/>
      <c r="I105" s="34"/>
      <c r="J105" s="34"/>
      <c r="K105" s="34"/>
      <c r="R105" s="34"/>
    </row>
    <row r="106" spans="1:19" x14ac:dyDescent="0.25">
      <c r="B106" s="33"/>
      <c r="C106" s="33"/>
      <c r="D106" s="33"/>
      <c r="E106" s="34"/>
      <c r="F106" s="34"/>
      <c r="G106" s="34"/>
      <c r="H106" s="34"/>
      <c r="I106" s="34"/>
      <c r="J106" s="34"/>
      <c r="K106" s="34"/>
      <c r="R106" s="34"/>
    </row>
    <row r="107" spans="1:19" x14ac:dyDescent="0.25">
      <c r="B107" s="33"/>
      <c r="C107" s="33"/>
      <c r="D107" s="33"/>
      <c r="E107" s="34"/>
      <c r="F107" s="34"/>
      <c r="G107" s="34"/>
      <c r="H107" s="34"/>
      <c r="I107" s="34"/>
      <c r="J107" s="34"/>
      <c r="K107" s="34"/>
    </row>
    <row r="108" spans="1:19" x14ac:dyDescent="0.25">
      <c r="B108" s="33"/>
      <c r="C108" s="33"/>
      <c r="D108" s="33"/>
      <c r="E108" s="34"/>
      <c r="F108" s="34"/>
      <c r="G108" s="34"/>
      <c r="H108" s="34"/>
      <c r="I108" s="34"/>
      <c r="J108" s="34"/>
      <c r="K108" s="34"/>
    </row>
    <row r="109" spans="1:19" x14ac:dyDescent="0.25">
      <c r="B109" s="33"/>
      <c r="C109" s="33"/>
      <c r="D109" s="33"/>
      <c r="E109" s="34"/>
      <c r="F109" s="34"/>
      <c r="G109" s="34"/>
      <c r="H109" s="34"/>
      <c r="I109" s="34"/>
      <c r="J109" s="34"/>
      <c r="K109" s="34"/>
    </row>
    <row r="110" spans="1:19" x14ac:dyDescent="0.25">
      <c r="B110" s="33"/>
      <c r="C110" s="33"/>
      <c r="D110" s="33"/>
      <c r="E110" s="34"/>
      <c r="F110" s="34"/>
      <c r="G110" s="34"/>
      <c r="H110" s="34"/>
      <c r="I110" s="34"/>
      <c r="J110" s="34"/>
      <c r="K110" s="34"/>
    </row>
    <row r="111" spans="1:19" x14ac:dyDescent="0.25">
      <c r="B111" s="33"/>
      <c r="C111" s="33"/>
      <c r="D111" s="33"/>
      <c r="E111" s="34"/>
      <c r="F111" s="34"/>
      <c r="G111" s="34"/>
      <c r="H111" s="34"/>
      <c r="I111" s="34"/>
      <c r="J111" s="34"/>
      <c r="K111" s="34"/>
    </row>
    <row r="112" spans="1:19" x14ac:dyDescent="0.25">
      <c r="A112" s="78"/>
      <c r="B112" s="33"/>
      <c r="C112" s="33"/>
      <c r="D112" s="33"/>
      <c r="E112" s="34"/>
      <c r="F112" s="34"/>
      <c r="G112" s="34"/>
      <c r="H112" s="34"/>
      <c r="I112" s="34"/>
      <c r="J112" s="34"/>
      <c r="K112" s="34"/>
    </row>
    <row r="113" spans="1:20" x14ac:dyDescent="0.25">
      <c r="B113" s="33"/>
      <c r="C113" s="33"/>
      <c r="D113" s="33"/>
      <c r="E113" s="34"/>
      <c r="F113" s="34"/>
      <c r="G113" s="34"/>
      <c r="H113" s="34"/>
      <c r="I113" s="34"/>
      <c r="J113" s="34"/>
      <c r="K113" s="34"/>
    </row>
    <row r="114" spans="1:20" x14ac:dyDescent="0.25">
      <c r="B114" s="33"/>
      <c r="C114" s="33"/>
      <c r="D114" s="33"/>
      <c r="E114" s="34"/>
      <c r="F114" s="34"/>
      <c r="G114" s="34"/>
      <c r="H114" s="34"/>
      <c r="I114" s="34"/>
      <c r="J114" s="34"/>
      <c r="K114" s="34"/>
    </row>
    <row r="115" spans="1:20" s="78" customFormat="1" x14ac:dyDescent="0.25">
      <c r="A115" s="32"/>
      <c r="B115" s="33"/>
      <c r="C115" s="33"/>
      <c r="D115" s="33"/>
      <c r="E115" s="34"/>
      <c r="F115" s="34"/>
      <c r="G115" s="34"/>
      <c r="H115" s="34"/>
      <c r="I115" s="34"/>
      <c r="J115" s="34"/>
      <c r="K115" s="34"/>
      <c r="L115" s="32"/>
      <c r="M115" s="32"/>
      <c r="N115" s="32"/>
      <c r="O115" s="32"/>
      <c r="P115" s="32"/>
      <c r="Q115" s="32"/>
      <c r="R115" s="32"/>
      <c r="S115" s="32"/>
      <c r="T115" s="32"/>
    </row>
    <row r="116" spans="1:20" x14ac:dyDescent="0.25">
      <c r="B116" s="33"/>
      <c r="C116" s="33"/>
      <c r="D116" s="33"/>
      <c r="E116" s="34"/>
      <c r="F116" s="34"/>
      <c r="G116" s="34"/>
      <c r="H116" s="34"/>
      <c r="I116" s="34"/>
      <c r="J116" s="34"/>
      <c r="K116" s="34"/>
    </row>
    <row r="117" spans="1:20" x14ac:dyDescent="0.25">
      <c r="B117" s="33"/>
      <c r="C117" s="33"/>
      <c r="D117" s="33"/>
      <c r="E117" s="34"/>
      <c r="F117" s="34"/>
      <c r="G117" s="34"/>
      <c r="H117" s="34"/>
      <c r="I117" s="34"/>
      <c r="J117" s="34"/>
      <c r="K117" s="34"/>
    </row>
    <row r="118" spans="1:20" x14ac:dyDescent="0.25">
      <c r="B118" s="33"/>
      <c r="C118" s="33"/>
      <c r="D118" s="33"/>
      <c r="E118" s="34"/>
      <c r="F118" s="34"/>
      <c r="G118" s="34"/>
      <c r="H118" s="34"/>
      <c r="I118" s="34"/>
      <c r="J118" s="34"/>
      <c r="K118" s="34"/>
    </row>
    <row r="119" spans="1:20" x14ac:dyDescent="0.25">
      <c r="B119" s="33"/>
      <c r="C119" s="33"/>
      <c r="D119" s="33"/>
      <c r="E119" s="34"/>
      <c r="F119" s="34"/>
      <c r="G119" s="34"/>
      <c r="H119" s="34"/>
      <c r="I119" s="34"/>
      <c r="J119" s="34"/>
      <c r="K119" s="34"/>
    </row>
    <row r="120" spans="1:20" x14ac:dyDescent="0.25">
      <c r="B120" s="33"/>
      <c r="C120" s="33"/>
      <c r="D120" s="33"/>
      <c r="E120" s="34"/>
      <c r="F120" s="34"/>
      <c r="G120" s="34"/>
      <c r="H120" s="34"/>
      <c r="I120" s="34"/>
      <c r="J120" s="34"/>
      <c r="K120" s="34"/>
    </row>
    <row r="121" spans="1:20" x14ac:dyDescent="0.25">
      <c r="B121" s="33"/>
      <c r="C121" s="33"/>
      <c r="D121" s="33"/>
      <c r="E121" s="34"/>
      <c r="F121" s="34"/>
      <c r="G121" s="34"/>
      <c r="H121" s="34"/>
      <c r="I121" s="34"/>
      <c r="J121" s="34"/>
      <c r="K121" s="34"/>
    </row>
    <row r="122" spans="1:20" x14ac:dyDescent="0.25">
      <c r="B122" s="33"/>
      <c r="C122" s="33"/>
      <c r="D122" s="33"/>
      <c r="E122" s="34"/>
      <c r="F122" s="34"/>
      <c r="G122" s="34"/>
      <c r="H122" s="34"/>
      <c r="I122" s="34"/>
      <c r="J122" s="34"/>
      <c r="K122" s="34"/>
    </row>
    <row r="123" spans="1:20" x14ac:dyDescent="0.25">
      <c r="B123" s="33"/>
      <c r="C123" s="33"/>
      <c r="D123" s="33"/>
      <c r="E123" s="34"/>
      <c r="F123" s="34"/>
      <c r="G123" s="34"/>
      <c r="H123" s="34"/>
      <c r="I123" s="34"/>
      <c r="J123" s="34"/>
      <c r="K123" s="34"/>
    </row>
    <row r="124" spans="1:20" x14ac:dyDescent="0.25">
      <c r="B124" s="33"/>
      <c r="C124" s="33"/>
      <c r="D124" s="33"/>
      <c r="E124" s="34"/>
      <c r="F124" s="34"/>
      <c r="G124" s="34"/>
      <c r="H124" s="34"/>
      <c r="I124" s="34"/>
      <c r="J124" s="34"/>
      <c r="K124" s="34"/>
    </row>
    <row r="125" spans="1:20" x14ac:dyDescent="0.25">
      <c r="B125" s="33"/>
      <c r="C125" s="33"/>
      <c r="D125" s="33"/>
      <c r="E125" s="34"/>
      <c r="F125" s="34"/>
      <c r="G125" s="34"/>
      <c r="H125" s="34"/>
      <c r="I125" s="34"/>
      <c r="J125" s="34"/>
      <c r="K125" s="34"/>
    </row>
    <row r="126" spans="1:20" x14ac:dyDescent="0.25">
      <c r="B126" s="33"/>
      <c r="C126" s="33"/>
      <c r="D126" s="33"/>
      <c r="E126" s="34"/>
      <c r="F126" s="34"/>
      <c r="G126" s="34"/>
      <c r="H126" s="34"/>
      <c r="I126" s="34"/>
      <c r="J126" s="34"/>
      <c r="K126" s="34"/>
    </row>
    <row r="127" spans="1:20" x14ac:dyDescent="0.25">
      <c r="B127" s="33"/>
      <c r="C127" s="33"/>
      <c r="D127" s="33"/>
      <c r="E127" s="34"/>
      <c r="F127" s="34"/>
      <c r="G127" s="34"/>
      <c r="H127" s="34"/>
      <c r="I127" s="34"/>
      <c r="J127" s="34"/>
      <c r="K127" s="34"/>
    </row>
    <row r="128" spans="1:20" x14ac:dyDescent="0.25">
      <c r="B128" s="33"/>
      <c r="C128" s="33"/>
      <c r="D128" s="33"/>
      <c r="E128" s="34"/>
      <c r="F128" s="34"/>
      <c r="G128" s="34"/>
      <c r="H128" s="34"/>
      <c r="I128" s="34"/>
      <c r="J128" s="34"/>
      <c r="K128" s="34"/>
    </row>
    <row r="129" spans="2:11" x14ac:dyDescent="0.25">
      <c r="B129" s="33"/>
      <c r="C129" s="33"/>
      <c r="D129" s="33"/>
      <c r="E129" s="34"/>
      <c r="F129" s="34"/>
      <c r="G129" s="34"/>
      <c r="H129" s="34"/>
      <c r="I129" s="34"/>
      <c r="J129" s="34"/>
      <c r="K129" s="34"/>
    </row>
    <row r="130" spans="2:11" x14ac:dyDescent="0.25">
      <c r="B130" s="33"/>
      <c r="C130" s="33"/>
      <c r="D130" s="33"/>
      <c r="E130" s="34"/>
      <c r="F130" s="34"/>
      <c r="G130" s="34"/>
      <c r="H130" s="34"/>
      <c r="I130" s="34"/>
      <c r="J130" s="34"/>
      <c r="K130" s="34"/>
    </row>
    <row r="131" spans="2:11" x14ac:dyDescent="0.25">
      <c r="B131" s="33"/>
      <c r="C131" s="33"/>
      <c r="D131" s="33"/>
      <c r="E131" s="34"/>
      <c r="F131" s="34"/>
      <c r="G131" s="34"/>
      <c r="H131" s="34"/>
      <c r="I131" s="34"/>
      <c r="J131" s="34"/>
      <c r="K131" s="34"/>
    </row>
    <row r="132" spans="2:11" x14ac:dyDescent="0.25">
      <c r="B132" s="33"/>
      <c r="C132" s="33"/>
      <c r="D132" s="33"/>
      <c r="E132" s="34"/>
      <c r="F132" s="34"/>
      <c r="G132" s="34"/>
      <c r="H132" s="34"/>
      <c r="I132" s="34"/>
      <c r="J132" s="34"/>
      <c r="K132" s="34"/>
    </row>
    <row r="133" spans="2:11" x14ac:dyDescent="0.25">
      <c r="B133" s="33"/>
      <c r="C133" s="33"/>
      <c r="D133" s="33"/>
      <c r="E133" s="34"/>
      <c r="F133" s="34"/>
      <c r="G133" s="34"/>
      <c r="H133" s="34"/>
      <c r="I133" s="34"/>
      <c r="J133" s="34"/>
      <c r="K133" s="34"/>
    </row>
    <row r="134" spans="2:11" x14ac:dyDescent="0.25">
      <c r="B134" s="33"/>
      <c r="C134" s="33"/>
      <c r="D134" s="33"/>
      <c r="E134" s="34"/>
      <c r="F134" s="34"/>
      <c r="G134" s="34"/>
      <c r="H134" s="34"/>
      <c r="I134" s="34"/>
      <c r="J134" s="34"/>
      <c r="K134" s="34"/>
    </row>
    <row r="135" spans="2:11" x14ac:dyDescent="0.25">
      <c r="B135" s="33"/>
      <c r="C135" s="33"/>
      <c r="D135" s="33"/>
      <c r="E135" s="34"/>
      <c r="F135" s="34"/>
      <c r="G135" s="34"/>
      <c r="H135" s="34"/>
      <c r="I135" s="34"/>
      <c r="J135" s="34"/>
      <c r="K135" s="34"/>
    </row>
    <row r="136" spans="2:11" x14ac:dyDescent="0.25">
      <c r="B136" s="33"/>
      <c r="C136" s="33"/>
      <c r="D136" s="33"/>
      <c r="E136" s="34"/>
      <c r="F136" s="34"/>
      <c r="G136" s="34"/>
      <c r="H136" s="34"/>
      <c r="I136" s="34"/>
      <c r="J136" s="34"/>
      <c r="K136" s="34"/>
    </row>
    <row r="137" spans="2:11" x14ac:dyDescent="0.25">
      <c r="B137" s="33"/>
      <c r="C137" s="33"/>
      <c r="D137" s="33"/>
      <c r="E137" s="34"/>
      <c r="F137" s="34"/>
      <c r="G137" s="34"/>
      <c r="H137" s="34"/>
      <c r="I137" s="34"/>
      <c r="J137" s="34"/>
      <c r="K137" s="34"/>
    </row>
    <row r="138" spans="2:11" x14ac:dyDescent="0.25">
      <c r="B138" s="33"/>
      <c r="C138" s="33"/>
      <c r="D138" s="33"/>
      <c r="E138" s="34"/>
      <c r="F138" s="34"/>
      <c r="G138" s="34"/>
      <c r="H138" s="34"/>
      <c r="I138" s="34"/>
      <c r="J138" s="34"/>
      <c r="K138" s="34"/>
    </row>
    <row r="139" spans="2:11" x14ac:dyDescent="0.25">
      <c r="B139" s="33"/>
      <c r="C139" s="33"/>
      <c r="D139" s="33"/>
      <c r="E139" s="34"/>
      <c r="F139" s="34"/>
      <c r="G139" s="34"/>
      <c r="H139" s="34"/>
      <c r="I139" s="34"/>
      <c r="J139" s="34"/>
      <c r="K139" s="34"/>
    </row>
    <row r="140" spans="2:11" x14ac:dyDescent="0.25">
      <c r="B140" s="33"/>
      <c r="C140" s="33"/>
      <c r="D140" s="33"/>
      <c r="E140" s="34"/>
      <c r="F140" s="34"/>
      <c r="G140" s="34"/>
      <c r="H140" s="34"/>
      <c r="I140" s="34"/>
      <c r="J140" s="34"/>
      <c r="K140" s="34"/>
    </row>
    <row r="141" spans="2:11" x14ac:dyDescent="0.25">
      <c r="B141" s="33"/>
      <c r="C141" s="33"/>
      <c r="D141" s="33"/>
      <c r="E141" s="34"/>
      <c r="F141" s="34"/>
      <c r="G141" s="34"/>
      <c r="H141" s="34"/>
      <c r="I141" s="34"/>
      <c r="J141" s="34"/>
      <c r="K141" s="34"/>
    </row>
    <row r="142" spans="2:11" x14ac:dyDescent="0.25">
      <c r="B142" s="33"/>
      <c r="C142" s="33"/>
      <c r="D142" s="33"/>
      <c r="E142" s="34"/>
      <c r="F142" s="34"/>
      <c r="G142" s="34"/>
      <c r="H142" s="34"/>
      <c r="I142" s="34"/>
      <c r="J142" s="34"/>
      <c r="K142" s="34"/>
    </row>
    <row r="143" spans="2:11" x14ac:dyDescent="0.25">
      <c r="B143" s="33"/>
      <c r="C143" s="33"/>
      <c r="D143" s="33"/>
      <c r="E143" s="34"/>
      <c r="F143" s="34"/>
      <c r="G143" s="34"/>
      <c r="H143" s="34"/>
      <c r="I143" s="34"/>
      <c r="J143" s="34"/>
      <c r="K143" s="34"/>
    </row>
    <row r="144" spans="2:11" x14ac:dyDescent="0.25">
      <c r="B144" s="33"/>
      <c r="C144" s="33"/>
      <c r="D144" s="33"/>
      <c r="E144" s="34"/>
      <c r="F144" s="34"/>
      <c r="G144" s="34"/>
      <c r="H144" s="34"/>
      <c r="I144" s="34"/>
      <c r="J144" s="34"/>
      <c r="K144" s="34"/>
    </row>
    <row r="145" spans="2:11" x14ac:dyDescent="0.25">
      <c r="B145" s="33"/>
      <c r="C145" s="33"/>
      <c r="D145" s="33"/>
      <c r="E145" s="34"/>
      <c r="F145" s="34"/>
      <c r="G145" s="34"/>
      <c r="H145" s="34"/>
      <c r="I145" s="34"/>
      <c r="J145" s="34"/>
      <c r="K145" s="34"/>
    </row>
    <row r="146" spans="2:11" x14ac:dyDescent="0.25">
      <c r="B146" s="33"/>
      <c r="C146" s="33"/>
      <c r="D146" s="33"/>
      <c r="E146" s="34"/>
      <c r="F146" s="34"/>
      <c r="G146" s="34"/>
      <c r="H146" s="34"/>
      <c r="I146" s="34"/>
      <c r="J146" s="34"/>
      <c r="K146" s="34"/>
    </row>
    <row r="147" spans="2:11" x14ac:dyDescent="0.25">
      <c r="B147" s="33"/>
      <c r="C147" s="33"/>
      <c r="D147" s="33"/>
      <c r="E147" s="34"/>
      <c r="F147" s="34"/>
      <c r="G147" s="34"/>
      <c r="H147" s="34"/>
      <c r="I147" s="34"/>
      <c r="J147" s="34"/>
      <c r="K147" s="34"/>
    </row>
    <row r="148" spans="2:11" x14ac:dyDescent="0.25">
      <c r="B148" s="33"/>
      <c r="C148" s="33"/>
      <c r="D148" s="33"/>
      <c r="E148" s="34"/>
      <c r="F148" s="34"/>
      <c r="G148" s="34"/>
      <c r="H148" s="34"/>
      <c r="I148" s="34"/>
      <c r="J148" s="34"/>
      <c r="K148" s="34"/>
    </row>
    <row r="149" spans="2:11" x14ac:dyDescent="0.25">
      <c r="B149" s="33"/>
      <c r="C149" s="33"/>
      <c r="D149" s="33"/>
      <c r="E149" s="34"/>
      <c r="F149" s="34"/>
      <c r="G149" s="34"/>
      <c r="H149" s="34"/>
      <c r="I149" s="34"/>
      <c r="J149" s="34"/>
      <c r="K149" s="34"/>
    </row>
    <row r="150" spans="2:11" x14ac:dyDescent="0.25">
      <c r="B150" s="33"/>
      <c r="C150" s="33"/>
      <c r="D150" s="33"/>
      <c r="E150" s="34"/>
      <c r="F150" s="34"/>
      <c r="G150" s="34"/>
      <c r="H150" s="34"/>
      <c r="I150" s="34"/>
      <c r="J150" s="34"/>
      <c r="K150" s="34"/>
    </row>
    <row r="151" spans="2:11" x14ac:dyDescent="0.25">
      <c r="B151" s="33"/>
      <c r="C151" s="33"/>
      <c r="D151" s="33"/>
      <c r="E151" s="34"/>
      <c r="F151" s="34"/>
      <c r="G151" s="34"/>
      <c r="H151" s="34"/>
      <c r="I151" s="34"/>
      <c r="J151" s="34"/>
      <c r="K151" s="34"/>
    </row>
    <row r="152" spans="2:11" x14ac:dyDescent="0.25">
      <c r="B152" s="33"/>
      <c r="C152" s="33"/>
      <c r="D152" s="33"/>
      <c r="E152" s="34"/>
      <c r="F152" s="34"/>
      <c r="G152" s="34"/>
      <c r="H152" s="34"/>
      <c r="I152" s="34"/>
      <c r="J152" s="34"/>
      <c r="K152" s="34"/>
    </row>
    <row r="153" spans="2:11" x14ac:dyDescent="0.25">
      <c r="B153" s="33"/>
      <c r="C153" s="33"/>
      <c r="D153" s="33"/>
      <c r="E153" s="34"/>
      <c r="F153" s="34"/>
      <c r="G153" s="34"/>
      <c r="H153" s="34"/>
      <c r="I153" s="34"/>
      <c r="J153" s="34"/>
      <c r="K153" s="34"/>
    </row>
    <row r="154" spans="2:11" x14ac:dyDescent="0.25">
      <c r="B154" s="33"/>
      <c r="C154" s="33"/>
      <c r="D154" s="33"/>
      <c r="E154" s="34"/>
      <c r="F154" s="34"/>
      <c r="G154" s="34"/>
      <c r="H154" s="34"/>
      <c r="I154" s="34"/>
      <c r="J154" s="34"/>
      <c r="K154" s="34"/>
    </row>
    <row r="155" spans="2:11" x14ac:dyDescent="0.25">
      <c r="B155" s="33"/>
      <c r="C155" s="33"/>
      <c r="D155" s="33"/>
      <c r="E155" s="34"/>
      <c r="F155" s="34"/>
      <c r="G155" s="34"/>
      <c r="H155" s="34"/>
      <c r="I155" s="34"/>
      <c r="J155" s="34"/>
      <c r="K155" s="34"/>
    </row>
    <row r="156" spans="2:11" x14ac:dyDescent="0.25">
      <c r="B156" s="33"/>
      <c r="C156" s="33"/>
      <c r="D156" s="33"/>
      <c r="E156" s="34"/>
      <c r="F156" s="34"/>
      <c r="G156" s="34"/>
      <c r="H156" s="34"/>
      <c r="I156" s="34"/>
      <c r="J156" s="34"/>
      <c r="K156" s="34"/>
    </row>
    <row r="157" spans="2:11" x14ac:dyDescent="0.25">
      <c r="B157" s="33"/>
      <c r="C157" s="33"/>
      <c r="D157" s="33"/>
      <c r="E157" s="34"/>
      <c r="F157" s="34"/>
      <c r="G157" s="34"/>
      <c r="H157" s="34"/>
      <c r="I157" s="34"/>
      <c r="J157" s="34"/>
      <c r="K157" s="34"/>
    </row>
    <row r="158" spans="2:11" x14ac:dyDescent="0.25">
      <c r="B158" s="33"/>
      <c r="C158" s="33"/>
      <c r="D158" s="33"/>
      <c r="E158" s="34"/>
      <c r="F158" s="34"/>
      <c r="G158" s="34"/>
      <c r="H158" s="34"/>
      <c r="I158" s="34"/>
      <c r="J158" s="34"/>
      <c r="K158" s="34"/>
    </row>
    <row r="159" spans="2:11" x14ac:dyDescent="0.25">
      <c r="B159" s="33"/>
      <c r="C159" s="33"/>
      <c r="D159" s="33"/>
      <c r="E159" s="34"/>
      <c r="F159" s="34"/>
      <c r="G159" s="34"/>
      <c r="H159" s="34"/>
      <c r="I159" s="34"/>
      <c r="J159" s="34"/>
      <c r="K159" s="34"/>
    </row>
    <row r="160" spans="2:11" x14ac:dyDescent="0.25">
      <c r="B160" s="33"/>
      <c r="C160" s="33"/>
      <c r="D160" s="33"/>
      <c r="E160" s="34"/>
      <c r="F160" s="34"/>
      <c r="G160" s="34"/>
      <c r="H160" s="34"/>
      <c r="I160" s="34"/>
      <c r="J160" s="34"/>
      <c r="K160" s="34"/>
    </row>
    <row r="161" spans="2:11" x14ac:dyDescent="0.25">
      <c r="B161" s="33"/>
      <c r="C161" s="33"/>
      <c r="D161" s="33"/>
      <c r="E161" s="34"/>
      <c r="F161" s="34"/>
      <c r="G161" s="34"/>
      <c r="H161" s="34"/>
      <c r="I161" s="34"/>
      <c r="J161" s="34"/>
      <c r="K161" s="34"/>
    </row>
    <row r="162" spans="2:11" x14ac:dyDescent="0.25">
      <c r="B162" s="33"/>
      <c r="C162" s="33"/>
      <c r="D162" s="33"/>
      <c r="E162" s="34"/>
      <c r="F162" s="34"/>
      <c r="G162" s="34"/>
      <c r="H162" s="34"/>
      <c r="I162" s="34"/>
      <c r="J162" s="34"/>
      <c r="K162" s="34"/>
    </row>
    <row r="163" spans="2:11" x14ac:dyDescent="0.25">
      <c r="B163" s="33"/>
      <c r="C163" s="33"/>
      <c r="D163" s="33"/>
      <c r="E163" s="34"/>
      <c r="F163" s="34"/>
      <c r="G163" s="34"/>
      <c r="H163" s="34"/>
      <c r="I163" s="34"/>
      <c r="J163" s="34"/>
      <c r="K163" s="34"/>
    </row>
    <row r="164" spans="2:11" x14ac:dyDescent="0.25">
      <c r="B164" s="33"/>
      <c r="C164" s="33"/>
      <c r="D164" s="33"/>
      <c r="E164" s="34"/>
      <c r="F164" s="34"/>
      <c r="G164" s="34"/>
      <c r="H164" s="34"/>
      <c r="I164" s="34"/>
      <c r="J164" s="34"/>
      <c r="K164" s="34"/>
    </row>
    <row r="165" spans="2:11" x14ac:dyDescent="0.25">
      <c r="B165" s="33"/>
      <c r="C165" s="33"/>
      <c r="D165" s="33"/>
      <c r="E165" s="34"/>
      <c r="F165" s="34"/>
      <c r="G165" s="34"/>
      <c r="H165" s="34"/>
      <c r="I165" s="34"/>
      <c r="J165" s="34"/>
      <c r="K165" s="34"/>
    </row>
    <row r="166" spans="2:11" x14ac:dyDescent="0.25">
      <c r="B166" s="33"/>
      <c r="C166" s="33"/>
      <c r="D166" s="33"/>
      <c r="E166" s="34"/>
      <c r="F166" s="34"/>
      <c r="G166" s="34"/>
      <c r="H166" s="34"/>
      <c r="I166" s="34"/>
      <c r="J166" s="34"/>
      <c r="K166" s="34"/>
    </row>
    <row r="167" spans="2:11" x14ac:dyDescent="0.25">
      <c r="B167" s="33"/>
      <c r="C167" s="33"/>
      <c r="D167" s="33"/>
      <c r="E167" s="34"/>
      <c r="F167" s="34"/>
      <c r="G167" s="34"/>
      <c r="H167" s="34"/>
      <c r="I167" s="34"/>
      <c r="J167" s="34"/>
      <c r="K167" s="34"/>
    </row>
    <row r="168" spans="2:11" x14ac:dyDescent="0.25">
      <c r="B168" s="33"/>
      <c r="C168" s="33"/>
      <c r="D168" s="33"/>
      <c r="E168" s="34"/>
      <c r="F168" s="34"/>
      <c r="G168" s="34"/>
      <c r="H168" s="34"/>
      <c r="I168" s="34"/>
      <c r="J168" s="34"/>
      <c r="K168" s="34"/>
    </row>
    <row r="169" spans="2:11" x14ac:dyDescent="0.25">
      <c r="B169" s="33"/>
      <c r="C169" s="33"/>
      <c r="D169" s="33"/>
      <c r="E169" s="34"/>
      <c r="F169" s="34"/>
      <c r="G169" s="34"/>
      <c r="H169" s="34"/>
      <c r="I169" s="34"/>
      <c r="J169" s="34"/>
      <c r="K169" s="34"/>
    </row>
    <row r="170" spans="2:11" x14ac:dyDescent="0.25">
      <c r="B170" s="33"/>
      <c r="C170" s="33"/>
      <c r="D170" s="33"/>
      <c r="E170" s="34"/>
      <c r="F170" s="34"/>
      <c r="G170" s="34"/>
      <c r="H170" s="34"/>
      <c r="I170" s="34"/>
      <c r="J170" s="34"/>
      <c r="K170" s="34"/>
    </row>
    <row r="171" spans="2:11" x14ac:dyDescent="0.25">
      <c r="B171" s="33"/>
      <c r="C171" s="33"/>
      <c r="D171" s="33"/>
      <c r="E171" s="34"/>
      <c r="F171" s="34"/>
      <c r="G171" s="34"/>
      <c r="H171" s="34"/>
      <c r="I171" s="34"/>
      <c r="J171" s="34"/>
      <c r="K171" s="34"/>
    </row>
    <row r="172" spans="2:11" x14ac:dyDescent="0.25">
      <c r="B172" s="33"/>
      <c r="C172" s="33"/>
      <c r="D172" s="33"/>
      <c r="E172" s="34"/>
      <c r="F172" s="34"/>
      <c r="G172" s="34"/>
      <c r="H172" s="34"/>
      <c r="I172" s="34"/>
      <c r="J172" s="34"/>
      <c r="K172" s="34"/>
    </row>
    <row r="173" spans="2:11" x14ac:dyDescent="0.25">
      <c r="B173" s="33"/>
      <c r="C173" s="33"/>
      <c r="D173" s="33"/>
      <c r="E173" s="34"/>
      <c r="F173" s="34"/>
      <c r="G173" s="34"/>
      <c r="H173" s="34"/>
      <c r="I173" s="34"/>
      <c r="J173" s="34"/>
      <c r="K173" s="34"/>
    </row>
    <row r="174" spans="2:11" x14ac:dyDescent="0.25">
      <c r="B174" s="33"/>
      <c r="C174" s="33"/>
      <c r="D174" s="33"/>
      <c r="E174" s="34"/>
      <c r="F174" s="34"/>
      <c r="G174" s="34"/>
      <c r="H174" s="34"/>
      <c r="I174" s="34"/>
      <c r="J174" s="34"/>
      <c r="K174" s="34"/>
    </row>
    <row r="175" spans="2:11" x14ac:dyDescent="0.25">
      <c r="B175" s="33"/>
      <c r="C175" s="33"/>
      <c r="D175" s="33"/>
      <c r="E175" s="34"/>
      <c r="F175" s="34"/>
      <c r="G175" s="34"/>
      <c r="H175" s="34"/>
      <c r="I175" s="34"/>
      <c r="J175" s="34"/>
      <c r="K175" s="34"/>
    </row>
    <row r="176" spans="2:11" x14ac:dyDescent="0.25">
      <c r="B176" s="33"/>
      <c r="C176" s="33"/>
      <c r="D176" s="33"/>
      <c r="E176" s="34"/>
      <c r="F176" s="34"/>
      <c r="G176" s="34"/>
      <c r="H176" s="34"/>
      <c r="I176" s="34"/>
      <c r="J176" s="34"/>
      <c r="K176" s="34"/>
    </row>
    <row r="177" spans="2:11" x14ac:dyDescent="0.25">
      <c r="B177" s="33"/>
      <c r="C177" s="33"/>
      <c r="D177" s="33"/>
      <c r="E177" s="34"/>
      <c r="F177" s="34"/>
      <c r="G177" s="34"/>
      <c r="H177" s="34"/>
      <c r="I177" s="34"/>
      <c r="J177" s="34"/>
      <c r="K177" s="34"/>
    </row>
    <row r="178" spans="2:11" x14ac:dyDescent="0.25">
      <c r="B178" s="33"/>
      <c r="C178" s="33"/>
      <c r="D178" s="33"/>
      <c r="E178" s="34"/>
      <c r="F178" s="34"/>
      <c r="G178" s="34"/>
      <c r="H178" s="34"/>
      <c r="I178" s="34"/>
      <c r="J178" s="34"/>
      <c r="K178" s="34"/>
    </row>
    <row r="179" spans="2:11" x14ac:dyDescent="0.25">
      <c r="B179" s="33"/>
      <c r="C179" s="33"/>
      <c r="D179" s="33"/>
      <c r="E179" s="34"/>
      <c r="F179" s="34"/>
      <c r="G179" s="34"/>
      <c r="H179" s="34"/>
      <c r="I179" s="34"/>
      <c r="J179" s="34"/>
      <c r="K179" s="34"/>
    </row>
    <row r="180" spans="2:11" x14ac:dyDescent="0.25">
      <c r="B180" s="33"/>
      <c r="C180" s="33"/>
      <c r="D180" s="33"/>
      <c r="E180" s="34"/>
      <c r="F180" s="34"/>
      <c r="G180" s="34"/>
      <c r="H180" s="34"/>
      <c r="I180" s="34"/>
      <c r="J180" s="34"/>
      <c r="K180" s="34"/>
    </row>
    <row r="181" spans="2:11" x14ac:dyDescent="0.25">
      <c r="B181" s="33"/>
      <c r="C181" s="33"/>
      <c r="D181" s="33"/>
      <c r="E181" s="34"/>
      <c r="F181" s="34"/>
      <c r="G181" s="34"/>
      <c r="H181" s="34"/>
      <c r="I181" s="34"/>
      <c r="J181" s="34"/>
      <c r="K181" s="34"/>
    </row>
    <row r="182" spans="2:11" x14ac:dyDescent="0.25">
      <c r="B182" s="33"/>
      <c r="C182" s="33"/>
      <c r="D182" s="33"/>
      <c r="E182" s="34"/>
      <c r="F182" s="34"/>
      <c r="G182" s="34"/>
      <c r="H182" s="34"/>
      <c r="I182" s="34"/>
      <c r="J182" s="34"/>
      <c r="K182" s="34"/>
    </row>
    <row r="183" spans="2:11" x14ac:dyDescent="0.25">
      <c r="B183" s="33"/>
      <c r="C183" s="33"/>
      <c r="D183" s="33"/>
      <c r="E183" s="34"/>
      <c r="F183" s="34"/>
      <c r="G183" s="34"/>
      <c r="H183" s="34"/>
      <c r="I183" s="34"/>
      <c r="J183" s="34"/>
      <c r="K183" s="34"/>
    </row>
    <row r="184" spans="2:11" x14ac:dyDescent="0.25">
      <c r="B184" s="33"/>
      <c r="C184" s="33"/>
      <c r="D184" s="33"/>
      <c r="E184" s="34"/>
      <c r="F184" s="34"/>
      <c r="G184" s="34"/>
      <c r="H184" s="34"/>
      <c r="I184" s="34"/>
      <c r="J184" s="34"/>
      <c r="K184" s="34"/>
    </row>
    <row r="185" spans="2:11" x14ac:dyDescent="0.25">
      <c r="B185" s="33"/>
      <c r="C185" s="33"/>
      <c r="D185" s="33"/>
      <c r="E185" s="34"/>
      <c r="F185" s="34"/>
      <c r="G185" s="34"/>
      <c r="H185" s="34"/>
      <c r="I185" s="34"/>
      <c r="J185" s="34"/>
      <c r="K185" s="34"/>
    </row>
    <row r="186" spans="2:11" x14ac:dyDescent="0.25">
      <c r="B186" s="33"/>
      <c r="C186" s="33"/>
      <c r="D186" s="33"/>
      <c r="E186" s="34"/>
      <c r="F186" s="34"/>
      <c r="G186" s="34"/>
      <c r="H186" s="34"/>
      <c r="I186" s="34"/>
      <c r="J186" s="34"/>
      <c r="K186" s="34"/>
    </row>
    <row r="187" spans="2:11" x14ac:dyDescent="0.25">
      <c r="B187" s="33"/>
      <c r="C187" s="33"/>
      <c r="D187" s="33"/>
      <c r="E187" s="34"/>
      <c r="F187" s="34"/>
      <c r="G187" s="34"/>
      <c r="H187" s="34"/>
      <c r="I187" s="34"/>
      <c r="J187" s="34"/>
      <c r="K187" s="34"/>
    </row>
    <row r="188" spans="2:11" x14ac:dyDescent="0.25">
      <c r="B188" s="33"/>
      <c r="C188" s="33"/>
      <c r="D188" s="33"/>
      <c r="E188" s="34"/>
      <c r="F188" s="34"/>
      <c r="G188" s="34"/>
      <c r="H188" s="34"/>
      <c r="I188" s="34"/>
      <c r="J188" s="34"/>
      <c r="K188" s="34"/>
    </row>
    <row r="189" spans="2:11" x14ac:dyDescent="0.25">
      <c r="B189" s="33"/>
      <c r="C189" s="33"/>
      <c r="D189" s="33"/>
      <c r="E189" s="34"/>
      <c r="F189" s="34"/>
      <c r="G189" s="34"/>
      <c r="H189" s="34"/>
      <c r="I189" s="34"/>
      <c r="J189" s="34"/>
      <c r="K189" s="34"/>
    </row>
    <row r="190" spans="2:11" x14ac:dyDescent="0.25">
      <c r="B190" s="33"/>
      <c r="C190" s="33"/>
      <c r="D190" s="33"/>
      <c r="E190" s="34"/>
      <c r="F190" s="34"/>
      <c r="G190" s="34"/>
      <c r="H190" s="34"/>
      <c r="I190" s="34"/>
      <c r="J190" s="34"/>
      <c r="K190" s="34"/>
    </row>
    <row r="191" spans="2:11" x14ac:dyDescent="0.25">
      <c r="B191" s="33"/>
      <c r="C191" s="33"/>
      <c r="D191" s="33"/>
      <c r="E191" s="34"/>
      <c r="F191" s="34"/>
      <c r="G191" s="34"/>
      <c r="H191" s="34"/>
      <c r="I191" s="34"/>
      <c r="J191" s="34"/>
      <c r="K191" s="34"/>
    </row>
    <row r="192" spans="2:11" x14ac:dyDescent="0.25">
      <c r="B192" s="33"/>
      <c r="C192" s="33"/>
      <c r="D192" s="33"/>
      <c r="E192" s="34"/>
      <c r="F192" s="34"/>
      <c r="G192" s="34"/>
      <c r="H192" s="34"/>
      <c r="I192" s="34"/>
      <c r="J192" s="34"/>
      <c r="K192" s="34"/>
    </row>
    <row r="193" spans="2:11" x14ac:dyDescent="0.25">
      <c r="B193" s="33"/>
      <c r="C193" s="33"/>
      <c r="D193" s="33"/>
      <c r="E193" s="34"/>
      <c r="F193" s="34"/>
      <c r="G193" s="34"/>
      <c r="H193" s="34"/>
      <c r="I193" s="34"/>
      <c r="J193" s="34"/>
      <c r="K193" s="34"/>
    </row>
    <row r="194" spans="2:11" x14ac:dyDescent="0.25">
      <c r="B194" s="33"/>
      <c r="C194" s="33"/>
      <c r="D194" s="33"/>
      <c r="E194" s="34"/>
      <c r="F194" s="34"/>
      <c r="G194" s="34"/>
      <c r="H194" s="34"/>
      <c r="I194" s="34"/>
      <c r="J194" s="34"/>
      <c r="K194" s="34"/>
    </row>
    <row r="195" spans="2:11" x14ac:dyDescent="0.25">
      <c r="B195" s="33"/>
      <c r="C195" s="33"/>
      <c r="D195" s="33"/>
      <c r="E195" s="34"/>
      <c r="F195" s="34"/>
      <c r="G195" s="34"/>
      <c r="H195" s="34"/>
      <c r="I195" s="34"/>
      <c r="J195" s="34"/>
      <c r="K195" s="34"/>
    </row>
    <row r="196" spans="2:11" x14ac:dyDescent="0.25">
      <c r="B196" s="33"/>
      <c r="C196" s="33"/>
      <c r="D196" s="33"/>
      <c r="E196" s="34"/>
      <c r="F196" s="34"/>
      <c r="G196" s="34"/>
      <c r="H196" s="34"/>
      <c r="I196" s="34"/>
      <c r="J196" s="34"/>
      <c r="K196" s="34"/>
    </row>
    <row r="197" spans="2:11" x14ac:dyDescent="0.25">
      <c r="B197" s="33"/>
      <c r="C197" s="33"/>
      <c r="D197" s="33"/>
      <c r="E197" s="34"/>
      <c r="F197" s="34"/>
      <c r="G197" s="34"/>
      <c r="H197" s="34"/>
      <c r="I197" s="34"/>
      <c r="J197" s="34"/>
      <c r="K197" s="34"/>
    </row>
    <row r="198" spans="2:11" x14ac:dyDescent="0.25">
      <c r="B198" s="33"/>
      <c r="C198" s="33"/>
      <c r="D198" s="33"/>
      <c r="E198" s="34"/>
      <c r="F198" s="34"/>
      <c r="G198" s="34"/>
      <c r="H198" s="34"/>
      <c r="I198" s="34"/>
      <c r="J198" s="34"/>
      <c r="K198" s="34"/>
    </row>
    <row r="199" spans="2:11" x14ac:dyDescent="0.25">
      <c r="B199" s="33"/>
      <c r="C199" s="33"/>
      <c r="D199" s="33"/>
      <c r="E199" s="34"/>
      <c r="F199" s="34"/>
      <c r="G199" s="34"/>
      <c r="H199" s="34"/>
      <c r="I199" s="34"/>
      <c r="J199" s="34"/>
      <c r="K199" s="34"/>
    </row>
    <row r="200" spans="2:11" x14ac:dyDescent="0.25">
      <c r="B200" s="33"/>
      <c r="C200" s="33"/>
      <c r="D200" s="33"/>
      <c r="E200" s="34"/>
      <c r="F200" s="34"/>
      <c r="G200" s="34"/>
      <c r="H200" s="34"/>
      <c r="I200" s="34"/>
      <c r="J200" s="34"/>
      <c r="K200" s="34"/>
    </row>
    <row r="201" spans="2:11" x14ac:dyDescent="0.25">
      <c r="B201" s="33"/>
      <c r="C201" s="33"/>
      <c r="D201" s="33"/>
      <c r="E201" s="34"/>
      <c r="F201" s="34"/>
      <c r="G201" s="34"/>
      <c r="H201" s="34"/>
      <c r="I201" s="34"/>
      <c r="J201" s="34"/>
      <c r="K201" s="34"/>
    </row>
    <row r="202" spans="2:11" x14ac:dyDescent="0.25">
      <c r="B202" s="33"/>
      <c r="C202" s="33"/>
      <c r="D202" s="33"/>
      <c r="E202" s="34"/>
      <c r="F202" s="34"/>
      <c r="G202" s="34"/>
      <c r="H202" s="34"/>
      <c r="I202" s="34"/>
      <c r="J202" s="34"/>
      <c r="K202" s="34"/>
    </row>
    <row r="203" spans="2:11" x14ac:dyDescent="0.25">
      <c r="B203" s="33"/>
      <c r="C203" s="33"/>
      <c r="D203" s="33"/>
      <c r="E203" s="34"/>
      <c r="F203" s="34"/>
      <c r="G203" s="34"/>
      <c r="H203" s="34"/>
      <c r="I203" s="34"/>
      <c r="J203" s="34"/>
      <c r="K203" s="34"/>
    </row>
    <row r="204" spans="2:11" x14ac:dyDescent="0.25">
      <c r="B204" s="33"/>
      <c r="C204" s="33"/>
      <c r="D204" s="33"/>
      <c r="E204" s="34"/>
      <c r="F204" s="34"/>
      <c r="G204" s="34"/>
      <c r="H204" s="34"/>
      <c r="I204" s="34"/>
      <c r="J204" s="34"/>
      <c r="K204" s="34"/>
    </row>
    <row r="205" spans="2:11" x14ac:dyDescent="0.25">
      <c r="B205" s="33"/>
      <c r="C205" s="33"/>
      <c r="D205" s="33"/>
      <c r="E205" s="34"/>
      <c r="F205" s="34"/>
      <c r="G205" s="34"/>
      <c r="H205" s="34"/>
      <c r="I205" s="34"/>
      <c r="J205" s="34"/>
      <c r="K205" s="34"/>
    </row>
    <row r="206" spans="2:11" x14ac:dyDescent="0.25">
      <c r="B206" s="33"/>
      <c r="C206" s="33"/>
      <c r="D206" s="33"/>
      <c r="E206" s="34"/>
      <c r="F206" s="34"/>
      <c r="G206" s="34"/>
      <c r="H206" s="34"/>
      <c r="I206" s="34"/>
      <c r="J206" s="34"/>
      <c r="K206" s="34"/>
    </row>
    <row r="207" spans="2:11" x14ac:dyDescent="0.25">
      <c r="B207" s="33"/>
      <c r="C207" s="33"/>
      <c r="D207" s="33"/>
      <c r="E207" s="34"/>
      <c r="F207" s="34"/>
      <c r="G207" s="34"/>
      <c r="H207" s="34"/>
      <c r="I207" s="34"/>
      <c r="J207" s="34"/>
      <c r="K207" s="34"/>
    </row>
    <row r="208" spans="2:11" x14ac:dyDescent="0.25">
      <c r="B208" s="33"/>
      <c r="C208" s="33"/>
      <c r="D208" s="33"/>
      <c r="E208" s="34"/>
      <c r="F208" s="34"/>
      <c r="G208" s="34"/>
      <c r="H208" s="34"/>
      <c r="I208" s="34"/>
      <c r="J208" s="34"/>
      <c r="K208" s="34"/>
    </row>
    <row r="209" spans="2:11" x14ac:dyDescent="0.25">
      <c r="B209" s="33"/>
      <c r="C209" s="33"/>
      <c r="D209" s="33"/>
      <c r="E209" s="34"/>
      <c r="F209" s="34"/>
      <c r="G209" s="34"/>
      <c r="H209" s="34"/>
      <c r="I209" s="34"/>
      <c r="J209" s="34"/>
      <c r="K209" s="34"/>
    </row>
    <row r="210" spans="2:11" x14ac:dyDescent="0.25">
      <c r="B210" s="33"/>
      <c r="C210" s="33"/>
      <c r="D210" s="33"/>
      <c r="E210" s="34"/>
      <c r="F210" s="34"/>
      <c r="G210" s="34"/>
      <c r="H210" s="34"/>
      <c r="I210" s="34"/>
      <c r="J210" s="34"/>
      <c r="K210" s="34"/>
    </row>
    <row r="211" spans="2:11" x14ac:dyDescent="0.25">
      <c r="B211" s="33"/>
      <c r="C211" s="33"/>
      <c r="D211" s="33"/>
      <c r="E211" s="34"/>
      <c r="F211" s="34"/>
      <c r="G211" s="34"/>
      <c r="H211" s="34"/>
      <c r="I211" s="34"/>
      <c r="J211" s="34"/>
      <c r="K211" s="34"/>
    </row>
    <row r="212" spans="2:11" x14ac:dyDescent="0.25">
      <c r="B212" s="33"/>
      <c r="C212" s="33"/>
      <c r="D212" s="33"/>
      <c r="E212" s="34"/>
      <c r="F212" s="34"/>
      <c r="G212" s="34"/>
      <c r="H212" s="34"/>
      <c r="I212" s="34"/>
      <c r="J212" s="34"/>
      <c r="K212" s="34"/>
    </row>
    <row r="213" spans="2:11" x14ac:dyDescent="0.25">
      <c r="B213" s="33"/>
      <c r="C213" s="33"/>
      <c r="D213" s="33"/>
      <c r="E213" s="34"/>
      <c r="F213" s="34"/>
      <c r="G213" s="34"/>
      <c r="H213" s="34"/>
      <c r="I213" s="34"/>
      <c r="J213" s="34"/>
      <c r="K213" s="34"/>
    </row>
    <row r="214" spans="2:11" x14ac:dyDescent="0.25">
      <c r="B214" s="33"/>
      <c r="C214" s="33"/>
      <c r="D214" s="33"/>
      <c r="E214" s="34"/>
      <c r="F214" s="34"/>
      <c r="G214" s="34"/>
      <c r="H214" s="34"/>
      <c r="I214" s="34"/>
      <c r="J214" s="34"/>
      <c r="K214" s="34"/>
    </row>
    <row r="215" spans="2:11" x14ac:dyDescent="0.25">
      <c r="B215" s="33"/>
      <c r="C215" s="33"/>
      <c r="D215" s="33"/>
      <c r="E215" s="34"/>
      <c r="F215" s="34"/>
      <c r="G215" s="34"/>
      <c r="H215" s="34"/>
      <c r="I215" s="34"/>
      <c r="J215" s="34"/>
      <c r="K215" s="34"/>
    </row>
    <row r="216" spans="2:11" x14ac:dyDescent="0.25">
      <c r="B216" s="33"/>
      <c r="C216" s="33"/>
      <c r="D216" s="33"/>
      <c r="E216" s="34"/>
      <c r="F216" s="34"/>
      <c r="G216" s="34"/>
      <c r="H216" s="34"/>
      <c r="I216" s="34"/>
      <c r="J216" s="34"/>
      <c r="K216" s="34"/>
    </row>
    <row r="217" spans="2:11" x14ac:dyDescent="0.25">
      <c r="B217" s="33"/>
      <c r="C217" s="33"/>
      <c r="D217" s="33"/>
      <c r="E217" s="34"/>
      <c r="F217" s="34"/>
      <c r="G217" s="34"/>
      <c r="H217" s="34"/>
      <c r="I217" s="34"/>
      <c r="J217" s="34"/>
      <c r="K217" s="34"/>
    </row>
    <row r="218" spans="2:11" x14ac:dyDescent="0.25">
      <c r="B218" s="33"/>
      <c r="C218" s="33"/>
      <c r="D218" s="33"/>
      <c r="E218" s="34"/>
      <c r="F218" s="34"/>
      <c r="G218" s="34"/>
      <c r="H218" s="34"/>
      <c r="I218" s="34"/>
      <c r="J218" s="34"/>
      <c r="K218" s="34"/>
    </row>
    <row r="219" spans="2:11" x14ac:dyDescent="0.25">
      <c r="B219" s="33"/>
      <c r="C219" s="33"/>
      <c r="D219" s="33"/>
      <c r="E219" s="34"/>
      <c r="F219" s="34"/>
      <c r="G219" s="34"/>
      <c r="H219" s="34"/>
      <c r="I219" s="34"/>
      <c r="J219" s="34"/>
      <c r="K219" s="34"/>
    </row>
    <row r="220" spans="2:11" x14ac:dyDescent="0.25">
      <c r="B220" s="33"/>
      <c r="C220" s="33"/>
      <c r="D220" s="33"/>
      <c r="E220" s="34"/>
      <c r="F220" s="34"/>
      <c r="G220" s="34"/>
      <c r="H220" s="34"/>
      <c r="I220" s="34"/>
      <c r="J220" s="34"/>
      <c r="K220" s="34"/>
    </row>
    <row r="221" spans="2:11" x14ac:dyDescent="0.25">
      <c r="B221" s="33"/>
      <c r="C221" s="33"/>
      <c r="D221" s="33"/>
      <c r="E221" s="34"/>
      <c r="F221" s="34"/>
      <c r="G221" s="34"/>
      <c r="H221" s="34"/>
      <c r="I221" s="34"/>
      <c r="J221" s="34"/>
      <c r="K221" s="34"/>
    </row>
    <row r="222" spans="2:11" x14ac:dyDescent="0.25">
      <c r="B222" s="33"/>
      <c r="C222" s="33"/>
      <c r="D222" s="33"/>
      <c r="E222" s="34"/>
      <c r="F222" s="34"/>
      <c r="G222" s="34"/>
      <c r="H222" s="34"/>
      <c r="I222" s="34"/>
      <c r="J222" s="34"/>
      <c r="K222" s="34"/>
    </row>
    <row r="223" spans="2:11" x14ac:dyDescent="0.25">
      <c r="B223" s="33"/>
      <c r="C223" s="33"/>
      <c r="D223" s="33"/>
      <c r="E223" s="34"/>
      <c r="F223" s="34"/>
      <c r="G223" s="34"/>
      <c r="H223" s="34"/>
      <c r="I223" s="34"/>
      <c r="J223" s="34"/>
      <c r="K223" s="34"/>
    </row>
    <row r="224" spans="2:11" x14ac:dyDescent="0.25">
      <c r="B224" s="33"/>
      <c r="C224" s="33"/>
      <c r="D224" s="33"/>
      <c r="E224" s="34"/>
      <c r="F224" s="34"/>
      <c r="G224" s="34"/>
      <c r="H224" s="34"/>
      <c r="I224" s="34"/>
      <c r="J224" s="34"/>
      <c r="K224" s="34"/>
    </row>
    <row r="225" spans="2:11" x14ac:dyDescent="0.25">
      <c r="B225" s="33"/>
      <c r="C225" s="33"/>
      <c r="D225" s="33"/>
      <c r="E225" s="34"/>
      <c r="F225" s="34"/>
      <c r="G225" s="34"/>
      <c r="H225" s="34"/>
      <c r="I225" s="34"/>
      <c r="J225" s="34"/>
      <c r="K225" s="34"/>
    </row>
    <row r="226" spans="2:11" x14ac:dyDescent="0.25">
      <c r="B226" s="33"/>
      <c r="C226" s="33"/>
      <c r="D226" s="33"/>
      <c r="E226" s="34"/>
      <c r="F226" s="34"/>
      <c r="G226" s="34"/>
      <c r="H226" s="34"/>
      <c r="I226" s="34"/>
      <c r="J226" s="34"/>
      <c r="K226" s="34"/>
    </row>
    <row r="227" spans="2:11" x14ac:dyDescent="0.25">
      <c r="B227" s="33"/>
      <c r="C227" s="33"/>
      <c r="D227" s="33"/>
      <c r="E227" s="34"/>
      <c r="F227" s="34"/>
      <c r="G227" s="34"/>
      <c r="H227" s="34"/>
      <c r="I227" s="34"/>
      <c r="J227" s="34"/>
      <c r="K227" s="34"/>
    </row>
    <row r="228" spans="2:11" x14ac:dyDescent="0.25">
      <c r="B228" s="33"/>
      <c r="C228" s="33"/>
      <c r="D228" s="33"/>
      <c r="E228" s="34"/>
      <c r="F228" s="34"/>
      <c r="G228" s="34"/>
      <c r="H228" s="34"/>
      <c r="I228" s="34"/>
      <c r="J228" s="34"/>
      <c r="K228" s="34"/>
    </row>
    <row r="229" spans="2:11" x14ac:dyDescent="0.25">
      <c r="B229" s="33"/>
      <c r="C229" s="33"/>
      <c r="D229" s="33"/>
      <c r="E229" s="34"/>
      <c r="F229" s="34"/>
      <c r="G229" s="34"/>
      <c r="H229" s="34"/>
      <c r="I229" s="34"/>
      <c r="J229" s="34"/>
      <c r="K229" s="34"/>
    </row>
    <row r="230" spans="2:11" x14ac:dyDescent="0.25">
      <c r="B230" s="33"/>
      <c r="C230" s="33"/>
      <c r="D230" s="33"/>
      <c r="E230" s="34"/>
      <c r="F230" s="34"/>
      <c r="G230" s="34"/>
      <c r="H230" s="34"/>
      <c r="I230" s="34"/>
      <c r="J230" s="34"/>
      <c r="K230" s="34"/>
    </row>
    <row r="231" spans="2:11" x14ac:dyDescent="0.25">
      <c r="B231" s="33"/>
      <c r="C231" s="33"/>
      <c r="D231" s="33"/>
      <c r="E231" s="34"/>
      <c r="F231" s="34"/>
      <c r="G231" s="34"/>
      <c r="H231" s="34"/>
      <c r="I231" s="34"/>
      <c r="J231" s="34"/>
      <c r="K231" s="34"/>
    </row>
    <row r="232" spans="2:11" x14ac:dyDescent="0.25">
      <c r="B232" s="33"/>
      <c r="C232" s="33"/>
      <c r="D232" s="33"/>
      <c r="E232" s="34"/>
      <c r="F232" s="34"/>
      <c r="G232" s="34"/>
      <c r="H232" s="34"/>
      <c r="I232" s="34"/>
      <c r="J232" s="34"/>
      <c r="K232" s="34"/>
    </row>
    <row r="233" spans="2:11" x14ac:dyDescent="0.25">
      <c r="B233" s="33"/>
      <c r="C233" s="33"/>
      <c r="D233" s="33"/>
      <c r="E233" s="34"/>
      <c r="F233" s="34"/>
      <c r="G233" s="34"/>
      <c r="H233" s="34"/>
      <c r="I233" s="34"/>
      <c r="J233" s="34"/>
      <c r="K233" s="34"/>
    </row>
    <row r="234" spans="2:11" x14ac:dyDescent="0.25">
      <c r="B234" s="33"/>
      <c r="C234" s="33"/>
      <c r="D234" s="33"/>
      <c r="E234" s="34"/>
      <c r="F234" s="34"/>
      <c r="G234" s="34"/>
      <c r="H234" s="34"/>
      <c r="I234" s="34"/>
      <c r="J234" s="34"/>
      <c r="K234" s="34"/>
    </row>
    <row r="235" spans="2:11" x14ac:dyDescent="0.25">
      <c r="B235" s="33"/>
      <c r="C235" s="33"/>
      <c r="D235" s="33"/>
      <c r="E235" s="34"/>
      <c r="F235" s="34"/>
      <c r="G235" s="34"/>
      <c r="H235" s="34"/>
      <c r="I235" s="34"/>
      <c r="J235" s="34"/>
      <c r="K235" s="34"/>
    </row>
    <row r="236" spans="2:11" x14ac:dyDescent="0.25">
      <c r="B236" s="33"/>
      <c r="C236" s="33"/>
      <c r="D236" s="33"/>
      <c r="E236" s="34"/>
      <c r="F236" s="34"/>
      <c r="G236" s="34"/>
      <c r="H236" s="34"/>
      <c r="I236" s="34"/>
      <c r="J236" s="34"/>
      <c r="K236" s="34"/>
    </row>
    <row r="237" spans="2:11" x14ac:dyDescent="0.25">
      <c r="B237" s="33"/>
      <c r="C237" s="33"/>
      <c r="D237" s="33"/>
      <c r="E237" s="34"/>
      <c r="F237" s="34"/>
      <c r="G237" s="34"/>
      <c r="H237" s="34"/>
      <c r="I237" s="34"/>
      <c r="J237" s="34"/>
      <c r="K237" s="34"/>
    </row>
    <row r="238" spans="2:11" x14ac:dyDescent="0.25">
      <c r="B238" s="33"/>
      <c r="C238" s="33"/>
      <c r="D238" s="33"/>
      <c r="E238" s="34"/>
      <c r="F238" s="34"/>
      <c r="G238" s="34"/>
      <c r="H238" s="34"/>
      <c r="I238" s="34"/>
      <c r="J238" s="34"/>
      <c r="K238" s="34"/>
    </row>
    <row r="239" spans="2:11" x14ac:dyDescent="0.25">
      <c r="B239" s="33"/>
      <c r="C239" s="33"/>
      <c r="D239" s="33"/>
      <c r="E239" s="34"/>
      <c r="F239" s="34"/>
      <c r="G239" s="34"/>
      <c r="H239" s="34"/>
      <c r="I239" s="34"/>
      <c r="J239" s="34"/>
      <c r="K239" s="34"/>
    </row>
    <row r="240" spans="2:11" x14ac:dyDescent="0.25">
      <c r="B240" s="33"/>
      <c r="C240" s="33"/>
      <c r="D240" s="33"/>
      <c r="E240" s="34"/>
      <c r="F240" s="34"/>
      <c r="G240" s="34"/>
      <c r="H240" s="34"/>
      <c r="I240" s="34"/>
      <c r="J240" s="34"/>
      <c r="K240" s="34"/>
    </row>
    <row r="241" spans="2:11" x14ac:dyDescent="0.25">
      <c r="B241" s="33"/>
      <c r="C241" s="33"/>
      <c r="D241" s="33"/>
      <c r="E241" s="34"/>
      <c r="F241" s="34"/>
      <c r="G241" s="34"/>
      <c r="H241" s="34"/>
      <c r="I241" s="34"/>
      <c r="J241" s="34"/>
      <c r="K241" s="34"/>
    </row>
    <row r="242" spans="2:11" x14ac:dyDescent="0.25">
      <c r="B242" s="33"/>
      <c r="C242" s="33"/>
      <c r="D242" s="33"/>
      <c r="E242" s="34"/>
      <c r="F242" s="34"/>
      <c r="G242" s="34"/>
      <c r="H242" s="34"/>
      <c r="I242" s="34"/>
      <c r="J242" s="34"/>
      <c r="K242" s="34"/>
    </row>
    <row r="243" spans="2:11" x14ac:dyDescent="0.25">
      <c r="B243" s="33"/>
      <c r="C243" s="33"/>
      <c r="D243" s="33"/>
      <c r="E243" s="34"/>
      <c r="F243" s="34"/>
      <c r="G243" s="34"/>
      <c r="H243" s="34"/>
      <c r="I243" s="34"/>
      <c r="J243" s="34"/>
      <c r="K243" s="34"/>
    </row>
    <row r="244" spans="2:11" x14ac:dyDescent="0.25">
      <c r="B244" s="33"/>
      <c r="C244" s="33"/>
      <c r="D244" s="33"/>
      <c r="E244" s="34"/>
      <c r="F244" s="34"/>
      <c r="G244" s="34"/>
      <c r="H244" s="34"/>
      <c r="I244" s="34"/>
      <c r="J244" s="34"/>
      <c r="K244" s="34"/>
    </row>
    <row r="245" spans="2:11" x14ac:dyDescent="0.25">
      <c r="B245" s="33"/>
      <c r="C245" s="33"/>
      <c r="D245" s="33"/>
      <c r="E245" s="34"/>
      <c r="F245" s="34"/>
      <c r="G245" s="34"/>
      <c r="H245" s="34"/>
      <c r="I245" s="34"/>
      <c r="J245" s="34"/>
      <c r="K245" s="34"/>
    </row>
    <row r="246" spans="2:11" x14ac:dyDescent="0.25">
      <c r="B246" s="33"/>
      <c r="C246" s="33"/>
      <c r="D246" s="33"/>
      <c r="E246" s="34"/>
      <c r="F246" s="34"/>
      <c r="G246" s="34"/>
      <c r="H246" s="34"/>
      <c r="I246" s="34"/>
      <c r="J246" s="34"/>
      <c r="K246" s="34"/>
    </row>
    <row r="247" spans="2:11" x14ac:dyDescent="0.25">
      <c r="B247" s="33"/>
      <c r="C247" s="33"/>
      <c r="D247" s="33"/>
      <c r="E247" s="34"/>
      <c r="F247" s="34"/>
      <c r="G247" s="34"/>
      <c r="H247" s="34"/>
      <c r="I247" s="34"/>
      <c r="J247" s="34"/>
      <c r="K247" s="34"/>
    </row>
  </sheetData>
  <mergeCells count="11">
    <mergeCell ref="C41:E41"/>
    <mergeCell ref="I41:K41"/>
    <mergeCell ref="O41:R41"/>
    <mergeCell ref="B2:S2"/>
    <mergeCell ref="C37:E37"/>
    <mergeCell ref="I37:K37"/>
    <mergeCell ref="O37:R37"/>
    <mergeCell ref="O39:R39"/>
    <mergeCell ref="C40:E40"/>
    <mergeCell ref="I40:K40"/>
    <mergeCell ref="O40:R40"/>
  </mergeCells>
  <printOptions horizontalCentered="1"/>
  <pageMargins left="0" right="7.874015748031496E-2" top="0.78740157480314965" bottom="0.19685039370078741" header="0.55118110236220474" footer="0"/>
  <pageSetup paperSize="120" scale="48" orientation="landscape" r:id="rId1"/>
  <headerFooter differentOddEven="1">
    <oddFooter>&amp;R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47"/>
  <sheetViews>
    <sheetView workbookViewId="0">
      <pane xSplit="3" ySplit="4" topLeftCell="D14" activePane="bottomRight" state="frozen"/>
      <selection pane="topRight" activeCell="D1" sqref="D1"/>
      <selection pane="bottomLeft" activeCell="A5" sqref="A5"/>
      <selection pane="bottomRight" activeCell="B2" sqref="B2:S2"/>
    </sheetView>
  </sheetViews>
  <sheetFormatPr baseColWidth="10" defaultRowHeight="12.75" x14ac:dyDescent="0.25"/>
  <cols>
    <col min="1" max="1" width="0.140625" style="32" customWidth="1"/>
    <col min="2" max="2" width="7.5703125" style="79" customWidth="1"/>
    <col min="3" max="4" width="43.140625" style="79" customWidth="1"/>
    <col min="5" max="5" width="14.28515625" style="32" customWidth="1"/>
    <col min="6" max="6" width="17" style="32" customWidth="1"/>
    <col min="7" max="7" width="14.28515625" style="32" bestFit="1" customWidth="1"/>
    <col min="8" max="8" width="12.7109375" style="32" customWidth="1"/>
    <col min="9" max="9" width="14.140625" style="32" customWidth="1"/>
    <col min="10" max="10" width="13.85546875" style="32" customWidth="1"/>
    <col min="11" max="11" width="15.7109375" style="32" bestFit="1" customWidth="1"/>
    <col min="12" max="12" width="13" style="32" bestFit="1" customWidth="1"/>
    <col min="13" max="13" width="16.5703125" style="32" bestFit="1" customWidth="1"/>
    <col min="14" max="14" width="13.85546875" style="32" customWidth="1"/>
    <col min="15" max="15" width="13" style="32" customWidth="1"/>
    <col min="16" max="16" width="11.42578125" style="32" customWidth="1"/>
    <col min="17" max="17" width="18.85546875" style="32" customWidth="1"/>
    <col min="18" max="18" width="16.5703125" style="32" customWidth="1"/>
    <col min="19" max="19" width="46.28515625" style="32" customWidth="1"/>
    <col min="20" max="20" width="11.28515625" style="32" customWidth="1"/>
    <col min="21" max="257" width="11.42578125" style="32"/>
    <col min="258" max="258" width="0.140625" style="32" customWidth="1"/>
    <col min="259" max="259" width="7.5703125" style="32" customWidth="1"/>
    <col min="260" max="260" width="41" style="32" customWidth="1"/>
    <col min="261" max="261" width="14.28515625" style="32" customWidth="1"/>
    <col min="262" max="262" width="17" style="32" customWidth="1"/>
    <col min="263" max="263" width="14.28515625" style="32" bestFit="1" customWidth="1"/>
    <col min="264" max="264" width="12.7109375" style="32" customWidth="1"/>
    <col min="265" max="265" width="14.140625" style="32" customWidth="1"/>
    <col min="266" max="266" width="13.85546875" style="32" customWidth="1"/>
    <col min="267" max="267" width="15.7109375" style="32" bestFit="1" customWidth="1"/>
    <col min="268" max="268" width="13" style="32" bestFit="1" customWidth="1"/>
    <col min="269" max="269" width="16.5703125" style="32" bestFit="1" customWidth="1"/>
    <col min="270" max="270" width="13.85546875" style="32" customWidth="1"/>
    <col min="271" max="271" width="13" style="32" customWidth="1"/>
    <col min="272" max="272" width="11.42578125" style="32" customWidth="1"/>
    <col min="273" max="273" width="18.85546875" style="32" customWidth="1"/>
    <col min="274" max="274" width="14" style="32" customWidth="1"/>
    <col min="275" max="275" width="46.28515625" style="32" customWidth="1"/>
    <col min="276" max="276" width="11.28515625" style="32" customWidth="1"/>
    <col min="277" max="513" width="11.42578125" style="32"/>
    <col min="514" max="514" width="0.140625" style="32" customWidth="1"/>
    <col min="515" max="515" width="7.5703125" style="32" customWidth="1"/>
    <col min="516" max="516" width="41" style="32" customWidth="1"/>
    <col min="517" max="517" width="14.28515625" style="32" customWidth="1"/>
    <col min="518" max="518" width="17" style="32" customWidth="1"/>
    <col min="519" max="519" width="14.28515625" style="32" bestFit="1" customWidth="1"/>
    <col min="520" max="520" width="12.7109375" style="32" customWidth="1"/>
    <col min="521" max="521" width="14.140625" style="32" customWidth="1"/>
    <col min="522" max="522" width="13.85546875" style="32" customWidth="1"/>
    <col min="523" max="523" width="15.7109375" style="32" bestFit="1" customWidth="1"/>
    <col min="524" max="524" width="13" style="32" bestFit="1" customWidth="1"/>
    <col min="525" max="525" width="16.5703125" style="32" bestFit="1" customWidth="1"/>
    <col min="526" max="526" width="13.85546875" style="32" customWidth="1"/>
    <col min="527" max="527" width="13" style="32" customWidth="1"/>
    <col min="528" max="528" width="11.42578125" style="32" customWidth="1"/>
    <col min="529" max="529" width="18.85546875" style="32" customWidth="1"/>
    <col min="530" max="530" width="14" style="32" customWidth="1"/>
    <col min="531" max="531" width="46.28515625" style="32" customWidth="1"/>
    <col min="532" max="532" width="11.28515625" style="32" customWidth="1"/>
    <col min="533" max="769" width="11.42578125" style="32"/>
    <col min="770" max="770" width="0.140625" style="32" customWidth="1"/>
    <col min="771" max="771" width="7.5703125" style="32" customWidth="1"/>
    <col min="772" max="772" width="41" style="32" customWidth="1"/>
    <col min="773" max="773" width="14.28515625" style="32" customWidth="1"/>
    <col min="774" max="774" width="17" style="32" customWidth="1"/>
    <col min="775" max="775" width="14.28515625" style="32" bestFit="1" customWidth="1"/>
    <col min="776" max="776" width="12.7109375" style="32" customWidth="1"/>
    <col min="777" max="777" width="14.140625" style="32" customWidth="1"/>
    <col min="778" max="778" width="13.85546875" style="32" customWidth="1"/>
    <col min="779" max="779" width="15.7109375" style="32" bestFit="1" customWidth="1"/>
    <col min="780" max="780" width="13" style="32" bestFit="1" customWidth="1"/>
    <col min="781" max="781" width="16.5703125" style="32" bestFit="1" customWidth="1"/>
    <col min="782" max="782" width="13.85546875" style="32" customWidth="1"/>
    <col min="783" max="783" width="13" style="32" customWidth="1"/>
    <col min="784" max="784" width="11.42578125" style="32" customWidth="1"/>
    <col min="785" max="785" width="18.85546875" style="32" customWidth="1"/>
    <col min="786" max="786" width="14" style="32" customWidth="1"/>
    <col min="787" max="787" width="46.28515625" style="32" customWidth="1"/>
    <col min="788" max="788" width="11.28515625" style="32" customWidth="1"/>
    <col min="789" max="1025" width="11.42578125" style="32"/>
    <col min="1026" max="1026" width="0.140625" style="32" customWidth="1"/>
    <col min="1027" max="1027" width="7.5703125" style="32" customWidth="1"/>
    <col min="1028" max="1028" width="41" style="32" customWidth="1"/>
    <col min="1029" max="1029" width="14.28515625" style="32" customWidth="1"/>
    <col min="1030" max="1030" width="17" style="32" customWidth="1"/>
    <col min="1031" max="1031" width="14.28515625" style="32" bestFit="1" customWidth="1"/>
    <col min="1032" max="1032" width="12.7109375" style="32" customWidth="1"/>
    <col min="1033" max="1033" width="14.140625" style="32" customWidth="1"/>
    <col min="1034" max="1034" width="13.85546875" style="32" customWidth="1"/>
    <col min="1035" max="1035" width="15.7109375" style="32" bestFit="1" customWidth="1"/>
    <col min="1036" max="1036" width="13" style="32" bestFit="1" customWidth="1"/>
    <col min="1037" max="1037" width="16.5703125" style="32" bestFit="1" customWidth="1"/>
    <col min="1038" max="1038" width="13.85546875" style="32" customWidth="1"/>
    <col min="1039" max="1039" width="13" style="32" customWidth="1"/>
    <col min="1040" max="1040" width="11.42578125" style="32" customWidth="1"/>
    <col min="1041" max="1041" width="18.85546875" style="32" customWidth="1"/>
    <col min="1042" max="1042" width="14" style="32" customWidth="1"/>
    <col min="1043" max="1043" width="46.28515625" style="32" customWidth="1"/>
    <col min="1044" max="1044" width="11.28515625" style="32" customWidth="1"/>
    <col min="1045" max="1281" width="11.42578125" style="32"/>
    <col min="1282" max="1282" width="0.140625" style="32" customWidth="1"/>
    <col min="1283" max="1283" width="7.5703125" style="32" customWidth="1"/>
    <col min="1284" max="1284" width="41" style="32" customWidth="1"/>
    <col min="1285" max="1285" width="14.28515625" style="32" customWidth="1"/>
    <col min="1286" max="1286" width="17" style="32" customWidth="1"/>
    <col min="1287" max="1287" width="14.28515625" style="32" bestFit="1" customWidth="1"/>
    <col min="1288" max="1288" width="12.7109375" style="32" customWidth="1"/>
    <col min="1289" max="1289" width="14.140625" style="32" customWidth="1"/>
    <col min="1290" max="1290" width="13.85546875" style="32" customWidth="1"/>
    <col min="1291" max="1291" width="15.7109375" style="32" bestFit="1" customWidth="1"/>
    <col min="1292" max="1292" width="13" style="32" bestFit="1" customWidth="1"/>
    <col min="1293" max="1293" width="16.5703125" style="32" bestFit="1" customWidth="1"/>
    <col min="1294" max="1294" width="13.85546875" style="32" customWidth="1"/>
    <col min="1295" max="1295" width="13" style="32" customWidth="1"/>
    <col min="1296" max="1296" width="11.42578125" style="32" customWidth="1"/>
    <col min="1297" max="1297" width="18.85546875" style="32" customWidth="1"/>
    <col min="1298" max="1298" width="14" style="32" customWidth="1"/>
    <col min="1299" max="1299" width="46.28515625" style="32" customWidth="1"/>
    <col min="1300" max="1300" width="11.28515625" style="32" customWidth="1"/>
    <col min="1301" max="1537" width="11.42578125" style="32"/>
    <col min="1538" max="1538" width="0.140625" style="32" customWidth="1"/>
    <col min="1539" max="1539" width="7.5703125" style="32" customWidth="1"/>
    <col min="1540" max="1540" width="41" style="32" customWidth="1"/>
    <col min="1541" max="1541" width="14.28515625" style="32" customWidth="1"/>
    <col min="1542" max="1542" width="17" style="32" customWidth="1"/>
    <col min="1543" max="1543" width="14.28515625" style="32" bestFit="1" customWidth="1"/>
    <col min="1544" max="1544" width="12.7109375" style="32" customWidth="1"/>
    <col min="1545" max="1545" width="14.140625" style="32" customWidth="1"/>
    <col min="1546" max="1546" width="13.85546875" style="32" customWidth="1"/>
    <col min="1547" max="1547" width="15.7109375" style="32" bestFit="1" customWidth="1"/>
    <col min="1548" max="1548" width="13" style="32" bestFit="1" customWidth="1"/>
    <col min="1549" max="1549" width="16.5703125" style="32" bestFit="1" customWidth="1"/>
    <col min="1550" max="1550" width="13.85546875" style="32" customWidth="1"/>
    <col min="1551" max="1551" width="13" style="32" customWidth="1"/>
    <col min="1552" max="1552" width="11.42578125" style="32" customWidth="1"/>
    <col min="1553" max="1553" width="18.85546875" style="32" customWidth="1"/>
    <col min="1554" max="1554" width="14" style="32" customWidth="1"/>
    <col min="1555" max="1555" width="46.28515625" style="32" customWidth="1"/>
    <col min="1556" max="1556" width="11.28515625" style="32" customWidth="1"/>
    <col min="1557" max="1793" width="11.42578125" style="32"/>
    <col min="1794" max="1794" width="0.140625" style="32" customWidth="1"/>
    <col min="1795" max="1795" width="7.5703125" style="32" customWidth="1"/>
    <col min="1796" max="1796" width="41" style="32" customWidth="1"/>
    <col min="1797" max="1797" width="14.28515625" style="32" customWidth="1"/>
    <col min="1798" max="1798" width="17" style="32" customWidth="1"/>
    <col min="1799" max="1799" width="14.28515625" style="32" bestFit="1" customWidth="1"/>
    <col min="1800" max="1800" width="12.7109375" style="32" customWidth="1"/>
    <col min="1801" max="1801" width="14.140625" style="32" customWidth="1"/>
    <col min="1802" max="1802" width="13.85546875" style="32" customWidth="1"/>
    <col min="1803" max="1803" width="15.7109375" style="32" bestFit="1" customWidth="1"/>
    <col min="1804" max="1804" width="13" style="32" bestFit="1" customWidth="1"/>
    <col min="1805" max="1805" width="16.5703125" style="32" bestFit="1" customWidth="1"/>
    <col min="1806" max="1806" width="13.85546875" style="32" customWidth="1"/>
    <col min="1807" max="1807" width="13" style="32" customWidth="1"/>
    <col min="1808" max="1808" width="11.42578125" style="32" customWidth="1"/>
    <col min="1809" max="1809" width="18.85546875" style="32" customWidth="1"/>
    <col min="1810" max="1810" width="14" style="32" customWidth="1"/>
    <col min="1811" max="1811" width="46.28515625" style="32" customWidth="1"/>
    <col min="1812" max="1812" width="11.28515625" style="32" customWidth="1"/>
    <col min="1813" max="2049" width="11.42578125" style="32"/>
    <col min="2050" max="2050" width="0.140625" style="32" customWidth="1"/>
    <col min="2051" max="2051" width="7.5703125" style="32" customWidth="1"/>
    <col min="2052" max="2052" width="41" style="32" customWidth="1"/>
    <col min="2053" max="2053" width="14.28515625" style="32" customWidth="1"/>
    <col min="2054" max="2054" width="17" style="32" customWidth="1"/>
    <col min="2055" max="2055" width="14.28515625" style="32" bestFit="1" customWidth="1"/>
    <col min="2056" max="2056" width="12.7109375" style="32" customWidth="1"/>
    <col min="2057" max="2057" width="14.140625" style="32" customWidth="1"/>
    <col min="2058" max="2058" width="13.85546875" style="32" customWidth="1"/>
    <col min="2059" max="2059" width="15.7109375" style="32" bestFit="1" customWidth="1"/>
    <col min="2060" max="2060" width="13" style="32" bestFit="1" customWidth="1"/>
    <col min="2061" max="2061" width="16.5703125" style="32" bestFit="1" customWidth="1"/>
    <col min="2062" max="2062" width="13.85546875" style="32" customWidth="1"/>
    <col min="2063" max="2063" width="13" style="32" customWidth="1"/>
    <col min="2064" max="2064" width="11.42578125" style="32" customWidth="1"/>
    <col min="2065" max="2065" width="18.85546875" style="32" customWidth="1"/>
    <col min="2066" max="2066" width="14" style="32" customWidth="1"/>
    <col min="2067" max="2067" width="46.28515625" style="32" customWidth="1"/>
    <col min="2068" max="2068" width="11.28515625" style="32" customWidth="1"/>
    <col min="2069" max="2305" width="11.42578125" style="32"/>
    <col min="2306" max="2306" width="0.140625" style="32" customWidth="1"/>
    <col min="2307" max="2307" width="7.5703125" style="32" customWidth="1"/>
    <col min="2308" max="2308" width="41" style="32" customWidth="1"/>
    <col min="2309" max="2309" width="14.28515625" style="32" customWidth="1"/>
    <col min="2310" max="2310" width="17" style="32" customWidth="1"/>
    <col min="2311" max="2311" width="14.28515625" style="32" bestFit="1" customWidth="1"/>
    <col min="2312" max="2312" width="12.7109375" style="32" customWidth="1"/>
    <col min="2313" max="2313" width="14.140625" style="32" customWidth="1"/>
    <col min="2314" max="2314" width="13.85546875" style="32" customWidth="1"/>
    <col min="2315" max="2315" width="15.7109375" style="32" bestFit="1" customWidth="1"/>
    <col min="2316" max="2316" width="13" style="32" bestFit="1" customWidth="1"/>
    <col min="2317" max="2317" width="16.5703125" style="32" bestFit="1" customWidth="1"/>
    <col min="2318" max="2318" width="13.85546875" style="32" customWidth="1"/>
    <col min="2319" max="2319" width="13" style="32" customWidth="1"/>
    <col min="2320" max="2320" width="11.42578125" style="32" customWidth="1"/>
    <col min="2321" max="2321" width="18.85546875" style="32" customWidth="1"/>
    <col min="2322" max="2322" width="14" style="32" customWidth="1"/>
    <col min="2323" max="2323" width="46.28515625" style="32" customWidth="1"/>
    <col min="2324" max="2324" width="11.28515625" style="32" customWidth="1"/>
    <col min="2325" max="2561" width="11.42578125" style="32"/>
    <col min="2562" max="2562" width="0.140625" style="32" customWidth="1"/>
    <col min="2563" max="2563" width="7.5703125" style="32" customWidth="1"/>
    <col min="2564" max="2564" width="41" style="32" customWidth="1"/>
    <col min="2565" max="2565" width="14.28515625" style="32" customWidth="1"/>
    <col min="2566" max="2566" width="17" style="32" customWidth="1"/>
    <col min="2567" max="2567" width="14.28515625" style="32" bestFit="1" customWidth="1"/>
    <col min="2568" max="2568" width="12.7109375" style="32" customWidth="1"/>
    <col min="2569" max="2569" width="14.140625" style="32" customWidth="1"/>
    <col min="2570" max="2570" width="13.85546875" style="32" customWidth="1"/>
    <col min="2571" max="2571" width="15.7109375" style="32" bestFit="1" customWidth="1"/>
    <col min="2572" max="2572" width="13" style="32" bestFit="1" customWidth="1"/>
    <col min="2573" max="2573" width="16.5703125" style="32" bestFit="1" customWidth="1"/>
    <col min="2574" max="2574" width="13.85546875" style="32" customWidth="1"/>
    <col min="2575" max="2575" width="13" style="32" customWidth="1"/>
    <col min="2576" max="2576" width="11.42578125" style="32" customWidth="1"/>
    <col min="2577" max="2577" width="18.85546875" style="32" customWidth="1"/>
    <col min="2578" max="2578" width="14" style="32" customWidth="1"/>
    <col min="2579" max="2579" width="46.28515625" style="32" customWidth="1"/>
    <col min="2580" max="2580" width="11.28515625" style="32" customWidth="1"/>
    <col min="2581" max="2817" width="11.42578125" style="32"/>
    <col min="2818" max="2818" width="0.140625" style="32" customWidth="1"/>
    <col min="2819" max="2819" width="7.5703125" style="32" customWidth="1"/>
    <col min="2820" max="2820" width="41" style="32" customWidth="1"/>
    <col min="2821" max="2821" width="14.28515625" style="32" customWidth="1"/>
    <col min="2822" max="2822" width="17" style="32" customWidth="1"/>
    <col min="2823" max="2823" width="14.28515625" style="32" bestFit="1" customWidth="1"/>
    <col min="2824" max="2824" width="12.7109375" style="32" customWidth="1"/>
    <col min="2825" max="2825" width="14.140625" style="32" customWidth="1"/>
    <col min="2826" max="2826" width="13.85546875" style="32" customWidth="1"/>
    <col min="2827" max="2827" width="15.7109375" style="32" bestFit="1" customWidth="1"/>
    <col min="2828" max="2828" width="13" style="32" bestFit="1" customWidth="1"/>
    <col min="2829" max="2829" width="16.5703125" style="32" bestFit="1" customWidth="1"/>
    <col min="2830" max="2830" width="13.85546875" style="32" customWidth="1"/>
    <col min="2831" max="2831" width="13" style="32" customWidth="1"/>
    <col min="2832" max="2832" width="11.42578125" style="32" customWidth="1"/>
    <col min="2833" max="2833" width="18.85546875" style="32" customWidth="1"/>
    <col min="2834" max="2834" width="14" style="32" customWidth="1"/>
    <col min="2835" max="2835" width="46.28515625" style="32" customWidth="1"/>
    <col min="2836" max="2836" width="11.28515625" style="32" customWidth="1"/>
    <col min="2837" max="3073" width="11.42578125" style="32"/>
    <col min="3074" max="3074" width="0.140625" style="32" customWidth="1"/>
    <col min="3075" max="3075" width="7.5703125" style="32" customWidth="1"/>
    <col min="3076" max="3076" width="41" style="32" customWidth="1"/>
    <col min="3077" max="3077" width="14.28515625" style="32" customWidth="1"/>
    <col min="3078" max="3078" width="17" style="32" customWidth="1"/>
    <col min="3079" max="3079" width="14.28515625" style="32" bestFit="1" customWidth="1"/>
    <col min="3080" max="3080" width="12.7109375" style="32" customWidth="1"/>
    <col min="3081" max="3081" width="14.140625" style="32" customWidth="1"/>
    <col min="3082" max="3082" width="13.85546875" style="32" customWidth="1"/>
    <col min="3083" max="3083" width="15.7109375" style="32" bestFit="1" customWidth="1"/>
    <col min="3084" max="3084" width="13" style="32" bestFit="1" customWidth="1"/>
    <col min="3085" max="3085" width="16.5703125" style="32" bestFit="1" customWidth="1"/>
    <col min="3086" max="3086" width="13.85546875" style="32" customWidth="1"/>
    <col min="3087" max="3087" width="13" style="32" customWidth="1"/>
    <col min="3088" max="3088" width="11.42578125" style="32" customWidth="1"/>
    <col min="3089" max="3089" width="18.85546875" style="32" customWidth="1"/>
    <col min="3090" max="3090" width="14" style="32" customWidth="1"/>
    <col min="3091" max="3091" width="46.28515625" style="32" customWidth="1"/>
    <col min="3092" max="3092" width="11.28515625" style="32" customWidth="1"/>
    <col min="3093" max="3329" width="11.42578125" style="32"/>
    <col min="3330" max="3330" width="0.140625" style="32" customWidth="1"/>
    <col min="3331" max="3331" width="7.5703125" style="32" customWidth="1"/>
    <col min="3332" max="3332" width="41" style="32" customWidth="1"/>
    <col min="3333" max="3333" width="14.28515625" style="32" customWidth="1"/>
    <col min="3334" max="3334" width="17" style="32" customWidth="1"/>
    <col min="3335" max="3335" width="14.28515625" style="32" bestFit="1" customWidth="1"/>
    <col min="3336" max="3336" width="12.7109375" style="32" customWidth="1"/>
    <col min="3337" max="3337" width="14.140625" style="32" customWidth="1"/>
    <col min="3338" max="3338" width="13.85546875" style="32" customWidth="1"/>
    <col min="3339" max="3339" width="15.7109375" style="32" bestFit="1" customWidth="1"/>
    <col min="3340" max="3340" width="13" style="32" bestFit="1" customWidth="1"/>
    <col min="3341" max="3341" width="16.5703125" style="32" bestFit="1" customWidth="1"/>
    <col min="3342" max="3342" width="13.85546875" style="32" customWidth="1"/>
    <col min="3343" max="3343" width="13" style="32" customWidth="1"/>
    <col min="3344" max="3344" width="11.42578125" style="32" customWidth="1"/>
    <col min="3345" max="3345" width="18.85546875" style="32" customWidth="1"/>
    <col min="3346" max="3346" width="14" style="32" customWidth="1"/>
    <col min="3347" max="3347" width="46.28515625" style="32" customWidth="1"/>
    <col min="3348" max="3348" width="11.28515625" style="32" customWidth="1"/>
    <col min="3349" max="3585" width="11.42578125" style="32"/>
    <col min="3586" max="3586" width="0.140625" style="32" customWidth="1"/>
    <col min="3587" max="3587" width="7.5703125" style="32" customWidth="1"/>
    <col min="3588" max="3588" width="41" style="32" customWidth="1"/>
    <col min="3589" max="3589" width="14.28515625" style="32" customWidth="1"/>
    <col min="3590" max="3590" width="17" style="32" customWidth="1"/>
    <col min="3591" max="3591" width="14.28515625" style="32" bestFit="1" customWidth="1"/>
    <col min="3592" max="3592" width="12.7109375" style="32" customWidth="1"/>
    <col min="3593" max="3593" width="14.140625" style="32" customWidth="1"/>
    <col min="3594" max="3594" width="13.85546875" style="32" customWidth="1"/>
    <col min="3595" max="3595" width="15.7109375" style="32" bestFit="1" customWidth="1"/>
    <col min="3596" max="3596" width="13" style="32" bestFit="1" customWidth="1"/>
    <col min="3597" max="3597" width="16.5703125" style="32" bestFit="1" customWidth="1"/>
    <col min="3598" max="3598" width="13.85546875" style="32" customWidth="1"/>
    <col min="3599" max="3599" width="13" style="32" customWidth="1"/>
    <col min="3600" max="3600" width="11.42578125" style="32" customWidth="1"/>
    <col min="3601" max="3601" width="18.85546875" style="32" customWidth="1"/>
    <col min="3602" max="3602" width="14" style="32" customWidth="1"/>
    <col min="3603" max="3603" width="46.28515625" style="32" customWidth="1"/>
    <col min="3604" max="3604" width="11.28515625" style="32" customWidth="1"/>
    <col min="3605" max="3841" width="11.42578125" style="32"/>
    <col min="3842" max="3842" width="0.140625" style="32" customWidth="1"/>
    <col min="3843" max="3843" width="7.5703125" style="32" customWidth="1"/>
    <col min="3844" max="3844" width="41" style="32" customWidth="1"/>
    <col min="3845" max="3845" width="14.28515625" style="32" customWidth="1"/>
    <col min="3846" max="3846" width="17" style="32" customWidth="1"/>
    <col min="3847" max="3847" width="14.28515625" style="32" bestFit="1" customWidth="1"/>
    <col min="3848" max="3848" width="12.7109375" style="32" customWidth="1"/>
    <col min="3849" max="3849" width="14.140625" style="32" customWidth="1"/>
    <col min="3850" max="3850" width="13.85546875" style="32" customWidth="1"/>
    <col min="3851" max="3851" width="15.7109375" style="32" bestFit="1" customWidth="1"/>
    <col min="3852" max="3852" width="13" style="32" bestFit="1" customWidth="1"/>
    <col min="3853" max="3853" width="16.5703125" style="32" bestFit="1" customWidth="1"/>
    <col min="3854" max="3854" width="13.85546875" style="32" customWidth="1"/>
    <col min="3855" max="3855" width="13" style="32" customWidth="1"/>
    <col min="3856" max="3856" width="11.42578125" style="32" customWidth="1"/>
    <col min="3857" max="3857" width="18.85546875" style="32" customWidth="1"/>
    <col min="3858" max="3858" width="14" style="32" customWidth="1"/>
    <col min="3859" max="3859" width="46.28515625" style="32" customWidth="1"/>
    <col min="3860" max="3860" width="11.28515625" style="32" customWidth="1"/>
    <col min="3861" max="4097" width="11.42578125" style="32"/>
    <col min="4098" max="4098" width="0.140625" style="32" customWidth="1"/>
    <col min="4099" max="4099" width="7.5703125" style="32" customWidth="1"/>
    <col min="4100" max="4100" width="41" style="32" customWidth="1"/>
    <col min="4101" max="4101" width="14.28515625" style="32" customWidth="1"/>
    <col min="4102" max="4102" width="17" style="32" customWidth="1"/>
    <col min="4103" max="4103" width="14.28515625" style="32" bestFit="1" customWidth="1"/>
    <col min="4104" max="4104" width="12.7109375" style="32" customWidth="1"/>
    <col min="4105" max="4105" width="14.140625" style="32" customWidth="1"/>
    <col min="4106" max="4106" width="13.85546875" style="32" customWidth="1"/>
    <col min="4107" max="4107" width="15.7109375" style="32" bestFit="1" customWidth="1"/>
    <col min="4108" max="4108" width="13" style="32" bestFit="1" customWidth="1"/>
    <col min="4109" max="4109" width="16.5703125" style="32" bestFit="1" customWidth="1"/>
    <col min="4110" max="4110" width="13.85546875" style="32" customWidth="1"/>
    <col min="4111" max="4111" width="13" style="32" customWidth="1"/>
    <col min="4112" max="4112" width="11.42578125" style="32" customWidth="1"/>
    <col min="4113" max="4113" width="18.85546875" style="32" customWidth="1"/>
    <col min="4114" max="4114" width="14" style="32" customWidth="1"/>
    <col min="4115" max="4115" width="46.28515625" style="32" customWidth="1"/>
    <col min="4116" max="4116" width="11.28515625" style="32" customWidth="1"/>
    <col min="4117" max="4353" width="11.42578125" style="32"/>
    <col min="4354" max="4354" width="0.140625" style="32" customWidth="1"/>
    <col min="4355" max="4355" width="7.5703125" style="32" customWidth="1"/>
    <col min="4356" max="4356" width="41" style="32" customWidth="1"/>
    <col min="4357" max="4357" width="14.28515625" style="32" customWidth="1"/>
    <col min="4358" max="4358" width="17" style="32" customWidth="1"/>
    <col min="4359" max="4359" width="14.28515625" style="32" bestFit="1" customWidth="1"/>
    <col min="4360" max="4360" width="12.7109375" style="32" customWidth="1"/>
    <col min="4361" max="4361" width="14.140625" style="32" customWidth="1"/>
    <col min="4362" max="4362" width="13.85546875" style="32" customWidth="1"/>
    <col min="4363" max="4363" width="15.7109375" style="32" bestFit="1" customWidth="1"/>
    <col min="4364" max="4364" width="13" style="32" bestFit="1" customWidth="1"/>
    <col min="4365" max="4365" width="16.5703125" style="32" bestFit="1" customWidth="1"/>
    <col min="4366" max="4366" width="13.85546875" style="32" customWidth="1"/>
    <col min="4367" max="4367" width="13" style="32" customWidth="1"/>
    <col min="4368" max="4368" width="11.42578125" style="32" customWidth="1"/>
    <col min="4369" max="4369" width="18.85546875" style="32" customWidth="1"/>
    <col min="4370" max="4370" width="14" style="32" customWidth="1"/>
    <col min="4371" max="4371" width="46.28515625" style="32" customWidth="1"/>
    <col min="4372" max="4372" width="11.28515625" style="32" customWidth="1"/>
    <col min="4373" max="4609" width="11.42578125" style="32"/>
    <col min="4610" max="4610" width="0.140625" style="32" customWidth="1"/>
    <col min="4611" max="4611" width="7.5703125" style="32" customWidth="1"/>
    <col min="4612" max="4612" width="41" style="32" customWidth="1"/>
    <col min="4613" max="4613" width="14.28515625" style="32" customWidth="1"/>
    <col min="4614" max="4614" width="17" style="32" customWidth="1"/>
    <col min="4615" max="4615" width="14.28515625" style="32" bestFit="1" customWidth="1"/>
    <col min="4616" max="4616" width="12.7109375" style="32" customWidth="1"/>
    <col min="4617" max="4617" width="14.140625" style="32" customWidth="1"/>
    <col min="4618" max="4618" width="13.85546875" style="32" customWidth="1"/>
    <col min="4619" max="4619" width="15.7109375" style="32" bestFit="1" customWidth="1"/>
    <col min="4620" max="4620" width="13" style="32" bestFit="1" customWidth="1"/>
    <col min="4621" max="4621" width="16.5703125" style="32" bestFit="1" customWidth="1"/>
    <col min="4622" max="4622" width="13.85546875" style="32" customWidth="1"/>
    <col min="4623" max="4623" width="13" style="32" customWidth="1"/>
    <col min="4624" max="4624" width="11.42578125" style="32" customWidth="1"/>
    <col min="4625" max="4625" width="18.85546875" style="32" customWidth="1"/>
    <col min="4626" max="4626" width="14" style="32" customWidth="1"/>
    <col min="4627" max="4627" width="46.28515625" style="32" customWidth="1"/>
    <col min="4628" max="4628" width="11.28515625" style="32" customWidth="1"/>
    <col min="4629" max="4865" width="11.42578125" style="32"/>
    <col min="4866" max="4866" width="0.140625" style="32" customWidth="1"/>
    <col min="4867" max="4867" width="7.5703125" style="32" customWidth="1"/>
    <col min="4868" max="4868" width="41" style="32" customWidth="1"/>
    <col min="4869" max="4869" width="14.28515625" style="32" customWidth="1"/>
    <col min="4870" max="4870" width="17" style="32" customWidth="1"/>
    <col min="4871" max="4871" width="14.28515625" style="32" bestFit="1" customWidth="1"/>
    <col min="4872" max="4872" width="12.7109375" style="32" customWidth="1"/>
    <col min="4873" max="4873" width="14.140625" style="32" customWidth="1"/>
    <col min="4874" max="4874" width="13.85546875" style="32" customWidth="1"/>
    <col min="4875" max="4875" width="15.7109375" style="32" bestFit="1" customWidth="1"/>
    <col min="4876" max="4876" width="13" style="32" bestFit="1" customWidth="1"/>
    <col min="4877" max="4877" width="16.5703125" style="32" bestFit="1" customWidth="1"/>
    <col min="4878" max="4878" width="13.85546875" style="32" customWidth="1"/>
    <col min="4879" max="4879" width="13" style="32" customWidth="1"/>
    <col min="4880" max="4880" width="11.42578125" style="32" customWidth="1"/>
    <col min="4881" max="4881" width="18.85546875" style="32" customWidth="1"/>
    <col min="4882" max="4882" width="14" style="32" customWidth="1"/>
    <col min="4883" max="4883" width="46.28515625" style="32" customWidth="1"/>
    <col min="4884" max="4884" width="11.28515625" style="32" customWidth="1"/>
    <col min="4885" max="5121" width="11.42578125" style="32"/>
    <col min="5122" max="5122" width="0.140625" style="32" customWidth="1"/>
    <col min="5123" max="5123" width="7.5703125" style="32" customWidth="1"/>
    <col min="5124" max="5124" width="41" style="32" customWidth="1"/>
    <col min="5125" max="5125" width="14.28515625" style="32" customWidth="1"/>
    <col min="5126" max="5126" width="17" style="32" customWidth="1"/>
    <col min="5127" max="5127" width="14.28515625" style="32" bestFit="1" customWidth="1"/>
    <col min="5128" max="5128" width="12.7109375" style="32" customWidth="1"/>
    <col min="5129" max="5129" width="14.140625" style="32" customWidth="1"/>
    <col min="5130" max="5130" width="13.85546875" style="32" customWidth="1"/>
    <col min="5131" max="5131" width="15.7109375" style="32" bestFit="1" customWidth="1"/>
    <col min="5132" max="5132" width="13" style="32" bestFit="1" customWidth="1"/>
    <col min="5133" max="5133" width="16.5703125" style="32" bestFit="1" customWidth="1"/>
    <col min="5134" max="5134" width="13.85546875" style="32" customWidth="1"/>
    <col min="5135" max="5135" width="13" style="32" customWidth="1"/>
    <col min="5136" max="5136" width="11.42578125" style="32" customWidth="1"/>
    <col min="5137" max="5137" width="18.85546875" style="32" customWidth="1"/>
    <col min="5138" max="5138" width="14" style="32" customWidth="1"/>
    <col min="5139" max="5139" width="46.28515625" style="32" customWidth="1"/>
    <col min="5140" max="5140" width="11.28515625" style="32" customWidth="1"/>
    <col min="5141" max="5377" width="11.42578125" style="32"/>
    <col min="5378" max="5378" width="0.140625" style="32" customWidth="1"/>
    <col min="5379" max="5379" width="7.5703125" style="32" customWidth="1"/>
    <col min="5380" max="5380" width="41" style="32" customWidth="1"/>
    <col min="5381" max="5381" width="14.28515625" style="32" customWidth="1"/>
    <col min="5382" max="5382" width="17" style="32" customWidth="1"/>
    <col min="5383" max="5383" width="14.28515625" style="32" bestFit="1" customWidth="1"/>
    <col min="5384" max="5384" width="12.7109375" style="32" customWidth="1"/>
    <col min="5385" max="5385" width="14.140625" style="32" customWidth="1"/>
    <col min="5386" max="5386" width="13.85546875" style="32" customWidth="1"/>
    <col min="5387" max="5387" width="15.7109375" style="32" bestFit="1" customWidth="1"/>
    <col min="5388" max="5388" width="13" style="32" bestFit="1" customWidth="1"/>
    <col min="5389" max="5389" width="16.5703125" style="32" bestFit="1" customWidth="1"/>
    <col min="5390" max="5390" width="13.85546875" style="32" customWidth="1"/>
    <col min="5391" max="5391" width="13" style="32" customWidth="1"/>
    <col min="5392" max="5392" width="11.42578125" style="32" customWidth="1"/>
    <col min="5393" max="5393" width="18.85546875" style="32" customWidth="1"/>
    <col min="5394" max="5394" width="14" style="32" customWidth="1"/>
    <col min="5395" max="5395" width="46.28515625" style="32" customWidth="1"/>
    <col min="5396" max="5396" width="11.28515625" style="32" customWidth="1"/>
    <col min="5397" max="5633" width="11.42578125" style="32"/>
    <col min="5634" max="5634" width="0.140625" style="32" customWidth="1"/>
    <col min="5635" max="5635" width="7.5703125" style="32" customWidth="1"/>
    <col min="5636" max="5636" width="41" style="32" customWidth="1"/>
    <col min="5637" max="5637" width="14.28515625" style="32" customWidth="1"/>
    <col min="5638" max="5638" width="17" style="32" customWidth="1"/>
    <col min="5639" max="5639" width="14.28515625" style="32" bestFit="1" customWidth="1"/>
    <col min="5640" max="5640" width="12.7109375" style="32" customWidth="1"/>
    <col min="5641" max="5641" width="14.140625" style="32" customWidth="1"/>
    <col min="5642" max="5642" width="13.85546875" style="32" customWidth="1"/>
    <col min="5643" max="5643" width="15.7109375" style="32" bestFit="1" customWidth="1"/>
    <col min="5644" max="5644" width="13" style="32" bestFit="1" customWidth="1"/>
    <col min="5645" max="5645" width="16.5703125" style="32" bestFit="1" customWidth="1"/>
    <col min="5646" max="5646" width="13.85546875" style="32" customWidth="1"/>
    <col min="5647" max="5647" width="13" style="32" customWidth="1"/>
    <col min="5648" max="5648" width="11.42578125" style="32" customWidth="1"/>
    <col min="5649" max="5649" width="18.85546875" style="32" customWidth="1"/>
    <col min="5650" max="5650" width="14" style="32" customWidth="1"/>
    <col min="5651" max="5651" width="46.28515625" style="32" customWidth="1"/>
    <col min="5652" max="5652" width="11.28515625" style="32" customWidth="1"/>
    <col min="5653" max="5889" width="11.42578125" style="32"/>
    <col min="5890" max="5890" width="0.140625" style="32" customWidth="1"/>
    <col min="5891" max="5891" width="7.5703125" style="32" customWidth="1"/>
    <col min="5892" max="5892" width="41" style="32" customWidth="1"/>
    <col min="5893" max="5893" width="14.28515625" style="32" customWidth="1"/>
    <col min="5894" max="5894" width="17" style="32" customWidth="1"/>
    <col min="5895" max="5895" width="14.28515625" style="32" bestFit="1" customWidth="1"/>
    <col min="5896" max="5896" width="12.7109375" style="32" customWidth="1"/>
    <col min="5897" max="5897" width="14.140625" style="32" customWidth="1"/>
    <col min="5898" max="5898" width="13.85546875" style="32" customWidth="1"/>
    <col min="5899" max="5899" width="15.7109375" style="32" bestFit="1" customWidth="1"/>
    <col min="5900" max="5900" width="13" style="32" bestFit="1" customWidth="1"/>
    <col min="5901" max="5901" width="16.5703125" style="32" bestFit="1" customWidth="1"/>
    <col min="5902" max="5902" width="13.85546875" style="32" customWidth="1"/>
    <col min="5903" max="5903" width="13" style="32" customWidth="1"/>
    <col min="5904" max="5904" width="11.42578125" style="32" customWidth="1"/>
    <col min="5905" max="5905" width="18.85546875" style="32" customWidth="1"/>
    <col min="5906" max="5906" width="14" style="32" customWidth="1"/>
    <col min="5907" max="5907" width="46.28515625" style="32" customWidth="1"/>
    <col min="5908" max="5908" width="11.28515625" style="32" customWidth="1"/>
    <col min="5909" max="6145" width="11.42578125" style="32"/>
    <col min="6146" max="6146" width="0.140625" style="32" customWidth="1"/>
    <col min="6147" max="6147" width="7.5703125" style="32" customWidth="1"/>
    <col min="6148" max="6148" width="41" style="32" customWidth="1"/>
    <col min="6149" max="6149" width="14.28515625" style="32" customWidth="1"/>
    <col min="6150" max="6150" width="17" style="32" customWidth="1"/>
    <col min="6151" max="6151" width="14.28515625" style="32" bestFit="1" customWidth="1"/>
    <col min="6152" max="6152" width="12.7109375" style="32" customWidth="1"/>
    <col min="6153" max="6153" width="14.140625" style="32" customWidth="1"/>
    <col min="6154" max="6154" width="13.85546875" style="32" customWidth="1"/>
    <col min="6155" max="6155" width="15.7109375" style="32" bestFit="1" customWidth="1"/>
    <col min="6156" max="6156" width="13" style="32" bestFit="1" customWidth="1"/>
    <col min="6157" max="6157" width="16.5703125" style="32" bestFit="1" customWidth="1"/>
    <col min="6158" max="6158" width="13.85546875" style="32" customWidth="1"/>
    <col min="6159" max="6159" width="13" style="32" customWidth="1"/>
    <col min="6160" max="6160" width="11.42578125" style="32" customWidth="1"/>
    <col min="6161" max="6161" width="18.85546875" style="32" customWidth="1"/>
    <col min="6162" max="6162" width="14" style="32" customWidth="1"/>
    <col min="6163" max="6163" width="46.28515625" style="32" customWidth="1"/>
    <col min="6164" max="6164" width="11.28515625" style="32" customWidth="1"/>
    <col min="6165" max="6401" width="11.42578125" style="32"/>
    <col min="6402" max="6402" width="0.140625" style="32" customWidth="1"/>
    <col min="6403" max="6403" width="7.5703125" style="32" customWidth="1"/>
    <col min="6404" max="6404" width="41" style="32" customWidth="1"/>
    <col min="6405" max="6405" width="14.28515625" style="32" customWidth="1"/>
    <col min="6406" max="6406" width="17" style="32" customWidth="1"/>
    <col min="6407" max="6407" width="14.28515625" style="32" bestFit="1" customWidth="1"/>
    <col min="6408" max="6408" width="12.7109375" style="32" customWidth="1"/>
    <col min="6409" max="6409" width="14.140625" style="32" customWidth="1"/>
    <col min="6410" max="6410" width="13.85546875" style="32" customWidth="1"/>
    <col min="6411" max="6411" width="15.7109375" style="32" bestFit="1" customWidth="1"/>
    <col min="6412" max="6412" width="13" style="32" bestFit="1" customWidth="1"/>
    <col min="6413" max="6413" width="16.5703125" style="32" bestFit="1" customWidth="1"/>
    <col min="6414" max="6414" width="13.85546875" style="32" customWidth="1"/>
    <col min="6415" max="6415" width="13" style="32" customWidth="1"/>
    <col min="6416" max="6416" width="11.42578125" style="32" customWidth="1"/>
    <col min="6417" max="6417" width="18.85546875" style="32" customWidth="1"/>
    <col min="6418" max="6418" width="14" style="32" customWidth="1"/>
    <col min="6419" max="6419" width="46.28515625" style="32" customWidth="1"/>
    <col min="6420" max="6420" width="11.28515625" style="32" customWidth="1"/>
    <col min="6421" max="6657" width="11.42578125" style="32"/>
    <col min="6658" max="6658" width="0.140625" style="32" customWidth="1"/>
    <col min="6659" max="6659" width="7.5703125" style="32" customWidth="1"/>
    <col min="6660" max="6660" width="41" style="32" customWidth="1"/>
    <col min="6661" max="6661" width="14.28515625" style="32" customWidth="1"/>
    <col min="6662" max="6662" width="17" style="32" customWidth="1"/>
    <col min="6663" max="6663" width="14.28515625" style="32" bestFit="1" customWidth="1"/>
    <col min="6664" max="6664" width="12.7109375" style="32" customWidth="1"/>
    <col min="6665" max="6665" width="14.140625" style="32" customWidth="1"/>
    <col min="6666" max="6666" width="13.85546875" style="32" customWidth="1"/>
    <col min="6667" max="6667" width="15.7109375" style="32" bestFit="1" customWidth="1"/>
    <col min="6668" max="6668" width="13" style="32" bestFit="1" customWidth="1"/>
    <col min="6669" max="6669" width="16.5703125" style="32" bestFit="1" customWidth="1"/>
    <col min="6670" max="6670" width="13.85546875" style="32" customWidth="1"/>
    <col min="6671" max="6671" width="13" style="32" customWidth="1"/>
    <col min="6672" max="6672" width="11.42578125" style="32" customWidth="1"/>
    <col min="6673" max="6673" width="18.85546875" style="32" customWidth="1"/>
    <col min="6674" max="6674" width="14" style="32" customWidth="1"/>
    <col min="6675" max="6675" width="46.28515625" style="32" customWidth="1"/>
    <col min="6676" max="6676" width="11.28515625" style="32" customWidth="1"/>
    <col min="6677" max="6913" width="11.42578125" style="32"/>
    <col min="6914" max="6914" width="0.140625" style="32" customWidth="1"/>
    <col min="6915" max="6915" width="7.5703125" style="32" customWidth="1"/>
    <col min="6916" max="6916" width="41" style="32" customWidth="1"/>
    <col min="6917" max="6917" width="14.28515625" style="32" customWidth="1"/>
    <col min="6918" max="6918" width="17" style="32" customWidth="1"/>
    <col min="6919" max="6919" width="14.28515625" style="32" bestFit="1" customWidth="1"/>
    <col min="6920" max="6920" width="12.7109375" style="32" customWidth="1"/>
    <col min="6921" max="6921" width="14.140625" style="32" customWidth="1"/>
    <col min="6922" max="6922" width="13.85546875" style="32" customWidth="1"/>
    <col min="6923" max="6923" width="15.7109375" style="32" bestFit="1" customWidth="1"/>
    <col min="6924" max="6924" width="13" style="32" bestFit="1" customWidth="1"/>
    <col min="6925" max="6925" width="16.5703125" style="32" bestFit="1" customWidth="1"/>
    <col min="6926" max="6926" width="13.85546875" style="32" customWidth="1"/>
    <col min="6927" max="6927" width="13" style="32" customWidth="1"/>
    <col min="6928" max="6928" width="11.42578125" style="32" customWidth="1"/>
    <col min="6929" max="6929" width="18.85546875" style="32" customWidth="1"/>
    <col min="6930" max="6930" width="14" style="32" customWidth="1"/>
    <col min="6931" max="6931" width="46.28515625" style="32" customWidth="1"/>
    <col min="6932" max="6932" width="11.28515625" style="32" customWidth="1"/>
    <col min="6933" max="7169" width="11.42578125" style="32"/>
    <col min="7170" max="7170" width="0.140625" style="32" customWidth="1"/>
    <col min="7171" max="7171" width="7.5703125" style="32" customWidth="1"/>
    <col min="7172" max="7172" width="41" style="32" customWidth="1"/>
    <col min="7173" max="7173" width="14.28515625" style="32" customWidth="1"/>
    <col min="7174" max="7174" width="17" style="32" customWidth="1"/>
    <col min="7175" max="7175" width="14.28515625" style="32" bestFit="1" customWidth="1"/>
    <col min="7176" max="7176" width="12.7109375" style="32" customWidth="1"/>
    <col min="7177" max="7177" width="14.140625" style="32" customWidth="1"/>
    <col min="7178" max="7178" width="13.85546875" style="32" customWidth="1"/>
    <col min="7179" max="7179" width="15.7109375" style="32" bestFit="1" customWidth="1"/>
    <col min="7180" max="7180" width="13" style="32" bestFit="1" customWidth="1"/>
    <col min="7181" max="7181" width="16.5703125" style="32" bestFit="1" customWidth="1"/>
    <col min="7182" max="7182" width="13.85546875" style="32" customWidth="1"/>
    <col min="7183" max="7183" width="13" style="32" customWidth="1"/>
    <col min="7184" max="7184" width="11.42578125" style="32" customWidth="1"/>
    <col min="7185" max="7185" width="18.85546875" style="32" customWidth="1"/>
    <col min="7186" max="7186" width="14" style="32" customWidth="1"/>
    <col min="7187" max="7187" width="46.28515625" style="32" customWidth="1"/>
    <col min="7188" max="7188" width="11.28515625" style="32" customWidth="1"/>
    <col min="7189" max="7425" width="11.42578125" style="32"/>
    <col min="7426" max="7426" width="0.140625" style="32" customWidth="1"/>
    <col min="7427" max="7427" width="7.5703125" style="32" customWidth="1"/>
    <col min="7428" max="7428" width="41" style="32" customWidth="1"/>
    <col min="7429" max="7429" width="14.28515625" style="32" customWidth="1"/>
    <col min="7430" max="7430" width="17" style="32" customWidth="1"/>
    <col min="7431" max="7431" width="14.28515625" style="32" bestFit="1" customWidth="1"/>
    <col min="7432" max="7432" width="12.7109375" style="32" customWidth="1"/>
    <col min="7433" max="7433" width="14.140625" style="32" customWidth="1"/>
    <col min="7434" max="7434" width="13.85546875" style="32" customWidth="1"/>
    <col min="7435" max="7435" width="15.7109375" style="32" bestFit="1" customWidth="1"/>
    <col min="7436" max="7436" width="13" style="32" bestFit="1" customWidth="1"/>
    <col min="7437" max="7437" width="16.5703125" style="32" bestFit="1" customWidth="1"/>
    <col min="7438" max="7438" width="13.85546875" style="32" customWidth="1"/>
    <col min="7439" max="7439" width="13" style="32" customWidth="1"/>
    <col min="7440" max="7440" width="11.42578125" style="32" customWidth="1"/>
    <col min="7441" max="7441" width="18.85546875" style="32" customWidth="1"/>
    <col min="7442" max="7442" width="14" style="32" customWidth="1"/>
    <col min="7443" max="7443" width="46.28515625" style="32" customWidth="1"/>
    <col min="7444" max="7444" width="11.28515625" style="32" customWidth="1"/>
    <col min="7445" max="7681" width="11.42578125" style="32"/>
    <col min="7682" max="7682" width="0.140625" style="32" customWidth="1"/>
    <col min="7683" max="7683" width="7.5703125" style="32" customWidth="1"/>
    <col min="7684" max="7684" width="41" style="32" customWidth="1"/>
    <col min="7685" max="7685" width="14.28515625" style="32" customWidth="1"/>
    <col min="7686" max="7686" width="17" style="32" customWidth="1"/>
    <col min="7687" max="7687" width="14.28515625" style="32" bestFit="1" customWidth="1"/>
    <col min="7688" max="7688" width="12.7109375" style="32" customWidth="1"/>
    <col min="7689" max="7689" width="14.140625" style="32" customWidth="1"/>
    <col min="7690" max="7690" width="13.85546875" style="32" customWidth="1"/>
    <col min="7691" max="7691" width="15.7109375" style="32" bestFit="1" customWidth="1"/>
    <col min="7692" max="7692" width="13" style="32" bestFit="1" customWidth="1"/>
    <col min="7693" max="7693" width="16.5703125" style="32" bestFit="1" customWidth="1"/>
    <col min="7694" max="7694" width="13.85546875" style="32" customWidth="1"/>
    <col min="7695" max="7695" width="13" style="32" customWidth="1"/>
    <col min="7696" max="7696" width="11.42578125" style="32" customWidth="1"/>
    <col min="7697" max="7697" width="18.85546875" style="32" customWidth="1"/>
    <col min="7698" max="7698" width="14" style="32" customWidth="1"/>
    <col min="7699" max="7699" width="46.28515625" style="32" customWidth="1"/>
    <col min="7700" max="7700" width="11.28515625" style="32" customWidth="1"/>
    <col min="7701" max="7937" width="11.42578125" style="32"/>
    <col min="7938" max="7938" width="0.140625" style="32" customWidth="1"/>
    <col min="7939" max="7939" width="7.5703125" style="32" customWidth="1"/>
    <col min="7940" max="7940" width="41" style="32" customWidth="1"/>
    <col min="7941" max="7941" width="14.28515625" style="32" customWidth="1"/>
    <col min="7942" max="7942" width="17" style="32" customWidth="1"/>
    <col min="7943" max="7943" width="14.28515625" style="32" bestFit="1" customWidth="1"/>
    <col min="7944" max="7944" width="12.7109375" style="32" customWidth="1"/>
    <col min="7945" max="7945" width="14.140625" style="32" customWidth="1"/>
    <col min="7946" max="7946" width="13.85546875" style="32" customWidth="1"/>
    <col min="7947" max="7947" width="15.7109375" style="32" bestFit="1" customWidth="1"/>
    <col min="7948" max="7948" width="13" style="32" bestFit="1" customWidth="1"/>
    <col min="7949" max="7949" width="16.5703125" style="32" bestFit="1" customWidth="1"/>
    <col min="7950" max="7950" width="13.85546875" style="32" customWidth="1"/>
    <col min="7951" max="7951" width="13" style="32" customWidth="1"/>
    <col min="7952" max="7952" width="11.42578125" style="32" customWidth="1"/>
    <col min="7953" max="7953" width="18.85546875" style="32" customWidth="1"/>
    <col min="7954" max="7954" width="14" style="32" customWidth="1"/>
    <col min="7955" max="7955" width="46.28515625" style="32" customWidth="1"/>
    <col min="7956" max="7956" width="11.28515625" style="32" customWidth="1"/>
    <col min="7957" max="8193" width="11.42578125" style="32"/>
    <col min="8194" max="8194" width="0.140625" style="32" customWidth="1"/>
    <col min="8195" max="8195" width="7.5703125" style="32" customWidth="1"/>
    <col min="8196" max="8196" width="41" style="32" customWidth="1"/>
    <col min="8197" max="8197" width="14.28515625" style="32" customWidth="1"/>
    <col min="8198" max="8198" width="17" style="32" customWidth="1"/>
    <col min="8199" max="8199" width="14.28515625" style="32" bestFit="1" customWidth="1"/>
    <col min="8200" max="8200" width="12.7109375" style="32" customWidth="1"/>
    <col min="8201" max="8201" width="14.140625" style="32" customWidth="1"/>
    <col min="8202" max="8202" width="13.85546875" style="32" customWidth="1"/>
    <col min="8203" max="8203" width="15.7109375" style="32" bestFit="1" customWidth="1"/>
    <col min="8204" max="8204" width="13" style="32" bestFit="1" customWidth="1"/>
    <col min="8205" max="8205" width="16.5703125" style="32" bestFit="1" customWidth="1"/>
    <col min="8206" max="8206" width="13.85546875" style="32" customWidth="1"/>
    <col min="8207" max="8207" width="13" style="32" customWidth="1"/>
    <col min="8208" max="8208" width="11.42578125" style="32" customWidth="1"/>
    <col min="8209" max="8209" width="18.85546875" style="32" customWidth="1"/>
    <col min="8210" max="8210" width="14" style="32" customWidth="1"/>
    <col min="8211" max="8211" width="46.28515625" style="32" customWidth="1"/>
    <col min="8212" max="8212" width="11.28515625" style="32" customWidth="1"/>
    <col min="8213" max="8449" width="11.42578125" style="32"/>
    <col min="8450" max="8450" width="0.140625" style="32" customWidth="1"/>
    <col min="8451" max="8451" width="7.5703125" style="32" customWidth="1"/>
    <col min="8452" max="8452" width="41" style="32" customWidth="1"/>
    <col min="8453" max="8453" width="14.28515625" style="32" customWidth="1"/>
    <col min="8454" max="8454" width="17" style="32" customWidth="1"/>
    <col min="8455" max="8455" width="14.28515625" style="32" bestFit="1" customWidth="1"/>
    <col min="8456" max="8456" width="12.7109375" style="32" customWidth="1"/>
    <col min="8457" max="8457" width="14.140625" style="32" customWidth="1"/>
    <col min="8458" max="8458" width="13.85546875" style="32" customWidth="1"/>
    <col min="8459" max="8459" width="15.7109375" style="32" bestFit="1" customWidth="1"/>
    <col min="8460" max="8460" width="13" style="32" bestFit="1" customWidth="1"/>
    <col min="8461" max="8461" width="16.5703125" style="32" bestFit="1" customWidth="1"/>
    <col min="8462" max="8462" width="13.85546875" style="32" customWidth="1"/>
    <col min="8463" max="8463" width="13" style="32" customWidth="1"/>
    <col min="8464" max="8464" width="11.42578125" style="32" customWidth="1"/>
    <col min="8465" max="8465" width="18.85546875" style="32" customWidth="1"/>
    <col min="8466" max="8466" width="14" style="32" customWidth="1"/>
    <col min="8467" max="8467" width="46.28515625" style="32" customWidth="1"/>
    <col min="8468" max="8468" width="11.28515625" style="32" customWidth="1"/>
    <col min="8469" max="8705" width="11.42578125" style="32"/>
    <col min="8706" max="8706" width="0.140625" style="32" customWidth="1"/>
    <col min="8707" max="8707" width="7.5703125" style="32" customWidth="1"/>
    <col min="8708" max="8708" width="41" style="32" customWidth="1"/>
    <col min="8709" max="8709" width="14.28515625" style="32" customWidth="1"/>
    <col min="8710" max="8710" width="17" style="32" customWidth="1"/>
    <col min="8711" max="8711" width="14.28515625" style="32" bestFit="1" customWidth="1"/>
    <col min="8712" max="8712" width="12.7109375" style="32" customWidth="1"/>
    <col min="8713" max="8713" width="14.140625" style="32" customWidth="1"/>
    <col min="8714" max="8714" width="13.85546875" style="32" customWidth="1"/>
    <col min="8715" max="8715" width="15.7109375" style="32" bestFit="1" customWidth="1"/>
    <col min="8716" max="8716" width="13" style="32" bestFit="1" customWidth="1"/>
    <col min="8717" max="8717" width="16.5703125" style="32" bestFit="1" customWidth="1"/>
    <col min="8718" max="8718" width="13.85546875" style="32" customWidth="1"/>
    <col min="8719" max="8719" width="13" style="32" customWidth="1"/>
    <col min="8720" max="8720" width="11.42578125" style="32" customWidth="1"/>
    <col min="8721" max="8721" width="18.85546875" style="32" customWidth="1"/>
    <col min="8722" max="8722" width="14" style="32" customWidth="1"/>
    <col min="8723" max="8723" width="46.28515625" style="32" customWidth="1"/>
    <col min="8724" max="8724" width="11.28515625" style="32" customWidth="1"/>
    <col min="8725" max="8961" width="11.42578125" style="32"/>
    <col min="8962" max="8962" width="0.140625" style="32" customWidth="1"/>
    <col min="8963" max="8963" width="7.5703125" style="32" customWidth="1"/>
    <col min="8964" max="8964" width="41" style="32" customWidth="1"/>
    <col min="8965" max="8965" width="14.28515625" style="32" customWidth="1"/>
    <col min="8966" max="8966" width="17" style="32" customWidth="1"/>
    <col min="8967" max="8967" width="14.28515625" style="32" bestFit="1" customWidth="1"/>
    <col min="8968" max="8968" width="12.7109375" style="32" customWidth="1"/>
    <col min="8969" max="8969" width="14.140625" style="32" customWidth="1"/>
    <col min="8970" max="8970" width="13.85546875" style="32" customWidth="1"/>
    <col min="8971" max="8971" width="15.7109375" style="32" bestFit="1" customWidth="1"/>
    <col min="8972" max="8972" width="13" style="32" bestFit="1" customWidth="1"/>
    <col min="8973" max="8973" width="16.5703125" style="32" bestFit="1" customWidth="1"/>
    <col min="8974" max="8974" width="13.85546875" style="32" customWidth="1"/>
    <col min="8975" max="8975" width="13" style="32" customWidth="1"/>
    <col min="8976" max="8976" width="11.42578125" style="32" customWidth="1"/>
    <col min="8977" max="8977" width="18.85546875" style="32" customWidth="1"/>
    <col min="8978" max="8978" width="14" style="32" customWidth="1"/>
    <col min="8979" max="8979" width="46.28515625" style="32" customWidth="1"/>
    <col min="8980" max="8980" width="11.28515625" style="32" customWidth="1"/>
    <col min="8981" max="9217" width="11.42578125" style="32"/>
    <col min="9218" max="9218" width="0.140625" style="32" customWidth="1"/>
    <col min="9219" max="9219" width="7.5703125" style="32" customWidth="1"/>
    <col min="9220" max="9220" width="41" style="32" customWidth="1"/>
    <col min="9221" max="9221" width="14.28515625" style="32" customWidth="1"/>
    <col min="9222" max="9222" width="17" style="32" customWidth="1"/>
    <col min="9223" max="9223" width="14.28515625" style="32" bestFit="1" customWidth="1"/>
    <col min="9224" max="9224" width="12.7109375" style="32" customWidth="1"/>
    <col min="9225" max="9225" width="14.140625" style="32" customWidth="1"/>
    <col min="9226" max="9226" width="13.85546875" style="32" customWidth="1"/>
    <col min="9227" max="9227" width="15.7109375" style="32" bestFit="1" customWidth="1"/>
    <col min="9228" max="9228" width="13" style="32" bestFit="1" customWidth="1"/>
    <col min="9229" max="9229" width="16.5703125" style="32" bestFit="1" customWidth="1"/>
    <col min="9230" max="9230" width="13.85546875" style="32" customWidth="1"/>
    <col min="9231" max="9231" width="13" style="32" customWidth="1"/>
    <col min="9232" max="9232" width="11.42578125" style="32" customWidth="1"/>
    <col min="9233" max="9233" width="18.85546875" style="32" customWidth="1"/>
    <col min="9234" max="9234" width="14" style="32" customWidth="1"/>
    <col min="9235" max="9235" width="46.28515625" style="32" customWidth="1"/>
    <col min="9236" max="9236" width="11.28515625" style="32" customWidth="1"/>
    <col min="9237" max="9473" width="11.42578125" style="32"/>
    <col min="9474" max="9474" width="0.140625" style="32" customWidth="1"/>
    <col min="9475" max="9475" width="7.5703125" style="32" customWidth="1"/>
    <col min="9476" max="9476" width="41" style="32" customWidth="1"/>
    <col min="9477" max="9477" width="14.28515625" style="32" customWidth="1"/>
    <col min="9478" max="9478" width="17" style="32" customWidth="1"/>
    <col min="9479" max="9479" width="14.28515625" style="32" bestFit="1" customWidth="1"/>
    <col min="9480" max="9480" width="12.7109375" style="32" customWidth="1"/>
    <col min="9481" max="9481" width="14.140625" style="32" customWidth="1"/>
    <col min="9482" max="9482" width="13.85546875" style="32" customWidth="1"/>
    <col min="9483" max="9483" width="15.7109375" style="32" bestFit="1" customWidth="1"/>
    <col min="9484" max="9484" width="13" style="32" bestFit="1" customWidth="1"/>
    <col min="9485" max="9485" width="16.5703125" style="32" bestFit="1" customWidth="1"/>
    <col min="9486" max="9486" width="13.85546875" style="32" customWidth="1"/>
    <col min="9487" max="9487" width="13" style="32" customWidth="1"/>
    <col min="9488" max="9488" width="11.42578125" style="32" customWidth="1"/>
    <col min="9489" max="9489" width="18.85546875" style="32" customWidth="1"/>
    <col min="9490" max="9490" width="14" style="32" customWidth="1"/>
    <col min="9491" max="9491" width="46.28515625" style="32" customWidth="1"/>
    <col min="9492" max="9492" width="11.28515625" style="32" customWidth="1"/>
    <col min="9493" max="9729" width="11.42578125" style="32"/>
    <col min="9730" max="9730" width="0.140625" style="32" customWidth="1"/>
    <col min="9731" max="9731" width="7.5703125" style="32" customWidth="1"/>
    <col min="9732" max="9732" width="41" style="32" customWidth="1"/>
    <col min="9733" max="9733" width="14.28515625" style="32" customWidth="1"/>
    <col min="9734" max="9734" width="17" style="32" customWidth="1"/>
    <col min="9735" max="9735" width="14.28515625" style="32" bestFit="1" customWidth="1"/>
    <col min="9736" max="9736" width="12.7109375" style="32" customWidth="1"/>
    <col min="9737" max="9737" width="14.140625" style="32" customWidth="1"/>
    <col min="9738" max="9738" width="13.85546875" style="32" customWidth="1"/>
    <col min="9739" max="9739" width="15.7109375" style="32" bestFit="1" customWidth="1"/>
    <col min="9740" max="9740" width="13" style="32" bestFit="1" customWidth="1"/>
    <col min="9741" max="9741" width="16.5703125" style="32" bestFit="1" customWidth="1"/>
    <col min="9742" max="9742" width="13.85546875" style="32" customWidth="1"/>
    <col min="9743" max="9743" width="13" style="32" customWidth="1"/>
    <col min="9744" max="9744" width="11.42578125" style="32" customWidth="1"/>
    <col min="9745" max="9745" width="18.85546875" style="32" customWidth="1"/>
    <col min="9746" max="9746" width="14" style="32" customWidth="1"/>
    <col min="9747" max="9747" width="46.28515625" style="32" customWidth="1"/>
    <col min="9748" max="9748" width="11.28515625" style="32" customWidth="1"/>
    <col min="9749" max="9985" width="11.42578125" style="32"/>
    <col min="9986" max="9986" width="0.140625" style="32" customWidth="1"/>
    <col min="9987" max="9987" width="7.5703125" style="32" customWidth="1"/>
    <col min="9988" max="9988" width="41" style="32" customWidth="1"/>
    <col min="9989" max="9989" width="14.28515625" style="32" customWidth="1"/>
    <col min="9990" max="9990" width="17" style="32" customWidth="1"/>
    <col min="9991" max="9991" width="14.28515625" style="32" bestFit="1" customWidth="1"/>
    <col min="9992" max="9992" width="12.7109375" style="32" customWidth="1"/>
    <col min="9993" max="9993" width="14.140625" style="32" customWidth="1"/>
    <col min="9994" max="9994" width="13.85546875" style="32" customWidth="1"/>
    <col min="9995" max="9995" width="15.7109375" style="32" bestFit="1" customWidth="1"/>
    <col min="9996" max="9996" width="13" style="32" bestFit="1" customWidth="1"/>
    <col min="9997" max="9997" width="16.5703125" style="32" bestFit="1" customWidth="1"/>
    <col min="9998" max="9998" width="13.85546875" style="32" customWidth="1"/>
    <col min="9999" max="9999" width="13" style="32" customWidth="1"/>
    <col min="10000" max="10000" width="11.42578125" style="32" customWidth="1"/>
    <col min="10001" max="10001" width="18.85546875" style="32" customWidth="1"/>
    <col min="10002" max="10002" width="14" style="32" customWidth="1"/>
    <col min="10003" max="10003" width="46.28515625" style="32" customWidth="1"/>
    <col min="10004" max="10004" width="11.28515625" style="32" customWidth="1"/>
    <col min="10005" max="10241" width="11.42578125" style="32"/>
    <col min="10242" max="10242" width="0.140625" style="32" customWidth="1"/>
    <col min="10243" max="10243" width="7.5703125" style="32" customWidth="1"/>
    <col min="10244" max="10244" width="41" style="32" customWidth="1"/>
    <col min="10245" max="10245" width="14.28515625" style="32" customWidth="1"/>
    <col min="10246" max="10246" width="17" style="32" customWidth="1"/>
    <col min="10247" max="10247" width="14.28515625" style="32" bestFit="1" customWidth="1"/>
    <col min="10248" max="10248" width="12.7109375" style="32" customWidth="1"/>
    <col min="10249" max="10249" width="14.140625" style="32" customWidth="1"/>
    <col min="10250" max="10250" width="13.85546875" style="32" customWidth="1"/>
    <col min="10251" max="10251" width="15.7109375" style="32" bestFit="1" customWidth="1"/>
    <col min="10252" max="10252" width="13" style="32" bestFit="1" customWidth="1"/>
    <col min="10253" max="10253" width="16.5703125" style="32" bestFit="1" customWidth="1"/>
    <col min="10254" max="10254" width="13.85546875" style="32" customWidth="1"/>
    <col min="10255" max="10255" width="13" style="32" customWidth="1"/>
    <col min="10256" max="10256" width="11.42578125" style="32" customWidth="1"/>
    <col min="10257" max="10257" width="18.85546875" style="32" customWidth="1"/>
    <col min="10258" max="10258" width="14" style="32" customWidth="1"/>
    <col min="10259" max="10259" width="46.28515625" style="32" customWidth="1"/>
    <col min="10260" max="10260" width="11.28515625" style="32" customWidth="1"/>
    <col min="10261" max="10497" width="11.42578125" style="32"/>
    <col min="10498" max="10498" width="0.140625" style="32" customWidth="1"/>
    <col min="10499" max="10499" width="7.5703125" style="32" customWidth="1"/>
    <col min="10500" max="10500" width="41" style="32" customWidth="1"/>
    <col min="10501" max="10501" width="14.28515625" style="32" customWidth="1"/>
    <col min="10502" max="10502" width="17" style="32" customWidth="1"/>
    <col min="10503" max="10503" width="14.28515625" style="32" bestFit="1" customWidth="1"/>
    <col min="10504" max="10504" width="12.7109375" style="32" customWidth="1"/>
    <col min="10505" max="10505" width="14.140625" style="32" customWidth="1"/>
    <col min="10506" max="10506" width="13.85546875" style="32" customWidth="1"/>
    <col min="10507" max="10507" width="15.7109375" style="32" bestFit="1" customWidth="1"/>
    <col min="10508" max="10508" width="13" style="32" bestFit="1" customWidth="1"/>
    <col min="10509" max="10509" width="16.5703125" style="32" bestFit="1" customWidth="1"/>
    <col min="10510" max="10510" width="13.85546875" style="32" customWidth="1"/>
    <col min="10511" max="10511" width="13" style="32" customWidth="1"/>
    <col min="10512" max="10512" width="11.42578125" style="32" customWidth="1"/>
    <col min="10513" max="10513" width="18.85546875" style="32" customWidth="1"/>
    <col min="10514" max="10514" width="14" style="32" customWidth="1"/>
    <col min="10515" max="10515" width="46.28515625" style="32" customWidth="1"/>
    <col min="10516" max="10516" width="11.28515625" style="32" customWidth="1"/>
    <col min="10517" max="10753" width="11.42578125" style="32"/>
    <col min="10754" max="10754" width="0.140625" style="32" customWidth="1"/>
    <col min="10755" max="10755" width="7.5703125" style="32" customWidth="1"/>
    <col min="10756" max="10756" width="41" style="32" customWidth="1"/>
    <col min="10757" max="10757" width="14.28515625" style="32" customWidth="1"/>
    <col min="10758" max="10758" width="17" style="32" customWidth="1"/>
    <col min="10759" max="10759" width="14.28515625" style="32" bestFit="1" customWidth="1"/>
    <col min="10760" max="10760" width="12.7109375" style="32" customWidth="1"/>
    <col min="10761" max="10761" width="14.140625" style="32" customWidth="1"/>
    <col min="10762" max="10762" width="13.85546875" style="32" customWidth="1"/>
    <col min="10763" max="10763" width="15.7109375" style="32" bestFit="1" customWidth="1"/>
    <col min="10764" max="10764" width="13" style="32" bestFit="1" customWidth="1"/>
    <col min="10765" max="10765" width="16.5703125" style="32" bestFit="1" customWidth="1"/>
    <col min="10766" max="10766" width="13.85546875" style="32" customWidth="1"/>
    <col min="10767" max="10767" width="13" style="32" customWidth="1"/>
    <col min="10768" max="10768" width="11.42578125" style="32" customWidth="1"/>
    <col min="10769" max="10769" width="18.85546875" style="32" customWidth="1"/>
    <col min="10770" max="10770" width="14" style="32" customWidth="1"/>
    <col min="10771" max="10771" width="46.28515625" style="32" customWidth="1"/>
    <col min="10772" max="10772" width="11.28515625" style="32" customWidth="1"/>
    <col min="10773" max="11009" width="11.42578125" style="32"/>
    <col min="11010" max="11010" width="0.140625" style="32" customWidth="1"/>
    <col min="11011" max="11011" width="7.5703125" style="32" customWidth="1"/>
    <col min="11012" max="11012" width="41" style="32" customWidth="1"/>
    <col min="11013" max="11013" width="14.28515625" style="32" customWidth="1"/>
    <col min="11014" max="11014" width="17" style="32" customWidth="1"/>
    <col min="11015" max="11015" width="14.28515625" style="32" bestFit="1" customWidth="1"/>
    <col min="11016" max="11016" width="12.7109375" style="32" customWidth="1"/>
    <col min="11017" max="11017" width="14.140625" style="32" customWidth="1"/>
    <col min="11018" max="11018" width="13.85546875" style="32" customWidth="1"/>
    <col min="11019" max="11019" width="15.7109375" style="32" bestFit="1" customWidth="1"/>
    <col min="11020" max="11020" width="13" style="32" bestFit="1" customWidth="1"/>
    <col min="11021" max="11021" width="16.5703125" style="32" bestFit="1" customWidth="1"/>
    <col min="11022" max="11022" width="13.85546875" style="32" customWidth="1"/>
    <col min="11023" max="11023" width="13" style="32" customWidth="1"/>
    <col min="11024" max="11024" width="11.42578125" style="32" customWidth="1"/>
    <col min="11025" max="11025" width="18.85546875" style="32" customWidth="1"/>
    <col min="11026" max="11026" width="14" style="32" customWidth="1"/>
    <col min="11027" max="11027" width="46.28515625" style="32" customWidth="1"/>
    <col min="11028" max="11028" width="11.28515625" style="32" customWidth="1"/>
    <col min="11029" max="11265" width="11.42578125" style="32"/>
    <col min="11266" max="11266" width="0.140625" style="32" customWidth="1"/>
    <col min="11267" max="11267" width="7.5703125" style="32" customWidth="1"/>
    <col min="11268" max="11268" width="41" style="32" customWidth="1"/>
    <col min="11269" max="11269" width="14.28515625" style="32" customWidth="1"/>
    <col min="11270" max="11270" width="17" style="32" customWidth="1"/>
    <col min="11271" max="11271" width="14.28515625" style="32" bestFit="1" customWidth="1"/>
    <col min="11272" max="11272" width="12.7109375" style="32" customWidth="1"/>
    <col min="11273" max="11273" width="14.140625" style="32" customWidth="1"/>
    <col min="11274" max="11274" width="13.85546875" style="32" customWidth="1"/>
    <col min="11275" max="11275" width="15.7109375" style="32" bestFit="1" customWidth="1"/>
    <col min="11276" max="11276" width="13" style="32" bestFit="1" customWidth="1"/>
    <col min="11277" max="11277" width="16.5703125" style="32" bestFit="1" customWidth="1"/>
    <col min="11278" max="11278" width="13.85546875" style="32" customWidth="1"/>
    <col min="11279" max="11279" width="13" style="32" customWidth="1"/>
    <col min="11280" max="11280" width="11.42578125" style="32" customWidth="1"/>
    <col min="11281" max="11281" width="18.85546875" style="32" customWidth="1"/>
    <col min="11282" max="11282" width="14" style="32" customWidth="1"/>
    <col min="11283" max="11283" width="46.28515625" style="32" customWidth="1"/>
    <col min="11284" max="11284" width="11.28515625" style="32" customWidth="1"/>
    <col min="11285" max="11521" width="11.42578125" style="32"/>
    <col min="11522" max="11522" width="0.140625" style="32" customWidth="1"/>
    <col min="11523" max="11523" width="7.5703125" style="32" customWidth="1"/>
    <col min="11524" max="11524" width="41" style="32" customWidth="1"/>
    <col min="11525" max="11525" width="14.28515625" style="32" customWidth="1"/>
    <col min="11526" max="11526" width="17" style="32" customWidth="1"/>
    <col min="11527" max="11527" width="14.28515625" style="32" bestFit="1" customWidth="1"/>
    <col min="11528" max="11528" width="12.7109375" style="32" customWidth="1"/>
    <col min="11529" max="11529" width="14.140625" style="32" customWidth="1"/>
    <col min="11530" max="11530" width="13.85546875" style="32" customWidth="1"/>
    <col min="11531" max="11531" width="15.7109375" style="32" bestFit="1" customWidth="1"/>
    <col min="11532" max="11532" width="13" style="32" bestFit="1" customWidth="1"/>
    <col min="11533" max="11533" width="16.5703125" style="32" bestFit="1" customWidth="1"/>
    <col min="11534" max="11534" width="13.85546875" style="32" customWidth="1"/>
    <col min="11535" max="11535" width="13" style="32" customWidth="1"/>
    <col min="11536" max="11536" width="11.42578125" style="32" customWidth="1"/>
    <col min="11537" max="11537" width="18.85546875" style="32" customWidth="1"/>
    <col min="11538" max="11538" width="14" style="32" customWidth="1"/>
    <col min="11539" max="11539" width="46.28515625" style="32" customWidth="1"/>
    <col min="11540" max="11540" width="11.28515625" style="32" customWidth="1"/>
    <col min="11541" max="11777" width="11.42578125" style="32"/>
    <col min="11778" max="11778" width="0.140625" style="32" customWidth="1"/>
    <col min="11779" max="11779" width="7.5703125" style="32" customWidth="1"/>
    <col min="11780" max="11780" width="41" style="32" customWidth="1"/>
    <col min="11781" max="11781" width="14.28515625" style="32" customWidth="1"/>
    <col min="11782" max="11782" width="17" style="32" customWidth="1"/>
    <col min="11783" max="11783" width="14.28515625" style="32" bestFit="1" customWidth="1"/>
    <col min="11784" max="11784" width="12.7109375" style="32" customWidth="1"/>
    <col min="11785" max="11785" width="14.140625" style="32" customWidth="1"/>
    <col min="11786" max="11786" width="13.85546875" style="32" customWidth="1"/>
    <col min="11787" max="11787" width="15.7109375" style="32" bestFit="1" customWidth="1"/>
    <col min="11788" max="11788" width="13" style="32" bestFit="1" customWidth="1"/>
    <col min="11789" max="11789" width="16.5703125" style="32" bestFit="1" customWidth="1"/>
    <col min="11790" max="11790" width="13.85546875" style="32" customWidth="1"/>
    <col min="11791" max="11791" width="13" style="32" customWidth="1"/>
    <col min="11792" max="11792" width="11.42578125" style="32" customWidth="1"/>
    <col min="11793" max="11793" width="18.85546875" style="32" customWidth="1"/>
    <col min="11794" max="11794" width="14" style="32" customWidth="1"/>
    <col min="11795" max="11795" width="46.28515625" style="32" customWidth="1"/>
    <col min="11796" max="11796" width="11.28515625" style="32" customWidth="1"/>
    <col min="11797" max="12033" width="11.42578125" style="32"/>
    <col min="12034" max="12034" width="0.140625" style="32" customWidth="1"/>
    <col min="12035" max="12035" width="7.5703125" style="32" customWidth="1"/>
    <col min="12036" max="12036" width="41" style="32" customWidth="1"/>
    <col min="12037" max="12037" width="14.28515625" style="32" customWidth="1"/>
    <col min="12038" max="12038" width="17" style="32" customWidth="1"/>
    <col min="12039" max="12039" width="14.28515625" style="32" bestFit="1" customWidth="1"/>
    <col min="12040" max="12040" width="12.7109375" style="32" customWidth="1"/>
    <col min="12041" max="12041" width="14.140625" style="32" customWidth="1"/>
    <col min="12042" max="12042" width="13.85546875" style="32" customWidth="1"/>
    <col min="12043" max="12043" width="15.7109375" style="32" bestFit="1" customWidth="1"/>
    <col min="12044" max="12044" width="13" style="32" bestFit="1" customWidth="1"/>
    <col min="12045" max="12045" width="16.5703125" style="32" bestFit="1" customWidth="1"/>
    <col min="12046" max="12046" width="13.85546875" style="32" customWidth="1"/>
    <col min="12047" max="12047" width="13" style="32" customWidth="1"/>
    <col min="12048" max="12048" width="11.42578125" style="32" customWidth="1"/>
    <col min="12049" max="12049" width="18.85546875" style="32" customWidth="1"/>
    <col min="12050" max="12050" width="14" style="32" customWidth="1"/>
    <col min="12051" max="12051" width="46.28515625" style="32" customWidth="1"/>
    <col min="12052" max="12052" width="11.28515625" style="32" customWidth="1"/>
    <col min="12053" max="12289" width="11.42578125" style="32"/>
    <col min="12290" max="12290" width="0.140625" style="32" customWidth="1"/>
    <col min="12291" max="12291" width="7.5703125" style="32" customWidth="1"/>
    <col min="12292" max="12292" width="41" style="32" customWidth="1"/>
    <col min="12293" max="12293" width="14.28515625" style="32" customWidth="1"/>
    <col min="12294" max="12294" width="17" style="32" customWidth="1"/>
    <col min="12295" max="12295" width="14.28515625" style="32" bestFit="1" customWidth="1"/>
    <col min="12296" max="12296" width="12.7109375" style="32" customWidth="1"/>
    <col min="12297" max="12297" width="14.140625" style="32" customWidth="1"/>
    <col min="12298" max="12298" width="13.85546875" style="32" customWidth="1"/>
    <col min="12299" max="12299" width="15.7109375" style="32" bestFit="1" customWidth="1"/>
    <col min="12300" max="12300" width="13" style="32" bestFit="1" customWidth="1"/>
    <col min="12301" max="12301" width="16.5703125" style="32" bestFit="1" customWidth="1"/>
    <col min="12302" max="12302" width="13.85546875" style="32" customWidth="1"/>
    <col min="12303" max="12303" width="13" style="32" customWidth="1"/>
    <col min="12304" max="12304" width="11.42578125" style="32" customWidth="1"/>
    <col min="12305" max="12305" width="18.85546875" style="32" customWidth="1"/>
    <col min="12306" max="12306" width="14" style="32" customWidth="1"/>
    <col min="12307" max="12307" width="46.28515625" style="32" customWidth="1"/>
    <col min="12308" max="12308" width="11.28515625" style="32" customWidth="1"/>
    <col min="12309" max="12545" width="11.42578125" style="32"/>
    <col min="12546" max="12546" width="0.140625" style="32" customWidth="1"/>
    <col min="12547" max="12547" width="7.5703125" style="32" customWidth="1"/>
    <col min="12548" max="12548" width="41" style="32" customWidth="1"/>
    <col min="12549" max="12549" width="14.28515625" style="32" customWidth="1"/>
    <col min="12550" max="12550" width="17" style="32" customWidth="1"/>
    <col min="12551" max="12551" width="14.28515625" style="32" bestFit="1" customWidth="1"/>
    <col min="12552" max="12552" width="12.7109375" style="32" customWidth="1"/>
    <col min="12553" max="12553" width="14.140625" style="32" customWidth="1"/>
    <col min="12554" max="12554" width="13.85546875" style="32" customWidth="1"/>
    <col min="12555" max="12555" width="15.7109375" style="32" bestFit="1" customWidth="1"/>
    <col min="12556" max="12556" width="13" style="32" bestFit="1" customWidth="1"/>
    <col min="12557" max="12557" width="16.5703125" style="32" bestFit="1" customWidth="1"/>
    <col min="12558" max="12558" width="13.85546875" style="32" customWidth="1"/>
    <col min="12559" max="12559" width="13" style="32" customWidth="1"/>
    <col min="12560" max="12560" width="11.42578125" style="32" customWidth="1"/>
    <col min="12561" max="12561" width="18.85546875" style="32" customWidth="1"/>
    <col min="12562" max="12562" width="14" style="32" customWidth="1"/>
    <col min="12563" max="12563" width="46.28515625" style="32" customWidth="1"/>
    <col min="12564" max="12564" width="11.28515625" style="32" customWidth="1"/>
    <col min="12565" max="12801" width="11.42578125" style="32"/>
    <col min="12802" max="12802" width="0.140625" style="32" customWidth="1"/>
    <col min="12803" max="12803" width="7.5703125" style="32" customWidth="1"/>
    <col min="12804" max="12804" width="41" style="32" customWidth="1"/>
    <col min="12805" max="12805" width="14.28515625" style="32" customWidth="1"/>
    <col min="12806" max="12806" width="17" style="32" customWidth="1"/>
    <col min="12807" max="12807" width="14.28515625" style="32" bestFit="1" customWidth="1"/>
    <col min="12808" max="12808" width="12.7109375" style="32" customWidth="1"/>
    <col min="12809" max="12809" width="14.140625" style="32" customWidth="1"/>
    <col min="12810" max="12810" width="13.85546875" style="32" customWidth="1"/>
    <col min="12811" max="12811" width="15.7109375" style="32" bestFit="1" customWidth="1"/>
    <col min="12812" max="12812" width="13" style="32" bestFit="1" customWidth="1"/>
    <col min="12813" max="12813" width="16.5703125" style="32" bestFit="1" customWidth="1"/>
    <col min="12814" max="12814" width="13.85546875" style="32" customWidth="1"/>
    <col min="12815" max="12815" width="13" style="32" customWidth="1"/>
    <col min="12816" max="12816" width="11.42578125" style="32" customWidth="1"/>
    <col min="12817" max="12817" width="18.85546875" style="32" customWidth="1"/>
    <col min="12818" max="12818" width="14" style="32" customWidth="1"/>
    <col min="12819" max="12819" width="46.28515625" style="32" customWidth="1"/>
    <col min="12820" max="12820" width="11.28515625" style="32" customWidth="1"/>
    <col min="12821" max="13057" width="11.42578125" style="32"/>
    <col min="13058" max="13058" width="0.140625" style="32" customWidth="1"/>
    <col min="13059" max="13059" width="7.5703125" style="32" customWidth="1"/>
    <col min="13060" max="13060" width="41" style="32" customWidth="1"/>
    <col min="13061" max="13061" width="14.28515625" style="32" customWidth="1"/>
    <col min="13062" max="13062" width="17" style="32" customWidth="1"/>
    <col min="13063" max="13063" width="14.28515625" style="32" bestFit="1" customWidth="1"/>
    <col min="13064" max="13064" width="12.7109375" style="32" customWidth="1"/>
    <col min="13065" max="13065" width="14.140625" style="32" customWidth="1"/>
    <col min="13066" max="13066" width="13.85546875" style="32" customWidth="1"/>
    <col min="13067" max="13067" width="15.7109375" style="32" bestFit="1" customWidth="1"/>
    <col min="13068" max="13068" width="13" style="32" bestFit="1" customWidth="1"/>
    <col min="13069" max="13069" width="16.5703125" style="32" bestFit="1" customWidth="1"/>
    <col min="13070" max="13070" width="13.85546875" style="32" customWidth="1"/>
    <col min="13071" max="13071" width="13" style="32" customWidth="1"/>
    <col min="13072" max="13072" width="11.42578125" style="32" customWidth="1"/>
    <col min="13073" max="13073" width="18.85546875" style="32" customWidth="1"/>
    <col min="13074" max="13074" width="14" style="32" customWidth="1"/>
    <col min="13075" max="13075" width="46.28515625" style="32" customWidth="1"/>
    <col min="13076" max="13076" width="11.28515625" style="32" customWidth="1"/>
    <col min="13077" max="13313" width="11.42578125" style="32"/>
    <col min="13314" max="13314" width="0.140625" style="32" customWidth="1"/>
    <col min="13315" max="13315" width="7.5703125" style="32" customWidth="1"/>
    <col min="13316" max="13316" width="41" style="32" customWidth="1"/>
    <col min="13317" max="13317" width="14.28515625" style="32" customWidth="1"/>
    <col min="13318" max="13318" width="17" style="32" customWidth="1"/>
    <col min="13319" max="13319" width="14.28515625" style="32" bestFit="1" customWidth="1"/>
    <col min="13320" max="13320" width="12.7109375" style="32" customWidth="1"/>
    <col min="13321" max="13321" width="14.140625" style="32" customWidth="1"/>
    <col min="13322" max="13322" width="13.85546875" style="32" customWidth="1"/>
    <col min="13323" max="13323" width="15.7109375" style="32" bestFit="1" customWidth="1"/>
    <col min="13324" max="13324" width="13" style="32" bestFit="1" customWidth="1"/>
    <col min="13325" max="13325" width="16.5703125" style="32" bestFit="1" customWidth="1"/>
    <col min="13326" max="13326" width="13.85546875" style="32" customWidth="1"/>
    <col min="13327" max="13327" width="13" style="32" customWidth="1"/>
    <col min="13328" max="13328" width="11.42578125" style="32" customWidth="1"/>
    <col min="13329" max="13329" width="18.85546875" style="32" customWidth="1"/>
    <col min="13330" max="13330" width="14" style="32" customWidth="1"/>
    <col min="13331" max="13331" width="46.28515625" style="32" customWidth="1"/>
    <col min="13332" max="13332" width="11.28515625" style="32" customWidth="1"/>
    <col min="13333" max="13569" width="11.42578125" style="32"/>
    <col min="13570" max="13570" width="0.140625" style="32" customWidth="1"/>
    <col min="13571" max="13571" width="7.5703125" style="32" customWidth="1"/>
    <col min="13572" max="13572" width="41" style="32" customWidth="1"/>
    <col min="13573" max="13573" width="14.28515625" style="32" customWidth="1"/>
    <col min="13574" max="13574" width="17" style="32" customWidth="1"/>
    <col min="13575" max="13575" width="14.28515625" style="32" bestFit="1" customWidth="1"/>
    <col min="13576" max="13576" width="12.7109375" style="32" customWidth="1"/>
    <col min="13577" max="13577" width="14.140625" style="32" customWidth="1"/>
    <col min="13578" max="13578" width="13.85546875" style="32" customWidth="1"/>
    <col min="13579" max="13579" width="15.7109375" style="32" bestFit="1" customWidth="1"/>
    <col min="13580" max="13580" width="13" style="32" bestFit="1" customWidth="1"/>
    <col min="13581" max="13581" width="16.5703125" style="32" bestFit="1" customWidth="1"/>
    <col min="13582" max="13582" width="13.85546875" style="32" customWidth="1"/>
    <col min="13583" max="13583" width="13" style="32" customWidth="1"/>
    <col min="13584" max="13584" width="11.42578125" style="32" customWidth="1"/>
    <col min="13585" max="13585" width="18.85546875" style="32" customWidth="1"/>
    <col min="13586" max="13586" width="14" style="32" customWidth="1"/>
    <col min="13587" max="13587" width="46.28515625" style="32" customWidth="1"/>
    <col min="13588" max="13588" width="11.28515625" style="32" customWidth="1"/>
    <col min="13589" max="13825" width="11.42578125" style="32"/>
    <col min="13826" max="13826" width="0.140625" style="32" customWidth="1"/>
    <col min="13827" max="13827" width="7.5703125" style="32" customWidth="1"/>
    <col min="13828" max="13828" width="41" style="32" customWidth="1"/>
    <col min="13829" max="13829" width="14.28515625" style="32" customWidth="1"/>
    <col min="13830" max="13830" width="17" style="32" customWidth="1"/>
    <col min="13831" max="13831" width="14.28515625" style="32" bestFit="1" customWidth="1"/>
    <col min="13832" max="13832" width="12.7109375" style="32" customWidth="1"/>
    <col min="13833" max="13833" width="14.140625" style="32" customWidth="1"/>
    <col min="13834" max="13834" width="13.85546875" style="32" customWidth="1"/>
    <col min="13835" max="13835" width="15.7109375" style="32" bestFit="1" customWidth="1"/>
    <col min="13836" max="13836" width="13" style="32" bestFit="1" customWidth="1"/>
    <col min="13837" max="13837" width="16.5703125" style="32" bestFit="1" customWidth="1"/>
    <col min="13838" max="13838" width="13.85546875" style="32" customWidth="1"/>
    <col min="13839" max="13839" width="13" style="32" customWidth="1"/>
    <col min="13840" max="13840" width="11.42578125" style="32" customWidth="1"/>
    <col min="13841" max="13841" width="18.85546875" style="32" customWidth="1"/>
    <col min="13842" max="13842" width="14" style="32" customWidth="1"/>
    <col min="13843" max="13843" width="46.28515625" style="32" customWidth="1"/>
    <col min="13844" max="13844" width="11.28515625" style="32" customWidth="1"/>
    <col min="13845" max="14081" width="11.42578125" style="32"/>
    <col min="14082" max="14082" width="0.140625" style="32" customWidth="1"/>
    <col min="14083" max="14083" width="7.5703125" style="32" customWidth="1"/>
    <col min="14084" max="14084" width="41" style="32" customWidth="1"/>
    <col min="14085" max="14085" width="14.28515625" style="32" customWidth="1"/>
    <col min="14086" max="14086" width="17" style="32" customWidth="1"/>
    <col min="14087" max="14087" width="14.28515625" style="32" bestFit="1" customWidth="1"/>
    <col min="14088" max="14088" width="12.7109375" style="32" customWidth="1"/>
    <col min="14089" max="14089" width="14.140625" style="32" customWidth="1"/>
    <col min="14090" max="14090" width="13.85546875" style="32" customWidth="1"/>
    <col min="14091" max="14091" width="15.7109375" style="32" bestFit="1" customWidth="1"/>
    <col min="14092" max="14092" width="13" style="32" bestFit="1" customWidth="1"/>
    <col min="14093" max="14093" width="16.5703125" style="32" bestFit="1" customWidth="1"/>
    <col min="14094" max="14094" width="13.85546875" style="32" customWidth="1"/>
    <col min="14095" max="14095" width="13" style="32" customWidth="1"/>
    <col min="14096" max="14096" width="11.42578125" style="32" customWidth="1"/>
    <col min="14097" max="14097" width="18.85546875" style="32" customWidth="1"/>
    <col min="14098" max="14098" width="14" style="32" customWidth="1"/>
    <col min="14099" max="14099" width="46.28515625" style="32" customWidth="1"/>
    <col min="14100" max="14100" width="11.28515625" style="32" customWidth="1"/>
    <col min="14101" max="14337" width="11.42578125" style="32"/>
    <col min="14338" max="14338" width="0.140625" style="32" customWidth="1"/>
    <col min="14339" max="14339" width="7.5703125" style="32" customWidth="1"/>
    <col min="14340" max="14340" width="41" style="32" customWidth="1"/>
    <col min="14341" max="14341" width="14.28515625" style="32" customWidth="1"/>
    <col min="14342" max="14342" width="17" style="32" customWidth="1"/>
    <col min="14343" max="14343" width="14.28515625" style="32" bestFit="1" customWidth="1"/>
    <col min="14344" max="14344" width="12.7109375" style="32" customWidth="1"/>
    <col min="14345" max="14345" width="14.140625" style="32" customWidth="1"/>
    <col min="14346" max="14346" width="13.85546875" style="32" customWidth="1"/>
    <col min="14347" max="14347" width="15.7109375" style="32" bestFit="1" customWidth="1"/>
    <col min="14348" max="14348" width="13" style="32" bestFit="1" customWidth="1"/>
    <col min="14349" max="14349" width="16.5703125" style="32" bestFit="1" customWidth="1"/>
    <col min="14350" max="14350" width="13.85546875" style="32" customWidth="1"/>
    <col min="14351" max="14351" width="13" style="32" customWidth="1"/>
    <col min="14352" max="14352" width="11.42578125" style="32" customWidth="1"/>
    <col min="14353" max="14353" width="18.85546875" style="32" customWidth="1"/>
    <col min="14354" max="14354" width="14" style="32" customWidth="1"/>
    <col min="14355" max="14355" width="46.28515625" style="32" customWidth="1"/>
    <col min="14356" max="14356" width="11.28515625" style="32" customWidth="1"/>
    <col min="14357" max="14593" width="11.42578125" style="32"/>
    <col min="14594" max="14594" width="0.140625" style="32" customWidth="1"/>
    <col min="14595" max="14595" width="7.5703125" style="32" customWidth="1"/>
    <col min="14596" max="14596" width="41" style="32" customWidth="1"/>
    <col min="14597" max="14597" width="14.28515625" style="32" customWidth="1"/>
    <col min="14598" max="14598" width="17" style="32" customWidth="1"/>
    <col min="14599" max="14599" width="14.28515625" style="32" bestFit="1" customWidth="1"/>
    <col min="14600" max="14600" width="12.7109375" style="32" customWidth="1"/>
    <col min="14601" max="14601" width="14.140625" style="32" customWidth="1"/>
    <col min="14602" max="14602" width="13.85546875" style="32" customWidth="1"/>
    <col min="14603" max="14603" width="15.7109375" style="32" bestFit="1" customWidth="1"/>
    <col min="14604" max="14604" width="13" style="32" bestFit="1" customWidth="1"/>
    <col min="14605" max="14605" width="16.5703125" style="32" bestFit="1" customWidth="1"/>
    <col min="14606" max="14606" width="13.85546875" style="32" customWidth="1"/>
    <col min="14607" max="14607" width="13" style="32" customWidth="1"/>
    <col min="14608" max="14608" width="11.42578125" style="32" customWidth="1"/>
    <col min="14609" max="14609" width="18.85546875" style="32" customWidth="1"/>
    <col min="14610" max="14610" width="14" style="32" customWidth="1"/>
    <col min="14611" max="14611" width="46.28515625" style="32" customWidth="1"/>
    <col min="14612" max="14612" width="11.28515625" style="32" customWidth="1"/>
    <col min="14613" max="14849" width="11.42578125" style="32"/>
    <col min="14850" max="14850" width="0.140625" style="32" customWidth="1"/>
    <col min="14851" max="14851" width="7.5703125" style="32" customWidth="1"/>
    <col min="14852" max="14852" width="41" style="32" customWidth="1"/>
    <col min="14853" max="14853" width="14.28515625" style="32" customWidth="1"/>
    <col min="14854" max="14854" width="17" style="32" customWidth="1"/>
    <col min="14855" max="14855" width="14.28515625" style="32" bestFit="1" customWidth="1"/>
    <col min="14856" max="14856" width="12.7109375" style="32" customWidth="1"/>
    <col min="14857" max="14857" width="14.140625" style="32" customWidth="1"/>
    <col min="14858" max="14858" width="13.85546875" style="32" customWidth="1"/>
    <col min="14859" max="14859" width="15.7109375" style="32" bestFit="1" customWidth="1"/>
    <col min="14860" max="14860" width="13" style="32" bestFit="1" customWidth="1"/>
    <col min="14861" max="14861" width="16.5703125" style="32" bestFit="1" customWidth="1"/>
    <col min="14862" max="14862" width="13.85546875" style="32" customWidth="1"/>
    <col min="14863" max="14863" width="13" style="32" customWidth="1"/>
    <col min="14864" max="14864" width="11.42578125" style="32" customWidth="1"/>
    <col min="14865" max="14865" width="18.85546875" style="32" customWidth="1"/>
    <col min="14866" max="14866" width="14" style="32" customWidth="1"/>
    <col min="14867" max="14867" width="46.28515625" style="32" customWidth="1"/>
    <col min="14868" max="14868" width="11.28515625" style="32" customWidth="1"/>
    <col min="14869" max="15105" width="11.42578125" style="32"/>
    <col min="15106" max="15106" width="0.140625" style="32" customWidth="1"/>
    <col min="15107" max="15107" width="7.5703125" style="32" customWidth="1"/>
    <col min="15108" max="15108" width="41" style="32" customWidth="1"/>
    <col min="15109" max="15109" width="14.28515625" style="32" customWidth="1"/>
    <col min="15110" max="15110" width="17" style="32" customWidth="1"/>
    <col min="15111" max="15111" width="14.28515625" style="32" bestFit="1" customWidth="1"/>
    <col min="15112" max="15112" width="12.7109375" style="32" customWidth="1"/>
    <col min="15113" max="15113" width="14.140625" style="32" customWidth="1"/>
    <col min="15114" max="15114" width="13.85546875" style="32" customWidth="1"/>
    <col min="15115" max="15115" width="15.7109375" style="32" bestFit="1" customWidth="1"/>
    <col min="15116" max="15116" width="13" style="32" bestFit="1" customWidth="1"/>
    <col min="15117" max="15117" width="16.5703125" style="32" bestFit="1" customWidth="1"/>
    <col min="15118" max="15118" width="13.85546875" style="32" customWidth="1"/>
    <col min="15119" max="15119" width="13" style="32" customWidth="1"/>
    <col min="15120" max="15120" width="11.42578125" style="32" customWidth="1"/>
    <col min="15121" max="15121" width="18.85546875" style="32" customWidth="1"/>
    <col min="15122" max="15122" width="14" style="32" customWidth="1"/>
    <col min="15123" max="15123" width="46.28515625" style="32" customWidth="1"/>
    <col min="15124" max="15124" width="11.28515625" style="32" customWidth="1"/>
    <col min="15125" max="15361" width="11.42578125" style="32"/>
    <col min="15362" max="15362" width="0.140625" style="32" customWidth="1"/>
    <col min="15363" max="15363" width="7.5703125" style="32" customWidth="1"/>
    <col min="15364" max="15364" width="41" style="32" customWidth="1"/>
    <col min="15365" max="15365" width="14.28515625" style="32" customWidth="1"/>
    <col min="15366" max="15366" width="17" style="32" customWidth="1"/>
    <col min="15367" max="15367" width="14.28515625" style="32" bestFit="1" customWidth="1"/>
    <col min="15368" max="15368" width="12.7109375" style="32" customWidth="1"/>
    <col min="15369" max="15369" width="14.140625" style="32" customWidth="1"/>
    <col min="15370" max="15370" width="13.85546875" style="32" customWidth="1"/>
    <col min="15371" max="15371" width="15.7109375" style="32" bestFit="1" customWidth="1"/>
    <col min="15372" max="15372" width="13" style="32" bestFit="1" customWidth="1"/>
    <col min="15373" max="15373" width="16.5703125" style="32" bestFit="1" customWidth="1"/>
    <col min="15374" max="15374" width="13.85546875" style="32" customWidth="1"/>
    <col min="15375" max="15375" width="13" style="32" customWidth="1"/>
    <col min="15376" max="15376" width="11.42578125" style="32" customWidth="1"/>
    <col min="15377" max="15377" width="18.85546875" style="32" customWidth="1"/>
    <col min="15378" max="15378" width="14" style="32" customWidth="1"/>
    <col min="15379" max="15379" width="46.28515625" style="32" customWidth="1"/>
    <col min="15380" max="15380" width="11.28515625" style="32" customWidth="1"/>
    <col min="15381" max="15617" width="11.42578125" style="32"/>
    <col min="15618" max="15618" width="0.140625" style="32" customWidth="1"/>
    <col min="15619" max="15619" width="7.5703125" style="32" customWidth="1"/>
    <col min="15620" max="15620" width="41" style="32" customWidth="1"/>
    <col min="15621" max="15621" width="14.28515625" style="32" customWidth="1"/>
    <col min="15622" max="15622" width="17" style="32" customWidth="1"/>
    <col min="15623" max="15623" width="14.28515625" style="32" bestFit="1" customWidth="1"/>
    <col min="15624" max="15624" width="12.7109375" style="32" customWidth="1"/>
    <col min="15625" max="15625" width="14.140625" style="32" customWidth="1"/>
    <col min="15626" max="15626" width="13.85546875" style="32" customWidth="1"/>
    <col min="15627" max="15627" width="15.7109375" style="32" bestFit="1" customWidth="1"/>
    <col min="15628" max="15628" width="13" style="32" bestFit="1" customWidth="1"/>
    <col min="15629" max="15629" width="16.5703125" style="32" bestFit="1" customWidth="1"/>
    <col min="15630" max="15630" width="13.85546875" style="32" customWidth="1"/>
    <col min="15631" max="15631" width="13" style="32" customWidth="1"/>
    <col min="15632" max="15632" width="11.42578125" style="32" customWidth="1"/>
    <col min="15633" max="15633" width="18.85546875" style="32" customWidth="1"/>
    <col min="15634" max="15634" width="14" style="32" customWidth="1"/>
    <col min="15635" max="15635" width="46.28515625" style="32" customWidth="1"/>
    <col min="15636" max="15636" width="11.28515625" style="32" customWidth="1"/>
    <col min="15637" max="15873" width="11.42578125" style="32"/>
    <col min="15874" max="15874" width="0.140625" style="32" customWidth="1"/>
    <col min="15875" max="15875" width="7.5703125" style="32" customWidth="1"/>
    <col min="15876" max="15876" width="41" style="32" customWidth="1"/>
    <col min="15877" max="15877" width="14.28515625" style="32" customWidth="1"/>
    <col min="15878" max="15878" width="17" style="32" customWidth="1"/>
    <col min="15879" max="15879" width="14.28515625" style="32" bestFit="1" customWidth="1"/>
    <col min="15880" max="15880" width="12.7109375" style="32" customWidth="1"/>
    <col min="15881" max="15881" width="14.140625" style="32" customWidth="1"/>
    <col min="15882" max="15882" width="13.85546875" style="32" customWidth="1"/>
    <col min="15883" max="15883" width="15.7109375" style="32" bestFit="1" customWidth="1"/>
    <col min="15884" max="15884" width="13" style="32" bestFit="1" customWidth="1"/>
    <col min="15885" max="15885" width="16.5703125" style="32" bestFit="1" customWidth="1"/>
    <col min="15886" max="15886" width="13.85546875" style="32" customWidth="1"/>
    <col min="15887" max="15887" width="13" style="32" customWidth="1"/>
    <col min="15888" max="15888" width="11.42578125" style="32" customWidth="1"/>
    <col min="15889" max="15889" width="18.85546875" style="32" customWidth="1"/>
    <col min="15890" max="15890" width="14" style="32" customWidth="1"/>
    <col min="15891" max="15891" width="46.28515625" style="32" customWidth="1"/>
    <col min="15892" max="15892" width="11.28515625" style="32" customWidth="1"/>
    <col min="15893" max="16129" width="11.42578125" style="32"/>
    <col min="16130" max="16130" width="0.140625" style="32" customWidth="1"/>
    <col min="16131" max="16131" width="7.5703125" style="32" customWidth="1"/>
    <col min="16132" max="16132" width="41" style="32" customWidth="1"/>
    <col min="16133" max="16133" width="14.28515625" style="32" customWidth="1"/>
    <col min="16134" max="16134" width="17" style="32" customWidth="1"/>
    <col min="16135" max="16135" width="14.28515625" style="32" bestFit="1" customWidth="1"/>
    <col min="16136" max="16136" width="12.7109375" style="32" customWidth="1"/>
    <col min="16137" max="16137" width="14.140625" style="32" customWidth="1"/>
    <col min="16138" max="16138" width="13.85546875" style="32" customWidth="1"/>
    <col min="16139" max="16139" width="15.7109375" style="32" bestFit="1" customWidth="1"/>
    <col min="16140" max="16140" width="13" style="32" bestFit="1" customWidth="1"/>
    <col min="16141" max="16141" width="16.5703125" style="32" bestFit="1" customWidth="1"/>
    <col min="16142" max="16142" width="13.85546875" style="32" customWidth="1"/>
    <col min="16143" max="16143" width="13" style="32" customWidth="1"/>
    <col min="16144" max="16144" width="11.42578125" style="32" customWidth="1"/>
    <col min="16145" max="16145" width="18.85546875" style="32" customWidth="1"/>
    <col min="16146" max="16146" width="14" style="32" customWidth="1"/>
    <col min="16147" max="16147" width="46.28515625" style="32" customWidth="1"/>
    <col min="16148" max="16148" width="11.28515625" style="32" customWidth="1"/>
    <col min="16149" max="16384" width="11.42578125" style="32"/>
  </cols>
  <sheetData>
    <row r="2" spans="1:20" ht="34.5" customHeight="1" x14ac:dyDescent="0.25">
      <c r="B2" s="323" t="s">
        <v>103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</row>
    <row r="3" spans="1:20" ht="13.5" thickBot="1" x14ac:dyDescent="0.3">
      <c r="B3" s="33"/>
      <c r="C3" s="33"/>
      <c r="D3" s="3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</row>
    <row r="4" spans="1:20" s="35" customFormat="1" ht="44.25" customHeight="1" thickBot="1" x14ac:dyDescent="0.35">
      <c r="A4" s="35" t="s">
        <v>1</v>
      </c>
      <c r="B4" s="36" t="s">
        <v>1</v>
      </c>
      <c r="C4" s="37" t="s">
        <v>2</v>
      </c>
      <c r="D4" s="233" t="s">
        <v>247</v>
      </c>
      <c r="E4" s="37" t="s">
        <v>3</v>
      </c>
      <c r="F4" s="37" t="s">
        <v>4</v>
      </c>
      <c r="G4" s="37" t="s">
        <v>5</v>
      </c>
      <c r="H4" s="37" t="s">
        <v>6</v>
      </c>
      <c r="I4" s="37" t="s">
        <v>7</v>
      </c>
      <c r="J4" s="37" t="s">
        <v>8</v>
      </c>
      <c r="K4" s="247" t="s">
        <v>254</v>
      </c>
      <c r="L4" s="37" t="s">
        <v>9</v>
      </c>
      <c r="M4" s="37" t="s">
        <v>88</v>
      </c>
      <c r="N4" s="37" t="s">
        <v>10</v>
      </c>
      <c r="O4" s="37" t="s">
        <v>11</v>
      </c>
      <c r="P4" s="37" t="s">
        <v>95</v>
      </c>
      <c r="Q4" s="247" t="s">
        <v>255</v>
      </c>
      <c r="R4" s="248" t="s">
        <v>256</v>
      </c>
      <c r="S4" s="38" t="s">
        <v>14</v>
      </c>
    </row>
    <row r="5" spans="1:20" s="46" customFormat="1" ht="30" customHeight="1" x14ac:dyDescent="0.25">
      <c r="A5" s="39" t="s">
        <v>15</v>
      </c>
      <c r="B5" s="40" t="s">
        <v>16</v>
      </c>
      <c r="C5" s="40" t="s">
        <v>17</v>
      </c>
      <c r="D5" s="234" t="s">
        <v>248</v>
      </c>
      <c r="E5" s="41">
        <v>29379.5</v>
      </c>
      <c r="F5" s="42">
        <v>0</v>
      </c>
      <c r="G5" s="41">
        <v>808.5</v>
      </c>
      <c r="H5" s="42">
        <v>1144</v>
      </c>
      <c r="I5" s="42">
        <f>(E5*3%)</f>
        <v>881.38499999999999</v>
      </c>
      <c r="J5" s="43">
        <f>(H5+I5)</f>
        <v>2025.385</v>
      </c>
      <c r="K5" s="43">
        <f>SUM(E5:I5)</f>
        <v>32213.384999999998</v>
      </c>
      <c r="L5" s="43">
        <f>(E5*8.5%)</f>
        <v>2497.2575000000002</v>
      </c>
      <c r="M5" s="42">
        <v>0</v>
      </c>
      <c r="N5" s="42">
        <v>7848.7</v>
      </c>
      <c r="O5" s="42">
        <v>0</v>
      </c>
      <c r="P5" s="42">
        <v>389.24</v>
      </c>
      <c r="Q5" s="43">
        <f>(L5+M5+N5+O5+P5)</f>
        <v>10735.1975</v>
      </c>
      <c r="R5" s="44">
        <f>(K5-Q5)</f>
        <v>21478.1875</v>
      </c>
      <c r="S5" s="45"/>
    </row>
    <row r="6" spans="1:20" s="46" customFormat="1" ht="29.25" customHeight="1" x14ac:dyDescent="0.25">
      <c r="A6" s="39" t="s">
        <v>18</v>
      </c>
      <c r="B6" s="40" t="s">
        <v>18</v>
      </c>
      <c r="C6" s="40" t="s">
        <v>19</v>
      </c>
      <c r="D6" s="234" t="s">
        <v>249</v>
      </c>
      <c r="E6" s="41">
        <v>6322.35</v>
      </c>
      <c r="F6" s="42">
        <v>129.52000000000001</v>
      </c>
      <c r="G6" s="41">
        <v>351.5</v>
      </c>
      <c r="H6" s="42">
        <v>406.32</v>
      </c>
      <c r="I6" s="42">
        <f t="shared" ref="I6:I34" si="0">(E6*3%)</f>
        <v>189.6705</v>
      </c>
      <c r="J6" s="43">
        <f t="shared" ref="J6:J34" si="1">(H6+I6)</f>
        <v>595.9905</v>
      </c>
      <c r="K6" s="43">
        <f t="shared" ref="K6:K34" si="2">SUM(E6:I6)</f>
        <v>7399.3605000000007</v>
      </c>
      <c r="L6" s="43">
        <f t="shared" ref="L6:L34" si="3">(E6*8.5%)</f>
        <v>537.39975000000004</v>
      </c>
      <c r="M6" s="42">
        <v>306</v>
      </c>
      <c r="N6" s="42">
        <v>1033.31</v>
      </c>
      <c r="O6" s="42">
        <f t="shared" ref="O6:O11" si="4">(E6*1%)</f>
        <v>63.223500000000008</v>
      </c>
      <c r="P6" s="42">
        <v>0</v>
      </c>
      <c r="Q6" s="43">
        <f t="shared" ref="Q6:Q34" si="5">(L6+M6+N6+O6+P6)</f>
        <v>1939.93325</v>
      </c>
      <c r="R6" s="44">
        <f t="shared" ref="R6:R34" si="6">(K6-Q6)</f>
        <v>5459.4272500000006</v>
      </c>
      <c r="S6" s="40"/>
    </row>
    <row r="7" spans="1:20" s="46" customFormat="1" ht="30" customHeight="1" x14ac:dyDescent="0.25">
      <c r="A7" s="39" t="s">
        <v>20</v>
      </c>
      <c r="B7" s="40" t="s">
        <v>21</v>
      </c>
      <c r="C7" s="40" t="s">
        <v>22</v>
      </c>
      <c r="D7" s="234" t="s">
        <v>250</v>
      </c>
      <c r="E7" s="41">
        <v>6322.35</v>
      </c>
      <c r="F7" s="42">
        <v>161.9</v>
      </c>
      <c r="G7" s="41">
        <v>351.5</v>
      </c>
      <c r="H7" s="42">
        <v>406.32</v>
      </c>
      <c r="I7" s="42">
        <f t="shared" si="0"/>
        <v>189.6705</v>
      </c>
      <c r="J7" s="43">
        <f t="shared" si="1"/>
        <v>595.9905</v>
      </c>
      <c r="K7" s="43">
        <f t="shared" si="2"/>
        <v>7431.7404999999999</v>
      </c>
      <c r="L7" s="43">
        <f t="shared" si="3"/>
        <v>537.39975000000004</v>
      </c>
      <c r="M7" s="42">
        <v>1340</v>
      </c>
      <c r="N7" s="42">
        <v>1040.23</v>
      </c>
      <c r="O7" s="42">
        <f t="shared" si="4"/>
        <v>63.223500000000008</v>
      </c>
      <c r="P7" s="42">
        <v>0</v>
      </c>
      <c r="Q7" s="43">
        <f t="shared" si="5"/>
        <v>2980.8532500000001</v>
      </c>
      <c r="R7" s="44">
        <f t="shared" si="6"/>
        <v>4450.8872499999998</v>
      </c>
      <c r="S7" s="40"/>
    </row>
    <row r="8" spans="1:20" s="46" customFormat="1" ht="30" customHeight="1" x14ac:dyDescent="0.25">
      <c r="A8" s="39" t="s">
        <v>21</v>
      </c>
      <c r="B8" s="40" t="s">
        <v>23</v>
      </c>
      <c r="C8" s="40" t="s">
        <v>24</v>
      </c>
      <c r="D8" s="234" t="s">
        <v>250</v>
      </c>
      <c r="E8" s="41">
        <v>7563.23</v>
      </c>
      <c r="F8" s="42">
        <v>161.9</v>
      </c>
      <c r="G8" s="41">
        <v>282.08999999999997</v>
      </c>
      <c r="H8" s="42">
        <v>418.44</v>
      </c>
      <c r="I8" s="42">
        <f t="shared" si="0"/>
        <v>226.89689999999999</v>
      </c>
      <c r="J8" s="43">
        <f t="shared" si="1"/>
        <v>645.33690000000001</v>
      </c>
      <c r="K8" s="43">
        <f t="shared" si="2"/>
        <v>8652.5568999999996</v>
      </c>
      <c r="L8" s="43">
        <f t="shared" si="3"/>
        <v>642.87455</v>
      </c>
      <c r="M8" s="42">
        <v>1146.1500000000001</v>
      </c>
      <c r="N8" s="42">
        <v>1301</v>
      </c>
      <c r="O8" s="42">
        <f t="shared" si="4"/>
        <v>75.632300000000001</v>
      </c>
      <c r="P8" s="42">
        <v>0</v>
      </c>
      <c r="Q8" s="43">
        <f t="shared" si="5"/>
        <v>3165.6568500000003</v>
      </c>
      <c r="R8" s="44">
        <f t="shared" si="6"/>
        <v>5486.9000499999993</v>
      </c>
      <c r="S8" s="40"/>
    </row>
    <row r="9" spans="1:20" s="46" customFormat="1" ht="30" customHeight="1" x14ac:dyDescent="0.25">
      <c r="A9" s="39" t="s">
        <v>23</v>
      </c>
      <c r="B9" s="40" t="s">
        <v>25</v>
      </c>
      <c r="C9" s="40" t="s">
        <v>26</v>
      </c>
      <c r="D9" s="234" t="s">
        <v>248</v>
      </c>
      <c r="E9" s="41">
        <v>6322.35</v>
      </c>
      <c r="F9" s="42">
        <v>194.28</v>
      </c>
      <c r="G9" s="41">
        <v>351.5</v>
      </c>
      <c r="H9" s="42">
        <v>406.32</v>
      </c>
      <c r="I9" s="42">
        <f t="shared" si="0"/>
        <v>189.6705</v>
      </c>
      <c r="J9" s="43">
        <f t="shared" si="1"/>
        <v>595.9905</v>
      </c>
      <c r="K9" s="43">
        <f t="shared" si="2"/>
        <v>7464.1205</v>
      </c>
      <c r="L9" s="43">
        <f t="shared" si="3"/>
        <v>537.39975000000004</v>
      </c>
      <c r="M9" s="42">
        <v>1500</v>
      </c>
      <c r="N9" s="42">
        <v>1047.1500000000001</v>
      </c>
      <c r="O9" s="42">
        <f t="shared" si="4"/>
        <v>63.223500000000008</v>
      </c>
      <c r="P9" s="42">
        <v>0</v>
      </c>
      <c r="Q9" s="43">
        <f t="shared" si="5"/>
        <v>3147.7732500000002</v>
      </c>
      <c r="R9" s="44">
        <f t="shared" si="6"/>
        <v>4316.3472499999998</v>
      </c>
      <c r="S9" s="40"/>
    </row>
    <row r="10" spans="1:20" s="46" customFormat="1" ht="30" customHeight="1" x14ac:dyDescent="0.25">
      <c r="A10" s="39" t="s">
        <v>25</v>
      </c>
      <c r="B10" s="40" t="s">
        <v>27</v>
      </c>
      <c r="C10" s="40" t="s">
        <v>28</v>
      </c>
      <c r="D10" s="234" t="s">
        <v>250</v>
      </c>
      <c r="E10" s="41">
        <v>7563.23</v>
      </c>
      <c r="F10" s="42">
        <v>194.28</v>
      </c>
      <c r="G10" s="41">
        <v>282.08999999999997</v>
      </c>
      <c r="H10" s="42">
        <v>418.44</v>
      </c>
      <c r="I10" s="42">
        <f t="shared" si="0"/>
        <v>226.89689999999999</v>
      </c>
      <c r="J10" s="43">
        <f t="shared" si="1"/>
        <v>645.33690000000001</v>
      </c>
      <c r="K10" s="43">
        <f t="shared" si="2"/>
        <v>8684.9368999999988</v>
      </c>
      <c r="L10" s="43">
        <f t="shared" si="3"/>
        <v>642.87455</v>
      </c>
      <c r="M10" s="42">
        <v>0</v>
      </c>
      <c r="N10" s="42">
        <v>1307.9100000000001</v>
      </c>
      <c r="O10" s="42">
        <f t="shared" si="4"/>
        <v>75.632300000000001</v>
      </c>
      <c r="P10" s="42">
        <v>0</v>
      </c>
      <c r="Q10" s="43">
        <f t="shared" si="5"/>
        <v>2026.4168500000001</v>
      </c>
      <c r="R10" s="44">
        <f t="shared" si="6"/>
        <v>6658.5200499999992</v>
      </c>
      <c r="S10" s="40"/>
    </row>
    <row r="11" spans="1:20" s="46" customFormat="1" ht="30" customHeight="1" x14ac:dyDescent="0.25">
      <c r="A11" s="39" t="s">
        <v>27</v>
      </c>
      <c r="B11" s="40" t="s">
        <v>29</v>
      </c>
      <c r="C11" s="40" t="s">
        <v>30</v>
      </c>
      <c r="D11" s="234" t="s">
        <v>250</v>
      </c>
      <c r="E11" s="41">
        <v>6322.35</v>
      </c>
      <c r="F11" s="42">
        <v>194.28</v>
      </c>
      <c r="G11" s="41">
        <v>351.5</v>
      </c>
      <c r="H11" s="42">
        <v>406.32</v>
      </c>
      <c r="I11" s="42">
        <f t="shared" si="0"/>
        <v>189.6705</v>
      </c>
      <c r="J11" s="43">
        <f t="shared" si="1"/>
        <v>595.9905</v>
      </c>
      <c r="K11" s="43">
        <f t="shared" si="2"/>
        <v>7464.1205</v>
      </c>
      <c r="L11" s="43">
        <f t="shared" si="3"/>
        <v>537.39975000000004</v>
      </c>
      <c r="M11" s="42">
        <v>2025</v>
      </c>
      <c r="N11" s="42">
        <v>1047.1500000000001</v>
      </c>
      <c r="O11" s="42">
        <f t="shared" si="4"/>
        <v>63.223500000000008</v>
      </c>
      <c r="P11" s="42">
        <v>0</v>
      </c>
      <c r="Q11" s="43">
        <f t="shared" si="5"/>
        <v>3672.7732500000002</v>
      </c>
      <c r="R11" s="44">
        <f t="shared" si="6"/>
        <v>3791.3472499999998</v>
      </c>
      <c r="S11" s="40"/>
    </row>
    <row r="12" spans="1:20" s="46" customFormat="1" ht="30" customHeight="1" x14ac:dyDescent="0.25">
      <c r="A12" s="39" t="s">
        <v>31</v>
      </c>
      <c r="B12" s="40" t="s">
        <v>32</v>
      </c>
      <c r="C12" s="40" t="s">
        <v>33</v>
      </c>
      <c r="D12" s="234" t="s">
        <v>251</v>
      </c>
      <c r="E12" s="41">
        <v>4875.54</v>
      </c>
      <c r="F12" s="42">
        <v>226.66</v>
      </c>
      <c r="G12" s="41">
        <v>207.91</v>
      </c>
      <c r="H12" s="42">
        <v>371.02</v>
      </c>
      <c r="I12" s="42">
        <f t="shared" si="0"/>
        <v>146.2662</v>
      </c>
      <c r="J12" s="43">
        <f t="shared" si="1"/>
        <v>517.28620000000001</v>
      </c>
      <c r="K12" s="43">
        <f t="shared" si="2"/>
        <v>5827.3961999999992</v>
      </c>
      <c r="L12" s="43">
        <f t="shared" si="3"/>
        <v>414.42090000000002</v>
      </c>
      <c r="M12" s="42">
        <v>0</v>
      </c>
      <c r="N12" s="42">
        <v>697.54</v>
      </c>
      <c r="O12" s="42">
        <v>0</v>
      </c>
      <c r="P12" s="42">
        <v>0</v>
      </c>
      <c r="Q12" s="43">
        <f t="shared" si="5"/>
        <v>1111.9609</v>
      </c>
      <c r="R12" s="44">
        <f t="shared" si="6"/>
        <v>4715.4352999999992</v>
      </c>
      <c r="S12" s="40"/>
    </row>
    <row r="13" spans="1:20" s="46" customFormat="1" ht="30" customHeight="1" x14ac:dyDescent="0.25">
      <c r="A13" s="39" t="s">
        <v>34</v>
      </c>
      <c r="B13" s="40" t="s">
        <v>35</v>
      </c>
      <c r="C13" s="40" t="s">
        <v>36</v>
      </c>
      <c r="D13" s="234" t="s">
        <v>251</v>
      </c>
      <c r="E13" s="41">
        <v>4875.54</v>
      </c>
      <c r="F13" s="42">
        <v>194.28</v>
      </c>
      <c r="G13" s="41">
        <v>207.91</v>
      </c>
      <c r="H13" s="42">
        <v>371.02</v>
      </c>
      <c r="I13" s="42">
        <f t="shared" si="0"/>
        <v>146.2662</v>
      </c>
      <c r="J13" s="43">
        <f t="shared" si="1"/>
        <v>517.28620000000001</v>
      </c>
      <c r="K13" s="43">
        <f t="shared" si="2"/>
        <v>5795.0162</v>
      </c>
      <c r="L13" s="43">
        <f t="shared" si="3"/>
        <v>414.42090000000002</v>
      </c>
      <c r="M13" s="42">
        <v>0</v>
      </c>
      <c r="N13" s="42">
        <v>690.63</v>
      </c>
      <c r="O13" s="42">
        <v>0</v>
      </c>
      <c r="P13" s="42">
        <v>0</v>
      </c>
      <c r="Q13" s="43">
        <f t="shared" si="5"/>
        <v>1105.0509</v>
      </c>
      <c r="R13" s="44">
        <f t="shared" si="6"/>
        <v>4689.9652999999998</v>
      </c>
      <c r="S13" s="40"/>
    </row>
    <row r="14" spans="1:20" s="46" customFormat="1" ht="30" customHeight="1" x14ac:dyDescent="0.25">
      <c r="A14" s="39" t="s">
        <v>35</v>
      </c>
      <c r="B14" s="40" t="s">
        <v>37</v>
      </c>
      <c r="C14" s="40" t="s">
        <v>38</v>
      </c>
      <c r="D14" s="234" t="s">
        <v>251</v>
      </c>
      <c r="E14" s="41">
        <v>6322.35</v>
      </c>
      <c r="F14" s="42">
        <v>226.66</v>
      </c>
      <c r="G14" s="41">
        <v>351.5</v>
      </c>
      <c r="H14" s="42">
        <v>406.32</v>
      </c>
      <c r="I14" s="42">
        <f t="shared" si="0"/>
        <v>189.6705</v>
      </c>
      <c r="J14" s="43">
        <f t="shared" si="1"/>
        <v>595.9905</v>
      </c>
      <c r="K14" s="43">
        <f t="shared" si="2"/>
        <v>7496.5005000000001</v>
      </c>
      <c r="L14" s="43">
        <f t="shared" si="3"/>
        <v>537.39975000000004</v>
      </c>
      <c r="M14" s="42">
        <v>1378.15</v>
      </c>
      <c r="N14" s="42">
        <v>1054.06</v>
      </c>
      <c r="O14" s="42">
        <v>0</v>
      </c>
      <c r="P14" s="42">
        <v>0</v>
      </c>
      <c r="Q14" s="43">
        <f t="shared" si="5"/>
        <v>2969.6097500000001</v>
      </c>
      <c r="R14" s="44">
        <f t="shared" si="6"/>
        <v>4526.8907500000005</v>
      </c>
      <c r="S14" s="40"/>
    </row>
    <row r="15" spans="1:20" s="46" customFormat="1" ht="30" customHeight="1" x14ac:dyDescent="0.25">
      <c r="B15" s="47" t="s">
        <v>39</v>
      </c>
      <c r="C15" s="47" t="s">
        <v>40</v>
      </c>
      <c r="D15" s="234" t="s">
        <v>250</v>
      </c>
      <c r="E15" s="48">
        <v>15441.5</v>
      </c>
      <c r="F15" s="48">
        <v>0</v>
      </c>
      <c r="G15" s="48">
        <v>566.5</v>
      </c>
      <c r="H15" s="48">
        <v>835.5</v>
      </c>
      <c r="I15" s="48">
        <f t="shared" si="0"/>
        <v>463.245</v>
      </c>
      <c r="J15" s="43">
        <f t="shared" si="1"/>
        <v>1298.7449999999999</v>
      </c>
      <c r="K15" s="43">
        <f t="shared" si="2"/>
        <v>17306.744999999999</v>
      </c>
      <c r="L15" s="43">
        <f t="shared" si="3"/>
        <v>1312.5275000000001</v>
      </c>
      <c r="M15" s="48">
        <v>0</v>
      </c>
      <c r="N15" s="48">
        <v>3376.71</v>
      </c>
      <c r="O15" s="42">
        <v>0</v>
      </c>
      <c r="P15" s="48">
        <v>0</v>
      </c>
      <c r="Q15" s="43">
        <f t="shared" si="5"/>
        <v>4689.2375000000002</v>
      </c>
      <c r="R15" s="44">
        <f t="shared" si="6"/>
        <v>12617.5075</v>
      </c>
      <c r="S15" s="47"/>
      <c r="T15" s="49"/>
    </row>
    <row r="16" spans="1:20" s="46" customFormat="1" ht="30" customHeight="1" x14ac:dyDescent="0.25">
      <c r="A16" s="39" t="s">
        <v>41</v>
      </c>
      <c r="B16" s="40" t="s">
        <v>42</v>
      </c>
      <c r="C16" s="40" t="s">
        <v>43</v>
      </c>
      <c r="D16" s="234" t="s">
        <v>250</v>
      </c>
      <c r="E16" s="41">
        <v>4875.54</v>
      </c>
      <c r="F16" s="42">
        <v>97.14</v>
      </c>
      <c r="G16" s="41">
        <v>207.91</v>
      </c>
      <c r="H16" s="42">
        <v>371.02</v>
      </c>
      <c r="I16" s="42">
        <f>(E16*3%)</f>
        <v>146.2662</v>
      </c>
      <c r="J16" s="43">
        <f t="shared" si="1"/>
        <v>517.28620000000001</v>
      </c>
      <c r="K16" s="43">
        <f t="shared" si="2"/>
        <v>5697.8762000000006</v>
      </c>
      <c r="L16" s="43">
        <f t="shared" si="3"/>
        <v>414.42090000000002</v>
      </c>
      <c r="M16" s="42">
        <v>0</v>
      </c>
      <c r="N16" s="42">
        <v>669.88</v>
      </c>
      <c r="O16" s="42">
        <f t="shared" ref="O16:O30" si="7">(E16*1%)</f>
        <v>48.755400000000002</v>
      </c>
      <c r="P16" s="42">
        <v>0</v>
      </c>
      <c r="Q16" s="43">
        <f t="shared" si="5"/>
        <v>1133.0563</v>
      </c>
      <c r="R16" s="44">
        <f t="shared" si="6"/>
        <v>4564.8199000000004</v>
      </c>
      <c r="S16" s="40"/>
    </row>
    <row r="17" spans="1:19" s="46" customFormat="1" ht="30" customHeight="1" x14ac:dyDescent="0.25">
      <c r="A17" s="39" t="s">
        <v>44</v>
      </c>
      <c r="B17" s="40" t="s">
        <v>45</v>
      </c>
      <c r="C17" s="40" t="s">
        <v>46</v>
      </c>
      <c r="D17" s="234" t="s">
        <v>250</v>
      </c>
      <c r="E17" s="41">
        <v>6322.35</v>
      </c>
      <c r="F17" s="42">
        <v>97.14</v>
      </c>
      <c r="G17" s="41">
        <v>351.5</v>
      </c>
      <c r="H17" s="42">
        <v>406.32</v>
      </c>
      <c r="I17" s="42">
        <f t="shared" si="0"/>
        <v>189.6705</v>
      </c>
      <c r="J17" s="43">
        <f t="shared" si="1"/>
        <v>595.9905</v>
      </c>
      <c r="K17" s="43">
        <f t="shared" si="2"/>
        <v>7366.9805000000006</v>
      </c>
      <c r="L17" s="43">
        <f t="shared" si="3"/>
        <v>537.39975000000004</v>
      </c>
      <c r="M17" s="42">
        <v>574</v>
      </c>
      <c r="N17" s="42">
        <v>1026.4000000000001</v>
      </c>
      <c r="O17" s="42">
        <f t="shared" si="7"/>
        <v>63.223500000000008</v>
      </c>
      <c r="P17" s="42">
        <v>0</v>
      </c>
      <c r="Q17" s="43">
        <f t="shared" si="5"/>
        <v>2201.0232500000002</v>
      </c>
      <c r="R17" s="44">
        <f t="shared" si="6"/>
        <v>5165.9572500000004</v>
      </c>
      <c r="S17" s="40"/>
    </row>
    <row r="18" spans="1:19" s="57" customFormat="1" ht="30" customHeight="1" x14ac:dyDescent="0.25">
      <c r="A18" s="50"/>
      <c r="B18" s="51" t="s">
        <v>47</v>
      </c>
      <c r="C18" s="52" t="s">
        <v>48</v>
      </c>
      <c r="D18" s="234" t="s">
        <v>251</v>
      </c>
      <c r="E18" s="53">
        <v>6322.35</v>
      </c>
      <c r="F18" s="54">
        <v>97.14</v>
      </c>
      <c r="G18" s="53">
        <v>351.5</v>
      </c>
      <c r="H18" s="54">
        <v>406.32</v>
      </c>
      <c r="I18" s="54">
        <f t="shared" si="0"/>
        <v>189.6705</v>
      </c>
      <c r="J18" s="55">
        <f t="shared" si="1"/>
        <v>595.9905</v>
      </c>
      <c r="K18" s="55">
        <f t="shared" si="2"/>
        <v>7366.9805000000006</v>
      </c>
      <c r="L18" s="43">
        <f t="shared" si="3"/>
        <v>537.39975000000004</v>
      </c>
      <c r="M18" s="54">
        <v>2907.86</v>
      </c>
      <c r="N18" s="54">
        <v>1026.4000000000001</v>
      </c>
      <c r="O18" s="54">
        <f t="shared" si="7"/>
        <v>63.223500000000008</v>
      </c>
      <c r="P18" s="54">
        <v>0</v>
      </c>
      <c r="Q18" s="55">
        <f t="shared" si="5"/>
        <v>4534.8832500000008</v>
      </c>
      <c r="R18" s="56">
        <f t="shared" si="6"/>
        <v>2832.0972499999998</v>
      </c>
      <c r="S18" s="51"/>
    </row>
    <row r="19" spans="1:19" s="46" customFormat="1" ht="30" customHeight="1" x14ac:dyDescent="0.25">
      <c r="A19" s="58"/>
      <c r="B19" s="40" t="s">
        <v>49</v>
      </c>
      <c r="C19" s="59" t="s">
        <v>50</v>
      </c>
      <c r="D19" s="235" t="s">
        <v>251</v>
      </c>
      <c r="E19" s="41">
        <v>15441.5</v>
      </c>
      <c r="F19" s="42">
        <v>97.14</v>
      </c>
      <c r="G19" s="41">
        <v>566.5</v>
      </c>
      <c r="H19" s="42">
        <v>835.5</v>
      </c>
      <c r="I19" s="42">
        <f t="shared" si="0"/>
        <v>463.245</v>
      </c>
      <c r="J19" s="43">
        <f t="shared" si="1"/>
        <v>1298.7449999999999</v>
      </c>
      <c r="K19" s="43">
        <f t="shared" si="2"/>
        <v>17403.884999999998</v>
      </c>
      <c r="L19" s="43">
        <f t="shared" si="3"/>
        <v>1312.5275000000001</v>
      </c>
      <c r="M19" s="42">
        <v>0</v>
      </c>
      <c r="N19" s="42">
        <v>3405.85</v>
      </c>
      <c r="O19" s="42">
        <v>0</v>
      </c>
      <c r="P19" s="42">
        <v>0</v>
      </c>
      <c r="Q19" s="43">
        <f t="shared" si="5"/>
        <v>4718.3775000000005</v>
      </c>
      <c r="R19" s="44">
        <f t="shared" si="6"/>
        <v>12685.507499999998</v>
      </c>
      <c r="S19" s="40"/>
    </row>
    <row r="20" spans="1:19" s="46" customFormat="1" ht="30" customHeight="1" x14ac:dyDescent="0.25">
      <c r="B20" s="40" t="s">
        <v>51</v>
      </c>
      <c r="C20" s="40" t="s">
        <v>52</v>
      </c>
      <c r="D20" s="234" t="s">
        <v>253</v>
      </c>
      <c r="E20" s="42">
        <v>7563.23</v>
      </c>
      <c r="F20" s="42">
        <v>64.760000000000005</v>
      </c>
      <c r="G20" s="42">
        <v>282.08999999999997</v>
      </c>
      <c r="H20" s="42">
        <v>418.44</v>
      </c>
      <c r="I20" s="42">
        <f t="shared" si="0"/>
        <v>226.89689999999999</v>
      </c>
      <c r="J20" s="43">
        <f t="shared" si="1"/>
        <v>645.33690000000001</v>
      </c>
      <c r="K20" s="43">
        <f t="shared" si="2"/>
        <v>8555.4169000000002</v>
      </c>
      <c r="L20" s="43">
        <f t="shared" si="3"/>
        <v>642.87455</v>
      </c>
      <c r="M20" s="42">
        <v>4194.41</v>
      </c>
      <c r="N20" s="42">
        <v>1280.25</v>
      </c>
      <c r="O20" s="42">
        <f t="shared" si="7"/>
        <v>75.632300000000001</v>
      </c>
      <c r="P20" s="42">
        <v>0</v>
      </c>
      <c r="Q20" s="43">
        <f t="shared" si="5"/>
        <v>6193.1668500000005</v>
      </c>
      <c r="R20" s="44">
        <f t="shared" si="6"/>
        <v>2362.2500499999996</v>
      </c>
      <c r="S20" s="40"/>
    </row>
    <row r="21" spans="1:19" s="46" customFormat="1" ht="30" customHeight="1" x14ac:dyDescent="0.25">
      <c r="B21" s="40" t="s">
        <v>53</v>
      </c>
      <c r="C21" s="40" t="s">
        <v>54</v>
      </c>
      <c r="D21" s="234" t="s">
        <v>249</v>
      </c>
      <c r="E21" s="42">
        <v>6322.35</v>
      </c>
      <c r="F21" s="42">
        <v>64.760000000000005</v>
      </c>
      <c r="G21" s="42">
        <v>351.5</v>
      </c>
      <c r="H21" s="42">
        <v>406.32</v>
      </c>
      <c r="I21" s="42">
        <f t="shared" si="0"/>
        <v>189.6705</v>
      </c>
      <c r="J21" s="43">
        <f t="shared" si="1"/>
        <v>595.9905</v>
      </c>
      <c r="K21" s="43">
        <f t="shared" si="2"/>
        <v>7334.6005000000005</v>
      </c>
      <c r="L21" s="43">
        <f t="shared" si="3"/>
        <v>537.39975000000004</v>
      </c>
      <c r="M21" s="42">
        <v>0</v>
      </c>
      <c r="N21" s="42">
        <v>1019.48</v>
      </c>
      <c r="O21" s="42">
        <f t="shared" si="7"/>
        <v>63.223500000000008</v>
      </c>
      <c r="P21" s="42">
        <v>0</v>
      </c>
      <c r="Q21" s="43">
        <f t="shared" si="5"/>
        <v>1620.1032500000001</v>
      </c>
      <c r="R21" s="44">
        <f>(K21-Q21)</f>
        <v>5714.4972500000003</v>
      </c>
      <c r="S21" s="40"/>
    </row>
    <row r="22" spans="1:19" s="46" customFormat="1" ht="30" customHeight="1" x14ac:dyDescent="0.25">
      <c r="B22" s="40" t="s">
        <v>55</v>
      </c>
      <c r="C22" s="171" t="s">
        <v>216</v>
      </c>
      <c r="D22" s="234" t="s">
        <v>252</v>
      </c>
      <c r="E22" s="42">
        <v>0</v>
      </c>
      <c r="F22" s="42">
        <v>0</v>
      </c>
      <c r="G22" s="42">
        <v>0</v>
      </c>
      <c r="H22" s="42">
        <v>0</v>
      </c>
      <c r="I22" s="42">
        <f t="shared" si="0"/>
        <v>0</v>
      </c>
      <c r="J22" s="43">
        <f t="shared" si="1"/>
        <v>0</v>
      </c>
      <c r="K22" s="43">
        <f t="shared" si="2"/>
        <v>0</v>
      </c>
      <c r="L22" s="43">
        <f t="shared" si="3"/>
        <v>0</v>
      </c>
      <c r="M22" s="42">
        <v>0</v>
      </c>
      <c r="N22" s="42">
        <v>0</v>
      </c>
      <c r="O22" s="42">
        <f t="shared" si="7"/>
        <v>0</v>
      </c>
      <c r="P22" s="42">
        <v>0</v>
      </c>
      <c r="Q22" s="43">
        <f t="shared" si="5"/>
        <v>0</v>
      </c>
      <c r="R22" s="44">
        <f t="shared" si="6"/>
        <v>0</v>
      </c>
      <c r="S22" s="40"/>
    </row>
    <row r="23" spans="1:19" s="57" customFormat="1" ht="30" customHeight="1" x14ac:dyDescent="0.25">
      <c r="B23" s="60" t="s">
        <v>57</v>
      </c>
      <c r="C23" s="60" t="s">
        <v>58</v>
      </c>
      <c r="D23" s="236" t="s">
        <v>253</v>
      </c>
      <c r="E23" s="61">
        <v>5302.32</v>
      </c>
      <c r="F23" s="61">
        <v>64.760000000000005</v>
      </c>
      <c r="G23" s="61">
        <v>211.44</v>
      </c>
      <c r="H23" s="61">
        <v>378.6</v>
      </c>
      <c r="I23" s="61">
        <f t="shared" si="0"/>
        <v>159.06959999999998</v>
      </c>
      <c r="J23" s="55">
        <f t="shared" si="1"/>
        <v>537.66959999999995</v>
      </c>
      <c r="K23" s="55">
        <f t="shared" si="2"/>
        <v>6116.1895999999997</v>
      </c>
      <c r="L23" s="43">
        <f t="shared" si="3"/>
        <v>450.69720000000001</v>
      </c>
      <c r="M23" s="61">
        <v>0</v>
      </c>
      <c r="N23" s="61">
        <v>759.23</v>
      </c>
      <c r="O23" s="54">
        <f t="shared" si="7"/>
        <v>53.023199999999996</v>
      </c>
      <c r="P23" s="61">
        <v>0</v>
      </c>
      <c r="Q23" s="55">
        <f t="shared" si="5"/>
        <v>1262.9504000000002</v>
      </c>
      <c r="R23" s="56">
        <f t="shared" si="6"/>
        <v>4853.2392</v>
      </c>
      <c r="S23" s="51"/>
    </row>
    <row r="24" spans="1:19" s="46" customFormat="1" ht="30" customHeight="1" x14ac:dyDescent="0.25">
      <c r="B24" s="47" t="s">
        <v>59</v>
      </c>
      <c r="C24" s="47" t="s">
        <v>60</v>
      </c>
      <c r="D24" s="236" t="s">
        <v>252</v>
      </c>
      <c r="E24" s="48">
        <v>6322.35</v>
      </c>
      <c r="F24" s="48">
        <v>64.760000000000005</v>
      </c>
      <c r="G24" s="48">
        <v>351.5</v>
      </c>
      <c r="H24" s="48">
        <v>406.32</v>
      </c>
      <c r="I24" s="48">
        <f t="shared" si="0"/>
        <v>189.6705</v>
      </c>
      <c r="J24" s="43">
        <f t="shared" si="1"/>
        <v>595.9905</v>
      </c>
      <c r="K24" s="43">
        <f t="shared" si="2"/>
        <v>7334.6005000000005</v>
      </c>
      <c r="L24" s="43">
        <f t="shared" si="3"/>
        <v>537.39975000000004</v>
      </c>
      <c r="M24" s="48">
        <v>2108</v>
      </c>
      <c r="N24" s="48">
        <v>1019.48</v>
      </c>
      <c r="O24" s="42">
        <f t="shared" si="7"/>
        <v>63.223500000000008</v>
      </c>
      <c r="P24" s="48">
        <v>0</v>
      </c>
      <c r="Q24" s="43">
        <f t="shared" si="5"/>
        <v>3728.1032500000001</v>
      </c>
      <c r="R24" s="44">
        <f t="shared" si="6"/>
        <v>3606.4972500000003</v>
      </c>
      <c r="S24" s="40"/>
    </row>
    <row r="25" spans="1:19" s="46" customFormat="1" ht="30" customHeight="1" x14ac:dyDescent="0.25">
      <c r="B25" s="47" t="s">
        <v>61</v>
      </c>
      <c r="C25" s="47" t="s">
        <v>62</v>
      </c>
      <c r="D25" s="236" t="s">
        <v>251</v>
      </c>
      <c r="E25" s="48">
        <v>6322.35</v>
      </c>
      <c r="F25" s="48">
        <v>0</v>
      </c>
      <c r="G25" s="48">
        <v>351.5</v>
      </c>
      <c r="H25" s="48">
        <v>406.32</v>
      </c>
      <c r="I25" s="48">
        <f t="shared" si="0"/>
        <v>189.6705</v>
      </c>
      <c r="J25" s="43">
        <f t="shared" si="1"/>
        <v>595.9905</v>
      </c>
      <c r="K25" s="43">
        <f t="shared" si="2"/>
        <v>7269.8405000000002</v>
      </c>
      <c r="L25" s="43">
        <f t="shared" si="3"/>
        <v>537.39975000000004</v>
      </c>
      <c r="M25" s="48">
        <v>0</v>
      </c>
      <c r="N25" s="48">
        <v>1005.65</v>
      </c>
      <c r="O25" s="42">
        <f t="shared" si="7"/>
        <v>63.223500000000008</v>
      </c>
      <c r="P25" s="48">
        <v>0</v>
      </c>
      <c r="Q25" s="43">
        <f t="shared" si="5"/>
        <v>1606.2732500000002</v>
      </c>
      <c r="R25" s="44">
        <f t="shared" si="6"/>
        <v>5663.5672500000001</v>
      </c>
      <c r="S25" s="40"/>
    </row>
    <row r="26" spans="1:19" s="46" customFormat="1" ht="30" customHeight="1" x14ac:dyDescent="0.25">
      <c r="B26" s="47" t="s">
        <v>63</v>
      </c>
      <c r="C26" s="47" t="s">
        <v>64</v>
      </c>
      <c r="D26" s="236" t="s">
        <v>253</v>
      </c>
      <c r="E26" s="48">
        <v>4875.54</v>
      </c>
      <c r="F26" s="48">
        <v>0</v>
      </c>
      <c r="G26" s="48">
        <v>207.91</v>
      </c>
      <c r="H26" s="48">
        <v>371.02</v>
      </c>
      <c r="I26" s="48">
        <f t="shared" si="0"/>
        <v>146.2662</v>
      </c>
      <c r="J26" s="43">
        <f t="shared" si="1"/>
        <v>517.28620000000001</v>
      </c>
      <c r="K26" s="43">
        <f t="shared" si="2"/>
        <v>5600.7361999999994</v>
      </c>
      <c r="L26" s="43">
        <f t="shared" si="3"/>
        <v>414.42090000000002</v>
      </c>
      <c r="M26" s="48">
        <v>0</v>
      </c>
      <c r="N26" s="48">
        <v>649.13</v>
      </c>
      <c r="O26" s="42">
        <f t="shared" si="7"/>
        <v>48.755400000000002</v>
      </c>
      <c r="P26" s="48">
        <v>0</v>
      </c>
      <c r="Q26" s="43">
        <f t="shared" si="5"/>
        <v>1112.3063</v>
      </c>
      <c r="R26" s="44">
        <f t="shared" si="6"/>
        <v>4488.4298999999992</v>
      </c>
      <c r="S26" s="40"/>
    </row>
    <row r="27" spans="1:19" s="46" customFormat="1" ht="30" customHeight="1" x14ac:dyDescent="0.25">
      <c r="B27" s="47" t="s">
        <v>65</v>
      </c>
      <c r="C27" s="47" t="s">
        <v>66</v>
      </c>
      <c r="D27" s="236" t="s">
        <v>252</v>
      </c>
      <c r="E27" s="48">
        <v>6322.35</v>
      </c>
      <c r="F27" s="48">
        <v>0</v>
      </c>
      <c r="G27" s="48">
        <v>351.5</v>
      </c>
      <c r="H27" s="48">
        <v>406.32</v>
      </c>
      <c r="I27" s="48">
        <f t="shared" si="0"/>
        <v>189.6705</v>
      </c>
      <c r="J27" s="43">
        <f t="shared" si="1"/>
        <v>595.9905</v>
      </c>
      <c r="K27" s="43">
        <f t="shared" si="2"/>
        <v>7269.8405000000002</v>
      </c>
      <c r="L27" s="43">
        <f t="shared" si="3"/>
        <v>537.39975000000004</v>
      </c>
      <c r="M27" s="48">
        <v>1687</v>
      </c>
      <c r="N27" s="48">
        <v>1005.65</v>
      </c>
      <c r="O27" s="42">
        <f t="shared" si="7"/>
        <v>63.223500000000008</v>
      </c>
      <c r="P27" s="48">
        <v>0</v>
      </c>
      <c r="Q27" s="43">
        <f t="shared" si="5"/>
        <v>3293.2732500000002</v>
      </c>
      <c r="R27" s="44">
        <f t="shared" si="6"/>
        <v>3976.5672500000001</v>
      </c>
      <c r="S27" s="40"/>
    </row>
    <row r="28" spans="1:19" s="46" customFormat="1" ht="30" customHeight="1" x14ac:dyDescent="0.25">
      <c r="B28" s="47" t="s">
        <v>67</v>
      </c>
      <c r="C28" s="47" t="s">
        <v>68</v>
      </c>
      <c r="D28" s="236" t="s">
        <v>251</v>
      </c>
      <c r="E28" s="48">
        <v>4875.54</v>
      </c>
      <c r="F28" s="48">
        <v>0</v>
      </c>
      <c r="G28" s="48">
        <v>207.91</v>
      </c>
      <c r="H28" s="48">
        <v>371.02</v>
      </c>
      <c r="I28" s="48">
        <f t="shared" si="0"/>
        <v>146.2662</v>
      </c>
      <c r="J28" s="43">
        <f t="shared" si="1"/>
        <v>517.28620000000001</v>
      </c>
      <c r="K28" s="43">
        <f t="shared" si="2"/>
        <v>5600.7361999999994</v>
      </c>
      <c r="L28" s="43">
        <f t="shared" si="3"/>
        <v>414.42090000000002</v>
      </c>
      <c r="M28" s="48">
        <v>0</v>
      </c>
      <c r="N28" s="48">
        <v>649.13</v>
      </c>
      <c r="O28" s="42">
        <f t="shared" si="7"/>
        <v>48.755400000000002</v>
      </c>
      <c r="P28" s="48">
        <v>0</v>
      </c>
      <c r="Q28" s="43">
        <f t="shared" si="5"/>
        <v>1112.3063</v>
      </c>
      <c r="R28" s="44">
        <f t="shared" si="6"/>
        <v>4488.4298999999992</v>
      </c>
      <c r="S28" s="40"/>
    </row>
    <row r="29" spans="1:19" s="46" customFormat="1" ht="30" customHeight="1" x14ac:dyDescent="0.25">
      <c r="B29" s="47" t="s">
        <v>69</v>
      </c>
      <c r="C29" s="47" t="s">
        <v>70</v>
      </c>
      <c r="D29" s="236" t="s">
        <v>250</v>
      </c>
      <c r="E29" s="48">
        <v>6322.35</v>
      </c>
      <c r="F29" s="48">
        <v>0</v>
      </c>
      <c r="G29" s="48">
        <v>351.5</v>
      </c>
      <c r="H29" s="48">
        <v>406.32</v>
      </c>
      <c r="I29" s="48">
        <f t="shared" si="0"/>
        <v>189.6705</v>
      </c>
      <c r="J29" s="43">
        <f t="shared" si="1"/>
        <v>595.9905</v>
      </c>
      <c r="K29" s="43">
        <f t="shared" si="2"/>
        <v>7269.8405000000002</v>
      </c>
      <c r="L29" s="43">
        <f t="shared" si="3"/>
        <v>537.39975000000004</v>
      </c>
      <c r="M29" s="48">
        <v>0</v>
      </c>
      <c r="N29" s="48">
        <v>1005.65</v>
      </c>
      <c r="O29" s="42">
        <f t="shared" si="7"/>
        <v>63.223500000000008</v>
      </c>
      <c r="P29" s="48">
        <v>0</v>
      </c>
      <c r="Q29" s="43">
        <f t="shared" si="5"/>
        <v>1606.2732500000002</v>
      </c>
      <c r="R29" s="44">
        <f t="shared" si="6"/>
        <v>5663.5672500000001</v>
      </c>
      <c r="S29" s="40"/>
    </row>
    <row r="30" spans="1:19" s="46" customFormat="1" ht="30" customHeight="1" x14ac:dyDescent="0.25">
      <c r="B30" s="47" t="s">
        <v>71</v>
      </c>
      <c r="C30" s="47" t="s">
        <v>72</v>
      </c>
      <c r="D30" s="236" t="s">
        <v>253</v>
      </c>
      <c r="E30" s="48">
        <v>4875.54</v>
      </c>
      <c r="F30" s="48">
        <v>0</v>
      </c>
      <c r="G30" s="48">
        <v>207.91</v>
      </c>
      <c r="H30" s="48">
        <v>371.02</v>
      </c>
      <c r="I30" s="48">
        <f t="shared" si="0"/>
        <v>146.2662</v>
      </c>
      <c r="J30" s="43">
        <f t="shared" si="1"/>
        <v>517.28620000000001</v>
      </c>
      <c r="K30" s="43">
        <f t="shared" si="2"/>
        <v>5600.7361999999994</v>
      </c>
      <c r="L30" s="43">
        <f t="shared" si="3"/>
        <v>414.42090000000002</v>
      </c>
      <c r="M30" s="48">
        <v>1355</v>
      </c>
      <c r="N30" s="48">
        <v>649.13</v>
      </c>
      <c r="O30" s="42">
        <f t="shared" si="7"/>
        <v>48.755400000000002</v>
      </c>
      <c r="P30" s="48">
        <v>0</v>
      </c>
      <c r="Q30" s="43">
        <f t="shared" si="5"/>
        <v>2467.3063000000002</v>
      </c>
      <c r="R30" s="44">
        <f t="shared" si="6"/>
        <v>3133.4298999999992</v>
      </c>
      <c r="S30" s="40"/>
    </row>
    <row r="31" spans="1:19" s="46" customFormat="1" ht="30" customHeight="1" x14ac:dyDescent="0.25">
      <c r="B31" s="47" t="s">
        <v>73</v>
      </c>
      <c r="C31" s="47" t="s">
        <v>74</v>
      </c>
      <c r="D31" s="236" t="s">
        <v>249</v>
      </c>
      <c r="E31" s="48">
        <v>15441.5</v>
      </c>
      <c r="F31" s="48">
        <v>0</v>
      </c>
      <c r="G31" s="48">
        <v>566.5</v>
      </c>
      <c r="H31" s="48">
        <v>835.5</v>
      </c>
      <c r="I31" s="48">
        <f>(E31*3%)</f>
        <v>463.245</v>
      </c>
      <c r="J31" s="43">
        <f>(H31+I31)</f>
        <v>1298.7449999999999</v>
      </c>
      <c r="K31" s="43">
        <f>SUM(E31:I31)</f>
        <v>17306.744999999999</v>
      </c>
      <c r="L31" s="43">
        <f t="shared" si="3"/>
        <v>1312.5275000000001</v>
      </c>
      <c r="M31" s="48">
        <v>0</v>
      </c>
      <c r="N31" s="48">
        <v>3376.71</v>
      </c>
      <c r="O31" s="42">
        <v>0</v>
      </c>
      <c r="P31" s="48">
        <v>0</v>
      </c>
      <c r="Q31" s="43">
        <f>(L31+M31+N31+O31+P31)</f>
        <v>4689.2375000000002</v>
      </c>
      <c r="R31" s="44">
        <f>(K31-Q31)</f>
        <v>12617.5075</v>
      </c>
      <c r="S31" s="40"/>
    </row>
    <row r="32" spans="1:19" s="46" customFormat="1" ht="30" customHeight="1" x14ac:dyDescent="0.25">
      <c r="B32" s="47" t="s">
        <v>90</v>
      </c>
      <c r="C32" s="47" t="s">
        <v>91</v>
      </c>
      <c r="D32" s="236" t="s">
        <v>253</v>
      </c>
      <c r="E32" s="48">
        <v>15441.5</v>
      </c>
      <c r="F32" s="48">
        <v>0</v>
      </c>
      <c r="G32" s="48">
        <v>566.5</v>
      </c>
      <c r="H32" s="48">
        <v>835.5</v>
      </c>
      <c r="I32" s="48">
        <f>(E32*3%)</f>
        <v>463.245</v>
      </c>
      <c r="J32" s="43">
        <f>(H32+I32)</f>
        <v>1298.7449999999999</v>
      </c>
      <c r="K32" s="43">
        <f>SUM(E32:I32)</f>
        <v>17306.744999999999</v>
      </c>
      <c r="L32" s="43">
        <f t="shared" si="3"/>
        <v>1312.5275000000001</v>
      </c>
      <c r="M32" s="48">
        <v>0</v>
      </c>
      <c r="N32" s="48">
        <v>3376.71</v>
      </c>
      <c r="O32" s="42">
        <v>0</v>
      </c>
      <c r="P32" s="48">
        <v>0</v>
      </c>
      <c r="Q32" s="43">
        <f>(L32+M32+N32+O32+P32)</f>
        <v>4689.2375000000002</v>
      </c>
      <c r="R32" s="44">
        <f>(K32-Q32)</f>
        <v>12617.5075</v>
      </c>
      <c r="S32" s="40"/>
    </row>
    <row r="33" spans="1:19" s="46" customFormat="1" ht="30" customHeight="1" x14ac:dyDescent="0.25">
      <c r="B33" s="47" t="s">
        <v>92</v>
      </c>
      <c r="C33" s="47" t="s">
        <v>93</v>
      </c>
      <c r="D33" s="236" t="s">
        <v>252</v>
      </c>
      <c r="E33" s="48">
        <v>15441.5</v>
      </c>
      <c r="F33" s="48">
        <v>0</v>
      </c>
      <c r="G33" s="48">
        <v>566.5</v>
      </c>
      <c r="H33" s="48">
        <v>835.5</v>
      </c>
      <c r="I33" s="48">
        <f>(E33*3%)</f>
        <v>463.245</v>
      </c>
      <c r="J33" s="43">
        <f>(H33+I33)</f>
        <v>1298.7449999999999</v>
      </c>
      <c r="K33" s="43">
        <f>SUM(E33:I33)</f>
        <v>17306.744999999999</v>
      </c>
      <c r="L33" s="43">
        <f t="shared" si="3"/>
        <v>1312.5275000000001</v>
      </c>
      <c r="M33" s="48">
        <v>9068.5400000000009</v>
      </c>
      <c r="N33" s="48">
        <v>3376.71</v>
      </c>
      <c r="O33" s="42">
        <v>0</v>
      </c>
      <c r="P33" s="48">
        <v>0</v>
      </c>
      <c r="Q33" s="43">
        <f>(L33+M33+N33+O33+P33)</f>
        <v>13757.7775</v>
      </c>
      <c r="R33" s="44">
        <f>(K33-Q33)</f>
        <v>3548.9674999999988</v>
      </c>
      <c r="S33" s="40"/>
    </row>
    <row r="34" spans="1:19" s="57" customFormat="1" ht="30" customHeight="1" thickBot="1" x14ac:dyDescent="0.3">
      <c r="B34" s="60" t="s">
        <v>96</v>
      </c>
      <c r="C34" s="60" t="s">
        <v>97</v>
      </c>
      <c r="D34" s="236" t="s">
        <v>251</v>
      </c>
      <c r="E34" s="61">
        <v>6322.35</v>
      </c>
      <c r="F34" s="61">
        <v>97.14</v>
      </c>
      <c r="G34" s="61">
        <v>351.5</v>
      </c>
      <c r="H34" s="61">
        <v>406.32</v>
      </c>
      <c r="I34" s="61">
        <f t="shared" si="0"/>
        <v>189.6705</v>
      </c>
      <c r="J34" s="55">
        <f t="shared" si="1"/>
        <v>595.9905</v>
      </c>
      <c r="K34" s="55">
        <f t="shared" si="2"/>
        <v>7366.9805000000006</v>
      </c>
      <c r="L34" s="43">
        <f t="shared" si="3"/>
        <v>537.39975000000004</v>
      </c>
      <c r="M34" s="61">
        <v>2106</v>
      </c>
      <c r="N34" s="61">
        <v>1005.65</v>
      </c>
      <c r="O34" s="54">
        <v>0</v>
      </c>
      <c r="P34" s="61">
        <v>0</v>
      </c>
      <c r="Q34" s="55">
        <f t="shared" si="5"/>
        <v>3649.0497500000001</v>
      </c>
      <c r="R34" s="56">
        <f t="shared" si="6"/>
        <v>3717.9307500000004</v>
      </c>
      <c r="S34" s="51"/>
    </row>
    <row r="35" spans="1:19" s="67" customFormat="1" ht="21" customHeight="1" thickBot="1" x14ac:dyDescent="0.3">
      <c r="A35" s="62"/>
      <c r="B35" s="63"/>
      <c r="C35" s="63" t="s">
        <v>75</v>
      </c>
      <c r="D35" s="63"/>
      <c r="E35" s="64">
        <f t="shared" ref="E35:R35" si="8">SUM(E5:E34)</f>
        <v>246022.80000000008</v>
      </c>
      <c r="F35" s="64">
        <f t="shared" si="8"/>
        <v>2428.5000000000014</v>
      </c>
      <c r="G35" s="64">
        <f t="shared" si="8"/>
        <v>10515.669999999998</v>
      </c>
      <c r="H35" s="64">
        <f>SUM(H5:H34)</f>
        <v>14463.7</v>
      </c>
      <c r="I35" s="64">
        <f t="shared" si="8"/>
        <v>7380.6840000000011</v>
      </c>
      <c r="J35" s="64">
        <f t="shared" si="8"/>
        <v>21844.383999999998</v>
      </c>
      <c r="K35" s="64">
        <f t="shared" si="8"/>
        <v>280811.35399999993</v>
      </c>
      <c r="L35" s="64">
        <f t="shared" si="8"/>
        <v>20911.938000000006</v>
      </c>
      <c r="M35" s="64">
        <f t="shared" si="8"/>
        <v>31696.11</v>
      </c>
      <c r="N35" s="64">
        <f t="shared" si="8"/>
        <v>46751.479999999996</v>
      </c>
      <c r="O35" s="64">
        <f t="shared" si="8"/>
        <v>1170.4002000000003</v>
      </c>
      <c r="P35" s="64">
        <f t="shared" si="8"/>
        <v>389.24</v>
      </c>
      <c r="Q35" s="64">
        <f t="shared" si="8"/>
        <v>100919.1682</v>
      </c>
      <c r="R35" s="65">
        <f t="shared" si="8"/>
        <v>179892.18580000001</v>
      </c>
      <c r="S35" s="66"/>
    </row>
    <row r="36" spans="1:19" ht="10.5" customHeight="1" x14ac:dyDescent="0.25">
      <c r="A36" s="68"/>
      <c r="B36" s="33"/>
      <c r="C36" s="69"/>
      <c r="D36" s="69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34"/>
    </row>
    <row r="37" spans="1:19" ht="15.75" x14ac:dyDescent="0.25">
      <c r="A37" s="34"/>
      <c r="B37" s="71"/>
      <c r="C37" s="322" t="s">
        <v>98</v>
      </c>
      <c r="D37" s="322"/>
      <c r="E37" s="322"/>
      <c r="G37" s="72"/>
      <c r="H37" s="73"/>
      <c r="I37" s="322" t="s">
        <v>99</v>
      </c>
      <c r="J37" s="322"/>
      <c r="K37" s="322"/>
      <c r="L37" s="34"/>
      <c r="N37" s="34"/>
      <c r="O37" s="322" t="s">
        <v>100</v>
      </c>
      <c r="P37" s="322"/>
      <c r="Q37" s="322"/>
      <c r="R37" s="322"/>
    </row>
    <row r="38" spans="1:19" ht="22.5" customHeight="1" x14ac:dyDescent="0.25">
      <c r="A38" s="34"/>
      <c r="B38" s="69"/>
      <c r="C38" s="74"/>
      <c r="D38" s="74"/>
      <c r="E38" s="74"/>
      <c r="G38" s="74"/>
      <c r="H38" s="73"/>
      <c r="I38" s="73"/>
      <c r="K38" s="73"/>
      <c r="L38" s="34"/>
      <c r="N38" s="34"/>
      <c r="O38" s="72"/>
      <c r="P38" s="34"/>
      <c r="R38" s="34"/>
    </row>
    <row r="39" spans="1:19" ht="15.75" x14ac:dyDescent="0.25">
      <c r="A39" s="34"/>
      <c r="B39" s="33"/>
      <c r="C39" s="72" t="s">
        <v>101</v>
      </c>
      <c r="D39" s="72"/>
      <c r="E39" s="72"/>
      <c r="G39" s="73"/>
      <c r="H39" s="73"/>
      <c r="I39" s="72" t="s">
        <v>79</v>
      </c>
      <c r="K39" s="73"/>
      <c r="L39" s="34"/>
      <c r="O39" s="322" t="s">
        <v>102</v>
      </c>
      <c r="P39" s="322"/>
      <c r="Q39" s="322"/>
      <c r="R39" s="322"/>
      <c r="S39" s="34"/>
    </row>
    <row r="40" spans="1:19" ht="15.75" x14ac:dyDescent="0.25">
      <c r="A40" s="34"/>
      <c r="B40" s="33"/>
      <c r="C40" s="322" t="s">
        <v>82</v>
      </c>
      <c r="D40" s="322"/>
      <c r="E40" s="322"/>
      <c r="G40" s="73"/>
      <c r="H40" s="73"/>
      <c r="I40" s="322" t="s">
        <v>83</v>
      </c>
      <c r="J40" s="322"/>
      <c r="K40" s="322"/>
      <c r="L40" s="34"/>
      <c r="O40" s="322" t="s">
        <v>84</v>
      </c>
      <c r="P40" s="322"/>
      <c r="Q40" s="322"/>
      <c r="R40" s="322"/>
      <c r="S40" s="34"/>
    </row>
    <row r="41" spans="1:19" ht="15.75" x14ac:dyDescent="0.25">
      <c r="A41" s="34"/>
      <c r="B41" s="33"/>
      <c r="C41" s="322" t="s">
        <v>85</v>
      </c>
      <c r="D41" s="322"/>
      <c r="E41" s="322"/>
      <c r="G41" s="73"/>
      <c r="H41" s="73"/>
      <c r="I41" s="322" t="s">
        <v>86</v>
      </c>
      <c r="J41" s="322"/>
      <c r="K41" s="322"/>
      <c r="L41" s="34"/>
      <c r="O41" s="322" t="s">
        <v>87</v>
      </c>
      <c r="P41" s="322"/>
      <c r="Q41" s="322"/>
      <c r="R41" s="322"/>
      <c r="S41" s="34"/>
    </row>
    <row r="42" spans="1:19" x14ac:dyDescent="0.25">
      <c r="A42" s="34"/>
      <c r="B42" s="33"/>
      <c r="C42" s="33"/>
      <c r="D42" s="33"/>
      <c r="E42" s="34"/>
      <c r="F42" s="34"/>
      <c r="G42" s="34"/>
      <c r="K42" s="34"/>
      <c r="L42" s="34"/>
      <c r="M42" s="70"/>
      <c r="Q42" s="34"/>
      <c r="R42" s="34"/>
      <c r="S42" s="34"/>
    </row>
    <row r="43" spans="1:19" x14ac:dyDescent="0.25">
      <c r="B43" s="33"/>
      <c r="C43" s="33"/>
      <c r="D43" s="33"/>
      <c r="E43" s="34"/>
      <c r="F43" s="34"/>
      <c r="G43" s="34"/>
      <c r="H43" s="34"/>
      <c r="I43" s="34"/>
      <c r="J43" s="70"/>
      <c r="K43" s="34"/>
      <c r="L43" s="34"/>
      <c r="M43" s="34"/>
      <c r="N43" s="34"/>
      <c r="O43" s="34"/>
      <c r="P43" s="34"/>
      <c r="Q43" s="34"/>
    </row>
    <row r="44" spans="1:19" ht="13.5" x14ac:dyDescent="0.25">
      <c r="B44" s="172" t="s">
        <v>217</v>
      </c>
      <c r="C44" s="33"/>
      <c r="D44" s="33"/>
      <c r="E44" s="34"/>
      <c r="F44" s="34"/>
      <c r="G44" s="34"/>
      <c r="H44" s="34"/>
      <c r="I44" s="34"/>
      <c r="J44" s="70"/>
      <c r="K44" s="34"/>
      <c r="L44" s="34"/>
      <c r="M44" s="34"/>
      <c r="N44" s="34"/>
      <c r="O44" s="34"/>
      <c r="P44" s="34"/>
      <c r="Q44" s="34"/>
    </row>
    <row r="45" spans="1:19" x14ac:dyDescent="0.25">
      <c r="B45" s="33"/>
      <c r="C45" s="33"/>
      <c r="D45" s="33"/>
      <c r="E45" s="34"/>
      <c r="F45" s="34"/>
      <c r="G45" s="34"/>
      <c r="H45" s="34"/>
      <c r="I45" s="34"/>
      <c r="J45" s="70"/>
      <c r="K45" s="34"/>
      <c r="L45" s="34"/>
      <c r="M45" s="34"/>
      <c r="N45" s="34"/>
      <c r="O45" s="34"/>
      <c r="P45" s="34"/>
      <c r="Q45" s="34"/>
      <c r="R45" s="34"/>
    </row>
    <row r="46" spans="1:19" x14ac:dyDescent="0.25">
      <c r="B46" s="33"/>
      <c r="C46" s="33"/>
      <c r="D46" s="33"/>
      <c r="E46" s="34"/>
      <c r="F46" s="34"/>
      <c r="G46" s="34"/>
      <c r="H46" s="34"/>
      <c r="I46" s="34"/>
      <c r="J46" s="70"/>
      <c r="K46" s="34"/>
      <c r="L46" s="34"/>
      <c r="M46" s="34"/>
      <c r="N46" s="34"/>
      <c r="O46" s="34"/>
      <c r="P46" s="34"/>
      <c r="Q46" s="34"/>
      <c r="R46" s="34"/>
    </row>
    <row r="47" spans="1:19" x14ac:dyDescent="0.25">
      <c r="B47" s="33"/>
      <c r="C47" s="33"/>
      <c r="D47" s="33"/>
      <c r="E47" s="34"/>
      <c r="F47" s="34"/>
      <c r="G47" s="34"/>
      <c r="H47" s="34"/>
      <c r="I47" s="34"/>
      <c r="J47" s="70"/>
      <c r="K47" s="34"/>
      <c r="L47" s="34"/>
      <c r="M47" s="34"/>
      <c r="N47" s="34"/>
      <c r="O47" s="34"/>
      <c r="P47" s="34"/>
      <c r="Q47" s="34"/>
      <c r="R47" s="34"/>
    </row>
    <row r="48" spans="1:19" x14ac:dyDescent="0.25">
      <c r="B48" s="33"/>
      <c r="C48" s="33"/>
      <c r="D48" s="33"/>
      <c r="E48" s="34"/>
      <c r="F48" s="34"/>
      <c r="G48" s="34"/>
      <c r="H48" s="34"/>
      <c r="I48" s="34"/>
      <c r="J48" s="70"/>
      <c r="K48" s="34"/>
      <c r="L48" s="34"/>
      <c r="M48" s="34"/>
      <c r="N48" s="34"/>
      <c r="O48" s="34"/>
      <c r="P48" s="34"/>
      <c r="Q48" s="34"/>
      <c r="R48" s="34"/>
    </row>
    <row r="49" spans="2:17" x14ac:dyDescent="0.25">
      <c r="B49" s="33"/>
      <c r="C49" s="33"/>
      <c r="D49" s="33"/>
      <c r="E49" s="34"/>
      <c r="F49" s="34"/>
      <c r="G49" s="34"/>
      <c r="H49" s="34"/>
      <c r="I49" s="34"/>
      <c r="J49" s="70"/>
      <c r="K49" s="34"/>
      <c r="L49" s="34"/>
      <c r="M49" s="34"/>
      <c r="N49" s="34"/>
      <c r="O49" s="34"/>
      <c r="P49" s="34"/>
      <c r="Q49" s="34"/>
    </row>
    <row r="50" spans="2:17" x14ac:dyDescent="0.25">
      <c r="B50" s="33"/>
      <c r="C50" s="33"/>
      <c r="D50" s="33"/>
      <c r="E50" s="34"/>
      <c r="F50" s="34"/>
      <c r="G50" s="34"/>
      <c r="H50" s="34"/>
      <c r="I50" s="34"/>
      <c r="J50" s="70"/>
      <c r="K50" s="34"/>
      <c r="L50" s="34"/>
      <c r="M50" s="34"/>
      <c r="N50" s="34"/>
      <c r="O50" s="34"/>
      <c r="P50" s="34"/>
      <c r="Q50" s="34"/>
    </row>
    <row r="51" spans="2:17" x14ac:dyDescent="0.25">
      <c r="B51" s="33"/>
      <c r="C51" s="33"/>
      <c r="D51" s="33"/>
      <c r="E51" s="34"/>
      <c r="F51" s="34"/>
      <c r="G51" s="34"/>
      <c r="H51" s="34"/>
      <c r="I51" s="34"/>
      <c r="J51" s="70"/>
      <c r="K51" s="34"/>
      <c r="L51" s="34"/>
      <c r="M51" s="34"/>
      <c r="N51" s="34"/>
      <c r="O51" s="34"/>
      <c r="P51" s="34"/>
      <c r="Q51" s="34"/>
    </row>
    <row r="52" spans="2:17" x14ac:dyDescent="0.25">
      <c r="B52" s="33"/>
      <c r="C52" s="33"/>
      <c r="D52" s="33"/>
      <c r="E52" s="34"/>
      <c r="F52" s="34"/>
      <c r="G52" s="34"/>
      <c r="H52" s="34"/>
      <c r="I52" s="34"/>
      <c r="J52" s="70"/>
      <c r="K52" s="34"/>
      <c r="L52" s="34"/>
      <c r="M52" s="34"/>
      <c r="N52" s="34"/>
      <c r="O52" s="34"/>
      <c r="P52" s="34"/>
      <c r="Q52" s="34"/>
    </row>
    <row r="53" spans="2:17" x14ac:dyDescent="0.25">
      <c r="B53" s="33"/>
      <c r="C53" s="33"/>
      <c r="D53" s="33"/>
      <c r="E53" s="34"/>
      <c r="F53" s="34"/>
      <c r="G53" s="34"/>
      <c r="H53" s="34"/>
      <c r="I53" s="34"/>
      <c r="J53" s="70"/>
      <c r="K53" s="34"/>
      <c r="L53" s="34"/>
      <c r="M53" s="34"/>
      <c r="N53" s="34"/>
      <c r="O53" s="34"/>
      <c r="P53" s="34"/>
      <c r="Q53" s="34"/>
    </row>
    <row r="54" spans="2:17" x14ac:dyDescent="0.25">
      <c r="B54" s="33"/>
      <c r="C54" s="33"/>
      <c r="D54" s="33"/>
      <c r="E54" s="34"/>
      <c r="F54" s="34"/>
      <c r="G54" s="34"/>
      <c r="H54" s="34"/>
      <c r="I54" s="34"/>
      <c r="J54" s="70"/>
      <c r="K54" s="34"/>
      <c r="L54" s="34"/>
      <c r="M54" s="34"/>
      <c r="N54" s="34"/>
      <c r="O54" s="34"/>
      <c r="P54" s="34"/>
      <c r="Q54" s="34"/>
    </row>
    <row r="55" spans="2:17" x14ac:dyDescent="0.25">
      <c r="B55" s="33"/>
      <c r="C55" s="33"/>
      <c r="D55" s="33"/>
      <c r="E55" s="34"/>
      <c r="F55" s="34"/>
      <c r="G55" s="34"/>
      <c r="H55" s="34"/>
      <c r="I55" s="34"/>
      <c r="J55" s="70"/>
      <c r="K55" s="34"/>
      <c r="L55" s="34"/>
      <c r="M55" s="34"/>
      <c r="N55" s="34"/>
      <c r="O55" s="34"/>
      <c r="P55" s="34"/>
      <c r="Q55" s="34"/>
    </row>
    <row r="56" spans="2:17" x14ac:dyDescent="0.25">
      <c r="B56" s="33"/>
      <c r="C56" s="33"/>
      <c r="D56" s="33"/>
      <c r="E56" s="34"/>
      <c r="F56" s="34"/>
      <c r="G56" s="34"/>
      <c r="H56" s="34"/>
      <c r="I56" s="34"/>
      <c r="J56" s="70"/>
      <c r="K56" s="34"/>
      <c r="L56" s="34"/>
      <c r="M56" s="34"/>
      <c r="N56" s="34"/>
      <c r="O56" s="34"/>
      <c r="P56" s="34"/>
      <c r="Q56" s="34"/>
    </row>
    <row r="57" spans="2:17" x14ac:dyDescent="0.25">
      <c r="B57" s="33"/>
      <c r="C57" s="33"/>
      <c r="D57" s="33"/>
      <c r="E57" s="34"/>
      <c r="F57" s="34"/>
      <c r="G57" s="34"/>
      <c r="H57" s="34"/>
      <c r="I57" s="34"/>
      <c r="J57" s="70"/>
      <c r="K57" s="34"/>
      <c r="L57" s="34"/>
      <c r="M57" s="34"/>
      <c r="N57" s="34"/>
      <c r="O57" s="34"/>
      <c r="P57" s="34"/>
      <c r="Q57" s="34"/>
    </row>
    <row r="58" spans="2:17" x14ac:dyDescent="0.25">
      <c r="B58" s="71"/>
      <c r="C58" s="75"/>
      <c r="D58" s="75"/>
      <c r="E58" s="34"/>
      <c r="F58" s="34"/>
      <c r="G58" s="34"/>
      <c r="H58" s="34"/>
      <c r="I58" s="34"/>
      <c r="J58" s="70"/>
      <c r="K58" s="34"/>
      <c r="L58" s="34"/>
      <c r="M58" s="34"/>
      <c r="N58" s="34"/>
      <c r="O58" s="34"/>
      <c r="P58" s="34"/>
      <c r="Q58" s="34"/>
    </row>
    <row r="59" spans="2:17" x14ac:dyDescent="0.25">
      <c r="B59" s="71"/>
      <c r="C59" s="75"/>
      <c r="D59" s="75"/>
      <c r="E59" s="34"/>
      <c r="F59" s="34"/>
      <c r="G59" s="34"/>
      <c r="H59" s="34"/>
      <c r="I59" s="34"/>
      <c r="J59" s="70"/>
      <c r="K59" s="34"/>
      <c r="L59" s="34"/>
      <c r="M59" s="34"/>
      <c r="N59" s="34"/>
      <c r="O59" s="34"/>
      <c r="P59" s="34"/>
      <c r="Q59" s="34"/>
    </row>
    <row r="60" spans="2:17" x14ac:dyDescent="0.25">
      <c r="B60" s="71"/>
      <c r="C60" s="75"/>
      <c r="D60" s="75"/>
      <c r="E60" s="34"/>
      <c r="F60" s="34"/>
      <c r="G60" s="34"/>
      <c r="H60" s="34"/>
      <c r="I60" s="34"/>
      <c r="J60" s="70"/>
      <c r="K60" s="34"/>
      <c r="L60" s="34"/>
      <c r="M60" s="34"/>
      <c r="N60" s="34"/>
      <c r="O60" s="34"/>
      <c r="P60" s="34"/>
      <c r="Q60" s="34"/>
    </row>
    <row r="61" spans="2:17" x14ac:dyDescent="0.25">
      <c r="B61" s="71"/>
      <c r="C61" s="75"/>
      <c r="D61" s="75"/>
      <c r="E61" s="34"/>
      <c r="F61" s="34"/>
      <c r="G61" s="34"/>
      <c r="H61" s="34"/>
      <c r="I61" s="34"/>
      <c r="J61" s="70"/>
      <c r="K61" s="34"/>
      <c r="L61" s="34"/>
      <c r="M61" s="34"/>
      <c r="N61" s="34"/>
      <c r="O61" s="34"/>
      <c r="P61" s="34"/>
      <c r="Q61" s="34"/>
    </row>
    <row r="62" spans="2:17" x14ac:dyDescent="0.25">
      <c r="B62" s="33"/>
      <c r="C62" s="33"/>
      <c r="D62" s="33"/>
      <c r="E62" s="34"/>
      <c r="F62" s="34"/>
      <c r="G62" s="34"/>
      <c r="H62" s="34"/>
      <c r="I62" s="34"/>
      <c r="J62" s="70"/>
      <c r="K62" s="34"/>
    </row>
    <row r="63" spans="2:17" x14ac:dyDescent="0.25">
      <c r="B63" s="33"/>
      <c r="C63" s="33"/>
      <c r="D63" s="33"/>
      <c r="E63" s="34"/>
      <c r="F63" s="34"/>
      <c r="G63" s="34"/>
      <c r="H63" s="34"/>
      <c r="I63" s="34"/>
      <c r="J63" s="70"/>
      <c r="K63" s="34"/>
    </row>
    <row r="64" spans="2:17" x14ac:dyDescent="0.25">
      <c r="B64" s="33"/>
      <c r="C64" s="33"/>
      <c r="D64" s="33"/>
      <c r="E64" s="34"/>
      <c r="F64" s="34"/>
      <c r="G64" s="34"/>
      <c r="H64" s="34"/>
      <c r="I64" s="34"/>
      <c r="J64" s="70"/>
      <c r="K64" s="34"/>
    </row>
    <row r="65" spans="2:18" x14ac:dyDescent="0.25">
      <c r="B65" s="33"/>
      <c r="C65" s="33"/>
      <c r="D65" s="33"/>
      <c r="E65" s="34"/>
      <c r="F65" s="34"/>
      <c r="G65" s="34"/>
      <c r="H65" s="34"/>
      <c r="I65" s="34"/>
      <c r="J65" s="70"/>
      <c r="K65" s="34"/>
    </row>
    <row r="66" spans="2:18" x14ac:dyDescent="0.25">
      <c r="B66" s="33"/>
      <c r="C66" s="33"/>
      <c r="D66" s="33"/>
      <c r="E66" s="34"/>
      <c r="F66" s="34"/>
      <c r="G66" s="34"/>
      <c r="H66" s="34"/>
      <c r="I66" s="34"/>
      <c r="J66" s="70"/>
      <c r="K66" s="34"/>
    </row>
    <row r="67" spans="2:18" x14ac:dyDescent="0.25">
      <c r="B67" s="33"/>
      <c r="C67" s="33"/>
      <c r="D67" s="33"/>
      <c r="E67" s="34"/>
      <c r="F67" s="34"/>
      <c r="G67" s="34"/>
      <c r="H67" s="34"/>
      <c r="I67" s="34"/>
      <c r="J67" s="70"/>
      <c r="K67" s="34"/>
    </row>
    <row r="68" spans="2:18" ht="13.5" x14ac:dyDescent="0.25">
      <c r="B68" s="69"/>
      <c r="C68" s="69"/>
      <c r="D68" s="69"/>
      <c r="E68" s="34"/>
      <c r="F68" s="34"/>
      <c r="G68" s="70"/>
      <c r="H68" s="34"/>
      <c r="I68" s="70"/>
      <c r="J68" s="70"/>
      <c r="K68" s="34"/>
      <c r="L68" s="34"/>
      <c r="M68" s="34"/>
      <c r="N68" s="34"/>
      <c r="O68" s="34"/>
      <c r="P68" s="34"/>
      <c r="Q68" s="34"/>
    </row>
    <row r="69" spans="2:18" x14ac:dyDescent="0.25">
      <c r="B69" s="33"/>
      <c r="C69" s="33"/>
      <c r="D69" s="33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</row>
    <row r="70" spans="2:18" x14ac:dyDescent="0.25">
      <c r="B70" s="71"/>
      <c r="C70" s="33"/>
      <c r="D70" s="33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</row>
    <row r="71" spans="2:18" x14ac:dyDescent="0.25">
      <c r="B71" s="33"/>
      <c r="C71" s="33"/>
      <c r="D71" s="33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</row>
    <row r="72" spans="2:18" x14ac:dyDescent="0.25">
      <c r="B72" s="33"/>
      <c r="C72" s="33"/>
      <c r="D72" s="33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</row>
    <row r="73" spans="2:18" x14ac:dyDescent="0.25">
      <c r="B73" s="33"/>
      <c r="C73" s="33"/>
      <c r="D73" s="33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</row>
    <row r="74" spans="2:18" x14ac:dyDescent="0.25">
      <c r="B74" s="33"/>
      <c r="C74" s="33"/>
      <c r="D74" s="33"/>
      <c r="E74" s="34"/>
      <c r="F74" s="34"/>
      <c r="G74" s="34"/>
      <c r="H74" s="76"/>
      <c r="I74" s="34"/>
      <c r="J74" s="34"/>
      <c r="K74" s="34"/>
      <c r="L74" s="34"/>
      <c r="M74" s="34"/>
      <c r="N74" s="34"/>
      <c r="O74" s="34"/>
      <c r="P74" s="34"/>
      <c r="Q74" s="34"/>
    </row>
    <row r="75" spans="2:18" x14ac:dyDescent="0.25">
      <c r="B75" s="33"/>
      <c r="C75" s="33"/>
      <c r="D75" s="33"/>
      <c r="E75" s="34"/>
      <c r="F75" s="34"/>
      <c r="G75" s="34"/>
      <c r="H75" s="76"/>
      <c r="I75" s="34"/>
      <c r="J75" s="34"/>
      <c r="K75" s="34"/>
      <c r="L75" s="34"/>
      <c r="M75" s="34"/>
      <c r="N75" s="34"/>
      <c r="O75" s="34"/>
      <c r="P75" s="34"/>
      <c r="Q75" s="34"/>
    </row>
    <row r="76" spans="2:18" x14ac:dyDescent="0.25">
      <c r="B76" s="33"/>
      <c r="C76" s="33"/>
      <c r="D76" s="33"/>
      <c r="E76" s="34"/>
      <c r="F76" s="34"/>
      <c r="G76" s="34"/>
      <c r="H76" s="76"/>
      <c r="I76" s="34"/>
      <c r="J76" s="34"/>
      <c r="K76" s="34"/>
      <c r="L76" s="34"/>
      <c r="M76" s="34"/>
      <c r="N76" s="34"/>
      <c r="O76" s="34"/>
      <c r="P76" s="34"/>
      <c r="Q76" s="34"/>
    </row>
    <row r="77" spans="2:18" x14ac:dyDescent="0.25">
      <c r="B77" s="33"/>
      <c r="C77" s="33"/>
      <c r="D77" s="33"/>
      <c r="E77" s="34"/>
      <c r="F77" s="34"/>
      <c r="G77" s="34"/>
      <c r="H77" s="76"/>
      <c r="I77" s="34"/>
      <c r="J77" s="34"/>
      <c r="K77" s="34"/>
      <c r="L77" s="34"/>
      <c r="M77" s="34"/>
      <c r="N77" s="34"/>
      <c r="O77" s="34"/>
      <c r="P77" s="34"/>
      <c r="Q77" s="34"/>
      <c r="R77" s="34"/>
    </row>
    <row r="78" spans="2:18" x14ac:dyDescent="0.25">
      <c r="B78" s="33"/>
      <c r="C78" s="33"/>
      <c r="D78" s="33"/>
      <c r="E78" s="34"/>
      <c r="F78" s="34"/>
      <c r="G78" s="34"/>
      <c r="H78" s="76"/>
      <c r="I78" s="34"/>
      <c r="J78" s="34"/>
      <c r="K78" s="34"/>
      <c r="L78" s="34"/>
      <c r="M78" s="34"/>
      <c r="N78" s="34"/>
      <c r="O78" s="34"/>
      <c r="P78" s="34"/>
      <c r="Q78" s="34"/>
      <c r="R78" s="34"/>
    </row>
    <row r="79" spans="2:18" x14ac:dyDescent="0.25">
      <c r="B79" s="33"/>
      <c r="C79" s="33"/>
      <c r="D79" s="33"/>
      <c r="E79" s="34"/>
      <c r="F79" s="34"/>
      <c r="G79" s="34"/>
      <c r="H79" s="76"/>
      <c r="I79" s="34"/>
      <c r="J79" s="34"/>
      <c r="K79" s="34"/>
      <c r="R79" s="34"/>
    </row>
    <row r="80" spans="2:18" x14ac:dyDescent="0.25">
      <c r="B80" s="33"/>
      <c r="C80" s="33"/>
      <c r="D80" s="33"/>
      <c r="E80" s="34"/>
      <c r="F80" s="34"/>
      <c r="G80" s="34"/>
      <c r="H80" s="76"/>
      <c r="I80" s="34"/>
      <c r="J80" s="34"/>
      <c r="K80" s="34"/>
      <c r="R80" s="34"/>
    </row>
    <row r="81" spans="2:18" x14ac:dyDescent="0.25">
      <c r="B81" s="33"/>
      <c r="C81" s="33"/>
      <c r="D81" s="33"/>
      <c r="E81" s="34"/>
      <c r="F81" s="34"/>
      <c r="G81" s="34"/>
      <c r="H81" s="76"/>
      <c r="I81" s="34"/>
      <c r="J81" s="34"/>
      <c r="K81" s="34"/>
    </row>
    <row r="82" spans="2:18" x14ac:dyDescent="0.25">
      <c r="B82" s="33"/>
      <c r="C82" s="33"/>
      <c r="D82" s="33"/>
      <c r="E82" s="34"/>
      <c r="F82" s="34"/>
      <c r="G82" s="34"/>
      <c r="H82" s="76"/>
      <c r="I82" s="34"/>
      <c r="J82" s="34"/>
      <c r="K82" s="77"/>
      <c r="L82" s="77"/>
      <c r="M82" s="77"/>
      <c r="N82" s="77"/>
      <c r="O82" s="77"/>
      <c r="P82" s="77"/>
      <c r="Q82" s="77"/>
      <c r="R82" s="77"/>
    </row>
    <row r="83" spans="2:18" x14ac:dyDescent="0.25">
      <c r="B83" s="33"/>
      <c r="C83" s="33"/>
      <c r="D83" s="33"/>
      <c r="E83" s="34"/>
      <c r="F83" s="34"/>
      <c r="G83" s="34"/>
      <c r="H83" s="76"/>
      <c r="I83" s="34"/>
      <c r="J83" s="34"/>
      <c r="K83" s="34"/>
      <c r="L83" s="34"/>
      <c r="M83" s="34"/>
      <c r="N83" s="34"/>
      <c r="O83" s="34"/>
      <c r="P83" s="34"/>
      <c r="Q83" s="34"/>
      <c r="R83" s="34"/>
    </row>
    <row r="84" spans="2:18" ht="13.5" x14ac:dyDescent="0.25">
      <c r="B84" s="69"/>
      <c r="C84" s="69"/>
      <c r="D84" s="69"/>
      <c r="E84" s="34"/>
      <c r="F84" s="34"/>
      <c r="G84" s="34"/>
      <c r="H84" s="76"/>
      <c r="I84" s="34"/>
      <c r="J84" s="34"/>
      <c r="K84" s="34"/>
      <c r="L84" s="34"/>
      <c r="M84" s="34"/>
      <c r="N84" s="34"/>
      <c r="O84" s="34"/>
      <c r="P84" s="34"/>
      <c r="Q84" s="34"/>
      <c r="R84" s="34"/>
    </row>
    <row r="85" spans="2:18" x14ac:dyDescent="0.25">
      <c r="B85" s="33"/>
      <c r="C85" s="33"/>
      <c r="D85" s="33"/>
      <c r="E85" s="34"/>
      <c r="F85" s="34"/>
      <c r="G85" s="34"/>
      <c r="H85" s="76"/>
      <c r="I85" s="34"/>
      <c r="J85" s="34"/>
      <c r="K85" s="34"/>
      <c r="L85" s="34"/>
      <c r="M85" s="34"/>
      <c r="N85" s="34"/>
      <c r="O85" s="34"/>
      <c r="P85" s="34"/>
      <c r="Q85" s="34"/>
      <c r="R85" s="34"/>
    </row>
    <row r="86" spans="2:18" x14ac:dyDescent="0.25">
      <c r="B86" s="33"/>
      <c r="C86" s="33"/>
      <c r="D86" s="33"/>
      <c r="E86" s="34"/>
      <c r="F86" s="34"/>
      <c r="G86" s="34"/>
      <c r="H86" s="76"/>
      <c r="I86" s="34"/>
      <c r="J86" s="34"/>
      <c r="K86" s="34"/>
      <c r="L86" s="34"/>
      <c r="M86" s="34"/>
      <c r="N86" s="34"/>
      <c r="O86" s="34"/>
      <c r="P86" s="34"/>
      <c r="Q86" s="34"/>
      <c r="R86" s="34"/>
    </row>
    <row r="87" spans="2:18" x14ac:dyDescent="0.25">
      <c r="B87" s="33"/>
      <c r="C87" s="33"/>
      <c r="D87" s="33"/>
      <c r="E87" s="34"/>
      <c r="F87" s="34"/>
      <c r="G87" s="34"/>
      <c r="H87" s="76"/>
      <c r="I87" s="34"/>
      <c r="J87" s="34"/>
      <c r="K87" s="34"/>
      <c r="L87" s="34"/>
      <c r="M87" s="34"/>
      <c r="N87" s="34"/>
      <c r="O87" s="34"/>
      <c r="P87" s="34"/>
      <c r="Q87" s="34"/>
      <c r="R87" s="34"/>
    </row>
    <row r="88" spans="2:18" x14ac:dyDescent="0.25">
      <c r="B88" s="33"/>
      <c r="C88" s="33"/>
      <c r="D88" s="33"/>
      <c r="E88" s="34"/>
      <c r="F88" s="34"/>
      <c r="G88" s="34"/>
      <c r="H88" s="76"/>
      <c r="I88" s="34"/>
      <c r="J88" s="34"/>
      <c r="K88" s="34"/>
      <c r="L88" s="34"/>
      <c r="M88" s="34"/>
      <c r="N88" s="34"/>
      <c r="O88" s="34"/>
      <c r="P88" s="34"/>
      <c r="Q88" s="34"/>
      <c r="R88" s="34"/>
    </row>
    <row r="89" spans="2:18" x14ac:dyDescent="0.25">
      <c r="B89" s="33"/>
      <c r="C89" s="33"/>
      <c r="D89" s="33"/>
      <c r="E89" s="34"/>
      <c r="F89" s="34"/>
      <c r="G89" s="34"/>
      <c r="H89" s="76"/>
      <c r="I89" s="34"/>
      <c r="J89" s="34"/>
      <c r="K89" s="34"/>
      <c r="L89" s="34"/>
      <c r="M89" s="34"/>
      <c r="N89" s="34"/>
      <c r="O89" s="34"/>
      <c r="P89" s="34"/>
      <c r="Q89" s="34"/>
      <c r="R89" s="34"/>
    </row>
    <row r="90" spans="2:18" x14ac:dyDescent="0.25">
      <c r="B90" s="33"/>
      <c r="C90" s="33"/>
      <c r="D90" s="33"/>
      <c r="E90" s="34"/>
      <c r="F90" s="34"/>
      <c r="G90" s="34"/>
      <c r="H90" s="76"/>
      <c r="I90" s="34"/>
      <c r="J90" s="34"/>
      <c r="K90" s="34"/>
      <c r="L90" s="34"/>
      <c r="M90" s="34"/>
      <c r="N90" s="34"/>
      <c r="O90" s="34"/>
      <c r="P90" s="34"/>
      <c r="Q90" s="34"/>
      <c r="R90" s="34"/>
    </row>
    <row r="91" spans="2:18" x14ac:dyDescent="0.25">
      <c r="B91" s="33"/>
      <c r="C91" s="33"/>
      <c r="D91" s="33"/>
      <c r="E91" s="34"/>
      <c r="F91" s="34"/>
      <c r="G91" s="34"/>
      <c r="H91" s="76"/>
      <c r="I91" s="34"/>
      <c r="J91" s="34"/>
      <c r="K91" s="34"/>
      <c r="L91" s="34"/>
      <c r="M91" s="34"/>
      <c r="N91" s="34"/>
      <c r="O91" s="34"/>
      <c r="P91" s="34"/>
      <c r="Q91" s="34"/>
      <c r="R91" s="34"/>
    </row>
    <row r="92" spans="2:18" x14ac:dyDescent="0.25">
      <c r="B92" s="33"/>
      <c r="C92" s="33"/>
      <c r="D92" s="33"/>
      <c r="E92" s="34"/>
      <c r="F92" s="34"/>
      <c r="G92" s="34"/>
      <c r="H92" s="76"/>
      <c r="I92" s="34"/>
      <c r="J92" s="34"/>
      <c r="K92" s="34"/>
      <c r="L92" s="34"/>
      <c r="M92" s="34"/>
      <c r="N92" s="34"/>
      <c r="O92" s="34"/>
      <c r="P92" s="34"/>
      <c r="Q92" s="34"/>
      <c r="R92" s="34"/>
    </row>
    <row r="93" spans="2:18" x14ac:dyDescent="0.25">
      <c r="B93" s="33"/>
      <c r="C93" s="33"/>
      <c r="D93" s="33"/>
      <c r="E93" s="34"/>
      <c r="F93" s="34"/>
      <c r="G93" s="34"/>
      <c r="H93" s="76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2:18" x14ac:dyDescent="0.25">
      <c r="B94" s="33"/>
      <c r="C94" s="33"/>
      <c r="D94" s="33"/>
      <c r="E94" s="34"/>
      <c r="F94" s="34"/>
      <c r="G94" s="34"/>
      <c r="H94" s="76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2:18" x14ac:dyDescent="0.25">
      <c r="B95" s="33"/>
      <c r="C95" s="33"/>
      <c r="D95" s="33"/>
      <c r="E95" s="34"/>
      <c r="F95" s="34"/>
      <c r="G95" s="34"/>
      <c r="H95" s="76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2:18" x14ac:dyDescent="0.25">
      <c r="B96" s="33"/>
      <c r="C96" s="33"/>
      <c r="D96" s="33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1:19" x14ac:dyDescent="0.25">
      <c r="B97" s="33"/>
      <c r="C97" s="33"/>
      <c r="D97" s="33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1:19" x14ac:dyDescent="0.25">
      <c r="B98" s="33"/>
      <c r="C98" s="33"/>
      <c r="D98" s="33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1:19" x14ac:dyDescent="0.25">
      <c r="B99" s="33"/>
      <c r="C99" s="33"/>
      <c r="D99" s="33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78"/>
    </row>
    <row r="100" spans="1:19" x14ac:dyDescent="0.25">
      <c r="B100" s="33"/>
      <c r="C100" s="33"/>
      <c r="D100" s="33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1:19" x14ac:dyDescent="0.25">
      <c r="B101" s="33"/>
      <c r="C101" s="33"/>
      <c r="D101" s="33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1:19" x14ac:dyDescent="0.25">
      <c r="B102" s="33"/>
      <c r="C102" s="33"/>
      <c r="D102" s="33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1:19" x14ac:dyDescent="0.25">
      <c r="B103" s="33"/>
      <c r="C103" s="33"/>
      <c r="D103" s="33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1:19" x14ac:dyDescent="0.25">
      <c r="B104" s="33"/>
      <c r="C104" s="33"/>
      <c r="D104" s="33"/>
      <c r="E104" s="34"/>
      <c r="F104" s="34"/>
      <c r="G104" s="34"/>
      <c r="H104" s="34"/>
      <c r="I104" s="34"/>
      <c r="J104" s="34"/>
      <c r="K104" s="34"/>
      <c r="R104" s="34"/>
    </row>
    <row r="105" spans="1:19" x14ac:dyDescent="0.25">
      <c r="B105" s="33"/>
      <c r="C105" s="33"/>
      <c r="D105" s="33"/>
      <c r="E105" s="34"/>
      <c r="F105" s="34"/>
      <c r="G105" s="34"/>
      <c r="H105" s="34"/>
      <c r="I105" s="34"/>
      <c r="J105" s="34"/>
      <c r="K105" s="34"/>
      <c r="R105" s="34"/>
    </row>
    <row r="106" spans="1:19" x14ac:dyDescent="0.25">
      <c r="B106" s="33"/>
      <c r="C106" s="33"/>
      <c r="D106" s="33"/>
      <c r="E106" s="34"/>
      <c r="F106" s="34"/>
      <c r="G106" s="34"/>
      <c r="H106" s="34"/>
      <c r="I106" s="34"/>
      <c r="J106" s="34"/>
      <c r="K106" s="34"/>
      <c r="R106" s="34"/>
    </row>
    <row r="107" spans="1:19" x14ac:dyDescent="0.25">
      <c r="B107" s="33"/>
      <c r="C107" s="33"/>
      <c r="D107" s="33"/>
      <c r="E107" s="34"/>
      <c r="F107" s="34"/>
      <c r="G107" s="34"/>
      <c r="H107" s="34"/>
      <c r="I107" s="34"/>
      <c r="J107" s="34"/>
      <c r="K107" s="34"/>
    </row>
    <row r="108" spans="1:19" x14ac:dyDescent="0.25">
      <c r="B108" s="33"/>
      <c r="C108" s="33"/>
      <c r="D108" s="33"/>
      <c r="E108" s="34"/>
      <c r="F108" s="34"/>
      <c r="G108" s="34"/>
      <c r="H108" s="34"/>
      <c r="I108" s="34"/>
      <c r="J108" s="34"/>
      <c r="K108" s="34"/>
    </row>
    <row r="109" spans="1:19" x14ac:dyDescent="0.25">
      <c r="B109" s="33"/>
      <c r="C109" s="33"/>
      <c r="D109" s="33"/>
      <c r="E109" s="34"/>
      <c r="F109" s="34"/>
      <c r="G109" s="34"/>
      <c r="H109" s="34"/>
      <c r="I109" s="34"/>
      <c r="J109" s="34"/>
      <c r="K109" s="34"/>
    </row>
    <row r="110" spans="1:19" x14ac:dyDescent="0.25">
      <c r="B110" s="33"/>
      <c r="C110" s="33"/>
      <c r="D110" s="33"/>
      <c r="E110" s="34"/>
      <c r="F110" s="34"/>
      <c r="G110" s="34"/>
      <c r="H110" s="34"/>
      <c r="I110" s="34"/>
      <c r="J110" s="34"/>
      <c r="K110" s="34"/>
    </row>
    <row r="111" spans="1:19" x14ac:dyDescent="0.25">
      <c r="B111" s="33"/>
      <c r="C111" s="33"/>
      <c r="D111" s="33"/>
      <c r="E111" s="34"/>
      <c r="F111" s="34"/>
      <c r="G111" s="34"/>
      <c r="H111" s="34"/>
      <c r="I111" s="34"/>
      <c r="J111" s="34"/>
      <c r="K111" s="34"/>
    </row>
    <row r="112" spans="1:19" x14ac:dyDescent="0.25">
      <c r="A112" s="78"/>
      <c r="B112" s="33"/>
      <c r="C112" s="33"/>
      <c r="D112" s="33"/>
      <c r="E112" s="34"/>
      <c r="F112" s="34"/>
      <c r="G112" s="34"/>
      <c r="H112" s="34"/>
      <c r="I112" s="34"/>
      <c r="J112" s="34"/>
      <c r="K112" s="34"/>
    </row>
    <row r="113" spans="1:20" x14ac:dyDescent="0.25">
      <c r="B113" s="33"/>
      <c r="C113" s="33"/>
      <c r="D113" s="33"/>
      <c r="E113" s="34"/>
      <c r="F113" s="34"/>
      <c r="G113" s="34"/>
      <c r="H113" s="34"/>
      <c r="I113" s="34"/>
      <c r="J113" s="34"/>
      <c r="K113" s="34"/>
    </row>
    <row r="114" spans="1:20" x14ac:dyDescent="0.25">
      <c r="B114" s="33"/>
      <c r="C114" s="33"/>
      <c r="D114" s="33"/>
      <c r="E114" s="34"/>
      <c r="F114" s="34"/>
      <c r="G114" s="34"/>
      <c r="H114" s="34"/>
      <c r="I114" s="34"/>
      <c r="J114" s="34"/>
      <c r="K114" s="34"/>
    </row>
    <row r="115" spans="1:20" s="78" customFormat="1" x14ac:dyDescent="0.25">
      <c r="A115" s="32"/>
      <c r="B115" s="33"/>
      <c r="C115" s="33"/>
      <c r="D115" s="33"/>
      <c r="E115" s="34"/>
      <c r="F115" s="34"/>
      <c r="G115" s="34"/>
      <c r="H115" s="34"/>
      <c r="I115" s="34"/>
      <c r="J115" s="34"/>
      <c r="K115" s="34"/>
      <c r="L115" s="32"/>
      <c r="M115" s="32"/>
      <c r="N115" s="32"/>
      <c r="O115" s="32"/>
      <c r="P115" s="32"/>
      <c r="Q115" s="32"/>
      <c r="R115" s="32"/>
      <c r="S115" s="32"/>
      <c r="T115" s="32"/>
    </row>
    <row r="116" spans="1:20" x14ac:dyDescent="0.25">
      <c r="B116" s="33"/>
      <c r="C116" s="33"/>
      <c r="D116" s="33"/>
      <c r="E116" s="34"/>
      <c r="F116" s="34"/>
      <c r="G116" s="34"/>
      <c r="H116" s="34"/>
      <c r="I116" s="34"/>
      <c r="J116" s="34"/>
      <c r="K116" s="34"/>
    </row>
    <row r="117" spans="1:20" x14ac:dyDescent="0.25">
      <c r="B117" s="33"/>
      <c r="C117" s="33"/>
      <c r="D117" s="33"/>
      <c r="E117" s="34"/>
      <c r="F117" s="34"/>
      <c r="G117" s="34"/>
      <c r="H117" s="34"/>
      <c r="I117" s="34"/>
      <c r="J117" s="34"/>
      <c r="K117" s="34"/>
    </row>
    <row r="118" spans="1:20" x14ac:dyDescent="0.25">
      <c r="B118" s="33"/>
      <c r="C118" s="33"/>
      <c r="D118" s="33"/>
      <c r="E118" s="34"/>
      <c r="F118" s="34"/>
      <c r="G118" s="34"/>
      <c r="H118" s="34"/>
      <c r="I118" s="34"/>
      <c r="J118" s="34"/>
      <c r="K118" s="34"/>
    </row>
    <row r="119" spans="1:20" x14ac:dyDescent="0.25">
      <c r="B119" s="33"/>
      <c r="C119" s="33"/>
      <c r="D119" s="33"/>
      <c r="E119" s="34"/>
      <c r="F119" s="34"/>
      <c r="G119" s="34"/>
      <c r="H119" s="34"/>
      <c r="I119" s="34"/>
      <c r="J119" s="34"/>
      <c r="K119" s="34"/>
    </row>
    <row r="120" spans="1:20" x14ac:dyDescent="0.25">
      <c r="B120" s="33"/>
      <c r="C120" s="33"/>
      <c r="D120" s="33"/>
      <c r="E120" s="34"/>
      <c r="F120" s="34"/>
      <c r="G120" s="34"/>
      <c r="H120" s="34"/>
      <c r="I120" s="34"/>
      <c r="J120" s="34"/>
      <c r="K120" s="34"/>
    </row>
    <row r="121" spans="1:20" x14ac:dyDescent="0.25">
      <c r="B121" s="33"/>
      <c r="C121" s="33"/>
      <c r="D121" s="33"/>
      <c r="E121" s="34"/>
      <c r="F121" s="34"/>
      <c r="G121" s="34"/>
      <c r="H121" s="34"/>
      <c r="I121" s="34"/>
      <c r="J121" s="34"/>
      <c r="K121" s="34"/>
    </row>
    <row r="122" spans="1:20" x14ac:dyDescent="0.25">
      <c r="B122" s="33"/>
      <c r="C122" s="33"/>
      <c r="D122" s="33"/>
      <c r="E122" s="34"/>
      <c r="F122" s="34"/>
      <c r="G122" s="34"/>
      <c r="H122" s="34"/>
      <c r="I122" s="34"/>
      <c r="J122" s="34"/>
      <c r="K122" s="34"/>
    </row>
    <row r="123" spans="1:20" x14ac:dyDescent="0.25">
      <c r="B123" s="33"/>
      <c r="C123" s="33"/>
      <c r="D123" s="33"/>
      <c r="E123" s="34"/>
      <c r="F123" s="34"/>
      <c r="G123" s="34"/>
      <c r="H123" s="34"/>
      <c r="I123" s="34"/>
      <c r="J123" s="34"/>
      <c r="K123" s="34"/>
    </row>
    <row r="124" spans="1:20" x14ac:dyDescent="0.25">
      <c r="B124" s="33"/>
      <c r="C124" s="33"/>
      <c r="D124" s="33"/>
      <c r="E124" s="34"/>
      <c r="F124" s="34"/>
      <c r="G124" s="34"/>
      <c r="H124" s="34"/>
      <c r="I124" s="34"/>
      <c r="J124" s="34"/>
      <c r="K124" s="34"/>
    </row>
    <row r="125" spans="1:20" x14ac:dyDescent="0.25">
      <c r="B125" s="33"/>
      <c r="C125" s="33"/>
      <c r="D125" s="33"/>
      <c r="E125" s="34"/>
      <c r="F125" s="34"/>
      <c r="G125" s="34"/>
      <c r="H125" s="34"/>
      <c r="I125" s="34"/>
      <c r="J125" s="34"/>
      <c r="K125" s="34"/>
    </row>
    <row r="126" spans="1:20" x14ac:dyDescent="0.25">
      <c r="B126" s="33"/>
      <c r="C126" s="33"/>
      <c r="D126" s="33"/>
      <c r="E126" s="34"/>
      <c r="F126" s="34"/>
      <c r="G126" s="34"/>
      <c r="H126" s="34"/>
      <c r="I126" s="34"/>
      <c r="J126" s="34"/>
      <c r="K126" s="34"/>
    </row>
    <row r="127" spans="1:20" x14ac:dyDescent="0.25">
      <c r="B127" s="33"/>
      <c r="C127" s="33"/>
      <c r="D127" s="33"/>
      <c r="E127" s="34"/>
      <c r="F127" s="34"/>
      <c r="G127" s="34"/>
      <c r="H127" s="34"/>
      <c r="I127" s="34"/>
      <c r="J127" s="34"/>
      <c r="K127" s="34"/>
    </row>
    <row r="128" spans="1:20" x14ac:dyDescent="0.25">
      <c r="B128" s="33"/>
      <c r="C128" s="33"/>
      <c r="D128" s="33"/>
      <c r="E128" s="34"/>
      <c r="F128" s="34"/>
      <c r="G128" s="34"/>
      <c r="H128" s="34"/>
      <c r="I128" s="34"/>
      <c r="J128" s="34"/>
      <c r="K128" s="34"/>
    </row>
    <row r="129" spans="2:11" x14ac:dyDescent="0.25">
      <c r="B129" s="33"/>
      <c r="C129" s="33"/>
      <c r="D129" s="33"/>
      <c r="E129" s="34"/>
      <c r="F129" s="34"/>
      <c r="G129" s="34"/>
      <c r="H129" s="34"/>
      <c r="I129" s="34"/>
      <c r="J129" s="34"/>
      <c r="K129" s="34"/>
    </row>
    <row r="130" spans="2:11" x14ac:dyDescent="0.25">
      <c r="B130" s="33"/>
      <c r="C130" s="33"/>
      <c r="D130" s="33"/>
      <c r="E130" s="34"/>
      <c r="F130" s="34"/>
      <c r="G130" s="34"/>
      <c r="H130" s="34"/>
      <c r="I130" s="34"/>
      <c r="J130" s="34"/>
      <c r="K130" s="34"/>
    </row>
    <row r="131" spans="2:11" x14ac:dyDescent="0.25">
      <c r="B131" s="33"/>
      <c r="C131" s="33"/>
      <c r="D131" s="33"/>
      <c r="E131" s="34"/>
      <c r="F131" s="34"/>
      <c r="G131" s="34"/>
      <c r="H131" s="34"/>
      <c r="I131" s="34"/>
      <c r="J131" s="34"/>
      <c r="K131" s="34"/>
    </row>
    <row r="132" spans="2:11" x14ac:dyDescent="0.25">
      <c r="B132" s="33"/>
      <c r="C132" s="33"/>
      <c r="D132" s="33"/>
      <c r="E132" s="34"/>
      <c r="F132" s="34"/>
      <c r="G132" s="34"/>
      <c r="H132" s="34"/>
      <c r="I132" s="34"/>
      <c r="J132" s="34"/>
      <c r="K132" s="34"/>
    </row>
    <row r="133" spans="2:11" x14ac:dyDescent="0.25">
      <c r="B133" s="33"/>
      <c r="C133" s="33"/>
      <c r="D133" s="33"/>
      <c r="E133" s="34"/>
      <c r="F133" s="34"/>
      <c r="G133" s="34"/>
      <c r="H133" s="34"/>
      <c r="I133" s="34"/>
      <c r="J133" s="34"/>
      <c r="K133" s="34"/>
    </row>
    <row r="134" spans="2:11" x14ac:dyDescent="0.25">
      <c r="B134" s="33"/>
      <c r="C134" s="33"/>
      <c r="D134" s="33"/>
      <c r="E134" s="34"/>
      <c r="F134" s="34"/>
      <c r="G134" s="34"/>
      <c r="H134" s="34"/>
      <c r="I134" s="34"/>
      <c r="J134" s="34"/>
      <c r="K134" s="34"/>
    </row>
    <row r="135" spans="2:11" x14ac:dyDescent="0.25">
      <c r="B135" s="33"/>
      <c r="C135" s="33"/>
      <c r="D135" s="33"/>
      <c r="E135" s="34"/>
      <c r="F135" s="34"/>
      <c r="G135" s="34"/>
      <c r="H135" s="34"/>
      <c r="I135" s="34"/>
      <c r="J135" s="34"/>
      <c r="K135" s="34"/>
    </row>
    <row r="136" spans="2:11" x14ac:dyDescent="0.25">
      <c r="B136" s="33"/>
      <c r="C136" s="33"/>
      <c r="D136" s="33"/>
      <c r="E136" s="34"/>
      <c r="F136" s="34"/>
      <c r="G136" s="34"/>
      <c r="H136" s="34"/>
      <c r="I136" s="34"/>
      <c r="J136" s="34"/>
      <c r="K136" s="34"/>
    </row>
    <row r="137" spans="2:11" x14ac:dyDescent="0.25">
      <c r="B137" s="33"/>
      <c r="C137" s="33"/>
      <c r="D137" s="33"/>
      <c r="E137" s="34"/>
      <c r="F137" s="34"/>
      <c r="G137" s="34"/>
      <c r="H137" s="34"/>
      <c r="I137" s="34"/>
      <c r="J137" s="34"/>
      <c r="K137" s="34"/>
    </row>
    <row r="138" spans="2:11" x14ac:dyDescent="0.25">
      <c r="B138" s="33"/>
      <c r="C138" s="33"/>
      <c r="D138" s="33"/>
      <c r="E138" s="34"/>
      <c r="F138" s="34"/>
      <c r="G138" s="34"/>
      <c r="H138" s="34"/>
      <c r="I138" s="34"/>
      <c r="J138" s="34"/>
      <c r="K138" s="34"/>
    </row>
    <row r="139" spans="2:11" x14ac:dyDescent="0.25">
      <c r="B139" s="33"/>
      <c r="C139" s="33"/>
      <c r="D139" s="33"/>
      <c r="E139" s="34"/>
      <c r="F139" s="34"/>
      <c r="G139" s="34"/>
      <c r="H139" s="34"/>
      <c r="I139" s="34"/>
      <c r="J139" s="34"/>
      <c r="K139" s="34"/>
    </row>
    <row r="140" spans="2:11" x14ac:dyDescent="0.25">
      <c r="B140" s="33"/>
      <c r="C140" s="33"/>
      <c r="D140" s="33"/>
      <c r="E140" s="34"/>
      <c r="F140" s="34"/>
      <c r="G140" s="34"/>
      <c r="H140" s="34"/>
      <c r="I140" s="34"/>
      <c r="J140" s="34"/>
      <c r="K140" s="34"/>
    </row>
    <row r="141" spans="2:11" x14ac:dyDescent="0.25">
      <c r="B141" s="33"/>
      <c r="C141" s="33"/>
      <c r="D141" s="33"/>
      <c r="E141" s="34"/>
      <c r="F141" s="34"/>
      <c r="G141" s="34"/>
      <c r="H141" s="34"/>
      <c r="I141" s="34"/>
      <c r="J141" s="34"/>
      <c r="K141" s="34"/>
    </row>
    <row r="142" spans="2:11" x14ac:dyDescent="0.25">
      <c r="B142" s="33"/>
      <c r="C142" s="33"/>
      <c r="D142" s="33"/>
      <c r="E142" s="34"/>
      <c r="F142" s="34"/>
      <c r="G142" s="34"/>
      <c r="H142" s="34"/>
      <c r="I142" s="34"/>
      <c r="J142" s="34"/>
      <c r="K142" s="34"/>
    </row>
    <row r="143" spans="2:11" x14ac:dyDescent="0.25">
      <c r="B143" s="33"/>
      <c r="C143" s="33"/>
      <c r="D143" s="33"/>
      <c r="E143" s="34"/>
      <c r="F143" s="34"/>
      <c r="G143" s="34"/>
      <c r="H143" s="34"/>
      <c r="I143" s="34"/>
      <c r="J143" s="34"/>
      <c r="K143" s="34"/>
    </row>
    <row r="144" spans="2:11" x14ac:dyDescent="0.25">
      <c r="B144" s="33"/>
      <c r="C144" s="33"/>
      <c r="D144" s="33"/>
      <c r="E144" s="34"/>
      <c r="F144" s="34"/>
      <c r="G144" s="34"/>
      <c r="H144" s="34"/>
      <c r="I144" s="34"/>
      <c r="J144" s="34"/>
      <c r="K144" s="34"/>
    </row>
    <row r="145" spans="2:11" x14ac:dyDescent="0.25">
      <c r="B145" s="33"/>
      <c r="C145" s="33"/>
      <c r="D145" s="33"/>
      <c r="E145" s="34"/>
      <c r="F145" s="34"/>
      <c r="G145" s="34"/>
      <c r="H145" s="34"/>
      <c r="I145" s="34"/>
      <c r="J145" s="34"/>
      <c r="K145" s="34"/>
    </row>
    <row r="146" spans="2:11" x14ac:dyDescent="0.25">
      <c r="B146" s="33"/>
      <c r="C146" s="33"/>
      <c r="D146" s="33"/>
      <c r="E146" s="34"/>
      <c r="F146" s="34"/>
      <c r="G146" s="34"/>
      <c r="H146" s="34"/>
      <c r="I146" s="34"/>
      <c r="J146" s="34"/>
      <c r="K146" s="34"/>
    </row>
    <row r="147" spans="2:11" x14ac:dyDescent="0.25">
      <c r="B147" s="33"/>
      <c r="C147" s="33"/>
      <c r="D147" s="33"/>
      <c r="E147" s="34"/>
      <c r="F147" s="34"/>
      <c r="G147" s="34"/>
      <c r="H147" s="34"/>
      <c r="I147" s="34"/>
      <c r="J147" s="34"/>
      <c r="K147" s="34"/>
    </row>
    <row r="148" spans="2:11" x14ac:dyDescent="0.25">
      <c r="B148" s="33"/>
      <c r="C148" s="33"/>
      <c r="D148" s="33"/>
      <c r="E148" s="34"/>
      <c r="F148" s="34"/>
      <c r="G148" s="34"/>
      <c r="H148" s="34"/>
      <c r="I148" s="34"/>
      <c r="J148" s="34"/>
      <c r="K148" s="34"/>
    </row>
    <row r="149" spans="2:11" x14ac:dyDescent="0.25">
      <c r="B149" s="33"/>
      <c r="C149" s="33"/>
      <c r="D149" s="33"/>
      <c r="E149" s="34"/>
      <c r="F149" s="34"/>
      <c r="G149" s="34"/>
      <c r="H149" s="34"/>
      <c r="I149" s="34"/>
      <c r="J149" s="34"/>
      <c r="K149" s="34"/>
    </row>
    <row r="150" spans="2:11" x14ac:dyDescent="0.25">
      <c r="B150" s="33"/>
      <c r="C150" s="33"/>
      <c r="D150" s="33"/>
      <c r="E150" s="34"/>
      <c r="F150" s="34"/>
      <c r="G150" s="34"/>
      <c r="H150" s="34"/>
      <c r="I150" s="34"/>
      <c r="J150" s="34"/>
      <c r="K150" s="34"/>
    </row>
    <row r="151" spans="2:11" x14ac:dyDescent="0.25">
      <c r="B151" s="33"/>
      <c r="C151" s="33"/>
      <c r="D151" s="33"/>
      <c r="E151" s="34"/>
      <c r="F151" s="34"/>
      <c r="G151" s="34"/>
      <c r="H151" s="34"/>
      <c r="I151" s="34"/>
      <c r="J151" s="34"/>
      <c r="K151" s="34"/>
    </row>
    <row r="152" spans="2:11" x14ac:dyDescent="0.25">
      <c r="B152" s="33"/>
      <c r="C152" s="33"/>
      <c r="D152" s="33"/>
      <c r="E152" s="34"/>
      <c r="F152" s="34"/>
      <c r="G152" s="34"/>
      <c r="H152" s="34"/>
      <c r="I152" s="34"/>
      <c r="J152" s="34"/>
      <c r="K152" s="34"/>
    </row>
    <row r="153" spans="2:11" x14ac:dyDescent="0.25">
      <c r="B153" s="33"/>
      <c r="C153" s="33"/>
      <c r="D153" s="33"/>
      <c r="E153" s="34"/>
      <c r="F153" s="34"/>
      <c r="G153" s="34"/>
      <c r="H153" s="34"/>
      <c r="I153" s="34"/>
      <c r="J153" s="34"/>
      <c r="K153" s="34"/>
    </row>
    <row r="154" spans="2:11" x14ac:dyDescent="0.25">
      <c r="B154" s="33"/>
      <c r="C154" s="33"/>
      <c r="D154" s="33"/>
      <c r="E154" s="34"/>
      <c r="F154" s="34"/>
      <c r="G154" s="34"/>
      <c r="H154" s="34"/>
      <c r="I154" s="34"/>
      <c r="J154" s="34"/>
      <c r="K154" s="34"/>
    </row>
    <row r="155" spans="2:11" x14ac:dyDescent="0.25">
      <c r="B155" s="33"/>
      <c r="C155" s="33"/>
      <c r="D155" s="33"/>
      <c r="E155" s="34"/>
      <c r="F155" s="34"/>
      <c r="G155" s="34"/>
      <c r="H155" s="34"/>
      <c r="I155" s="34"/>
      <c r="J155" s="34"/>
      <c r="K155" s="34"/>
    </row>
    <row r="156" spans="2:11" x14ac:dyDescent="0.25">
      <c r="B156" s="33"/>
      <c r="C156" s="33"/>
      <c r="D156" s="33"/>
      <c r="E156" s="34"/>
      <c r="F156" s="34"/>
      <c r="G156" s="34"/>
      <c r="H156" s="34"/>
      <c r="I156" s="34"/>
      <c r="J156" s="34"/>
      <c r="K156" s="34"/>
    </row>
    <row r="157" spans="2:11" x14ac:dyDescent="0.25">
      <c r="B157" s="33"/>
      <c r="C157" s="33"/>
      <c r="D157" s="33"/>
      <c r="E157" s="34"/>
      <c r="F157" s="34"/>
      <c r="G157" s="34"/>
      <c r="H157" s="34"/>
      <c r="I157" s="34"/>
      <c r="J157" s="34"/>
      <c r="K157" s="34"/>
    </row>
    <row r="158" spans="2:11" x14ac:dyDescent="0.25">
      <c r="B158" s="33"/>
      <c r="C158" s="33"/>
      <c r="D158" s="33"/>
      <c r="E158" s="34"/>
      <c r="F158" s="34"/>
      <c r="G158" s="34"/>
      <c r="H158" s="34"/>
      <c r="I158" s="34"/>
      <c r="J158" s="34"/>
      <c r="K158" s="34"/>
    </row>
    <row r="159" spans="2:11" x14ac:dyDescent="0.25">
      <c r="B159" s="33"/>
      <c r="C159" s="33"/>
      <c r="D159" s="33"/>
      <c r="E159" s="34"/>
      <c r="F159" s="34"/>
      <c r="G159" s="34"/>
      <c r="H159" s="34"/>
      <c r="I159" s="34"/>
      <c r="J159" s="34"/>
      <c r="K159" s="34"/>
    </row>
    <row r="160" spans="2:11" x14ac:dyDescent="0.25">
      <c r="B160" s="33"/>
      <c r="C160" s="33"/>
      <c r="D160" s="33"/>
      <c r="E160" s="34"/>
      <c r="F160" s="34"/>
      <c r="G160" s="34"/>
      <c r="H160" s="34"/>
      <c r="I160" s="34"/>
      <c r="J160" s="34"/>
      <c r="K160" s="34"/>
    </row>
    <row r="161" spans="2:11" x14ac:dyDescent="0.25">
      <c r="B161" s="33"/>
      <c r="C161" s="33"/>
      <c r="D161" s="33"/>
      <c r="E161" s="34"/>
      <c r="F161" s="34"/>
      <c r="G161" s="34"/>
      <c r="H161" s="34"/>
      <c r="I161" s="34"/>
      <c r="J161" s="34"/>
      <c r="K161" s="34"/>
    </row>
    <row r="162" spans="2:11" x14ac:dyDescent="0.25">
      <c r="B162" s="33"/>
      <c r="C162" s="33"/>
      <c r="D162" s="33"/>
      <c r="E162" s="34"/>
      <c r="F162" s="34"/>
      <c r="G162" s="34"/>
      <c r="H162" s="34"/>
      <c r="I162" s="34"/>
      <c r="J162" s="34"/>
      <c r="K162" s="34"/>
    </row>
    <row r="163" spans="2:11" x14ac:dyDescent="0.25">
      <c r="B163" s="33"/>
      <c r="C163" s="33"/>
      <c r="D163" s="33"/>
      <c r="E163" s="34"/>
      <c r="F163" s="34"/>
      <c r="G163" s="34"/>
      <c r="H163" s="34"/>
      <c r="I163" s="34"/>
      <c r="J163" s="34"/>
      <c r="K163" s="34"/>
    </row>
    <row r="164" spans="2:11" x14ac:dyDescent="0.25">
      <c r="B164" s="33"/>
      <c r="C164" s="33"/>
      <c r="D164" s="33"/>
      <c r="E164" s="34"/>
      <c r="F164" s="34"/>
      <c r="G164" s="34"/>
      <c r="H164" s="34"/>
      <c r="I164" s="34"/>
      <c r="J164" s="34"/>
      <c r="K164" s="34"/>
    </row>
    <row r="165" spans="2:11" x14ac:dyDescent="0.25">
      <c r="B165" s="33"/>
      <c r="C165" s="33"/>
      <c r="D165" s="33"/>
      <c r="E165" s="34"/>
      <c r="F165" s="34"/>
      <c r="G165" s="34"/>
      <c r="H165" s="34"/>
      <c r="I165" s="34"/>
      <c r="J165" s="34"/>
      <c r="K165" s="34"/>
    </row>
    <row r="166" spans="2:11" x14ac:dyDescent="0.25">
      <c r="B166" s="33"/>
      <c r="C166" s="33"/>
      <c r="D166" s="33"/>
      <c r="E166" s="34"/>
      <c r="F166" s="34"/>
      <c r="G166" s="34"/>
      <c r="H166" s="34"/>
      <c r="I166" s="34"/>
      <c r="J166" s="34"/>
      <c r="K166" s="34"/>
    </row>
    <row r="167" spans="2:11" x14ac:dyDescent="0.25">
      <c r="B167" s="33"/>
      <c r="C167" s="33"/>
      <c r="D167" s="33"/>
      <c r="E167" s="34"/>
      <c r="F167" s="34"/>
      <c r="G167" s="34"/>
      <c r="H167" s="34"/>
      <c r="I167" s="34"/>
      <c r="J167" s="34"/>
      <c r="K167" s="34"/>
    </row>
    <row r="168" spans="2:11" x14ac:dyDescent="0.25">
      <c r="B168" s="33"/>
      <c r="C168" s="33"/>
      <c r="D168" s="33"/>
      <c r="E168" s="34"/>
      <c r="F168" s="34"/>
      <c r="G168" s="34"/>
      <c r="H168" s="34"/>
      <c r="I168" s="34"/>
      <c r="J168" s="34"/>
      <c r="K168" s="34"/>
    </row>
    <row r="169" spans="2:11" x14ac:dyDescent="0.25">
      <c r="B169" s="33"/>
      <c r="C169" s="33"/>
      <c r="D169" s="33"/>
      <c r="E169" s="34"/>
      <c r="F169" s="34"/>
      <c r="G169" s="34"/>
      <c r="H169" s="34"/>
      <c r="I169" s="34"/>
      <c r="J169" s="34"/>
      <c r="K169" s="34"/>
    </row>
    <row r="170" spans="2:11" x14ac:dyDescent="0.25">
      <c r="B170" s="33"/>
      <c r="C170" s="33"/>
      <c r="D170" s="33"/>
      <c r="E170" s="34"/>
      <c r="F170" s="34"/>
      <c r="G170" s="34"/>
      <c r="H170" s="34"/>
      <c r="I170" s="34"/>
      <c r="J170" s="34"/>
      <c r="K170" s="34"/>
    </row>
    <row r="171" spans="2:11" x14ac:dyDescent="0.25">
      <c r="B171" s="33"/>
      <c r="C171" s="33"/>
      <c r="D171" s="33"/>
      <c r="E171" s="34"/>
      <c r="F171" s="34"/>
      <c r="G171" s="34"/>
      <c r="H171" s="34"/>
      <c r="I171" s="34"/>
      <c r="J171" s="34"/>
      <c r="K171" s="34"/>
    </row>
    <row r="172" spans="2:11" x14ac:dyDescent="0.25">
      <c r="B172" s="33"/>
      <c r="C172" s="33"/>
      <c r="D172" s="33"/>
      <c r="E172" s="34"/>
      <c r="F172" s="34"/>
      <c r="G172" s="34"/>
      <c r="H172" s="34"/>
      <c r="I172" s="34"/>
      <c r="J172" s="34"/>
      <c r="K172" s="34"/>
    </row>
    <row r="173" spans="2:11" x14ac:dyDescent="0.25">
      <c r="B173" s="33"/>
      <c r="C173" s="33"/>
      <c r="D173" s="33"/>
      <c r="E173" s="34"/>
      <c r="F173" s="34"/>
      <c r="G173" s="34"/>
      <c r="H173" s="34"/>
      <c r="I173" s="34"/>
      <c r="J173" s="34"/>
      <c r="K173" s="34"/>
    </row>
    <row r="174" spans="2:11" x14ac:dyDescent="0.25">
      <c r="B174" s="33"/>
      <c r="C174" s="33"/>
      <c r="D174" s="33"/>
      <c r="E174" s="34"/>
      <c r="F174" s="34"/>
      <c r="G174" s="34"/>
      <c r="H174" s="34"/>
      <c r="I174" s="34"/>
      <c r="J174" s="34"/>
      <c r="K174" s="34"/>
    </row>
    <row r="175" spans="2:11" x14ac:dyDescent="0.25">
      <c r="B175" s="33"/>
      <c r="C175" s="33"/>
      <c r="D175" s="33"/>
      <c r="E175" s="34"/>
      <c r="F175" s="34"/>
      <c r="G175" s="34"/>
      <c r="H175" s="34"/>
      <c r="I175" s="34"/>
      <c r="J175" s="34"/>
      <c r="K175" s="34"/>
    </row>
    <row r="176" spans="2:11" x14ac:dyDescent="0.25">
      <c r="B176" s="33"/>
      <c r="C176" s="33"/>
      <c r="D176" s="33"/>
      <c r="E176" s="34"/>
      <c r="F176" s="34"/>
      <c r="G176" s="34"/>
      <c r="H176" s="34"/>
      <c r="I176" s="34"/>
      <c r="J176" s="34"/>
      <c r="K176" s="34"/>
    </row>
    <row r="177" spans="2:11" x14ac:dyDescent="0.25">
      <c r="B177" s="33"/>
      <c r="C177" s="33"/>
      <c r="D177" s="33"/>
      <c r="E177" s="34"/>
      <c r="F177" s="34"/>
      <c r="G177" s="34"/>
      <c r="H177" s="34"/>
      <c r="I177" s="34"/>
      <c r="J177" s="34"/>
      <c r="K177" s="34"/>
    </row>
    <row r="178" spans="2:11" x14ac:dyDescent="0.25">
      <c r="B178" s="33"/>
      <c r="C178" s="33"/>
      <c r="D178" s="33"/>
      <c r="E178" s="34"/>
      <c r="F178" s="34"/>
      <c r="G178" s="34"/>
      <c r="H178" s="34"/>
      <c r="I178" s="34"/>
      <c r="J178" s="34"/>
      <c r="K178" s="34"/>
    </row>
    <row r="179" spans="2:11" x14ac:dyDescent="0.25">
      <c r="B179" s="33"/>
      <c r="C179" s="33"/>
      <c r="D179" s="33"/>
      <c r="E179" s="34"/>
      <c r="F179" s="34"/>
      <c r="G179" s="34"/>
      <c r="H179" s="34"/>
      <c r="I179" s="34"/>
      <c r="J179" s="34"/>
      <c r="K179" s="34"/>
    </row>
    <row r="180" spans="2:11" x14ac:dyDescent="0.25">
      <c r="B180" s="33"/>
      <c r="C180" s="33"/>
      <c r="D180" s="33"/>
      <c r="E180" s="34"/>
      <c r="F180" s="34"/>
      <c r="G180" s="34"/>
      <c r="H180" s="34"/>
      <c r="I180" s="34"/>
      <c r="J180" s="34"/>
      <c r="K180" s="34"/>
    </row>
    <row r="181" spans="2:11" x14ac:dyDescent="0.25">
      <c r="B181" s="33"/>
      <c r="C181" s="33"/>
      <c r="D181" s="33"/>
      <c r="E181" s="34"/>
      <c r="F181" s="34"/>
      <c r="G181" s="34"/>
      <c r="H181" s="34"/>
      <c r="I181" s="34"/>
      <c r="J181" s="34"/>
      <c r="K181" s="34"/>
    </row>
    <row r="182" spans="2:11" x14ac:dyDescent="0.25">
      <c r="B182" s="33"/>
      <c r="C182" s="33"/>
      <c r="D182" s="33"/>
      <c r="E182" s="34"/>
      <c r="F182" s="34"/>
      <c r="G182" s="34"/>
      <c r="H182" s="34"/>
      <c r="I182" s="34"/>
      <c r="J182" s="34"/>
      <c r="K182" s="34"/>
    </row>
    <row r="183" spans="2:11" x14ac:dyDescent="0.25">
      <c r="B183" s="33"/>
      <c r="C183" s="33"/>
      <c r="D183" s="33"/>
      <c r="E183" s="34"/>
      <c r="F183" s="34"/>
      <c r="G183" s="34"/>
      <c r="H183" s="34"/>
      <c r="I183" s="34"/>
      <c r="J183" s="34"/>
      <c r="K183" s="34"/>
    </row>
    <row r="184" spans="2:11" x14ac:dyDescent="0.25">
      <c r="B184" s="33"/>
      <c r="C184" s="33"/>
      <c r="D184" s="33"/>
      <c r="E184" s="34"/>
      <c r="F184" s="34"/>
      <c r="G184" s="34"/>
      <c r="H184" s="34"/>
      <c r="I184" s="34"/>
      <c r="J184" s="34"/>
      <c r="K184" s="34"/>
    </row>
    <row r="185" spans="2:11" x14ac:dyDescent="0.25">
      <c r="B185" s="33"/>
      <c r="C185" s="33"/>
      <c r="D185" s="33"/>
      <c r="E185" s="34"/>
      <c r="F185" s="34"/>
      <c r="G185" s="34"/>
      <c r="H185" s="34"/>
      <c r="I185" s="34"/>
      <c r="J185" s="34"/>
      <c r="K185" s="34"/>
    </row>
    <row r="186" spans="2:11" x14ac:dyDescent="0.25">
      <c r="B186" s="33"/>
      <c r="C186" s="33"/>
      <c r="D186" s="33"/>
      <c r="E186" s="34"/>
      <c r="F186" s="34"/>
      <c r="G186" s="34"/>
      <c r="H186" s="34"/>
      <c r="I186" s="34"/>
      <c r="J186" s="34"/>
      <c r="K186" s="34"/>
    </row>
    <row r="187" spans="2:11" x14ac:dyDescent="0.25">
      <c r="B187" s="33"/>
      <c r="C187" s="33"/>
      <c r="D187" s="33"/>
      <c r="E187" s="34"/>
      <c r="F187" s="34"/>
      <c r="G187" s="34"/>
      <c r="H187" s="34"/>
      <c r="I187" s="34"/>
      <c r="J187" s="34"/>
      <c r="K187" s="34"/>
    </row>
    <row r="188" spans="2:11" x14ac:dyDescent="0.25">
      <c r="B188" s="33"/>
      <c r="C188" s="33"/>
      <c r="D188" s="33"/>
      <c r="E188" s="34"/>
      <c r="F188" s="34"/>
      <c r="G188" s="34"/>
      <c r="H188" s="34"/>
      <c r="I188" s="34"/>
      <c r="J188" s="34"/>
      <c r="K188" s="34"/>
    </row>
    <row r="189" spans="2:11" x14ac:dyDescent="0.25">
      <c r="B189" s="33"/>
      <c r="C189" s="33"/>
      <c r="D189" s="33"/>
      <c r="E189" s="34"/>
      <c r="F189" s="34"/>
      <c r="G189" s="34"/>
      <c r="H189" s="34"/>
      <c r="I189" s="34"/>
      <c r="J189" s="34"/>
      <c r="K189" s="34"/>
    </row>
    <row r="190" spans="2:11" x14ac:dyDescent="0.25">
      <c r="B190" s="33"/>
      <c r="C190" s="33"/>
      <c r="D190" s="33"/>
      <c r="E190" s="34"/>
      <c r="F190" s="34"/>
      <c r="G190" s="34"/>
      <c r="H190" s="34"/>
      <c r="I190" s="34"/>
      <c r="J190" s="34"/>
      <c r="K190" s="34"/>
    </row>
    <row r="191" spans="2:11" x14ac:dyDescent="0.25">
      <c r="B191" s="33"/>
      <c r="C191" s="33"/>
      <c r="D191" s="33"/>
      <c r="E191" s="34"/>
      <c r="F191" s="34"/>
      <c r="G191" s="34"/>
      <c r="H191" s="34"/>
      <c r="I191" s="34"/>
      <c r="J191" s="34"/>
      <c r="K191" s="34"/>
    </row>
    <row r="192" spans="2:11" x14ac:dyDescent="0.25">
      <c r="B192" s="33"/>
      <c r="C192" s="33"/>
      <c r="D192" s="33"/>
      <c r="E192" s="34"/>
      <c r="F192" s="34"/>
      <c r="G192" s="34"/>
      <c r="H192" s="34"/>
      <c r="I192" s="34"/>
      <c r="J192" s="34"/>
      <c r="K192" s="34"/>
    </row>
    <row r="193" spans="2:11" x14ac:dyDescent="0.25">
      <c r="B193" s="33"/>
      <c r="C193" s="33"/>
      <c r="D193" s="33"/>
      <c r="E193" s="34"/>
      <c r="F193" s="34"/>
      <c r="G193" s="34"/>
      <c r="H193" s="34"/>
      <c r="I193" s="34"/>
      <c r="J193" s="34"/>
      <c r="K193" s="34"/>
    </row>
    <row r="194" spans="2:11" x14ac:dyDescent="0.25">
      <c r="B194" s="33"/>
      <c r="C194" s="33"/>
      <c r="D194" s="33"/>
      <c r="E194" s="34"/>
      <c r="F194" s="34"/>
      <c r="G194" s="34"/>
      <c r="H194" s="34"/>
      <c r="I194" s="34"/>
      <c r="J194" s="34"/>
      <c r="K194" s="34"/>
    </row>
    <row r="195" spans="2:11" x14ac:dyDescent="0.25">
      <c r="B195" s="33"/>
      <c r="C195" s="33"/>
      <c r="D195" s="33"/>
      <c r="E195" s="34"/>
      <c r="F195" s="34"/>
      <c r="G195" s="34"/>
      <c r="H195" s="34"/>
      <c r="I195" s="34"/>
      <c r="J195" s="34"/>
      <c r="K195" s="34"/>
    </row>
    <row r="196" spans="2:11" x14ac:dyDescent="0.25">
      <c r="B196" s="33"/>
      <c r="C196" s="33"/>
      <c r="D196" s="33"/>
      <c r="E196" s="34"/>
      <c r="F196" s="34"/>
      <c r="G196" s="34"/>
      <c r="H196" s="34"/>
      <c r="I196" s="34"/>
      <c r="J196" s="34"/>
      <c r="K196" s="34"/>
    </row>
    <row r="197" spans="2:11" x14ac:dyDescent="0.25">
      <c r="B197" s="33"/>
      <c r="C197" s="33"/>
      <c r="D197" s="33"/>
      <c r="E197" s="34"/>
      <c r="F197" s="34"/>
      <c r="G197" s="34"/>
      <c r="H197" s="34"/>
      <c r="I197" s="34"/>
      <c r="J197" s="34"/>
      <c r="K197" s="34"/>
    </row>
    <row r="198" spans="2:11" x14ac:dyDescent="0.25">
      <c r="B198" s="33"/>
      <c r="C198" s="33"/>
      <c r="D198" s="33"/>
      <c r="E198" s="34"/>
      <c r="F198" s="34"/>
      <c r="G198" s="34"/>
      <c r="H198" s="34"/>
      <c r="I198" s="34"/>
      <c r="J198" s="34"/>
      <c r="K198" s="34"/>
    </row>
    <row r="199" spans="2:11" x14ac:dyDescent="0.25">
      <c r="B199" s="33"/>
      <c r="C199" s="33"/>
      <c r="D199" s="33"/>
      <c r="E199" s="34"/>
      <c r="F199" s="34"/>
      <c r="G199" s="34"/>
      <c r="H199" s="34"/>
      <c r="I199" s="34"/>
      <c r="J199" s="34"/>
      <c r="K199" s="34"/>
    </row>
    <row r="200" spans="2:11" x14ac:dyDescent="0.25">
      <c r="B200" s="33"/>
      <c r="C200" s="33"/>
      <c r="D200" s="33"/>
      <c r="E200" s="34"/>
      <c r="F200" s="34"/>
      <c r="G200" s="34"/>
      <c r="H200" s="34"/>
      <c r="I200" s="34"/>
      <c r="J200" s="34"/>
      <c r="K200" s="34"/>
    </row>
    <row r="201" spans="2:11" x14ac:dyDescent="0.25">
      <c r="B201" s="33"/>
      <c r="C201" s="33"/>
      <c r="D201" s="33"/>
      <c r="E201" s="34"/>
      <c r="F201" s="34"/>
      <c r="G201" s="34"/>
      <c r="H201" s="34"/>
      <c r="I201" s="34"/>
      <c r="J201" s="34"/>
      <c r="K201" s="34"/>
    </row>
    <row r="202" spans="2:11" x14ac:dyDescent="0.25">
      <c r="B202" s="33"/>
      <c r="C202" s="33"/>
      <c r="D202" s="33"/>
      <c r="E202" s="34"/>
      <c r="F202" s="34"/>
      <c r="G202" s="34"/>
      <c r="H202" s="34"/>
      <c r="I202" s="34"/>
      <c r="J202" s="34"/>
      <c r="K202" s="34"/>
    </row>
    <row r="203" spans="2:11" x14ac:dyDescent="0.25">
      <c r="B203" s="33"/>
      <c r="C203" s="33"/>
      <c r="D203" s="33"/>
      <c r="E203" s="34"/>
      <c r="F203" s="34"/>
      <c r="G203" s="34"/>
      <c r="H203" s="34"/>
      <c r="I203" s="34"/>
      <c r="J203" s="34"/>
      <c r="K203" s="34"/>
    </row>
    <row r="204" spans="2:11" x14ac:dyDescent="0.25">
      <c r="B204" s="33"/>
      <c r="C204" s="33"/>
      <c r="D204" s="33"/>
      <c r="E204" s="34"/>
      <c r="F204" s="34"/>
      <c r="G204" s="34"/>
      <c r="H204" s="34"/>
      <c r="I204" s="34"/>
      <c r="J204" s="34"/>
      <c r="K204" s="34"/>
    </row>
    <row r="205" spans="2:11" x14ac:dyDescent="0.25">
      <c r="B205" s="33"/>
      <c r="C205" s="33"/>
      <c r="D205" s="33"/>
      <c r="E205" s="34"/>
      <c r="F205" s="34"/>
      <c r="G205" s="34"/>
      <c r="H205" s="34"/>
      <c r="I205" s="34"/>
      <c r="J205" s="34"/>
      <c r="K205" s="34"/>
    </row>
    <row r="206" spans="2:11" x14ac:dyDescent="0.25">
      <c r="B206" s="33"/>
      <c r="C206" s="33"/>
      <c r="D206" s="33"/>
      <c r="E206" s="34"/>
      <c r="F206" s="34"/>
      <c r="G206" s="34"/>
      <c r="H206" s="34"/>
      <c r="I206" s="34"/>
      <c r="J206" s="34"/>
      <c r="K206" s="34"/>
    </row>
    <row r="207" spans="2:11" x14ac:dyDescent="0.25">
      <c r="B207" s="33"/>
      <c r="C207" s="33"/>
      <c r="D207" s="33"/>
      <c r="E207" s="34"/>
      <c r="F207" s="34"/>
      <c r="G207" s="34"/>
      <c r="H207" s="34"/>
      <c r="I207" s="34"/>
      <c r="J207" s="34"/>
      <c r="K207" s="34"/>
    </row>
    <row r="208" spans="2:11" x14ac:dyDescent="0.25">
      <c r="B208" s="33"/>
      <c r="C208" s="33"/>
      <c r="D208" s="33"/>
      <c r="E208" s="34"/>
      <c r="F208" s="34"/>
      <c r="G208" s="34"/>
      <c r="H208" s="34"/>
      <c r="I208" s="34"/>
      <c r="J208" s="34"/>
      <c r="K208" s="34"/>
    </row>
    <row r="209" spans="2:11" x14ac:dyDescent="0.25">
      <c r="B209" s="33"/>
      <c r="C209" s="33"/>
      <c r="D209" s="33"/>
      <c r="E209" s="34"/>
      <c r="F209" s="34"/>
      <c r="G209" s="34"/>
      <c r="H209" s="34"/>
      <c r="I209" s="34"/>
      <c r="J209" s="34"/>
      <c r="K209" s="34"/>
    </row>
    <row r="210" spans="2:11" x14ac:dyDescent="0.25">
      <c r="B210" s="33"/>
      <c r="C210" s="33"/>
      <c r="D210" s="33"/>
      <c r="E210" s="34"/>
      <c r="F210" s="34"/>
      <c r="G210" s="34"/>
      <c r="H210" s="34"/>
      <c r="I210" s="34"/>
      <c r="J210" s="34"/>
      <c r="K210" s="34"/>
    </row>
    <row r="211" spans="2:11" x14ac:dyDescent="0.25">
      <c r="B211" s="33"/>
      <c r="C211" s="33"/>
      <c r="D211" s="33"/>
      <c r="E211" s="34"/>
      <c r="F211" s="34"/>
      <c r="G211" s="34"/>
      <c r="H211" s="34"/>
      <c r="I211" s="34"/>
      <c r="J211" s="34"/>
      <c r="K211" s="34"/>
    </row>
    <row r="212" spans="2:11" x14ac:dyDescent="0.25">
      <c r="B212" s="33"/>
      <c r="C212" s="33"/>
      <c r="D212" s="33"/>
      <c r="E212" s="34"/>
      <c r="F212" s="34"/>
      <c r="G212" s="34"/>
      <c r="H212" s="34"/>
      <c r="I212" s="34"/>
      <c r="J212" s="34"/>
      <c r="K212" s="34"/>
    </row>
    <row r="213" spans="2:11" x14ac:dyDescent="0.25">
      <c r="B213" s="33"/>
      <c r="C213" s="33"/>
      <c r="D213" s="33"/>
      <c r="E213" s="34"/>
      <c r="F213" s="34"/>
      <c r="G213" s="34"/>
      <c r="H213" s="34"/>
      <c r="I213" s="34"/>
      <c r="J213" s="34"/>
      <c r="K213" s="34"/>
    </row>
    <row r="214" spans="2:11" x14ac:dyDescent="0.25">
      <c r="B214" s="33"/>
      <c r="C214" s="33"/>
      <c r="D214" s="33"/>
      <c r="E214" s="34"/>
      <c r="F214" s="34"/>
      <c r="G214" s="34"/>
      <c r="H214" s="34"/>
      <c r="I214" s="34"/>
      <c r="J214" s="34"/>
      <c r="K214" s="34"/>
    </row>
    <row r="215" spans="2:11" x14ac:dyDescent="0.25">
      <c r="B215" s="33"/>
      <c r="C215" s="33"/>
      <c r="D215" s="33"/>
      <c r="E215" s="34"/>
      <c r="F215" s="34"/>
      <c r="G215" s="34"/>
      <c r="H215" s="34"/>
      <c r="I215" s="34"/>
      <c r="J215" s="34"/>
      <c r="K215" s="34"/>
    </row>
    <row r="216" spans="2:11" x14ac:dyDescent="0.25">
      <c r="B216" s="33"/>
      <c r="C216" s="33"/>
      <c r="D216" s="33"/>
      <c r="E216" s="34"/>
      <c r="F216" s="34"/>
      <c r="G216" s="34"/>
      <c r="H216" s="34"/>
      <c r="I216" s="34"/>
      <c r="J216" s="34"/>
      <c r="K216" s="34"/>
    </row>
    <row r="217" spans="2:11" x14ac:dyDescent="0.25">
      <c r="B217" s="33"/>
      <c r="C217" s="33"/>
      <c r="D217" s="33"/>
      <c r="E217" s="34"/>
      <c r="F217" s="34"/>
      <c r="G217" s="34"/>
      <c r="H217" s="34"/>
      <c r="I217" s="34"/>
      <c r="J217" s="34"/>
      <c r="K217" s="34"/>
    </row>
    <row r="218" spans="2:11" x14ac:dyDescent="0.25">
      <c r="B218" s="33"/>
      <c r="C218" s="33"/>
      <c r="D218" s="33"/>
      <c r="E218" s="34"/>
      <c r="F218" s="34"/>
      <c r="G218" s="34"/>
      <c r="H218" s="34"/>
      <c r="I218" s="34"/>
      <c r="J218" s="34"/>
      <c r="K218" s="34"/>
    </row>
    <row r="219" spans="2:11" x14ac:dyDescent="0.25">
      <c r="B219" s="33"/>
      <c r="C219" s="33"/>
      <c r="D219" s="33"/>
      <c r="E219" s="34"/>
      <c r="F219" s="34"/>
      <c r="G219" s="34"/>
      <c r="H219" s="34"/>
      <c r="I219" s="34"/>
      <c r="J219" s="34"/>
      <c r="K219" s="34"/>
    </row>
    <row r="220" spans="2:11" x14ac:dyDescent="0.25">
      <c r="B220" s="33"/>
      <c r="C220" s="33"/>
      <c r="D220" s="33"/>
      <c r="E220" s="34"/>
      <c r="F220" s="34"/>
      <c r="G220" s="34"/>
      <c r="H220" s="34"/>
      <c r="I220" s="34"/>
      <c r="J220" s="34"/>
      <c r="K220" s="34"/>
    </row>
    <row r="221" spans="2:11" x14ac:dyDescent="0.25">
      <c r="B221" s="33"/>
      <c r="C221" s="33"/>
      <c r="D221" s="33"/>
      <c r="E221" s="34"/>
      <c r="F221" s="34"/>
      <c r="G221" s="34"/>
      <c r="H221" s="34"/>
      <c r="I221" s="34"/>
      <c r="J221" s="34"/>
      <c r="K221" s="34"/>
    </row>
    <row r="222" spans="2:11" x14ac:dyDescent="0.25">
      <c r="B222" s="33"/>
      <c r="C222" s="33"/>
      <c r="D222" s="33"/>
      <c r="E222" s="34"/>
      <c r="F222" s="34"/>
      <c r="G222" s="34"/>
      <c r="H222" s="34"/>
      <c r="I222" s="34"/>
      <c r="J222" s="34"/>
      <c r="K222" s="34"/>
    </row>
    <row r="223" spans="2:11" x14ac:dyDescent="0.25">
      <c r="B223" s="33"/>
      <c r="C223" s="33"/>
      <c r="D223" s="33"/>
      <c r="E223" s="34"/>
      <c r="F223" s="34"/>
      <c r="G223" s="34"/>
      <c r="H223" s="34"/>
      <c r="I223" s="34"/>
      <c r="J223" s="34"/>
      <c r="K223" s="34"/>
    </row>
    <row r="224" spans="2:11" x14ac:dyDescent="0.25">
      <c r="B224" s="33"/>
      <c r="C224" s="33"/>
      <c r="D224" s="33"/>
      <c r="E224" s="34"/>
      <c r="F224" s="34"/>
      <c r="G224" s="34"/>
      <c r="H224" s="34"/>
      <c r="I224" s="34"/>
      <c r="J224" s="34"/>
      <c r="K224" s="34"/>
    </row>
    <row r="225" spans="2:11" x14ac:dyDescent="0.25">
      <c r="B225" s="33"/>
      <c r="C225" s="33"/>
      <c r="D225" s="33"/>
      <c r="E225" s="34"/>
      <c r="F225" s="34"/>
      <c r="G225" s="34"/>
      <c r="H225" s="34"/>
      <c r="I225" s="34"/>
      <c r="J225" s="34"/>
      <c r="K225" s="34"/>
    </row>
    <row r="226" spans="2:11" x14ac:dyDescent="0.25">
      <c r="B226" s="33"/>
      <c r="C226" s="33"/>
      <c r="D226" s="33"/>
      <c r="E226" s="34"/>
      <c r="F226" s="34"/>
      <c r="G226" s="34"/>
      <c r="H226" s="34"/>
      <c r="I226" s="34"/>
      <c r="J226" s="34"/>
      <c r="K226" s="34"/>
    </row>
    <row r="227" spans="2:11" x14ac:dyDescent="0.25">
      <c r="B227" s="33"/>
      <c r="C227" s="33"/>
      <c r="D227" s="33"/>
      <c r="E227" s="34"/>
      <c r="F227" s="34"/>
      <c r="G227" s="34"/>
      <c r="H227" s="34"/>
      <c r="I227" s="34"/>
      <c r="J227" s="34"/>
      <c r="K227" s="34"/>
    </row>
    <row r="228" spans="2:11" x14ac:dyDescent="0.25">
      <c r="B228" s="33"/>
      <c r="C228" s="33"/>
      <c r="D228" s="33"/>
      <c r="E228" s="34"/>
      <c r="F228" s="34"/>
      <c r="G228" s="34"/>
      <c r="H228" s="34"/>
      <c r="I228" s="34"/>
      <c r="J228" s="34"/>
      <c r="K228" s="34"/>
    </row>
    <row r="229" spans="2:11" x14ac:dyDescent="0.25">
      <c r="B229" s="33"/>
      <c r="C229" s="33"/>
      <c r="D229" s="33"/>
      <c r="E229" s="34"/>
      <c r="F229" s="34"/>
      <c r="G229" s="34"/>
      <c r="H229" s="34"/>
      <c r="I229" s="34"/>
      <c r="J229" s="34"/>
      <c r="K229" s="34"/>
    </row>
    <row r="230" spans="2:11" x14ac:dyDescent="0.25">
      <c r="B230" s="33"/>
      <c r="C230" s="33"/>
      <c r="D230" s="33"/>
      <c r="E230" s="34"/>
      <c r="F230" s="34"/>
      <c r="G230" s="34"/>
      <c r="H230" s="34"/>
      <c r="I230" s="34"/>
      <c r="J230" s="34"/>
      <c r="K230" s="34"/>
    </row>
    <row r="231" spans="2:11" x14ac:dyDescent="0.25">
      <c r="B231" s="33"/>
      <c r="C231" s="33"/>
      <c r="D231" s="33"/>
      <c r="E231" s="34"/>
      <c r="F231" s="34"/>
      <c r="G231" s="34"/>
      <c r="H231" s="34"/>
      <c r="I231" s="34"/>
      <c r="J231" s="34"/>
      <c r="K231" s="34"/>
    </row>
    <row r="232" spans="2:11" x14ac:dyDescent="0.25">
      <c r="B232" s="33"/>
      <c r="C232" s="33"/>
      <c r="D232" s="33"/>
      <c r="E232" s="34"/>
      <c r="F232" s="34"/>
      <c r="G232" s="34"/>
      <c r="H232" s="34"/>
      <c r="I232" s="34"/>
      <c r="J232" s="34"/>
      <c r="K232" s="34"/>
    </row>
    <row r="233" spans="2:11" x14ac:dyDescent="0.25">
      <c r="B233" s="33"/>
      <c r="C233" s="33"/>
      <c r="D233" s="33"/>
      <c r="E233" s="34"/>
      <c r="F233" s="34"/>
      <c r="G233" s="34"/>
      <c r="H233" s="34"/>
      <c r="I233" s="34"/>
      <c r="J233" s="34"/>
      <c r="K233" s="34"/>
    </row>
    <row r="234" spans="2:11" x14ac:dyDescent="0.25">
      <c r="B234" s="33"/>
      <c r="C234" s="33"/>
      <c r="D234" s="33"/>
      <c r="E234" s="34"/>
      <c r="F234" s="34"/>
      <c r="G234" s="34"/>
      <c r="H234" s="34"/>
      <c r="I234" s="34"/>
      <c r="J234" s="34"/>
      <c r="K234" s="34"/>
    </row>
    <row r="235" spans="2:11" x14ac:dyDescent="0.25">
      <c r="B235" s="33"/>
      <c r="C235" s="33"/>
      <c r="D235" s="33"/>
      <c r="E235" s="34"/>
      <c r="F235" s="34"/>
      <c r="G235" s="34"/>
      <c r="H235" s="34"/>
      <c r="I235" s="34"/>
      <c r="J235" s="34"/>
      <c r="K235" s="34"/>
    </row>
    <row r="236" spans="2:11" x14ac:dyDescent="0.25">
      <c r="B236" s="33"/>
      <c r="C236" s="33"/>
      <c r="D236" s="33"/>
      <c r="E236" s="34"/>
      <c r="F236" s="34"/>
      <c r="G236" s="34"/>
      <c r="H236" s="34"/>
      <c r="I236" s="34"/>
      <c r="J236" s="34"/>
      <c r="K236" s="34"/>
    </row>
    <row r="237" spans="2:11" x14ac:dyDescent="0.25">
      <c r="B237" s="33"/>
      <c r="C237" s="33"/>
      <c r="D237" s="33"/>
      <c r="E237" s="34"/>
      <c r="F237" s="34"/>
      <c r="G237" s="34"/>
      <c r="H237" s="34"/>
      <c r="I237" s="34"/>
      <c r="J237" s="34"/>
      <c r="K237" s="34"/>
    </row>
    <row r="238" spans="2:11" x14ac:dyDescent="0.25">
      <c r="B238" s="33"/>
      <c r="C238" s="33"/>
      <c r="D238" s="33"/>
      <c r="E238" s="34"/>
      <c r="F238" s="34"/>
      <c r="G238" s="34"/>
      <c r="H238" s="34"/>
      <c r="I238" s="34"/>
      <c r="J238" s="34"/>
      <c r="K238" s="34"/>
    </row>
    <row r="239" spans="2:11" x14ac:dyDescent="0.25">
      <c r="B239" s="33"/>
      <c r="C239" s="33"/>
      <c r="D239" s="33"/>
      <c r="E239" s="34"/>
      <c r="F239" s="34"/>
      <c r="G239" s="34"/>
      <c r="H239" s="34"/>
      <c r="I239" s="34"/>
      <c r="J239" s="34"/>
      <c r="K239" s="34"/>
    </row>
    <row r="240" spans="2:11" x14ac:dyDescent="0.25">
      <c r="B240" s="33"/>
      <c r="C240" s="33"/>
      <c r="D240" s="33"/>
      <c r="E240" s="34"/>
      <c r="F240" s="34"/>
      <c r="G240" s="34"/>
      <c r="H240" s="34"/>
      <c r="I240" s="34"/>
      <c r="J240" s="34"/>
      <c r="K240" s="34"/>
    </row>
    <row r="241" spans="2:11" x14ac:dyDescent="0.25">
      <c r="B241" s="33"/>
      <c r="C241" s="33"/>
      <c r="D241" s="33"/>
      <c r="E241" s="34"/>
      <c r="F241" s="34"/>
      <c r="G241" s="34"/>
      <c r="H241" s="34"/>
      <c r="I241" s="34"/>
      <c r="J241" s="34"/>
      <c r="K241" s="34"/>
    </row>
    <row r="242" spans="2:11" x14ac:dyDescent="0.25">
      <c r="B242" s="33"/>
      <c r="C242" s="33"/>
      <c r="D242" s="33"/>
      <c r="E242" s="34"/>
      <c r="F242" s="34"/>
      <c r="G242" s="34"/>
      <c r="H242" s="34"/>
      <c r="I242" s="34"/>
      <c r="J242" s="34"/>
      <c r="K242" s="34"/>
    </row>
    <row r="243" spans="2:11" x14ac:dyDescent="0.25">
      <c r="B243" s="33"/>
      <c r="C243" s="33"/>
      <c r="D243" s="33"/>
      <c r="E243" s="34"/>
      <c r="F243" s="34"/>
      <c r="G243" s="34"/>
      <c r="H243" s="34"/>
      <c r="I243" s="34"/>
      <c r="J243" s="34"/>
      <c r="K243" s="34"/>
    </row>
    <row r="244" spans="2:11" x14ac:dyDescent="0.25">
      <c r="B244" s="33"/>
      <c r="C244" s="33"/>
      <c r="D244" s="33"/>
      <c r="E244" s="34"/>
      <c r="F244" s="34"/>
      <c r="G244" s="34"/>
      <c r="H244" s="34"/>
      <c r="I244" s="34"/>
      <c r="J244" s="34"/>
      <c r="K244" s="34"/>
    </row>
    <row r="245" spans="2:11" x14ac:dyDescent="0.25">
      <c r="B245" s="33"/>
      <c r="C245" s="33"/>
      <c r="D245" s="33"/>
      <c r="E245" s="34"/>
      <c r="F245" s="34"/>
      <c r="G245" s="34"/>
      <c r="H245" s="34"/>
      <c r="I245" s="34"/>
      <c r="J245" s="34"/>
      <c r="K245" s="34"/>
    </row>
    <row r="246" spans="2:11" x14ac:dyDescent="0.25">
      <c r="B246" s="33"/>
      <c r="C246" s="33"/>
      <c r="D246" s="33"/>
      <c r="E246" s="34"/>
      <c r="F246" s="34"/>
      <c r="G246" s="34"/>
      <c r="H246" s="34"/>
      <c r="I246" s="34"/>
      <c r="J246" s="34"/>
      <c r="K246" s="34"/>
    </row>
    <row r="247" spans="2:11" x14ac:dyDescent="0.25">
      <c r="B247" s="33"/>
      <c r="C247" s="33"/>
      <c r="D247" s="33"/>
      <c r="E247" s="34"/>
      <c r="F247" s="34"/>
      <c r="G247" s="34"/>
      <c r="H247" s="34"/>
      <c r="I247" s="34"/>
      <c r="J247" s="34"/>
      <c r="K247" s="34"/>
    </row>
  </sheetData>
  <mergeCells count="11">
    <mergeCell ref="C41:E41"/>
    <mergeCell ref="I41:K41"/>
    <mergeCell ref="O41:R41"/>
    <mergeCell ref="B2:S2"/>
    <mergeCell ref="C37:E37"/>
    <mergeCell ref="I37:K37"/>
    <mergeCell ref="O37:R37"/>
    <mergeCell ref="O39:R39"/>
    <mergeCell ref="C40:E40"/>
    <mergeCell ref="I40:K40"/>
    <mergeCell ref="O40:R40"/>
  </mergeCells>
  <printOptions horizontalCentered="1"/>
  <pageMargins left="0" right="7.874015748031496E-2" top="0.78740157480314965" bottom="0.19685039370078741" header="0.55118110236220474" footer="0"/>
  <pageSetup paperSize="256" scale="66" orientation="landscape" r:id="rId1"/>
  <headerFooter differentOddEven="1">
    <oddFooter>&amp;R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47"/>
  <sheetViews>
    <sheetView workbookViewId="0">
      <pane xSplit="3" ySplit="4" topLeftCell="D11" activePane="bottomRight" state="frozen"/>
      <selection pane="topRight" activeCell="D1" sqref="D1"/>
      <selection pane="bottomLeft" activeCell="A5" sqref="A5"/>
      <selection pane="bottomRight" activeCell="B2" sqref="B2:S2"/>
    </sheetView>
  </sheetViews>
  <sheetFormatPr baseColWidth="10" defaultRowHeight="12.75" x14ac:dyDescent="0.25"/>
  <cols>
    <col min="1" max="1" width="0.140625" style="32" customWidth="1"/>
    <col min="2" max="2" width="7.5703125" style="79" customWidth="1"/>
    <col min="3" max="4" width="43.28515625" style="79" customWidth="1"/>
    <col min="5" max="5" width="14.28515625" style="32" customWidth="1"/>
    <col min="6" max="6" width="17" style="32" customWidth="1"/>
    <col min="7" max="7" width="14.28515625" style="32" bestFit="1" customWidth="1"/>
    <col min="8" max="8" width="12.7109375" style="32" customWidth="1"/>
    <col min="9" max="9" width="14.140625" style="32" customWidth="1"/>
    <col min="10" max="10" width="13.85546875" style="32" customWidth="1"/>
    <col min="11" max="11" width="15.7109375" style="32" bestFit="1" customWidth="1"/>
    <col min="12" max="12" width="13" style="32" bestFit="1" customWidth="1"/>
    <col min="13" max="13" width="16.5703125" style="32" bestFit="1" customWidth="1"/>
    <col min="14" max="14" width="13.85546875" style="32" customWidth="1"/>
    <col min="15" max="15" width="13" style="32" customWidth="1"/>
    <col min="16" max="16" width="11.42578125" style="32" customWidth="1"/>
    <col min="17" max="17" width="18.85546875" style="32" customWidth="1"/>
    <col min="18" max="18" width="17.140625" style="32" customWidth="1"/>
    <col min="19" max="19" width="46.28515625" style="32" customWidth="1"/>
    <col min="20" max="20" width="11.28515625" style="32" customWidth="1"/>
    <col min="21" max="257" width="11.42578125" style="32"/>
    <col min="258" max="258" width="0.140625" style="32" customWidth="1"/>
    <col min="259" max="259" width="7.5703125" style="32" customWidth="1"/>
    <col min="260" max="260" width="41" style="32" customWidth="1"/>
    <col min="261" max="261" width="14.28515625" style="32" customWidth="1"/>
    <col min="262" max="262" width="17" style="32" customWidth="1"/>
    <col min="263" max="263" width="14.28515625" style="32" bestFit="1" customWidth="1"/>
    <col min="264" max="264" width="12.7109375" style="32" customWidth="1"/>
    <col min="265" max="265" width="14.140625" style="32" customWidth="1"/>
    <col min="266" max="266" width="13.85546875" style="32" customWidth="1"/>
    <col min="267" max="267" width="15.7109375" style="32" bestFit="1" customWidth="1"/>
    <col min="268" max="268" width="13" style="32" bestFit="1" customWidth="1"/>
    <col min="269" max="269" width="16.5703125" style="32" bestFit="1" customWidth="1"/>
    <col min="270" max="270" width="13.85546875" style="32" customWidth="1"/>
    <col min="271" max="271" width="13" style="32" customWidth="1"/>
    <col min="272" max="272" width="11.42578125" style="32" customWidth="1"/>
    <col min="273" max="273" width="18.85546875" style="32" customWidth="1"/>
    <col min="274" max="274" width="14" style="32" customWidth="1"/>
    <col min="275" max="275" width="46.28515625" style="32" customWidth="1"/>
    <col min="276" max="276" width="11.28515625" style="32" customWidth="1"/>
    <col min="277" max="513" width="11.42578125" style="32"/>
    <col min="514" max="514" width="0.140625" style="32" customWidth="1"/>
    <col min="515" max="515" width="7.5703125" style="32" customWidth="1"/>
    <col min="516" max="516" width="41" style="32" customWidth="1"/>
    <col min="517" max="517" width="14.28515625" style="32" customWidth="1"/>
    <col min="518" max="518" width="17" style="32" customWidth="1"/>
    <col min="519" max="519" width="14.28515625" style="32" bestFit="1" customWidth="1"/>
    <col min="520" max="520" width="12.7109375" style="32" customWidth="1"/>
    <col min="521" max="521" width="14.140625" style="32" customWidth="1"/>
    <col min="522" max="522" width="13.85546875" style="32" customWidth="1"/>
    <col min="523" max="523" width="15.7109375" style="32" bestFit="1" customWidth="1"/>
    <col min="524" max="524" width="13" style="32" bestFit="1" customWidth="1"/>
    <col min="525" max="525" width="16.5703125" style="32" bestFit="1" customWidth="1"/>
    <col min="526" max="526" width="13.85546875" style="32" customWidth="1"/>
    <col min="527" max="527" width="13" style="32" customWidth="1"/>
    <col min="528" max="528" width="11.42578125" style="32" customWidth="1"/>
    <col min="529" max="529" width="18.85546875" style="32" customWidth="1"/>
    <col min="530" max="530" width="14" style="32" customWidth="1"/>
    <col min="531" max="531" width="46.28515625" style="32" customWidth="1"/>
    <col min="532" max="532" width="11.28515625" style="32" customWidth="1"/>
    <col min="533" max="769" width="11.42578125" style="32"/>
    <col min="770" max="770" width="0.140625" style="32" customWidth="1"/>
    <col min="771" max="771" width="7.5703125" style="32" customWidth="1"/>
    <col min="772" max="772" width="41" style="32" customWidth="1"/>
    <col min="773" max="773" width="14.28515625" style="32" customWidth="1"/>
    <col min="774" max="774" width="17" style="32" customWidth="1"/>
    <col min="775" max="775" width="14.28515625" style="32" bestFit="1" customWidth="1"/>
    <col min="776" max="776" width="12.7109375" style="32" customWidth="1"/>
    <col min="777" max="777" width="14.140625" style="32" customWidth="1"/>
    <col min="778" max="778" width="13.85546875" style="32" customWidth="1"/>
    <col min="779" max="779" width="15.7109375" style="32" bestFit="1" customWidth="1"/>
    <col min="780" max="780" width="13" style="32" bestFit="1" customWidth="1"/>
    <col min="781" max="781" width="16.5703125" style="32" bestFit="1" customWidth="1"/>
    <col min="782" max="782" width="13.85546875" style="32" customWidth="1"/>
    <col min="783" max="783" width="13" style="32" customWidth="1"/>
    <col min="784" max="784" width="11.42578125" style="32" customWidth="1"/>
    <col min="785" max="785" width="18.85546875" style="32" customWidth="1"/>
    <col min="786" max="786" width="14" style="32" customWidth="1"/>
    <col min="787" max="787" width="46.28515625" style="32" customWidth="1"/>
    <col min="788" max="788" width="11.28515625" style="32" customWidth="1"/>
    <col min="789" max="1025" width="11.42578125" style="32"/>
    <col min="1026" max="1026" width="0.140625" style="32" customWidth="1"/>
    <col min="1027" max="1027" width="7.5703125" style="32" customWidth="1"/>
    <col min="1028" max="1028" width="41" style="32" customWidth="1"/>
    <col min="1029" max="1029" width="14.28515625" style="32" customWidth="1"/>
    <col min="1030" max="1030" width="17" style="32" customWidth="1"/>
    <col min="1031" max="1031" width="14.28515625" style="32" bestFit="1" customWidth="1"/>
    <col min="1032" max="1032" width="12.7109375" style="32" customWidth="1"/>
    <col min="1033" max="1033" width="14.140625" style="32" customWidth="1"/>
    <col min="1034" max="1034" width="13.85546875" style="32" customWidth="1"/>
    <col min="1035" max="1035" width="15.7109375" style="32" bestFit="1" customWidth="1"/>
    <col min="1036" max="1036" width="13" style="32" bestFit="1" customWidth="1"/>
    <col min="1037" max="1037" width="16.5703125" style="32" bestFit="1" customWidth="1"/>
    <col min="1038" max="1038" width="13.85546875" style="32" customWidth="1"/>
    <col min="1039" max="1039" width="13" style="32" customWidth="1"/>
    <col min="1040" max="1040" width="11.42578125" style="32" customWidth="1"/>
    <col min="1041" max="1041" width="18.85546875" style="32" customWidth="1"/>
    <col min="1042" max="1042" width="14" style="32" customWidth="1"/>
    <col min="1043" max="1043" width="46.28515625" style="32" customWidth="1"/>
    <col min="1044" max="1044" width="11.28515625" style="32" customWidth="1"/>
    <col min="1045" max="1281" width="11.42578125" style="32"/>
    <col min="1282" max="1282" width="0.140625" style="32" customWidth="1"/>
    <col min="1283" max="1283" width="7.5703125" style="32" customWidth="1"/>
    <col min="1284" max="1284" width="41" style="32" customWidth="1"/>
    <col min="1285" max="1285" width="14.28515625" style="32" customWidth="1"/>
    <col min="1286" max="1286" width="17" style="32" customWidth="1"/>
    <col min="1287" max="1287" width="14.28515625" style="32" bestFit="1" customWidth="1"/>
    <col min="1288" max="1288" width="12.7109375" style="32" customWidth="1"/>
    <col min="1289" max="1289" width="14.140625" style="32" customWidth="1"/>
    <col min="1290" max="1290" width="13.85546875" style="32" customWidth="1"/>
    <col min="1291" max="1291" width="15.7109375" style="32" bestFit="1" customWidth="1"/>
    <col min="1292" max="1292" width="13" style="32" bestFit="1" customWidth="1"/>
    <col min="1293" max="1293" width="16.5703125" style="32" bestFit="1" customWidth="1"/>
    <col min="1294" max="1294" width="13.85546875" style="32" customWidth="1"/>
    <col min="1295" max="1295" width="13" style="32" customWidth="1"/>
    <col min="1296" max="1296" width="11.42578125" style="32" customWidth="1"/>
    <col min="1297" max="1297" width="18.85546875" style="32" customWidth="1"/>
    <col min="1298" max="1298" width="14" style="32" customWidth="1"/>
    <col min="1299" max="1299" width="46.28515625" style="32" customWidth="1"/>
    <col min="1300" max="1300" width="11.28515625" style="32" customWidth="1"/>
    <col min="1301" max="1537" width="11.42578125" style="32"/>
    <col min="1538" max="1538" width="0.140625" style="32" customWidth="1"/>
    <col min="1539" max="1539" width="7.5703125" style="32" customWidth="1"/>
    <col min="1540" max="1540" width="41" style="32" customWidth="1"/>
    <col min="1541" max="1541" width="14.28515625" style="32" customWidth="1"/>
    <col min="1542" max="1542" width="17" style="32" customWidth="1"/>
    <col min="1543" max="1543" width="14.28515625" style="32" bestFit="1" customWidth="1"/>
    <col min="1544" max="1544" width="12.7109375" style="32" customWidth="1"/>
    <col min="1545" max="1545" width="14.140625" style="32" customWidth="1"/>
    <col min="1546" max="1546" width="13.85546875" style="32" customWidth="1"/>
    <col min="1547" max="1547" width="15.7109375" style="32" bestFit="1" customWidth="1"/>
    <col min="1548" max="1548" width="13" style="32" bestFit="1" customWidth="1"/>
    <col min="1549" max="1549" width="16.5703125" style="32" bestFit="1" customWidth="1"/>
    <col min="1550" max="1550" width="13.85546875" style="32" customWidth="1"/>
    <col min="1551" max="1551" width="13" style="32" customWidth="1"/>
    <col min="1552" max="1552" width="11.42578125" style="32" customWidth="1"/>
    <col min="1553" max="1553" width="18.85546875" style="32" customWidth="1"/>
    <col min="1554" max="1554" width="14" style="32" customWidth="1"/>
    <col min="1555" max="1555" width="46.28515625" style="32" customWidth="1"/>
    <col min="1556" max="1556" width="11.28515625" style="32" customWidth="1"/>
    <col min="1557" max="1793" width="11.42578125" style="32"/>
    <col min="1794" max="1794" width="0.140625" style="32" customWidth="1"/>
    <col min="1795" max="1795" width="7.5703125" style="32" customWidth="1"/>
    <col min="1796" max="1796" width="41" style="32" customWidth="1"/>
    <col min="1797" max="1797" width="14.28515625" style="32" customWidth="1"/>
    <col min="1798" max="1798" width="17" style="32" customWidth="1"/>
    <col min="1799" max="1799" width="14.28515625" style="32" bestFit="1" customWidth="1"/>
    <col min="1800" max="1800" width="12.7109375" style="32" customWidth="1"/>
    <col min="1801" max="1801" width="14.140625" style="32" customWidth="1"/>
    <col min="1802" max="1802" width="13.85546875" style="32" customWidth="1"/>
    <col min="1803" max="1803" width="15.7109375" style="32" bestFit="1" customWidth="1"/>
    <col min="1804" max="1804" width="13" style="32" bestFit="1" customWidth="1"/>
    <col min="1805" max="1805" width="16.5703125" style="32" bestFit="1" customWidth="1"/>
    <col min="1806" max="1806" width="13.85546875" style="32" customWidth="1"/>
    <col min="1807" max="1807" width="13" style="32" customWidth="1"/>
    <col min="1808" max="1808" width="11.42578125" style="32" customWidth="1"/>
    <col min="1809" max="1809" width="18.85546875" style="32" customWidth="1"/>
    <col min="1810" max="1810" width="14" style="32" customWidth="1"/>
    <col min="1811" max="1811" width="46.28515625" style="32" customWidth="1"/>
    <col min="1812" max="1812" width="11.28515625" style="32" customWidth="1"/>
    <col min="1813" max="2049" width="11.42578125" style="32"/>
    <col min="2050" max="2050" width="0.140625" style="32" customWidth="1"/>
    <col min="2051" max="2051" width="7.5703125" style="32" customWidth="1"/>
    <col min="2052" max="2052" width="41" style="32" customWidth="1"/>
    <col min="2053" max="2053" width="14.28515625" style="32" customWidth="1"/>
    <col min="2054" max="2054" width="17" style="32" customWidth="1"/>
    <col min="2055" max="2055" width="14.28515625" style="32" bestFit="1" customWidth="1"/>
    <col min="2056" max="2056" width="12.7109375" style="32" customWidth="1"/>
    <col min="2057" max="2057" width="14.140625" style="32" customWidth="1"/>
    <col min="2058" max="2058" width="13.85546875" style="32" customWidth="1"/>
    <col min="2059" max="2059" width="15.7109375" style="32" bestFit="1" customWidth="1"/>
    <col min="2060" max="2060" width="13" style="32" bestFit="1" customWidth="1"/>
    <col min="2061" max="2061" width="16.5703125" style="32" bestFit="1" customWidth="1"/>
    <col min="2062" max="2062" width="13.85546875" style="32" customWidth="1"/>
    <col min="2063" max="2063" width="13" style="32" customWidth="1"/>
    <col min="2064" max="2064" width="11.42578125" style="32" customWidth="1"/>
    <col min="2065" max="2065" width="18.85546875" style="32" customWidth="1"/>
    <col min="2066" max="2066" width="14" style="32" customWidth="1"/>
    <col min="2067" max="2067" width="46.28515625" style="32" customWidth="1"/>
    <col min="2068" max="2068" width="11.28515625" style="32" customWidth="1"/>
    <col min="2069" max="2305" width="11.42578125" style="32"/>
    <col min="2306" max="2306" width="0.140625" style="32" customWidth="1"/>
    <col min="2307" max="2307" width="7.5703125" style="32" customWidth="1"/>
    <col min="2308" max="2308" width="41" style="32" customWidth="1"/>
    <col min="2309" max="2309" width="14.28515625" style="32" customWidth="1"/>
    <col min="2310" max="2310" width="17" style="32" customWidth="1"/>
    <col min="2311" max="2311" width="14.28515625" style="32" bestFit="1" customWidth="1"/>
    <col min="2312" max="2312" width="12.7109375" style="32" customWidth="1"/>
    <col min="2313" max="2313" width="14.140625" style="32" customWidth="1"/>
    <col min="2314" max="2314" width="13.85546875" style="32" customWidth="1"/>
    <col min="2315" max="2315" width="15.7109375" style="32" bestFit="1" customWidth="1"/>
    <col min="2316" max="2316" width="13" style="32" bestFit="1" customWidth="1"/>
    <col min="2317" max="2317" width="16.5703125" style="32" bestFit="1" customWidth="1"/>
    <col min="2318" max="2318" width="13.85546875" style="32" customWidth="1"/>
    <col min="2319" max="2319" width="13" style="32" customWidth="1"/>
    <col min="2320" max="2320" width="11.42578125" style="32" customWidth="1"/>
    <col min="2321" max="2321" width="18.85546875" style="32" customWidth="1"/>
    <col min="2322" max="2322" width="14" style="32" customWidth="1"/>
    <col min="2323" max="2323" width="46.28515625" style="32" customWidth="1"/>
    <col min="2324" max="2324" width="11.28515625" style="32" customWidth="1"/>
    <col min="2325" max="2561" width="11.42578125" style="32"/>
    <col min="2562" max="2562" width="0.140625" style="32" customWidth="1"/>
    <col min="2563" max="2563" width="7.5703125" style="32" customWidth="1"/>
    <col min="2564" max="2564" width="41" style="32" customWidth="1"/>
    <col min="2565" max="2565" width="14.28515625" style="32" customWidth="1"/>
    <col min="2566" max="2566" width="17" style="32" customWidth="1"/>
    <col min="2567" max="2567" width="14.28515625" style="32" bestFit="1" customWidth="1"/>
    <col min="2568" max="2568" width="12.7109375" style="32" customWidth="1"/>
    <col min="2569" max="2569" width="14.140625" style="32" customWidth="1"/>
    <col min="2570" max="2570" width="13.85546875" style="32" customWidth="1"/>
    <col min="2571" max="2571" width="15.7109375" style="32" bestFit="1" customWidth="1"/>
    <col min="2572" max="2572" width="13" style="32" bestFit="1" customWidth="1"/>
    <col min="2573" max="2573" width="16.5703125" style="32" bestFit="1" customWidth="1"/>
    <col min="2574" max="2574" width="13.85546875" style="32" customWidth="1"/>
    <col min="2575" max="2575" width="13" style="32" customWidth="1"/>
    <col min="2576" max="2576" width="11.42578125" style="32" customWidth="1"/>
    <col min="2577" max="2577" width="18.85546875" style="32" customWidth="1"/>
    <col min="2578" max="2578" width="14" style="32" customWidth="1"/>
    <col min="2579" max="2579" width="46.28515625" style="32" customWidth="1"/>
    <col min="2580" max="2580" width="11.28515625" style="32" customWidth="1"/>
    <col min="2581" max="2817" width="11.42578125" style="32"/>
    <col min="2818" max="2818" width="0.140625" style="32" customWidth="1"/>
    <col min="2819" max="2819" width="7.5703125" style="32" customWidth="1"/>
    <col min="2820" max="2820" width="41" style="32" customWidth="1"/>
    <col min="2821" max="2821" width="14.28515625" style="32" customWidth="1"/>
    <col min="2822" max="2822" width="17" style="32" customWidth="1"/>
    <col min="2823" max="2823" width="14.28515625" style="32" bestFit="1" customWidth="1"/>
    <col min="2824" max="2824" width="12.7109375" style="32" customWidth="1"/>
    <col min="2825" max="2825" width="14.140625" style="32" customWidth="1"/>
    <col min="2826" max="2826" width="13.85546875" style="32" customWidth="1"/>
    <col min="2827" max="2827" width="15.7109375" style="32" bestFit="1" customWidth="1"/>
    <col min="2828" max="2828" width="13" style="32" bestFit="1" customWidth="1"/>
    <col min="2829" max="2829" width="16.5703125" style="32" bestFit="1" customWidth="1"/>
    <col min="2830" max="2830" width="13.85546875" style="32" customWidth="1"/>
    <col min="2831" max="2831" width="13" style="32" customWidth="1"/>
    <col min="2832" max="2832" width="11.42578125" style="32" customWidth="1"/>
    <col min="2833" max="2833" width="18.85546875" style="32" customWidth="1"/>
    <col min="2834" max="2834" width="14" style="32" customWidth="1"/>
    <col min="2835" max="2835" width="46.28515625" style="32" customWidth="1"/>
    <col min="2836" max="2836" width="11.28515625" style="32" customWidth="1"/>
    <col min="2837" max="3073" width="11.42578125" style="32"/>
    <col min="3074" max="3074" width="0.140625" style="32" customWidth="1"/>
    <col min="3075" max="3075" width="7.5703125" style="32" customWidth="1"/>
    <col min="3076" max="3076" width="41" style="32" customWidth="1"/>
    <col min="3077" max="3077" width="14.28515625" style="32" customWidth="1"/>
    <col min="3078" max="3078" width="17" style="32" customWidth="1"/>
    <col min="3079" max="3079" width="14.28515625" style="32" bestFit="1" customWidth="1"/>
    <col min="3080" max="3080" width="12.7109375" style="32" customWidth="1"/>
    <col min="3081" max="3081" width="14.140625" style="32" customWidth="1"/>
    <col min="3082" max="3082" width="13.85546875" style="32" customWidth="1"/>
    <col min="3083" max="3083" width="15.7109375" style="32" bestFit="1" customWidth="1"/>
    <col min="3084" max="3084" width="13" style="32" bestFit="1" customWidth="1"/>
    <col min="3085" max="3085" width="16.5703125" style="32" bestFit="1" customWidth="1"/>
    <col min="3086" max="3086" width="13.85546875" style="32" customWidth="1"/>
    <col min="3087" max="3087" width="13" style="32" customWidth="1"/>
    <col min="3088" max="3088" width="11.42578125" style="32" customWidth="1"/>
    <col min="3089" max="3089" width="18.85546875" style="32" customWidth="1"/>
    <col min="3090" max="3090" width="14" style="32" customWidth="1"/>
    <col min="3091" max="3091" width="46.28515625" style="32" customWidth="1"/>
    <col min="3092" max="3092" width="11.28515625" style="32" customWidth="1"/>
    <col min="3093" max="3329" width="11.42578125" style="32"/>
    <col min="3330" max="3330" width="0.140625" style="32" customWidth="1"/>
    <col min="3331" max="3331" width="7.5703125" style="32" customWidth="1"/>
    <col min="3332" max="3332" width="41" style="32" customWidth="1"/>
    <col min="3333" max="3333" width="14.28515625" style="32" customWidth="1"/>
    <col min="3334" max="3334" width="17" style="32" customWidth="1"/>
    <col min="3335" max="3335" width="14.28515625" style="32" bestFit="1" customWidth="1"/>
    <col min="3336" max="3336" width="12.7109375" style="32" customWidth="1"/>
    <col min="3337" max="3337" width="14.140625" style="32" customWidth="1"/>
    <col min="3338" max="3338" width="13.85546875" style="32" customWidth="1"/>
    <col min="3339" max="3339" width="15.7109375" style="32" bestFit="1" customWidth="1"/>
    <col min="3340" max="3340" width="13" style="32" bestFit="1" customWidth="1"/>
    <col min="3341" max="3341" width="16.5703125" style="32" bestFit="1" customWidth="1"/>
    <col min="3342" max="3342" width="13.85546875" style="32" customWidth="1"/>
    <col min="3343" max="3343" width="13" style="32" customWidth="1"/>
    <col min="3344" max="3344" width="11.42578125" style="32" customWidth="1"/>
    <col min="3345" max="3345" width="18.85546875" style="32" customWidth="1"/>
    <col min="3346" max="3346" width="14" style="32" customWidth="1"/>
    <col min="3347" max="3347" width="46.28515625" style="32" customWidth="1"/>
    <col min="3348" max="3348" width="11.28515625" style="32" customWidth="1"/>
    <col min="3349" max="3585" width="11.42578125" style="32"/>
    <col min="3586" max="3586" width="0.140625" style="32" customWidth="1"/>
    <col min="3587" max="3587" width="7.5703125" style="32" customWidth="1"/>
    <col min="3588" max="3588" width="41" style="32" customWidth="1"/>
    <col min="3589" max="3589" width="14.28515625" style="32" customWidth="1"/>
    <col min="3590" max="3590" width="17" style="32" customWidth="1"/>
    <col min="3591" max="3591" width="14.28515625" style="32" bestFit="1" customWidth="1"/>
    <col min="3592" max="3592" width="12.7109375" style="32" customWidth="1"/>
    <col min="3593" max="3593" width="14.140625" style="32" customWidth="1"/>
    <col min="3594" max="3594" width="13.85546875" style="32" customWidth="1"/>
    <col min="3595" max="3595" width="15.7109375" style="32" bestFit="1" customWidth="1"/>
    <col min="3596" max="3596" width="13" style="32" bestFit="1" customWidth="1"/>
    <col min="3597" max="3597" width="16.5703125" style="32" bestFit="1" customWidth="1"/>
    <col min="3598" max="3598" width="13.85546875" style="32" customWidth="1"/>
    <col min="3599" max="3599" width="13" style="32" customWidth="1"/>
    <col min="3600" max="3600" width="11.42578125" style="32" customWidth="1"/>
    <col min="3601" max="3601" width="18.85546875" style="32" customWidth="1"/>
    <col min="3602" max="3602" width="14" style="32" customWidth="1"/>
    <col min="3603" max="3603" width="46.28515625" style="32" customWidth="1"/>
    <col min="3604" max="3604" width="11.28515625" style="32" customWidth="1"/>
    <col min="3605" max="3841" width="11.42578125" style="32"/>
    <col min="3842" max="3842" width="0.140625" style="32" customWidth="1"/>
    <col min="3843" max="3843" width="7.5703125" style="32" customWidth="1"/>
    <col min="3844" max="3844" width="41" style="32" customWidth="1"/>
    <col min="3845" max="3845" width="14.28515625" style="32" customWidth="1"/>
    <col min="3846" max="3846" width="17" style="32" customWidth="1"/>
    <col min="3847" max="3847" width="14.28515625" style="32" bestFit="1" customWidth="1"/>
    <col min="3848" max="3848" width="12.7109375" style="32" customWidth="1"/>
    <col min="3849" max="3849" width="14.140625" style="32" customWidth="1"/>
    <col min="3850" max="3850" width="13.85546875" style="32" customWidth="1"/>
    <col min="3851" max="3851" width="15.7109375" style="32" bestFit="1" customWidth="1"/>
    <col min="3852" max="3852" width="13" style="32" bestFit="1" customWidth="1"/>
    <col min="3853" max="3853" width="16.5703125" style="32" bestFit="1" customWidth="1"/>
    <col min="3854" max="3854" width="13.85546875" style="32" customWidth="1"/>
    <col min="3855" max="3855" width="13" style="32" customWidth="1"/>
    <col min="3856" max="3856" width="11.42578125" style="32" customWidth="1"/>
    <col min="3857" max="3857" width="18.85546875" style="32" customWidth="1"/>
    <col min="3858" max="3858" width="14" style="32" customWidth="1"/>
    <col min="3859" max="3859" width="46.28515625" style="32" customWidth="1"/>
    <col min="3860" max="3860" width="11.28515625" style="32" customWidth="1"/>
    <col min="3861" max="4097" width="11.42578125" style="32"/>
    <col min="4098" max="4098" width="0.140625" style="32" customWidth="1"/>
    <col min="4099" max="4099" width="7.5703125" style="32" customWidth="1"/>
    <col min="4100" max="4100" width="41" style="32" customWidth="1"/>
    <col min="4101" max="4101" width="14.28515625" style="32" customWidth="1"/>
    <col min="4102" max="4102" width="17" style="32" customWidth="1"/>
    <col min="4103" max="4103" width="14.28515625" style="32" bestFit="1" customWidth="1"/>
    <col min="4104" max="4104" width="12.7109375" style="32" customWidth="1"/>
    <col min="4105" max="4105" width="14.140625" style="32" customWidth="1"/>
    <col min="4106" max="4106" width="13.85546875" style="32" customWidth="1"/>
    <col min="4107" max="4107" width="15.7109375" style="32" bestFit="1" customWidth="1"/>
    <col min="4108" max="4108" width="13" style="32" bestFit="1" customWidth="1"/>
    <col min="4109" max="4109" width="16.5703125" style="32" bestFit="1" customWidth="1"/>
    <col min="4110" max="4110" width="13.85546875" style="32" customWidth="1"/>
    <col min="4111" max="4111" width="13" style="32" customWidth="1"/>
    <col min="4112" max="4112" width="11.42578125" style="32" customWidth="1"/>
    <col min="4113" max="4113" width="18.85546875" style="32" customWidth="1"/>
    <col min="4114" max="4114" width="14" style="32" customWidth="1"/>
    <col min="4115" max="4115" width="46.28515625" style="32" customWidth="1"/>
    <col min="4116" max="4116" width="11.28515625" style="32" customWidth="1"/>
    <col min="4117" max="4353" width="11.42578125" style="32"/>
    <col min="4354" max="4354" width="0.140625" style="32" customWidth="1"/>
    <col min="4355" max="4355" width="7.5703125" style="32" customWidth="1"/>
    <col min="4356" max="4356" width="41" style="32" customWidth="1"/>
    <col min="4357" max="4357" width="14.28515625" style="32" customWidth="1"/>
    <col min="4358" max="4358" width="17" style="32" customWidth="1"/>
    <col min="4359" max="4359" width="14.28515625" style="32" bestFit="1" customWidth="1"/>
    <col min="4360" max="4360" width="12.7109375" style="32" customWidth="1"/>
    <col min="4361" max="4361" width="14.140625" style="32" customWidth="1"/>
    <col min="4362" max="4362" width="13.85546875" style="32" customWidth="1"/>
    <col min="4363" max="4363" width="15.7109375" style="32" bestFit="1" customWidth="1"/>
    <col min="4364" max="4364" width="13" style="32" bestFit="1" customWidth="1"/>
    <col min="4365" max="4365" width="16.5703125" style="32" bestFit="1" customWidth="1"/>
    <col min="4366" max="4366" width="13.85546875" style="32" customWidth="1"/>
    <col min="4367" max="4367" width="13" style="32" customWidth="1"/>
    <col min="4368" max="4368" width="11.42578125" style="32" customWidth="1"/>
    <col min="4369" max="4369" width="18.85546875" style="32" customWidth="1"/>
    <col min="4370" max="4370" width="14" style="32" customWidth="1"/>
    <col min="4371" max="4371" width="46.28515625" style="32" customWidth="1"/>
    <col min="4372" max="4372" width="11.28515625" style="32" customWidth="1"/>
    <col min="4373" max="4609" width="11.42578125" style="32"/>
    <col min="4610" max="4610" width="0.140625" style="32" customWidth="1"/>
    <col min="4611" max="4611" width="7.5703125" style="32" customWidth="1"/>
    <col min="4612" max="4612" width="41" style="32" customWidth="1"/>
    <col min="4613" max="4613" width="14.28515625" style="32" customWidth="1"/>
    <col min="4614" max="4614" width="17" style="32" customWidth="1"/>
    <col min="4615" max="4615" width="14.28515625" style="32" bestFit="1" customWidth="1"/>
    <col min="4616" max="4616" width="12.7109375" style="32" customWidth="1"/>
    <col min="4617" max="4617" width="14.140625" style="32" customWidth="1"/>
    <col min="4618" max="4618" width="13.85546875" style="32" customWidth="1"/>
    <col min="4619" max="4619" width="15.7109375" style="32" bestFit="1" customWidth="1"/>
    <col min="4620" max="4620" width="13" style="32" bestFit="1" customWidth="1"/>
    <col min="4621" max="4621" width="16.5703125" style="32" bestFit="1" customWidth="1"/>
    <col min="4622" max="4622" width="13.85546875" style="32" customWidth="1"/>
    <col min="4623" max="4623" width="13" style="32" customWidth="1"/>
    <col min="4624" max="4624" width="11.42578125" style="32" customWidth="1"/>
    <col min="4625" max="4625" width="18.85546875" style="32" customWidth="1"/>
    <col min="4626" max="4626" width="14" style="32" customWidth="1"/>
    <col min="4627" max="4627" width="46.28515625" style="32" customWidth="1"/>
    <col min="4628" max="4628" width="11.28515625" style="32" customWidth="1"/>
    <col min="4629" max="4865" width="11.42578125" style="32"/>
    <col min="4866" max="4866" width="0.140625" style="32" customWidth="1"/>
    <col min="4867" max="4867" width="7.5703125" style="32" customWidth="1"/>
    <col min="4868" max="4868" width="41" style="32" customWidth="1"/>
    <col min="4869" max="4869" width="14.28515625" style="32" customWidth="1"/>
    <col min="4870" max="4870" width="17" style="32" customWidth="1"/>
    <col min="4871" max="4871" width="14.28515625" style="32" bestFit="1" customWidth="1"/>
    <col min="4872" max="4872" width="12.7109375" style="32" customWidth="1"/>
    <col min="4873" max="4873" width="14.140625" style="32" customWidth="1"/>
    <col min="4874" max="4874" width="13.85546875" style="32" customWidth="1"/>
    <col min="4875" max="4875" width="15.7109375" style="32" bestFit="1" customWidth="1"/>
    <col min="4876" max="4876" width="13" style="32" bestFit="1" customWidth="1"/>
    <col min="4877" max="4877" width="16.5703125" style="32" bestFit="1" customWidth="1"/>
    <col min="4878" max="4878" width="13.85546875" style="32" customWidth="1"/>
    <col min="4879" max="4879" width="13" style="32" customWidth="1"/>
    <col min="4880" max="4880" width="11.42578125" style="32" customWidth="1"/>
    <col min="4881" max="4881" width="18.85546875" style="32" customWidth="1"/>
    <col min="4882" max="4882" width="14" style="32" customWidth="1"/>
    <col min="4883" max="4883" width="46.28515625" style="32" customWidth="1"/>
    <col min="4884" max="4884" width="11.28515625" style="32" customWidth="1"/>
    <col min="4885" max="5121" width="11.42578125" style="32"/>
    <col min="5122" max="5122" width="0.140625" style="32" customWidth="1"/>
    <col min="5123" max="5123" width="7.5703125" style="32" customWidth="1"/>
    <col min="5124" max="5124" width="41" style="32" customWidth="1"/>
    <col min="5125" max="5125" width="14.28515625" style="32" customWidth="1"/>
    <col min="5126" max="5126" width="17" style="32" customWidth="1"/>
    <col min="5127" max="5127" width="14.28515625" style="32" bestFit="1" customWidth="1"/>
    <col min="5128" max="5128" width="12.7109375" style="32" customWidth="1"/>
    <col min="5129" max="5129" width="14.140625" style="32" customWidth="1"/>
    <col min="5130" max="5130" width="13.85546875" style="32" customWidth="1"/>
    <col min="5131" max="5131" width="15.7109375" style="32" bestFit="1" customWidth="1"/>
    <col min="5132" max="5132" width="13" style="32" bestFit="1" customWidth="1"/>
    <col min="5133" max="5133" width="16.5703125" style="32" bestFit="1" customWidth="1"/>
    <col min="5134" max="5134" width="13.85546875" style="32" customWidth="1"/>
    <col min="5135" max="5135" width="13" style="32" customWidth="1"/>
    <col min="5136" max="5136" width="11.42578125" style="32" customWidth="1"/>
    <col min="5137" max="5137" width="18.85546875" style="32" customWidth="1"/>
    <col min="5138" max="5138" width="14" style="32" customWidth="1"/>
    <col min="5139" max="5139" width="46.28515625" style="32" customWidth="1"/>
    <col min="5140" max="5140" width="11.28515625" style="32" customWidth="1"/>
    <col min="5141" max="5377" width="11.42578125" style="32"/>
    <col min="5378" max="5378" width="0.140625" style="32" customWidth="1"/>
    <col min="5379" max="5379" width="7.5703125" style="32" customWidth="1"/>
    <col min="5380" max="5380" width="41" style="32" customWidth="1"/>
    <col min="5381" max="5381" width="14.28515625" style="32" customWidth="1"/>
    <col min="5382" max="5382" width="17" style="32" customWidth="1"/>
    <col min="5383" max="5383" width="14.28515625" style="32" bestFit="1" customWidth="1"/>
    <col min="5384" max="5384" width="12.7109375" style="32" customWidth="1"/>
    <col min="5385" max="5385" width="14.140625" style="32" customWidth="1"/>
    <col min="5386" max="5386" width="13.85546875" style="32" customWidth="1"/>
    <col min="5387" max="5387" width="15.7109375" style="32" bestFit="1" customWidth="1"/>
    <col min="5388" max="5388" width="13" style="32" bestFit="1" customWidth="1"/>
    <col min="5389" max="5389" width="16.5703125" style="32" bestFit="1" customWidth="1"/>
    <col min="5390" max="5390" width="13.85546875" style="32" customWidth="1"/>
    <col min="5391" max="5391" width="13" style="32" customWidth="1"/>
    <col min="5392" max="5392" width="11.42578125" style="32" customWidth="1"/>
    <col min="5393" max="5393" width="18.85546875" style="32" customWidth="1"/>
    <col min="5394" max="5394" width="14" style="32" customWidth="1"/>
    <col min="5395" max="5395" width="46.28515625" style="32" customWidth="1"/>
    <col min="5396" max="5396" width="11.28515625" style="32" customWidth="1"/>
    <col min="5397" max="5633" width="11.42578125" style="32"/>
    <col min="5634" max="5634" width="0.140625" style="32" customWidth="1"/>
    <col min="5635" max="5635" width="7.5703125" style="32" customWidth="1"/>
    <col min="5636" max="5636" width="41" style="32" customWidth="1"/>
    <col min="5637" max="5637" width="14.28515625" style="32" customWidth="1"/>
    <col min="5638" max="5638" width="17" style="32" customWidth="1"/>
    <col min="5639" max="5639" width="14.28515625" style="32" bestFit="1" customWidth="1"/>
    <col min="5640" max="5640" width="12.7109375" style="32" customWidth="1"/>
    <col min="5641" max="5641" width="14.140625" style="32" customWidth="1"/>
    <col min="5642" max="5642" width="13.85546875" style="32" customWidth="1"/>
    <col min="5643" max="5643" width="15.7109375" style="32" bestFit="1" customWidth="1"/>
    <col min="5644" max="5644" width="13" style="32" bestFit="1" customWidth="1"/>
    <col min="5645" max="5645" width="16.5703125" style="32" bestFit="1" customWidth="1"/>
    <col min="5646" max="5646" width="13.85546875" style="32" customWidth="1"/>
    <col min="5647" max="5647" width="13" style="32" customWidth="1"/>
    <col min="5648" max="5648" width="11.42578125" style="32" customWidth="1"/>
    <col min="5649" max="5649" width="18.85546875" style="32" customWidth="1"/>
    <col min="5650" max="5650" width="14" style="32" customWidth="1"/>
    <col min="5651" max="5651" width="46.28515625" style="32" customWidth="1"/>
    <col min="5652" max="5652" width="11.28515625" style="32" customWidth="1"/>
    <col min="5653" max="5889" width="11.42578125" style="32"/>
    <col min="5890" max="5890" width="0.140625" style="32" customWidth="1"/>
    <col min="5891" max="5891" width="7.5703125" style="32" customWidth="1"/>
    <col min="5892" max="5892" width="41" style="32" customWidth="1"/>
    <col min="5893" max="5893" width="14.28515625" style="32" customWidth="1"/>
    <col min="5894" max="5894" width="17" style="32" customWidth="1"/>
    <col min="5895" max="5895" width="14.28515625" style="32" bestFit="1" customWidth="1"/>
    <col min="5896" max="5896" width="12.7109375" style="32" customWidth="1"/>
    <col min="5897" max="5897" width="14.140625" style="32" customWidth="1"/>
    <col min="5898" max="5898" width="13.85546875" style="32" customWidth="1"/>
    <col min="5899" max="5899" width="15.7109375" style="32" bestFit="1" customWidth="1"/>
    <col min="5900" max="5900" width="13" style="32" bestFit="1" customWidth="1"/>
    <col min="5901" max="5901" width="16.5703125" style="32" bestFit="1" customWidth="1"/>
    <col min="5902" max="5902" width="13.85546875" style="32" customWidth="1"/>
    <col min="5903" max="5903" width="13" style="32" customWidth="1"/>
    <col min="5904" max="5904" width="11.42578125" style="32" customWidth="1"/>
    <col min="5905" max="5905" width="18.85546875" style="32" customWidth="1"/>
    <col min="5906" max="5906" width="14" style="32" customWidth="1"/>
    <col min="5907" max="5907" width="46.28515625" style="32" customWidth="1"/>
    <col min="5908" max="5908" width="11.28515625" style="32" customWidth="1"/>
    <col min="5909" max="6145" width="11.42578125" style="32"/>
    <col min="6146" max="6146" width="0.140625" style="32" customWidth="1"/>
    <col min="6147" max="6147" width="7.5703125" style="32" customWidth="1"/>
    <col min="6148" max="6148" width="41" style="32" customWidth="1"/>
    <col min="6149" max="6149" width="14.28515625" style="32" customWidth="1"/>
    <col min="6150" max="6150" width="17" style="32" customWidth="1"/>
    <col min="6151" max="6151" width="14.28515625" style="32" bestFit="1" customWidth="1"/>
    <col min="6152" max="6152" width="12.7109375" style="32" customWidth="1"/>
    <col min="6153" max="6153" width="14.140625" style="32" customWidth="1"/>
    <col min="6154" max="6154" width="13.85546875" style="32" customWidth="1"/>
    <col min="6155" max="6155" width="15.7109375" style="32" bestFit="1" customWidth="1"/>
    <col min="6156" max="6156" width="13" style="32" bestFit="1" customWidth="1"/>
    <col min="6157" max="6157" width="16.5703125" style="32" bestFit="1" customWidth="1"/>
    <col min="6158" max="6158" width="13.85546875" style="32" customWidth="1"/>
    <col min="6159" max="6159" width="13" style="32" customWidth="1"/>
    <col min="6160" max="6160" width="11.42578125" style="32" customWidth="1"/>
    <col min="6161" max="6161" width="18.85546875" style="32" customWidth="1"/>
    <col min="6162" max="6162" width="14" style="32" customWidth="1"/>
    <col min="6163" max="6163" width="46.28515625" style="32" customWidth="1"/>
    <col min="6164" max="6164" width="11.28515625" style="32" customWidth="1"/>
    <col min="6165" max="6401" width="11.42578125" style="32"/>
    <col min="6402" max="6402" width="0.140625" style="32" customWidth="1"/>
    <col min="6403" max="6403" width="7.5703125" style="32" customWidth="1"/>
    <col min="6404" max="6404" width="41" style="32" customWidth="1"/>
    <col min="6405" max="6405" width="14.28515625" style="32" customWidth="1"/>
    <col min="6406" max="6406" width="17" style="32" customWidth="1"/>
    <col min="6407" max="6407" width="14.28515625" style="32" bestFit="1" customWidth="1"/>
    <col min="6408" max="6408" width="12.7109375" style="32" customWidth="1"/>
    <col min="6409" max="6409" width="14.140625" style="32" customWidth="1"/>
    <col min="6410" max="6410" width="13.85546875" style="32" customWidth="1"/>
    <col min="6411" max="6411" width="15.7109375" style="32" bestFit="1" customWidth="1"/>
    <col min="6412" max="6412" width="13" style="32" bestFit="1" customWidth="1"/>
    <col min="6413" max="6413" width="16.5703125" style="32" bestFit="1" customWidth="1"/>
    <col min="6414" max="6414" width="13.85546875" style="32" customWidth="1"/>
    <col min="6415" max="6415" width="13" style="32" customWidth="1"/>
    <col min="6416" max="6416" width="11.42578125" style="32" customWidth="1"/>
    <col min="6417" max="6417" width="18.85546875" style="32" customWidth="1"/>
    <col min="6418" max="6418" width="14" style="32" customWidth="1"/>
    <col min="6419" max="6419" width="46.28515625" style="32" customWidth="1"/>
    <col min="6420" max="6420" width="11.28515625" style="32" customWidth="1"/>
    <col min="6421" max="6657" width="11.42578125" style="32"/>
    <col min="6658" max="6658" width="0.140625" style="32" customWidth="1"/>
    <col min="6659" max="6659" width="7.5703125" style="32" customWidth="1"/>
    <col min="6660" max="6660" width="41" style="32" customWidth="1"/>
    <col min="6661" max="6661" width="14.28515625" style="32" customWidth="1"/>
    <col min="6662" max="6662" width="17" style="32" customWidth="1"/>
    <col min="6663" max="6663" width="14.28515625" style="32" bestFit="1" customWidth="1"/>
    <col min="6664" max="6664" width="12.7109375" style="32" customWidth="1"/>
    <col min="6665" max="6665" width="14.140625" style="32" customWidth="1"/>
    <col min="6666" max="6666" width="13.85546875" style="32" customWidth="1"/>
    <col min="6667" max="6667" width="15.7109375" style="32" bestFit="1" customWidth="1"/>
    <col min="6668" max="6668" width="13" style="32" bestFit="1" customWidth="1"/>
    <col min="6669" max="6669" width="16.5703125" style="32" bestFit="1" customWidth="1"/>
    <col min="6670" max="6670" width="13.85546875" style="32" customWidth="1"/>
    <col min="6671" max="6671" width="13" style="32" customWidth="1"/>
    <col min="6672" max="6672" width="11.42578125" style="32" customWidth="1"/>
    <col min="6673" max="6673" width="18.85546875" style="32" customWidth="1"/>
    <col min="6674" max="6674" width="14" style="32" customWidth="1"/>
    <col min="6675" max="6675" width="46.28515625" style="32" customWidth="1"/>
    <col min="6676" max="6676" width="11.28515625" style="32" customWidth="1"/>
    <col min="6677" max="6913" width="11.42578125" style="32"/>
    <col min="6914" max="6914" width="0.140625" style="32" customWidth="1"/>
    <col min="6915" max="6915" width="7.5703125" style="32" customWidth="1"/>
    <col min="6916" max="6916" width="41" style="32" customWidth="1"/>
    <col min="6917" max="6917" width="14.28515625" style="32" customWidth="1"/>
    <col min="6918" max="6918" width="17" style="32" customWidth="1"/>
    <col min="6919" max="6919" width="14.28515625" style="32" bestFit="1" customWidth="1"/>
    <col min="6920" max="6920" width="12.7109375" style="32" customWidth="1"/>
    <col min="6921" max="6921" width="14.140625" style="32" customWidth="1"/>
    <col min="6922" max="6922" width="13.85546875" style="32" customWidth="1"/>
    <col min="6923" max="6923" width="15.7109375" style="32" bestFit="1" customWidth="1"/>
    <col min="6924" max="6924" width="13" style="32" bestFit="1" customWidth="1"/>
    <col min="6925" max="6925" width="16.5703125" style="32" bestFit="1" customWidth="1"/>
    <col min="6926" max="6926" width="13.85546875" style="32" customWidth="1"/>
    <col min="6927" max="6927" width="13" style="32" customWidth="1"/>
    <col min="6928" max="6928" width="11.42578125" style="32" customWidth="1"/>
    <col min="6929" max="6929" width="18.85546875" style="32" customWidth="1"/>
    <col min="6930" max="6930" width="14" style="32" customWidth="1"/>
    <col min="6931" max="6931" width="46.28515625" style="32" customWidth="1"/>
    <col min="6932" max="6932" width="11.28515625" style="32" customWidth="1"/>
    <col min="6933" max="7169" width="11.42578125" style="32"/>
    <col min="7170" max="7170" width="0.140625" style="32" customWidth="1"/>
    <col min="7171" max="7171" width="7.5703125" style="32" customWidth="1"/>
    <col min="7172" max="7172" width="41" style="32" customWidth="1"/>
    <col min="7173" max="7173" width="14.28515625" style="32" customWidth="1"/>
    <col min="7174" max="7174" width="17" style="32" customWidth="1"/>
    <col min="7175" max="7175" width="14.28515625" style="32" bestFit="1" customWidth="1"/>
    <col min="7176" max="7176" width="12.7109375" style="32" customWidth="1"/>
    <col min="7177" max="7177" width="14.140625" style="32" customWidth="1"/>
    <col min="7178" max="7178" width="13.85546875" style="32" customWidth="1"/>
    <col min="7179" max="7179" width="15.7109375" style="32" bestFit="1" customWidth="1"/>
    <col min="7180" max="7180" width="13" style="32" bestFit="1" customWidth="1"/>
    <col min="7181" max="7181" width="16.5703125" style="32" bestFit="1" customWidth="1"/>
    <col min="7182" max="7182" width="13.85546875" style="32" customWidth="1"/>
    <col min="7183" max="7183" width="13" style="32" customWidth="1"/>
    <col min="7184" max="7184" width="11.42578125" style="32" customWidth="1"/>
    <col min="7185" max="7185" width="18.85546875" style="32" customWidth="1"/>
    <col min="7186" max="7186" width="14" style="32" customWidth="1"/>
    <col min="7187" max="7187" width="46.28515625" style="32" customWidth="1"/>
    <col min="7188" max="7188" width="11.28515625" style="32" customWidth="1"/>
    <col min="7189" max="7425" width="11.42578125" style="32"/>
    <col min="7426" max="7426" width="0.140625" style="32" customWidth="1"/>
    <col min="7427" max="7427" width="7.5703125" style="32" customWidth="1"/>
    <col min="7428" max="7428" width="41" style="32" customWidth="1"/>
    <col min="7429" max="7429" width="14.28515625" style="32" customWidth="1"/>
    <col min="7430" max="7430" width="17" style="32" customWidth="1"/>
    <col min="7431" max="7431" width="14.28515625" style="32" bestFit="1" customWidth="1"/>
    <col min="7432" max="7432" width="12.7109375" style="32" customWidth="1"/>
    <col min="7433" max="7433" width="14.140625" style="32" customWidth="1"/>
    <col min="7434" max="7434" width="13.85546875" style="32" customWidth="1"/>
    <col min="7435" max="7435" width="15.7109375" style="32" bestFit="1" customWidth="1"/>
    <col min="7436" max="7436" width="13" style="32" bestFit="1" customWidth="1"/>
    <col min="7437" max="7437" width="16.5703125" style="32" bestFit="1" customWidth="1"/>
    <col min="7438" max="7438" width="13.85546875" style="32" customWidth="1"/>
    <col min="7439" max="7439" width="13" style="32" customWidth="1"/>
    <col min="7440" max="7440" width="11.42578125" style="32" customWidth="1"/>
    <col min="7441" max="7441" width="18.85546875" style="32" customWidth="1"/>
    <col min="7442" max="7442" width="14" style="32" customWidth="1"/>
    <col min="7443" max="7443" width="46.28515625" style="32" customWidth="1"/>
    <col min="7444" max="7444" width="11.28515625" style="32" customWidth="1"/>
    <col min="7445" max="7681" width="11.42578125" style="32"/>
    <col min="7682" max="7682" width="0.140625" style="32" customWidth="1"/>
    <col min="7683" max="7683" width="7.5703125" style="32" customWidth="1"/>
    <col min="7684" max="7684" width="41" style="32" customWidth="1"/>
    <col min="7685" max="7685" width="14.28515625" style="32" customWidth="1"/>
    <col min="7686" max="7686" width="17" style="32" customWidth="1"/>
    <col min="7687" max="7687" width="14.28515625" style="32" bestFit="1" customWidth="1"/>
    <col min="7688" max="7688" width="12.7109375" style="32" customWidth="1"/>
    <col min="7689" max="7689" width="14.140625" style="32" customWidth="1"/>
    <col min="7690" max="7690" width="13.85546875" style="32" customWidth="1"/>
    <col min="7691" max="7691" width="15.7109375" style="32" bestFit="1" customWidth="1"/>
    <col min="7692" max="7692" width="13" style="32" bestFit="1" customWidth="1"/>
    <col min="7693" max="7693" width="16.5703125" style="32" bestFit="1" customWidth="1"/>
    <col min="7694" max="7694" width="13.85546875" style="32" customWidth="1"/>
    <col min="7695" max="7695" width="13" style="32" customWidth="1"/>
    <col min="7696" max="7696" width="11.42578125" style="32" customWidth="1"/>
    <col min="7697" max="7697" width="18.85546875" style="32" customWidth="1"/>
    <col min="7698" max="7698" width="14" style="32" customWidth="1"/>
    <col min="7699" max="7699" width="46.28515625" style="32" customWidth="1"/>
    <col min="7700" max="7700" width="11.28515625" style="32" customWidth="1"/>
    <col min="7701" max="7937" width="11.42578125" style="32"/>
    <col min="7938" max="7938" width="0.140625" style="32" customWidth="1"/>
    <col min="7939" max="7939" width="7.5703125" style="32" customWidth="1"/>
    <col min="7940" max="7940" width="41" style="32" customWidth="1"/>
    <col min="7941" max="7941" width="14.28515625" style="32" customWidth="1"/>
    <col min="7942" max="7942" width="17" style="32" customWidth="1"/>
    <col min="7943" max="7943" width="14.28515625" style="32" bestFit="1" customWidth="1"/>
    <col min="7944" max="7944" width="12.7109375" style="32" customWidth="1"/>
    <col min="7945" max="7945" width="14.140625" style="32" customWidth="1"/>
    <col min="7946" max="7946" width="13.85546875" style="32" customWidth="1"/>
    <col min="7947" max="7947" width="15.7109375" style="32" bestFit="1" customWidth="1"/>
    <col min="7948" max="7948" width="13" style="32" bestFit="1" customWidth="1"/>
    <col min="7949" max="7949" width="16.5703125" style="32" bestFit="1" customWidth="1"/>
    <col min="7950" max="7950" width="13.85546875" style="32" customWidth="1"/>
    <col min="7951" max="7951" width="13" style="32" customWidth="1"/>
    <col min="7952" max="7952" width="11.42578125" style="32" customWidth="1"/>
    <col min="7953" max="7953" width="18.85546875" style="32" customWidth="1"/>
    <col min="7954" max="7954" width="14" style="32" customWidth="1"/>
    <col min="7955" max="7955" width="46.28515625" style="32" customWidth="1"/>
    <col min="7956" max="7956" width="11.28515625" style="32" customWidth="1"/>
    <col min="7957" max="8193" width="11.42578125" style="32"/>
    <col min="8194" max="8194" width="0.140625" style="32" customWidth="1"/>
    <col min="8195" max="8195" width="7.5703125" style="32" customWidth="1"/>
    <col min="8196" max="8196" width="41" style="32" customWidth="1"/>
    <col min="8197" max="8197" width="14.28515625" style="32" customWidth="1"/>
    <col min="8198" max="8198" width="17" style="32" customWidth="1"/>
    <col min="8199" max="8199" width="14.28515625" style="32" bestFit="1" customWidth="1"/>
    <col min="8200" max="8200" width="12.7109375" style="32" customWidth="1"/>
    <col min="8201" max="8201" width="14.140625" style="32" customWidth="1"/>
    <col min="8202" max="8202" width="13.85546875" style="32" customWidth="1"/>
    <col min="8203" max="8203" width="15.7109375" style="32" bestFit="1" customWidth="1"/>
    <col min="8204" max="8204" width="13" style="32" bestFit="1" customWidth="1"/>
    <col min="8205" max="8205" width="16.5703125" style="32" bestFit="1" customWidth="1"/>
    <col min="8206" max="8206" width="13.85546875" style="32" customWidth="1"/>
    <col min="8207" max="8207" width="13" style="32" customWidth="1"/>
    <col min="8208" max="8208" width="11.42578125" style="32" customWidth="1"/>
    <col min="8209" max="8209" width="18.85546875" style="32" customWidth="1"/>
    <col min="8210" max="8210" width="14" style="32" customWidth="1"/>
    <col min="8211" max="8211" width="46.28515625" style="32" customWidth="1"/>
    <col min="8212" max="8212" width="11.28515625" style="32" customWidth="1"/>
    <col min="8213" max="8449" width="11.42578125" style="32"/>
    <col min="8450" max="8450" width="0.140625" style="32" customWidth="1"/>
    <col min="8451" max="8451" width="7.5703125" style="32" customWidth="1"/>
    <col min="8452" max="8452" width="41" style="32" customWidth="1"/>
    <col min="8453" max="8453" width="14.28515625" style="32" customWidth="1"/>
    <col min="8454" max="8454" width="17" style="32" customWidth="1"/>
    <col min="8455" max="8455" width="14.28515625" style="32" bestFit="1" customWidth="1"/>
    <col min="8456" max="8456" width="12.7109375" style="32" customWidth="1"/>
    <col min="8457" max="8457" width="14.140625" style="32" customWidth="1"/>
    <col min="8458" max="8458" width="13.85546875" style="32" customWidth="1"/>
    <col min="8459" max="8459" width="15.7109375" style="32" bestFit="1" customWidth="1"/>
    <col min="8460" max="8460" width="13" style="32" bestFit="1" customWidth="1"/>
    <col min="8461" max="8461" width="16.5703125" style="32" bestFit="1" customWidth="1"/>
    <col min="8462" max="8462" width="13.85546875" style="32" customWidth="1"/>
    <col min="8463" max="8463" width="13" style="32" customWidth="1"/>
    <col min="8464" max="8464" width="11.42578125" style="32" customWidth="1"/>
    <col min="8465" max="8465" width="18.85546875" style="32" customWidth="1"/>
    <col min="8466" max="8466" width="14" style="32" customWidth="1"/>
    <col min="8467" max="8467" width="46.28515625" style="32" customWidth="1"/>
    <col min="8468" max="8468" width="11.28515625" style="32" customWidth="1"/>
    <col min="8469" max="8705" width="11.42578125" style="32"/>
    <col min="8706" max="8706" width="0.140625" style="32" customWidth="1"/>
    <col min="8707" max="8707" width="7.5703125" style="32" customWidth="1"/>
    <col min="8708" max="8708" width="41" style="32" customWidth="1"/>
    <col min="8709" max="8709" width="14.28515625" style="32" customWidth="1"/>
    <col min="8710" max="8710" width="17" style="32" customWidth="1"/>
    <col min="8711" max="8711" width="14.28515625" style="32" bestFit="1" customWidth="1"/>
    <col min="8712" max="8712" width="12.7109375" style="32" customWidth="1"/>
    <col min="8713" max="8713" width="14.140625" style="32" customWidth="1"/>
    <col min="8714" max="8714" width="13.85546875" style="32" customWidth="1"/>
    <col min="8715" max="8715" width="15.7109375" style="32" bestFit="1" customWidth="1"/>
    <col min="8716" max="8716" width="13" style="32" bestFit="1" customWidth="1"/>
    <col min="8717" max="8717" width="16.5703125" style="32" bestFit="1" customWidth="1"/>
    <col min="8718" max="8718" width="13.85546875" style="32" customWidth="1"/>
    <col min="8719" max="8719" width="13" style="32" customWidth="1"/>
    <col min="8720" max="8720" width="11.42578125" style="32" customWidth="1"/>
    <col min="8721" max="8721" width="18.85546875" style="32" customWidth="1"/>
    <col min="8722" max="8722" width="14" style="32" customWidth="1"/>
    <col min="8723" max="8723" width="46.28515625" style="32" customWidth="1"/>
    <col min="8724" max="8724" width="11.28515625" style="32" customWidth="1"/>
    <col min="8725" max="8961" width="11.42578125" style="32"/>
    <col min="8962" max="8962" width="0.140625" style="32" customWidth="1"/>
    <col min="8963" max="8963" width="7.5703125" style="32" customWidth="1"/>
    <col min="8964" max="8964" width="41" style="32" customWidth="1"/>
    <col min="8965" max="8965" width="14.28515625" style="32" customWidth="1"/>
    <col min="8966" max="8966" width="17" style="32" customWidth="1"/>
    <col min="8967" max="8967" width="14.28515625" style="32" bestFit="1" customWidth="1"/>
    <col min="8968" max="8968" width="12.7109375" style="32" customWidth="1"/>
    <col min="8969" max="8969" width="14.140625" style="32" customWidth="1"/>
    <col min="8970" max="8970" width="13.85546875" style="32" customWidth="1"/>
    <col min="8971" max="8971" width="15.7109375" style="32" bestFit="1" customWidth="1"/>
    <col min="8972" max="8972" width="13" style="32" bestFit="1" customWidth="1"/>
    <col min="8973" max="8973" width="16.5703125" style="32" bestFit="1" customWidth="1"/>
    <col min="8974" max="8974" width="13.85546875" style="32" customWidth="1"/>
    <col min="8975" max="8975" width="13" style="32" customWidth="1"/>
    <col min="8976" max="8976" width="11.42578125" style="32" customWidth="1"/>
    <col min="8977" max="8977" width="18.85546875" style="32" customWidth="1"/>
    <col min="8978" max="8978" width="14" style="32" customWidth="1"/>
    <col min="8979" max="8979" width="46.28515625" style="32" customWidth="1"/>
    <col min="8980" max="8980" width="11.28515625" style="32" customWidth="1"/>
    <col min="8981" max="9217" width="11.42578125" style="32"/>
    <col min="9218" max="9218" width="0.140625" style="32" customWidth="1"/>
    <col min="9219" max="9219" width="7.5703125" style="32" customWidth="1"/>
    <col min="9220" max="9220" width="41" style="32" customWidth="1"/>
    <col min="9221" max="9221" width="14.28515625" style="32" customWidth="1"/>
    <col min="9222" max="9222" width="17" style="32" customWidth="1"/>
    <col min="9223" max="9223" width="14.28515625" style="32" bestFit="1" customWidth="1"/>
    <col min="9224" max="9224" width="12.7109375" style="32" customWidth="1"/>
    <col min="9225" max="9225" width="14.140625" style="32" customWidth="1"/>
    <col min="9226" max="9226" width="13.85546875" style="32" customWidth="1"/>
    <col min="9227" max="9227" width="15.7109375" style="32" bestFit="1" customWidth="1"/>
    <col min="9228" max="9228" width="13" style="32" bestFit="1" customWidth="1"/>
    <col min="9229" max="9229" width="16.5703125" style="32" bestFit="1" customWidth="1"/>
    <col min="9230" max="9230" width="13.85546875" style="32" customWidth="1"/>
    <col min="9231" max="9231" width="13" style="32" customWidth="1"/>
    <col min="9232" max="9232" width="11.42578125" style="32" customWidth="1"/>
    <col min="9233" max="9233" width="18.85546875" style="32" customWidth="1"/>
    <col min="9234" max="9234" width="14" style="32" customWidth="1"/>
    <col min="9235" max="9235" width="46.28515625" style="32" customWidth="1"/>
    <col min="9236" max="9236" width="11.28515625" style="32" customWidth="1"/>
    <col min="9237" max="9473" width="11.42578125" style="32"/>
    <col min="9474" max="9474" width="0.140625" style="32" customWidth="1"/>
    <col min="9475" max="9475" width="7.5703125" style="32" customWidth="1"/>
    <col min="9476" max="9476" width="41" style="32" customWidth="1"/>
    <col min="9477" max="9477" width="14.28515625" style="32" customWidth="1"/>
    <col min="9478" max="9478" width="17" style="32" customWidth="1"/>
    <col min="9479" max="9479" width="14.28515625" style="32" bestFit="1" customWidth="1"/>
    <col min="9480" max="9480" width="12.7109375" style="32" customWidth="1"/>
    <col min="9481" max="9481" width="14.140625" style="32" customWidth="1"/>
    <col min="9482" max="9482" width="13.85546875" style="32" customWidth="1"/>
    <col min="9483" max="9483" width="15.7109375" style="32" bestFit="1" customWidth="1"/>
    <col min="9484" max="9484" width="13" style="32" bestFit="1" customWidth="1"/>
    <col min="9485" max="9485" width="16.5703125" style="32" bestFit="1" customWidth="1"/>
    <col min="9486" max="9486" width="13.85546875" style="32" customWidth="1"/>
    <col min="9487" max="9487" width="13" style="32" customWidth="1"/>
    <col min="9488" max="9488" width="11.42578125" style="32" customWidth="1"/>
    <col min="9489" max="9489" width="18.85546875" style="32" customWidth="1"/>
    <col min="9490" max="9490" width="14" style="32" customWidth="1"/>
    <col min="9491" max="9491" width="46.28515625" style="32" customWidth="1"/>
    <col min="9492" max="9492" width="11.28515625" style="32" customWidth="1"/>
    <col min="9493" max="9729" width="11.42578125" style="32"/>
    <col min="9730" max="9730" width="0.140625" style="32" customWidth="1"/>
    <col min="9731" max="9731" width="7.5703125" style="32" customWidth="1"/>
    <col min="9732" max="9732" width="41" style="32" customWidth="1"/>
    <col min="9733" max="9733" width="14.28515625" style="32" customWidth="1"/>
    <col min="9734" max="9734" width="17" style="32" customWidth="1"/>
    <col min="9735" max="9735" width="14.28515625" style="32" bestFit="1" customWidth="1"/>
    <col min="9736" max="9736" width="12.7109375" style="32" customWidth="1"/>
    <col min="9737" max="9737" width="14.140625" style="32" customWidth="1"/>
    <col min="9738" max="9738" width="13.85546875" style="32" customWidth="1"/>
    <col min="9739" max="9739" width="15.7109375" style="32" bestFit="1" customWidth="1"/>
    <col min="9740" max="9740" width="13" style="32" bestFit="1" customWidth="1"/>
    <col min="9741" max="9741" width="16.5703125" style="32" bestFit="1" customWidth="1"/>
    <col min="9742" max="9742" width="13.85546875" style="32" customWidth="1"/>
    <col min="9743" max="9743" width="13" style="32" customWidth="1"/>
    <col min="9744" max="9744" width="11.42578125" style="32" customWidth="1"/>
    <col min="9745" max="9745" width="18.85546875" style="32" customWidth="1"/>
    <col min="9746" max="9746" width="14" style="32" customWidth="1"/>
    <col min="9747" max="9747" width="46.28515625" style="32" customWidth="1"/>
    <col min="9748" max="9748" width="11.28515625" style="32" customWidth="1"/>
    <col min="9749" max="9985" width="11.42578125" style="32"/>
    <col min="9986" max="9986" width="0.140625" style="32" customWidth="1"/>
    <col min="9987" max="9987" width="7.5703125" style="32" customWidth="1"/>
    <col min="9988" max="9988" width="41" style="32" customWidth="1"/>
    <col min="9989" max="9989" width="14.28515625" style="32" customWidth="1"/>
    <col min="9990" max="9990" width="17" style="32" customWidth="1"/>
    <col min="9991" max="9991" width="14.28515625" style="32" bestFit="1" customWidth="1"/>
    <col min="9992" max="9992" width="12.7109375" style="32" customWidth="1"/>
    <col min="9993" max="9993" width="14.140625" style="32" customWidth="1"/>
    <col min="9994" max="9994" width="13.85546875" style="32" customWidth="1"/>
    <col min="9995" max="9995" width="15.7109375" style="32" bestFit="1" customWidth="1"/>
    <col min="9996" max="9996" width="13" style="32" bestFit="1" customWidth="1"/>
    <col min="9997" max="9997" width="16.5703125" style="32" bestFit="1" customWidth="1"/>
    <col min="9998" max="9998" width="13.85546875" style="32" customWidth="1"/>
    <col min="9999" max="9999" width="13" style="32" customWidth="1"/>
    <col min="10000" max="10000" width="11.42578125" style="32" customWidth="1"/>
    <col min="10001" max="10001" width="18.85546875" style="32" customWidth="1"/>
    <col min="10002" max="10002" width="14" style="32" customWidth="1"/>
    <col min="10003" max="10003" width="46.28515625" style="32" customWidth="1"/>
    <col min="10004" max="10004" width="11.28515625" style="32" customWidth="1"/>
    <col min="10005" max="10241" width="11.42578125" style="32"/>
    <col min="10242" max="10242" width="0.140625" style="32" customWidth="1"/>
    <col min="10243" max="10243" width="7.5703125" style="32" customWidth="1"/>
    <col min="10244" max="10244" width="41" style="32" customWidth="1"/>
    <col min="10245" max="10245" width="14.28515625" style="32" customWidth="1"/>
    <col min="10246" max="10246" width="17" style="32" customWidth="1"/>
    <col min="10247" max="10247" width="14.28515625" style="32" bestFit="1" customWidth="1"/>
    <col min="10248" max="10248" width="12.7109375" style="32" customWidth="1"/>
    <col min="10249" max="10249" width="14.140625" style="32" customWidth="1"/>
    <col min="10250" max="10250" width="13.85546875" style="32" customWidth="1"/>
    <col min="10251" max="10251" width="15.7109375" style="32" bestFit="1" customWidth="1"/>
    <col min="10252" max="10252" width="13" style="32" bestFit="1" customWidth="1"/>
    <col min="10253" max="10253" width="16.5703125" style="32" bestFit="1" customWidth="1"/>
    <col min="10254" max="10254" width="13.85546875" style="32" customWidth="1"/>
    <col min="10255" max="10255" width="13" style="32" customWidth="1"/>
    <col min="10256" max="10256" width="11.42578125" style="32" customWidth="1"/>
    <col min="10257" max="10257" width="18.85546875" style="32" customWidth="1"/>
    <col min="10258" max="10258" width="14" style="32" customWidth="1"/>
    <col min="10259" max="10259" width="46.28515625" style="32" customWidth="1"/>
    <col min="10260" max="10260" width="11.28515625" style="32" customWidth="1"/>
    <col min="10261" max="10497" width="11.42578125" style="32"/>
    <col min="10498" max="10498" width="0.140625" style="32" customWidth="1"/>
    <col min="10499" max="10499" width="7.5703125" style="32" customWidth="1"/>
    <col min="10500" max="10500" width="41" style="32" customWidth="1"/>
    <col min="10501" max="10501" width="14.28515625" style="32" customWidth="1"/>
    <col min="10502" max="10502" width="17" style="32" customWidth="1"/>
    <col min="10503" max="10503" width="14.28515625" style="32" bestFit="1" customWidth="1"/>
    <col min="10504" max="10504" width="12.7109375" style="32" customWidth="1"/>
    <col min="10505" max="10505" width="14.140625" style="32" customWidth="1"/>
    <col min="10506" max="10506" width="13.85546875" style="32" customWidth="1"/>
    <col min="10507" max="10507" width="15.7109375" style="32" bestFit="1" customWidth="1"/>
    <col min="10508" max="10508" width="13" style="32" bestFit="1" customWidth="1"/>
    <col min="10509" max="10509" width="16.5703125" style="32" bestFit="1" customWidth="1"/>
    <col min="10510" max="10510" width="13.85546875" style="32" customWidth="1"/>
    <col min="10511" max="10511" width="13" style="32" customWidth="1"/>
    <col min="10512" max="10512" width="11.42578125" style="32" customWidth="1"/>
    <col min="10513" max="10513" width="18.85546875" style="32" customWidth="1"/>
    <col min="10514" max="10514" width="14" style="32" customWidth="1"/>
    <col min="10515" max="10515" width="46.28515625" style="32" customWidth="1"/>
    <col min="10516" max="10516" width="11.28515625" style="32" customWidth="1"/>
    <col min="10517" max="10753" width="11.42578125" style="32"/>
    <col min="10754" max="10754" width="0.140625" style="32" customWidth="1"/>
    <col min="10755" max="10755" width="7.5703125" style="32" customWidth="1"/>
    <col min="10756" max="10756" width="41" style="32" customWidth="1"/>
    <col min="10757" max="10757" width="14.28515625" style="32" customWidth="1"/>
    <col min="10758" max="10758" width="17" style="32" customWidth="1"/>
    <col min="10759" max="10759" width="14.28515625" style="32" bestFit="1" customWidth="1"/>
    <col min="10760" max="10760" width="12.7109375" style="32" customWidth="1"/>
    <col min="10761" max="10761" width="14.140625" style="32" customWidth="1"/>
    <col min="10762" max="10762" width="13.85546875" style="32" customWidth="1"/>
    <col min="10763" max="10763" width="15.7109375" style="32" bestFit="1" customWidth="1"/>
    <col min="10764" max="10764" width="13" style="32" bestFit="1" customWidth="1"/>
    <col min="10765" max="10765" width="16.5703125" style="32" bestFit="1" customWidth="1"/>
    <col min="10766" max="10766" width="13.85546875" style="32" customWidth="1"/>
    <col min="10767" max="10767" width="13" style="32" customWidth="1"/>
    <col min="10768" max="10768" width="11.42578125" style="32" customWidth="1"/>
    <col min="10769" max="10769" width="18.85546875" style="32" customWidth="1"/>
    <col min="10770" max="10770" width="14" style="32" customWidth="1"/>
    <col min="10771" max="10771" width="46.28515625" style="32" customWidth="1"/>
    <col min="10772" max="10772" width="11.28515625" style="32" customWidth="1"/>
    <col min="10773" max="11009" width="11.42578125" style="32"/>
    <col min="11010" max="11010" width="0.140625" style="32" customWidth="1"/>
    <col min="11011" max="11011" width="7.5703125" style="32" customWidth="1"/>
    <col min="11012" max="11012" width="41" style="32" customWidth="1"/>
    <col min="11013" max="11013" width="14.28515625" style="32" customWidth="1"/>
    <col min="11014" max="11014" width="17" style="32" customWidth="1"/>
    <col min="11015" max="11015" width="14.28515625" style="32" bestFit="1" customWidth="1"/>
    <col min="11016" max="11016" width="12.7109375" style="32" customWidth="1"/>
    <col min="11017" max="11017" width="14.140625" style="32" customWidth="1"/>
    <col min="11018" max="11018" width="13.85546875" style="32" customWidth="1"/>
    <col min="11019" max="11019" width="15.7109375" style="32" bestFit="1" customWidth="1"/>
    <col min="11020" max="11020" width="13" style="32" bestFit="1" customWidth="1"/>
    <col min="11021" max="11021" width="16.5703125" style="32" bestFit="1" customWidth="1"/>
    <col min="11022" max="11022" width="13.85546875" style="32" customWidth="1"/>
    <col min="11023" max="11023" width="13" style="32" customWidth="1"/>
    <col min="11024" max="11024" width="11.42578125" style="32" customWidth="1"/>
    <col min="11025" max="11025" width="18.85546875" style="32" customWidth="1"/>
    <col min="11026" max="11026" width="14" style="32" customWidth="1"/>
    <col min="11027" max="11027" width="46.28515625" style="32" customWidth="1"/>
    <col min="11028" max="11028" width="11.28515625" style="32" customWidth="1"/>
    <col min="11029" max="11265" width="11.42578125" style="32"/>
    <col min="11266" max="11266" width="0.140625" style="32" customWidth="1"/>
    <col min="11267" max="11267" width="7.5703125" style="32" customWidth="1"/>
    <col min="11268" max="11268" width="41" style="32" customWidth="1"/>
    <col min="11269" max="11269" width="14.28515625" style="32" customWidth="1"/>
    <col min="11270" max="11270" width="17" style="32" customWidth="1"/>
    <col min="11271" max="11271" width="14.28515625" style="32" bestFit="1" customWidth="1"/>
    <col min="11272" max="11272" width="12.7109375" style="32" customWidth="1"/>
    <col min="11273" max="11273" width="14.140625" style="32" customWidth="1"/>
    <col min="11274" max="11274" width="13.85546875" style="32" customWidth="1"/>
    <col min="11275" max="11275" width="15.7109375" style="32" bestFit="1" customWidth="1"/>
    <col min="11276" max="11276" width="13" style="32" bestFit="1" customWidth="1"/>
    <col min="11277" max="11277" width="16.5703125" style="32" bestFit="1" customWidth="1"/>
    <col min="11278" max="11278" width="13.85546875" style="32" customWidth="1"/>
    <col min="11279" max="11279" width="13" style="32" customWidth="1"/>
    <col min="11280" max="11280" width="11.42578125" style="32" customWidth="1"/>
    <col min="11281" max="11281" width="18.85546875" style="32" customWidth="1"/>
    <col min="11282" max="11282" width="14" style="32" customWidth="1"/>
    <col min="11283" max="11283" width="46.28515625" style="32" customWidth="1"/>
    <col min="11284" max="11284" width="11.28515625" style="32" customWidth="1"/>
    <col min="11285" max="11521" width="11.42578125" style="32"/>
    <col min="11522" max="11522" width="0.140625" style="32" customWidth="1"/>
    <col min="11523" max="11523" width="7.5703125" style="32" customWidth="1"/>
    <col min="11524" max="11524" width="41" style="32" customWidth="1"/>
    <col min="11525" max="11525" width="14.28515625" style="32" customWidth="1"/>
    <col min="11526" max="11526" width="17" style="32" customWidth="1"/>
    <col min="11527" max="11527" width="14.28515625" style="32" bestFit="1" customWidth="1"/>
    <col min="11528" max="11528" width="12.7109375" style="32" customWidth="1"/>
    <col min="11529" max="11529" width="14.140625" style="32" customWidth="1"/>
    <col min="11530" max="11530" width="13.85546875" style="32" customWidth="1"/>
    <col min="11531" max="11531" width="15.7109375" style="32" bestFit="1" customWidth="1"/>
    <col min="11532" max="11532" width="13" style="32" bestFit="1" customWidth="1"/>
    <col min="11533" max="11533" width="16.5703125" style="32" bestFit="1" customWidth="1"/>
    <col min="11534" max="11534" width="13.85546875" style="32" customWidth="1"/>
    <col min="11535" max="11535" width="13" style="32" customWidth="1"/>
    <col min="11536" max="11536" width="11.42578125" style="32" customWidth="1"/>
    <col min="11537" max="11537" width="18.85546875" style="32" customWidth="1"/>
    <col min="11538" max="11538" width="14" style="32" customWidth="1"/>
    <col min="11539" max="11539" width="46.28515625" style="32" customWidth="1"/>
    <col min="11540" max="11540" width="11.28515625" style="32" customWidth="1"/>
    <col min="11541" max="11777" width="11.42578125" style="32"/>
    <col min="11778" max="11778" width="0.140625" style="32" customWidth="1"/>
    <col min="11779" max="11779" width="7.5703125" style="32" customWidth="1"/>
    <col min="11780" max="11780" width="41" style="32" customWidth="1"/>
    <col min="11781" max="11781" width="14.28515625" style="32" customWidth="1"/>
    <col min="11782" max="11782" width="17" style="32" customWidth="1"/>
    <col min="11783" max="11783" width="14.28515625" style="32" bestFit="1" customWidth="1"/>
    <col min="11784" max="11784" width="12.7109375" style="32" customWidth="1"/>
    <col min="11785" max="11785" width="14.140625" style="32" customWidth="1"/>
    <col min="11786" max="11786" width="13.85546875" style="32" customWidth="1"/>
    <col min="11787" max="11787" width="15.7109375" style="32" bestFit="1" customWidth="1"/>
    <col min="11788" max="11788" width="13" style="32" bestFit="1" customWidth="1"/>
    <col min="11789" max="11789" width="16.5703125" style="32" bestFit="1" customWidth="1"/>
    <col min="11790" max="11790" width="13.85546875" style="32" customWidth="1"/>
    <col min="11791" max="11791" width="13" style="32" customWidth="1"/>
    <col min="11792" max="11792" width="11.42578125" style="32" customWidth="1"/>
    <col min="11793" max="11793" width="18.85546875" style="32" customWidth="1"/>
    <col min="11794" max="11794" width="14" style="32" customWidth="1"/>
    <col min="11795" max="11795" width="46.28515625" style="32" customWidth="1"/>
    <col min="11796" max="11796" width="11.28515625" style="32" customWidth="1"/>
    <col min="11797" max="12033" width="11.42578125" style="32"/>
    <col min="12034" max="12034" width="0.140625" style="32" customWidth="1"/>
    <col min="12035" max="12035" width="7.5703125" style="32" customWidth="1"/>
    <col min="12036" max="12036" width="41" style="32" customWidth="1"/>
    <col min="12037" max="12037" width="14.28515625" style="32" customWidth="1"/>
    <col min="12038" max="12038" width="17" style="32" customWidth="1"/>
    <col min="12039" max="12039" width="14.28515625" style="32" bestFit="1" customWidth="1"/>
    <col min="12040" max="12040" width="12.7109375" style="32" customWidth="1"/>
    <col min="12041" max="12041" width="14.140625" style="32" customWidth="1"/>
    <col min="12042" max="12042" width="13.85546875" style="32" customWidth="1"/>
    <col min="12043" max="12043" width="15.7109375" style="32" bestFit="1" customWidth="1"/>
    <col min="12044" max="12044" width="13" style="32" bestFit="1" customWidth="1"/>
    <col min="12045" max="12045" width="16.5703125" style="32" bestFit="1" customWidth="1"/>
    <col min="12046" max="12046" width="13.85546875" style="32" customWidth="1"/>
    <col min="12047" max="12047" width="13" style="32" customWidth="1"/>
    <col min="12048" max="12048" width="11.42578125" style="32" customWidth="1"/>
    <col min="12049" max="12049" width="18.85546875" style="32" customWidth="1"/>
    <col min="12050" max="12050" width="14" style="32" customWidth="1"/>
    <col min="12051" max="12051" width="46.28515625" style="32" customWidth="1"/>
    <col min="12052" max="12052" width="11.28515625" style="32" customWidth="1"/>
    <col min="12053" max="12289" width="11.42578125" style="32"/>
    <col min="12290" max="12290" width="0.140625" style="32" customWidth="1"/>
    <col min="12291" max="12291" width="7.5703125" style="32" customWidth="1"/>
    <col min="12292" max="12292" width="41" style="32" customWidth="1"/>
    <col min="12293" max="12293" width="14.28515625" style="32" customWidth="1"/>
    <col min="12294" max="12294" width="17" style="32" customWidth="1"/>
    <col min="12295" max="12295" width="14.28515625" style="32" bestFit="1" customWidth="1"/>
    <col min="12296" max="12296" width="12.7109375" style="32" customWidth="1"/>
    <col min="12297" max="12297" width="14.140625" style="32" customWidth="1"/>
    <col min="12298" max="12298" width="13.85546875" style="32" customWidth="1"/>
    <col min="12299" max="12299" width="15.7109375" style="32" bestFit="1" customWidth="1"/>
    <col min="12300" max="12300" width="13" style="32" bestFit="1" customWidth="1"/>
    <col min="12301" max="12301" width="16.5703125" style="32" bestFit="1" customWidth="1"/>
    <col min="12302" max="12302" width="13.85546875" style="32" customWidth="1"/>
    <col min="12303" max="12303" width="13" style="32" customWidth="1"/>
    <col min="12304" max="12304" width="11.42578125" style="32" customWidth="1"/>
    <col min="12305" max="12305" width="18.85546875" style="32" customWidth="1"/>
    <col min="12306" max="12306" width="14" style="32" customWidth="1"/>
    <col min="12307" max="12307" width="46.28515625" style="32" customWidth="1"/>
    <col min="12308" max="12308" width="11.28515625" style="32" customWidth="1"/>
    <col min="12309" max="12545" width="11.42578125" style="32"/>
    <col min="12546" max="12546" width="0.140625" style="32" customWidth="1"/>
    <col min="12547" max="12547" width="7.5703125" style="32" customWidth="1"/>
    <col min="12548" max="12548" width="41" style="32" customWidth="1"/>
    <col min="12549" max="12549" width="14.28515625" style="32" customWidth="1"/>
    <col min="12550" max="12550" width="17" style="32" customWidth="1"/>
    <col min="12551" max="12551" width="14.28515625" style="32" bestFit="1" customWidth="1"/>
    <col min="12552" max="12552" width="12.7109375" style="32" customWidth="1"/>
    <col min="12553" max="12553" width="14.140625" style="32" customWidth="1"/>
    <col min="12554" max="12554" width="13.85546875" style="32" customWidth="1"/>
    <col min="12555" max="12555" width="15.7109375" style="32" bestFit="1" customWidth="1"/>
    <col min="12556" max="12556" width="13" style="32" bestFit="1" customWidth="1"/>
    <col min="12557" max="12557" width="16.5703125" style="32" bestFit="1" customWidth="1"/>
    <col min="12558" max="12558" width="13.85546875" style="32" customWidth="1"/>
    <col min="12559" max="12559" width="13" style="32" customWidth="1"/>
    <col min="12560" max="12560" width="11.42578125" style="32" customWidth="1"/>
    <col min="12561" max="12561" width="18.85546875" style="32" customWidth="1"/>
    <col min="12562" max="12562" width="14" style="32" customWidth="1"/>
    <col min="12563" max="12563" width="46.28515625" style="32" customWidth="1"/>
    <col min="12564" max="12564" width="11.28515625" style="32" customWidth="1"/>
    <col min="12565" max="12801" width="11.42578125" style="32"/>
    <col min="12802" max="12802" width="0.140625" style="32" customWidth="1"/>
    <col min="12803" max="12803" width="7.5703125" style="32" customWidth="1"/>
    <col min="12804" max="12804" width="41" style="32" customWidth="1"/>
    <col min="12805" max="12805" width="14.28515625" style="32" customWidth="1"/>
    <col min="12806" max="12806" width="17" style="32" customWidth="1"/>
    <col min="12807" max="12807" width="14.28515625" style="32" bestFit="1" customWidth="1"/>
    <col min="12808" max="12808" width="12.7109375" style="32" customWidth="1"/>
    <col min="12809" max="12809" width="14.140625" style="32" customWidth="1"/>
    <col min="12810" max="12810" width="13.85546875" style="32" customWidth="1"/>
    <col min="12811" max="12811" width="15.7109375" style="32" bestFit="1" customWidth="1"/>
    <col min="12812" max="12812" width="13" style="32" bestFit="1" customWidth="1"/>
    <col min="12813" max="12813" width="16.5703125" style="32" bestFit="1" customWidth="1"/>
    <col min="12814" max="12814" width="13.85546875" style="32" customWidth="1"/>
    <col min="12815" max="12815" width="13" style="32" customWidth="1"/>
    <col min="12816" max="12816" width="11.42578125" style="32" customWidth="1"/>
    <col min="12817" max="12817" width="18.85546875" style="32" customWidth="1"/>
    <col min="12818" max="12818" width="14" style="32" customWidth="1"/>
    <col min="12819" max="12819" width="46.28515625" style="32" customWidth="1"/>
    <col min="12820" max="12820" width="11.28515625" style="32" customWidth="1"/>
    <col min="12821" max="13057" width="11.42578125" style="32"/>
    <col min="13058" max="13058" width="0.140625" style="32" customWidth="1"/>
    <col min="13059" max="13059" width="7.5703125" style="32" customWidth="1"/>
    <col min="13060" max="13060" width="41" style="32" customWidth="1"/>
    <col min="13061" max="13061" width="14.28515625" style="32" customWidth="1"/>
    <col min="13062" max="13062" width="17" style="32" customWidth="1"/>
    <col min="13063" max="13063" width="14.28515625" style="32" bestFit="1" customWidth="1"/>
    <col min="13064" max="13064" width="12.7109375" style="32" customWidth="1"/>
    <col min="13065" max="13065" width="14.140625" style="32" customWidth="1"/>
    <col min="13066" max="13066" width="13.85546875" style="32" customWidth="1"/>
    <col min="13067" max="13067" width="15.7109375" style="32" bestFit="1" customWidth="1"/>
    <col min="13068" max="13068" width="13" style="32" bestFit="1" customWidth="1"/>
    <col min="13069" max="13069" width="16.5703125" style="32" bestFit="1" customWidth="1"/>
    <col min="13070" max="13070" width="13.85546875" style="32" customWidth="1"/>
    <col min="13071" max="13071" width="13" style="32" customWidth="1"/>
    <col min="13072" max="13072" width="11.42578125" style="32" customWidth="1"/>
    <col min="13073" max="13073" width="18.85546875" style="32" customWidth="1"/>
    <col min="13074" max="13074" width="14" style="32" customWidth="1"/>
    <col min="13075" max="13075" width="46.28515625" style="32" customWidth="1"/>
    <col min="13076" max="13076" width="11.28515625" style="32" customWidth="1"/>
    <col min="13077" max="13313" width="11.42578125" style="32"/>
    <col min="13314" max="13314" width="0.140625" style="32" customWidth="1"/>
    <col min="13315" max="13315" width="7.5703125" style="32" customWidth="1"/>
    <col min="13316" max="13316" width="41" style="32" customWidth="1"/>
    <col min="13317" max="13317" width="14.28515625" style="32" customWidth="1"/>
    <col min="13318" max="13318" width="17" style="32" customWidth="1"/>
    <col min="13319" max="13319" width="14.28515625" style="32" bestFit="1" customWidth="1"/>
    <col min="13320" max="13320" width="12.7109375" style="32" customWidth="1"/>
    <col min="13321" max="13321" width="14.140625" style="32" customWidth="1"/>
    <col min="13322" max="13322" width="13.85546875" style="32" customWidth="1"/>
    <col min="13323" max="13323" width="15.7109375" style="32" bestFit="1" customWidth="1"/>
    <col min="13324" max="13324" width="13" style="32" bestFit="1" customWidth="1"/>
    <col min="13325" max="13325" width="16.5703125" style="32" bestFit="1" customWidth="1"/>
    <col min="13326" max="13326" width="13.85546875" style="32" customWidth="1"/>
    <col min="13327" max="13327" width="13" style="32" customWidth="1"/>
    <col min="13328" max="13328" width="11.42578125" style="32" customWidth="1"/>
    <col min="13329" max="13329" width="18.85546875" style="32" customWidth="1"/>
    <col min="13330" max="13330" width="14" style="32" customWidth="1"/>
    <col min="13331" max="13331" width="46.28515625" style="32" customWidth="1"/>
    <col min="13332" max="13332" width="11.28515625" style="32" customWidth="1"/>
    <col min="13333" max="13569" width="11.42578125" style="32"/>
    <col min="13570" max="13570" width="0.140625" style="32" customWidth="1"/>
    <col min="13571" max="13571" width="7.5703125" style="32" customWidth="1"/>
    <col min="13572" max="13572" width="41" style="32" customWidth="1"/>
    <col min="13573" max="13573" width="14.28515625" style="32" customWidth="1"/>
    <col min="13574" max="13574" width="17" style="32" customWidth="1"/>
    <col min="13575" max="13575" width="14.28515625" style="32" bestFit="1" customWidth="1"/>
    <col min="13576" max="13576" width="12.7109375" style="32" customWidth="1"/>
    <col min="13577" max="13577" width="14.140625" style="32" customWidth="1"/>
    <col min="13578" max="13578" width="13.85546875" style="32" customWidth="1"/>
    <col min="13579" max="13579" width="15.7109375" style="32" bestFit="1" customWidth="1"/>
    <col min="13580" max="13580" width="13" style="32" bestFit="1" customWidth="1"/>
    <col min="13581" max="13581" width="16.5703125" style="32" bestFit="1" customWidth="1"/>
    <col min="13582" max="13582" width="13.85546875" style="32" customWidth="1"/>
    <col min="13583" max="13583" width="13" style="32" customWidth="1"/>
    <col min="13584" max="13584" width="11.42578125" style="32" customWidth="1"/>
    <col min="13585" max="13585" width="18.85546875" style="32" customWidth="1"/>
    <col min="13586" max="13586" width="14" style="32" customWidth="1"/>
    <col min="13587" max="13587" width="46.28515625" style="32" customWidth="1"/>
    <col min="13588" max="13588" width="11.28515625" style="32" customWidth="1"/>
    <col min="13589" max="13825" width="11.42578125" style="32"/>
    <col min="13826" max="13826" width="0.140625" style="32" customWidth="1"/>
    <col min="13827" max="13827" width="7.5703125" style="32" customWidth="1"/>
    <col min="13828" max="13828" width="41" style="32" customWidth="1"/>
    <col min="13829" max="13829" width="14.28515625" style="32" customWidth="1"/>
    <col min="13830" max="13830" width="17" style="32" customWidth="1"/>
    <col min="13831" max="13831" width="14.28515625" style="32" bestFit="1" customWidth="1"/>
    <col min="13832" max="13832" width="12.7109375" style="32" customWidth="1"/>
    <col min="13833" max="13833" width="14.140625" style="32" customWidth="1"/>
    <col min="13834" max="13834" width="13.85546875" style="32" customWidth="1"/>
    <col min="13835" max="13835" width="15.7109375" style="32" bestFit="1" customWidth="1"/>
    <col min="13836" max="13836" width="13" style="32" bestFit="1" customWidth="1"/>
    <col min="13837" max="13837" width="16.5703125" style="32" bestFit="1" customWidth="1"/>
    <col min="13838" max="13838" width="13.85546875" style="32" customWidth="1"/>
    <col min="13839" max="13839" width="13" style="32" customWidth="1"/>
    <col min="13840" max="13840" width="11.42578125" style="32" customWidth="1"/>
    <col min="13841" max="13841" width="18.85546875" style="32" customWidth="1"/>
    <col min="13842" max="13842" width="14" style="32" customWidth="1"/>
    <col min="13843" max="13843" width="46.28515625" style="32" customWidth="1"/>
    <col min="13844" max="13844" width="11.28515625" style="32" customWidth="1"/>
    <col min="13845" max="14081" width="11.42578125" style="32"/>
    <col min="14082" max="14082" width="0.140625" style="32" customWidth="1"/>
    <col min="14083" max="14083" width="7.5703125" style="32" customWidth="1"/>
    <col min="14084" max="14084" width="41" style="32" customWidth="1"/>
    <col min="14085" max="14085" width="14.28515625" style="32" customWidth="1"/>
    <col min="14086" max="14086" width="17" style="32" customWidth="1"/>
    <col min="14087" max="14087" width="14.28515625" style="32" bestFit="1" customWidth="1"/>
    <col min="14088" max="14088" width="12.7109375" style="32" customWidth="1"/>
    <col min="14089" max="14089" width="14.140625" style="32" customWidth="1"/>
    <col min="14090" max="14090" width="13.85546875" style="32" customWidth="1"/>
    <col min="14091" max="14091" width="15.7109375" style="32" bestFit="1" customWidth="1"/>
    <col min="14092" max="14092" width="13" style="32" bestFit="1" customWidth="1"/>
    <col min="14093" max="14093" width="16.5703125" style="32" bestFit="1" customWidth="1"/>
    <col min="14094" max="14094" width="13.85546875" style="32" customWidth="1"/>
    <col min="14095" max="14095" width="13" style="32" customWidth="1"/>
    <col min="14096" max="14096" width="11.42578125" style="32" customWidth="1"/>
    <col min="14097" max="14097" width="18.85546875" style="32" customWidth="1"/>
    <col min="14098" max="14098" width="14" style="32" customWidth="1"/>
    <col min="14099" max="14099" width="46.28515625" style="32" customWidth="1"/>
    <col min="14100" max="14100" width="11.28515625" style="32" customWidth="1"/>
    <col min="14101" max="14337" width="11.42578125" style="32"/>
    <col min="14338" max="14338" width="0.140625" style="32" customWidth="1"/>
    <col min="14339" max="14339" width="7.5703125" style="32" customWidth="1"/>
    <col min="14340" max="14340" width="41" style="32" customWidth="1"/>
    <col min="14341" max="14341" width="14.28515625" style="32" customWidth="1"/>
    <col min="14342" max="14342" width="17" style="32" customWidth="1"/>
    <col min="14343" max="14343" width="14.28515625" style="32" bestFit="1" customWidth="1"/>
    <col min="14344" max="14344" width="12.7109375" style="32" customWidth="1"/>
    <col min="14345" max="14345" width="14.140625" style="32" customWidth="1"/>
    <col min="14346" max="14346" width="13.85546875" style="32" customWidth="1"/>
    <col min="14347" max="14347" width="15.7109375" style="32" bestFit="1" customWidth="1"/>
    <col min="14348" max="14348" width="13" style="32" bestFit="1" customWidth="1"/>
    <col min="14349" max="14349" width="16.5703125" style="32" bestFit="1" customWidth="1"/>
    <col min="14350" max="14350" width="13.85546875" style="32" customWidth="1"/>
    <col min="14351" max="14351" width="13" style="32" customWidth="1"/>
    <col min="14352" max="14352" width="11.42578125" style="32" customWidth="1"/>
    <col min="14353" max="14353" width="18.85546875" style="32" customWidth="1"/>
    <col min="14354" max="14354" width="14" style="32" customWidth="1"/>
    <col min="14355" max="14355" width="46.28515625" style="32" customWidth="1"/>
    <col min="14356" max="14356" width="11.28515625" style="32" customWidth="1"/>
    <col min="14357" max="14593" width="11.42578125" style="32"/>
    <col min="14594" max="14594" width="0.140625" style="32" customWidth="1"/>
    <col min="14595" max="14595" width="7.5703125" style="32" customWidth="1"/>
    <col min="14596" max="14596" width="41" style="32" customWidth="1"/>
    <col min="14597" max="14597" width="14.28515625" style="32" customWidth="1"/>
    <col min="14598" max="14598" width="17" style="32" customWidth="1"/>
    <col min="14599" max="14599" width="14.28515625" style="32" bestFit="1" customWidth="1"/>
    <col min="14600" max="14600" width="12.7109375" style="32" customWidth="1"/>
    <col min="14601" max="14601" width="14.140625" style="32" customWidth="1"/>
    <col min="14602" max="14602" width="13.85546875" style="32" customWidth="1"/>
    <col min="14603" max="14603" width="15.7109375" style="32" bestFit="1" customWidth="1"/>
    <col min="14604" max="14604" width="13" style="32" bestFit="1" customWidth="1"/>
    <col min="14605" max="14605" width="16.5703125" style="32" bestFit="1" customWidth="1"/>
    <col min="14606" max="14606" width="13.85546875" style="32" customWidth="1"/>
    <col min="14607" max="14607" width="13" style="32" customWidth="1"/>
    <col min="14608" max="14608" width="11.42578125" style="32" customWidth="1"/>
    <col min="14609" max="14609" width="18.85546875" style="32" customWidth="1"/>
    <col min="14610" max="14610" width="14" style="32" customWidth="1"/>
    <col min="14611" max="14611" width="46.28515625" style="32" customWidth="1"/>
    <col min="14612" max="14612" width="11.28515625" style="32" customWidth="1"/>
    <col min="14613" max="14849" width="11.42578125" style="32"/>
    <col min="14850" max="14850" width="0.140625" style="32" customWidth="1"/>
    <col min="14851" max="14851" width="7.5703125" style="32" customWidth="1"/>
    <col min="14852" max="14852" width="41" style="32" customWidth="1"/>
    <col min="14853" max="14853" width="14.28515625" style="32" customWidth="1"/>
    <col min="14854" max="14854" width="17" style="32" customWidth="1"/>
    <col min="14855" max="14855" width="14.28515625" style="32" bestFit="1" customWidth="1"/>
    <col min="14856" max="14856" width="12.7109375" style="32" customWidth="1"/>
    <col min="14857" max="14857" width="14.140625" style="32" customWidth="1"/>
    <col min="14858" max="14858" width="13.85546875" style="32" customWidth="1"/>
    <col min="14859" max="14859" width="15.7109375" style="32" bestFit="1" customWidth="1"/>
    <col min="14860" max="14860" width="13" style="32" bestFit="1" customWidth="1"/>
    <col min="14861" max="14861" width="16.5703125" style="32" bestFit="1" customWidth="1"/>
    <col min="14862" max="14862" width="13.85546875" style="32" customWidth="1"/>
    <col min="14863" max="14863" width="13" style="32" customWidth="1"/>
    <col min="14864" max="14864" width="11.42578125" style="32" customWidth="1"/>
    <col min="14865" max="14865" width="18.85546875" style="32" customWidth="1"/>
    <col min="14866" max="14866" width="14" style="32" customWidth="1"/>
    <col min="14867" max="14867" width="46.28515625" style="32" customWidth="1"/>
    <col min="14868" max="14868" width="11.28515625" style="32" customWidth="1"/>
    <col min="14869" max="15105" width="11.42578125" style="32"/>
    <col min="15106" max="15106" width="0.140625" style="32" customWidth="1"/>
    <col min="15107" max="15107" width="7.5703125" style="32" customWidth="1"/>
    <col min="15108" max="15108" width="41" style="32" customWidth="1"/>
    <col min="15109" max="15109" width="14.28515625" style="32" customWidth="1"/>
    <col min="15110" max="15110" width="17" style="32" customWidth="1"/>
    <col min="15111" max="15111" width="14.28515625" style="32" bestFit="1" customWidth="1"/>
    <col min="15112" max="15112" width="12.7109375" style="32" customWidth="1"/>
    <col min="15113" max="15113" width="14.140625" style="32" customWidth="1"/>
    <col min="15114" max="15114" width="13.85546875" style="32" customWidth="1"/>
    <col min="15115" max="15115" width="15.7109375" style="32" bestFit="1" customWidth="1"/>
    <col min="15116" max="15116" width="13" style="32" bestFit="1" customWidth="1"/>
    <col min="15117" max="15117" width="16.5703125" style="32" bestFit="1" customWidth="1"/>
    <col min="15118" max="15118" width="13.85546875" style="32" customWidth="1"/>
    <col min="15119" max="15119" width="13" style="32" customWidth="1"/>
    <col min="15120" max="15120" width="11.42578125" style="32" customWidth="1"/>
    <col min="15121" max="15121" width="18.85546875" style="32" customWidth="1"/>
    <col min="15122" max="15122" width="14" style="32" customWidth="1"/>
    <col min="15123" max="15123" width="46.28515625" style="32" customWidth="1"/>
    <col min="15124" max="15124" width="11.28515625" style="32" customWidth="1"/>
    <col min="15125" max="15361" width="11.42578125" style="32"/>
    <col min="15362" max="15362" width="0.140625" style="32" customWidth="1"/>
    <col min="15363" max="15363" width="7.5703125" style="32" customWidth="1"/>
    <col min="15364" max="15364" width="41" style="32" customWidth="1"/>
    <col min="15365" max="15365" width="14.28515625" style="32" customWidth="1"/>
    <col min="15366" max="15366" width="17" style="32" customWidth="1"/>
    <col min="15367" max="15367" width="14.28515625" style="32" bestFit="1" customWidth="1"/>
    <col min="15368" max="15368" width="12.7109375" style="32" customWidth="1"/>
    <col min="15369" max="15369" width="14.140625" style="32" customWidth="1"/>
    <col min="15370" max="15370" width="13.85546875" style="32" customWidth="1"/>
    <col min="15371" max="15371" width="15.7109375" style="32" bestFit="1" customWidth="1"/>
    <col min="15372" max="15372" width="13" style="32" bestFit="1" customWidth="1"/>
    <col min="15373" max="15373" width="16.5703125" style="32" bestFit="1" customWidth="1"/>
    <col min="15374" max="15374" width="13.85546875" style="32" customWidth="1"/>
    <col min="15375" max="15375" width="13" style="32" customWidth="1"/>
    <col min="15376" max="15376" width="11.42578125" style="32" customWidth="1"/>
    <col min="15377" max="15377" width="18.85546875" style="32" customWidth="1"/>
    <col min="15378" max="15378" width="14" style="32" customWidth="1"/>
    <col min="15379" max="15379" width="46.28515625" style="32" customWidth="1"/>
    <col min="15380" max="15380" width="11.28515625" style="32" customWidth="1"/>
    <col min="15381" max="15617" width="11.42578125" style="32"/>
    <col min="15618" max="15618" width="0.140625" style="32" customWidth="1"/>
    <col min="15619" max="15619" width="7.5703125" style="32" customWidth="1"/>
    <col min="15620" max="15620" width="41" style="32" customWidth="1"/>
    <col min="15621" max="15621" width="14.28515625" style="32" customWidth="1"/>
    <col min="15622" max="15622" width="17" style="32" customWidth="1"/>
    <col min="15623" max="15623" width="14.28515625" style="32" bestFit="1" customWidth="1"/>
    <col min="15624" max="15624" width="12.7109375" style="32" customWidth="1"/>
    <col min="15625" max="15625" width="14.140625" style="32" customWidth="1"/>
    <col min="15626" max="15626" width="13.85546875" style="32" customWidth="1"/>
    <col min="15627" max="15627" width="15.7109375" style="32" bestFit="1" customWidth="1"/>
    <col min="15628" max="15628" width="13" style="32" bestFit="1" customWidth="1"/>
    <col min="15629" max="15629" width="16.5703125" style="32" bestFit="1" customWidth="1"/>
    <col min="15630" max="15630" width="13.85546875" style="32" customWidth="1"/>
    <col min="15631" max="15631" width="13" style="32" customWidth="1"/>
    <col min="15632" max="15632" width="11.42578125" style="32" customWidth="1"/>
    <col min="15633" max="15633" width="18.85546875" style="32" customWidth="1"/>
    <col min="15634" max="15634" width="14" style="32" customWidth="1"/>
    <col min="15635" max="15635" width="46.28515625" style="32" customWidth="1"/>
    <col min="15636" max="15636" width="11.28515625" style="32" customWidth="1"/>
    <col min="15637" max="15873" width="11.42578125" style="32"/>
    <col min="15874" max="15874" width="0.140625" style="32" customWidth="1"/>
    <col min="15875" max="15875" width="7.5703125" style="32" customWidth="1"/>
    <col min="15876" max="15876" width="41" style="32" customWidth="1"/>
    <col min="15877" max="15877" width="14.28515625" style="32" customWidth="1"/>
    <col min="15878" max="15878" width="17" style="32" customWidth="1"/>
    <col min="15879" max="15879" width="14.28515625" style="32" bestFit="1" customWidth="1"/>
    <col min="15880" max="15880" width="12.7109375" style="32" customWidth="1"/>
    <col min="15881" max="15881" width="14.140625" style="32" customWidth="1"/>
    <col min="15882" max="15882" width="13.85546875" style="32" customWidth="1"/>
    <col min="15883" max="15883" width="15.7109375" style="32" bestFit="1" customWidth="1"/>
    <col min="15884" max="15884" width="13" style="32" bestFit="1" customWidth="1"/>
    <col min="15885" max="15885" width="16.5703125" style="32" bestFit="1" customWidth="1"/>
    <col min="15886" max="15886" width="13.85546875" style="32" customWidth="1"/>
    <col min="15887" max="15887" width="13" style="32" customWidth="1"/>
    <col min="15888" max="15888" width="11.42578125" style="32" customWidth="1"/>
    <col min="15889" max="15889" width="18.85546875" style="32" customWidth="1"/>
    <col min="15890" max="15890" width="14" style="32" customWidth="1"/>
    <col min="15891" max="15891" width="46.28515625" style="32" customWidth="1"/>
    <col min="15892" max="15892" width="11.28515625" style="32" customWidth="1"/>
    <col min="15893" max="16129" width="11.42578125" style="32"/>
    <col min="16130" max="16130" width="0.140625" style="32" customWidth="1"/>
    <col min="16131" max="16131" width="7.5703125" style="32" customWidth="1"/>
    <col min="16132" max="16132" width="41" style="32" customWidth="1"/>
    <col min="16133" max="16133" width="14.28515625" style="32" customWidth="1"/>
    <col min="16134" max="16134" width="17" style="32" customWidth="1"/>
    <col min="16135" max="16135" width="14.28515625" style="32" bestFit="1" customWidth="1"/>
    <col min="16136" max="16136" width="12.7109375" style="32" customWidth="1"/>
    <col min="16137" max="16137" width="14.140625" style="32" customWidth="1"/>
    <col min="16138" max="16138" width="13.85546875" style="32" customWidth="1"/>
    <col min="16139" max="16139" width="15.7109375" style="32" bestFit="1" customWidth="1"/>
    <col min="16140" max="16140" width="13" style="32" bestFit="1" customWidth="1"/>
    <col min="16141" max="16141" width="16.5703125" style="32" bestFit="1" customWidth="1"/>
    <col min="16142" max="16142" width="13.85546875" style="32" customWidth="1"/>
    <col min="16143" max="16143" width="13" style="32" customWidth="1"/>
    <col min="16144" max="16144" width="11.42578125" style="32" customWidth="1"/>
    <col min="16145" max="16145" width="18.85546875" style="32" customWidth="1"/>
    <col min="16146" max="16146" width="14" style="32" customWidth="1"/>
    <col min="16147" max="16147" width="46.28515625" style="32" customWidth="1"/>
    <col min="16148" max="16148" width="11.28515625" style="32" customWidth="1"/>
    <col min="16149" max="16384" width="11.42578125" style="32"/>
  </cols>
  <sheetData>
    <row r="2" spans="1:20" ht="34.5" customHeight="1" x14ac:dyDescent="0.25">
      <c r="B2" s="323" t="s">
        <v>204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</row>
    <row r="3" spans="1:20" ht="13.5" thickBot="1" x14ac:dyDescent="0.3">
      <c r="B3" s="33"/>
      <c r="C3" s="33"/>
      <c r="D3" s="3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</row>
    <row r="4" spans="1:20" s="35" customFormat="1" ht="44.25" customHeight="1" thickBot="1" x14ac:dyDescent="0.35">
      <c r="A4" s="35" t="s">
        <v>1</v>
      </c>
      <c r="B4" s="36" t="s">
        <v>1</v>
      </c>
      <c r="C4" s="37" t="s">
        <v>2</v>
      </c>
      <c r="D4" s="233" t="s">
        <v>247</v>
      </c>
      <c r="E4" s="37" t="s">
        <v>3</v>
      </c>
      <c r="F4" s="37" t="s">
        <v>4</v>
      </c>
      <c r="G4" s="37" t="s">
        <v>5</v>
      </c>
      <c r="H4" s="37" t="s">
        <v>6</v>
      </c>
      <c r="I4" s="37" t="s">
        <v>7</v>
      </c>
      <c r="J4" s="37" t="s">
        <v>8</v>
      </c>
      <c r="K4" s="247" t="s">
        <v>254</v>
      </c>
      <c r="L4" s="37" t="s">
        <v>9</v>
      </c>
      <c r="M4" s="37" t="s">
        <v>88</v>
      </c>
      <c r="N4" s="167" t="s">
        <v>205</v>
      </c>
      <c r="O4" s="37" t="s">
        <v>11</v>
      </c>
      <c r="P4" s="37" t="s">
        <v>95</v>
      </c>
      <c r="Q4" s="247" t="s">
        <v>255</v>
      </c>
      <c r="R4" s="248" t="s">
        <v>256</v>
      </c>
      <c r="S4" s="38" t="s">
        <v>14</v>
      </c>
    </row>
    <row r="5" spans="1:20" s="46" customFormat="1" ht="30" customHeight="1" x14ac:dyDescent="0.25">
      <c r="A5" s="39" t="s">
        <v>15</v>
      </c>
      <c r="B5" s="40" t="s">
        <v>16</v>
      </c>
      <c r="C5" s="40" t="s">
        <v>17</v>
      </c>
      <c r="D5" s="234" t="s">
        <v>248</v>
      </c>
      <c r="E5" s="41">
        <v>29379.5</v>
      </c>
      <c r="F5" s="42">
        <v>0</v>
      </c>
      <c r="G5" s="41">
        <v>808.5</v>
      </c>
      <c r="H5" s="42">
        <v>1144</v>
      </c>
      <c r="I5" s="42">
        <f>(E5*3%)</f>
        <v>881.38499999999999</v>
      </c>
      <c r="J5" s="43">
        <f>(H5+I5)</f>
        <v>2025.385</v>
      </c>
      <c r="K5" s="43">
        <f>SUM(E5:I5)</f>
        <v>32213.384999999998</v>
      </c>
      <c r="L5" s="43">
        <f>(E5*8.5%)</f>
        <v>2497.2575000000002</v>
      </c>
      <c r="M5" s="42">
        <v>0</v>
      </c>
      <c r="N5" s="42">
        <v>7848.7</v>
      </c>
      <c r="O5" s="42">
        <v>0</v>
      </c>
      <c r="P5" s="42">
        <v>389.24</v>
      </c>
      <c r="Q5" s="43">
        <f>(L5+M5+N5+O5+P5)</f>
        <v>10735.1975</v>
      </c>
      <c r="R5" s="44">
        <f>(K5-Q5)</f>
        <v>21478.1875</v>
      </c>
      <c r="S5" s="45"/>
    </row>
    <row r="6" spans="1:20" s="46" customFormat="1" ht="29.25" customHeight="1" x14ac:dyDescent="0.25">
      <c r="A6" s="39" t="s">
        <v>18</v>
      </c>
      <c r="B6" s="40" t="s">
        <v>18</v>
      </c>
      <c r="C6" s="40" t="s">
        <v>19</v>
      </c>
      <c r="D6" s="234" t="s">
        <v>249</v>
      </c>
      <c r="E6" s="41">
        <v>6322.35</v>
      </c>
      <c r="F6" s="42">
        <v>129.52000000000001</v>
      </c>
      <c r="G6" s="41">
        <v>351.5</v>
      </c>
      <c r="H6" s="42">
        <v>406.32</v>
      </c>
      <c r="I6" s="42">
        <f t="shared" ref="I6:I34" si="0">(E6*3%)</f>
        <v>189.6705</v>
      </c>
      <c r="J6" s="43">
        <f t="shared" ref="J6:J34" si="1">(H6+I6)</f>
        <v>595.9905</v>
      </c>
      <c r="K6" s="43">
        <f t="shared" ref="K6:K34" si="2">SUM(E6:I6)</f>
        <v>7399.3605000000007</v>
      </c>
      <c r="L6" s="43">
        <f t="shared" ref="L6:L34" si="3">(E6*8.5%)</f>
        <v>537.39975000000004</v>
      </c>
      <c r="M6" s="42">
        <v>306</v>
      </c>
      <c r="N6" s="42">
        <v>1033.31</v>
      </c>
      <c r="O6" s="42">
        <f t="shared" ref="O6:O11" si="4">(E6*1%)</f>
        <v>63.223500000000008</v>
      </c>
      <c r="P6" s="42">
        <v>0</v>
      </c>
      <c r="Q6" s="43">
        <f t="shared" ref="Q6:Q34" si="5">(L6+M6+N6+O6+P6)</f>
        <v>1939.93325</v>
      </c>
      <c r="R6" s="44">
        <f t="shared" ref="R6:R34" si="6">(K6-Q6)</f>
        <v>5459.4272500000006</v>
      </c>
      <c r="S6" s="40"/>
    </row>
    <row r="7" spans="1:20" s="46" customFormat="1" ht="30" customHeight="1" x14ac:dyDescent="0.25">
      <c r="A7" s="39" t="s">
        <v>20</v>
      </c>
      <c r="B7" s="40" t="s">
        <v>21</v>
      </c>
      <c r="C7" s="40" t="s">
        <v>22</v>
      </c>
      <c r="D7" s="234" t="s">
        <v>250</v>
      </c>
      <c r="E7" s="41">
        <v>6322.35</v>
      </c>
      <c r="F7" s="42">
        <v>161.9</v>
      </c>
      <c r="G7" s="41">
        <v>351.5</v>
      </c>
      <c r="H7" s="42">
        <v>406.32</v>
      </c>
      <c r="I7" s="42">
        <f t="shared" si="0"/>
        <v>189.6705</v>
      </c>
      <c r="J7" s="43">
        <f t="shared" si="1"/>
        <v>595.9905</v>
      </c>
      <c r="K7" s="43">
        <f t="shared" si="2"/>
        <v>7431.7404999999999</v>
      </c>
      <c r="L7" s="43">
        <f t="shared" si="3"/>
        <v>537.39975000000004</v>
      </c>
      <c r="M7" s="42">
        <v>1340</v>
      </c>
      <c r="N7" s="42">
        <v>1040.23</v>
      </c>
      <c r="O7" s="42">
        <f t="shared" si="4"/>
        <v>63.223500000000008</v>
      </c>
      <c r="P7" s="42">
        <v>0</v>
      </c>
      <c r="Q7" s="43">
        <f t="shared" si="5"/>
        <v>2980.8532500000001</v>
      </c>
      <c r="R7" s="44">
        <f t="shared" si="6"/>
        <v>4450.8872499999998</v>
      </c>
      <c r="S7" s="40"/>
    </row>
    <row r="8" spans="1:20" s="46" customFormat="1" ht="30" customHeight="1" x14ac:dyDescent="0.25">
      <c r="A8" s="39" t="s">
        <v>21</v>
      </c>
      <c r="B8" s="40" t="s">
        <v>23</v>
      </c>
      <c r="C8" s="40" t="s">
        <v>24</v>
      </c>
      <c r="D8" s="234" t="s">
        <v>250</v>
      </c>
      <c r="E8" s="41">
        <v>7563.23</v>
      </c>
      <c r="F8" s="42">
        <v>161.9</v>
      </c>
      <c r="G8" s="41">
        <v>282.08999999999997</v>
      </c>
      <c r="H8" s="42">
        <v>418.44</v>
      </c>
      <c r="I8" s="42">
        <f t="shared" si="0"/>
        <v>226.89689999999999</v>
      </c>
      <c r="J8" s="43">
        <f t="shared" si="1"/>
        <v>645.33690000000001</v>
      </c>
      <c r="K8" s="43">
        <f t="shared" si="2"/>
        <v>8652.5568999999996</v>
      </c>
      <c r="L8" s="43">
        <f t="shared" si="3"/>
        <v>642.87455</v>
      </c>
      <c r="M8" s="42">
        <v>1146.1500000000001</v>
      </c>
      <c r="N8" s="42">
        <v>1301</v>
      </c>
      <c r="O8" s="42">
        <f t="shared" si="4"/>
        <v>75.632300000000001</v>
      </c>
      <c r="P8" s="42">
        <v>0</v>
      </c>
      <c r="Q8" s="43">
        <f t="shared" si="5"/>
        <v>3165.6568500000003</v>
      </c>
      <c r="R8" s="44">
        <f t="shared" si="6"/>
        <v>5486.9000499999993</v>
      </c>
      <c r="S8" s="40"/>
    </row>
    <row r="9" spans="1:20" s="46" customFormat="1" ht="30" customHeight="1" x14ac:dyDescent="0.25">
      <c r="A9" s="39" t="s">
        <v>23</v>
      </c>
      <c r="B9" s="40" t="s">
        <v>25</v>
      </c>
      <c r="C9" s="40" t="s">
        <v>26</v>
      </c>
      <c r="D9" s="234" t="s">
        <v>248</v>
      </c>
      <c r="E9" s="41">
        <v>6322.35</v>
      </c>
      <c r="F9" s="42">
        <v>194.28</v>
      </c>
      <c r="G9" s="41">
        <v>351.5</v>
      </c>
      <c r="H9" s="42">
        <v>406.32</v>
      </c>
      <c r="I9" s="42">
        <f t="shared" si="0"/>
        <v>189.6705</v>
      </c>
      <c r="J9" s="43">
        <f t="shared" si="1"/>
        <v>595.9905</v>
      </c>
      <c r="K9" s="43">
        <f t="shared" si="2"/>
        <v>7464.1205</v>
      </c>
      <c r="L9" s="43">
        <f t="shared" si="3"/>
        <v>537.39975000000004</v>
      </c>
      <c r="M9" s="42">
        <v>1500</v>
      </c>
      <c r="N9" s="42">
        <v>1047.1500000000001</v>
      </c>
      <c r="O9" s="42">
        <f t="shared" si="4"/>
        <v>63.223500000000008</v>
      </c>
      <c r="P9" s="42">
        <v>0</v>
      </c>
      <c r="Q9" s="43">
        <f t="shared" si="5"/>
        <v>3147.7732500000002</v>
      </c>
      <c r="R9" s="44">
        <f t="shared" si="6"/>
        <v>4316.3472499999998</v>
      </c>
      <c r="S9" s="40"/>
    </row>
    <row r="10" spans="1:20" s="46" customFormat="1" ht="30" customHeight="1" x14ac:dyDescent="0.25">
      <c r="A10" s="39" t="s">
        <v>25</v>
      </c>
      <c r="B10" s="40" t="s">
        <v>27</v>
      </c>
      <c r="C10" s="40" t="s">
        <v>28</v>
      </c>
      <c r="D10" s="234" t="s">
        <v>250</v>
      </c>
      <c r="E10" s="41">
        <v>7563.23</v>
      </c>
      <c r="F10" s="42">
        <v>161.9</v>
      </c>
      <c r="G10" s="41">
        <v>282.08999999999997</v>
      </c>
      <c r="H10" s="42">
        <v>418.44</v>
      </c>
      <c r="I10" s="42">
        <f t="shared" si="0"/>
        <v>226.89689999999999</v>
      </c>
      <c r="J10" s="43">
        <f t="shared" si="1"/>
        <v>645.33690000000001</v>
      </c>
      <c r="K10" s="43">
        <f t="shared" si="2"/>
        <v>8652.5568999999996</v>
      </c>
      <c r="L10" s="43">
        <f t="shared" si="3"/>
        <v>642.87455</v>
      </c>
      <c r="M10" s="42">
        <v>0</v>
      </c>
      <c r="N10" s="42">
        <v>1301</v>
      </c>
      <c r="O10" s="42">
        <f t="shared" si="4"/>
        <v>75.632300000000001</v>
      </c>
      <c r="P10" s="42">
        <v>0</v>
      </c>
      <c r="Q10" s="43">
        <f t="shared" si="5"/>
        <v>2019.50685</v>
      </c>
      <c r="R10" s="44">
        <f t="shared" si="6"/>
        <v>6633.0500499999998</v>
      </c>
      <c r="S10" s="40"/>
    </row>
    <row r="11" spans="1:20" s="46" customFormat="1" ht="30" customHeight="1" x14ac:dyDescent="0.25">
      <c r="A11" s="39" t="s">
        <v>27</v>
      </c>
      <c r="B11" s="40" t="s">
        <v>29</v>
      </c>
      <c r="C11" s="40" t="s">
        <v>30</v>
      </c>
      <c r="D11" s="234" t="s">
        <v>250</v>
      </c>
      <c r="E11" s="41">
        <v>6322.35</v>
      </c>
      <c r="F11" s="42">
        <v>194.28</v>
      </c>
      <c r="G11" s="41">
        <v>351.5</v>
      </c>
      <c r="H11" s="42">
        <v>406.32</v>
      </c>
      <c r="I11" s="42">
        <f t="shared" si="0"/>
        <v>189.6705</v>
      </c>
      <c r="J11" s="43">
        <f t="shared" si="1"/>
        <v>595.9905</v>
      </c>
      <c r="K11" s="43">
        <f t="shared" si="2"/>
        <v>7464.1205</v>
      </c>
      <c r="L11" s="43">
        <f t="shared" si="3"/>
        <v>537.39975000000004</v>
      </c>
      <c r="M11" s="42">
        <v>0</v>
      </c>
      <c r="N11" s="42">
        <v>1047.1500000000001</v>
      </c>
      <c r="O11" s="42">
        <f t="shared" si="4"/>
        <v>63.223500000000008</v>
      </c>
      <c r="P11" s="42">
        <v>0</v>
      </c>
      <c r="Q11" s="43">
        <f t="shared" si="5"/>
        <v>1647.7732500000002</v>
      </c>
      <c r="R11" s="44">
        <f t="shared" si="6"/>
        <v>5816.3472499999998</v>
      </c>
      <c r="S11" s="40"/>
    </row>
    <row r="12" spans="1:20" s="46" customFormat="1" ht="30" customHeight="1" x14ac:dyDescent="0.25">
      <c r="A12" s="39" t="s">
        <v>31</v>
      </c>
      <c r="B12" s="40" t="s">
        <v>32</v>
      </c>
      <c r="C12" s="40" t="s">
        <v>33</v>
      </c>
      <c r="D12" s="234" t="s">
        <v>251</v>
      </c>
      <c r="E12" s="41">
        <v>4875.54</v>
      </c>
      <c r="F12" s="42">
        <v>226.66</v>
      </c>
      <c r="G12" s="41">
        <v>207.91</v>
      </c>
      <c r="H12" s="42">
        <v>371.02</v>
      </c>
      <c r="I12" s="42">
        <f t="shared" si="0"/>
        <v>146.2662</v>
      </c>
      <c r="J12" s="43">
        <f t="shared" si="1"/>
        <v>517.28620000000001</v>
      </c>
      <c r="K12" s="43">
        <f t="shared" si="2"/>
        <v>5827.3961999999992</v>
      </c>
      <c r="L12" s="43">
        <f t="shared" si="3"/>
        <v>414.42090000000002</v>
      </c>
      <c r="M12" s="42">
        <v>0</v>
      </c>
      <c r="N12" s="42">
        <v>697.54</v>
      </c>
      <c r="O12" s="42">
        <v>0</v>
      </c>
      <c r="P12" s="42">
        <v>0</v>
      </c>
      <c r="Q12" s="43">
        <f t="shared" si="5"/>
        <v>1111.9609</v>
      </c>
      <c r="R12" s="44">
        <f t="shared" si="6"/>
        <v>4715.4352999999992</v>
      </c>
      <c r="S12" s="40"/>
    </row>
    <row r="13" spans="1:20" s="46" customFormat="1" ht="30" customHeight="1" x14ac:dyDescent="0.25">
      <c r="A13" s="39" t="s">
        <v>34</v>
      </c>
      <c r="B13" s="40" t="s">
        <v>35</v>
      </c>
      <c r="C13" s="40" t="s">
        <v>36</v>
      </c>
      <c r="D13" s="234" t="s">
        <v>251</v>
      </c>
      <c r="E13" s="41">
        <v>4875.54</v>
      </c>
      <c r="F13" s="42">
        <v>194.28</v>
      </c>
      <c r="G13" s="41">
        <v>207.91</v>
      </c>
      <c r="H13" s="42">
        <v>371.02</v>
      </c>
      <c r="I13" s="42">
        <f t="shared" si="0"/>
        <v>146.2662</v>
      </c>
      <c r="J13" s="43">
        <f t="shared" si="1"/>
        <v>517.28620000000001</v>
      </c>
      <c r="K13" s="43">
        <f t="shared" si="2"/>
        <v>5795.0162</v>
      </c>
      <c r="L13" s="43">
        <f t="shared" si="3"/>
        <v>414.42090000000002</v>
      </c>
      <c r="M13" s="42">
        <v>0</v>
      </c>
      <c r="N13" s="42">
        <v>690.63</v>
      </c>
      <c r="O13" s="42">
        <v>0</v>
      </c>
      <c r="P13" s="42">
        <v>0</v>
      </c>
      <c r="Q13" s="43">
        <f t="shared" si="5"/>
        <v>1105.0509</v>
      </c>
      <c r="R13" s="44">
        <f t="shared" si="6"/>
        <v>4689.9652999999998</v>
      </c>
      <c r="S13" s="40"/>
    </row>
    <row r="14" spans="1:20" s="46" customFormat="1" ht="30" customHeight="1" x14ac:dyDescent="0.25">
      <c r="A14" s="39" t="s">
        <v>35</v>
      </c>
      <c r="B14" s="40" t="s">
        <v>37</v>
      </c>
      <c r="C14" s="40" t="s">
        <v>38</v>
      </c>
      <c r="D14" s="234" t="s">
        <v>251</v>
      </c>
      <c r="E14" s="41">
        <v>6322.35</v>
      </c>
      <c r="F14" s="42">
        <v>226.66</v>
      </c>
      <c r="G14" s="41">
        <v>351.5</v>
      </c>
      <c r="H14" s="42">
        <v>406.32</v>
      </c>
      <c r="I14" s="42">
        <f t="shared" si="0"/>
        <v>189.6705</v>
      </c>
      <c r="J14" s="43">
        <f t="shared" si="1"/>
        <v>595.9905</v>
      </c>
      <c r="K14" s="43">
        <f t="shared" si="2"/>
        <v>7496.5005000000001</v>
      </c>
      <c r="L14" s="43">
        <f t="shared" si="3"/>
        <v>537.39975000000004</v>
      </c>
      <c r="M14" s="42">
        <v>1378.15</v>
      </c>
      <c r="N14" s="42">
        <v>1054.06</v>
      </c>
      <c r="O14" s="42">
        <v>0</v>
      </c>
      <c r="P14" s="42">
        <v>0</v>
      </c>
      <c r="Q14" s="43">
        <f t="shared" si="5"/>
        <v>2969.6097500000001</v>
      </c>
      <c r="R14" s="44">
        <f t="shared" si="6"/>
        <v>4526.8907500000005</v>
      </c>
      <c r="S14" s="40"/>
    </row>
    <row r="15" spans="1:20" s="46" customFormat="1" ht="30" customHeight="1" x14ac:dyDescent="0.25">
      <c r="B15" s="47" t="s">
        <v>39</v>
      </c>
      <c r="C15" s="47" t="s">
        <v>40</v>
      </c>
      <c r="D15" s="234" t="s">
        <v>250</v>
      </c>
      <c r="E15" s="48">
        <v>15441.5</v>
      </c>
      <c r="F15" s="48">
        <v>0</v>
      </c>
      <c r="G15" s="48">
        <v>566.5</v>
      </c>
      <c r="H15" s="48">
        <v>835.5</v>
      </c>
      <c r="I15" s="48">
        <f t="shared" si="0"/>
        <v>463.245</v>
      </c>
      <c r="J15" s="43">
        <f t="shared" si="1"/>
        <v>1298.7449999999999</v>
      </c>
      <c r="K15" s="43">
        <f t="shared" si="2"/>
        <v>17306.744999999999</v>
      </c>
      <c r="L15" s="43">
        <f t="shared" si="3"/>
        <v>1312.5275000000001</v>
      </c>
      <c r="M15" s="48">
        <v>0</v>
      </c>
      <c r="N15" s="48">
        <v>3376.71</v>
      </c>
      <c r="O15" s="42">
        <v>0</v>
      </c>
      <c r="P15" s="48">
        <v>0</v>
      </c>
      <c r="Q15" s="43">
        <f t="shared" si="5"/>
        <v>4689.2375000000002</v>
      </c>
      <c r="R15" s="44">
        <f t="shared" si="6"/>
        <v>12617.5075</v>
      </c>
      <c r="S15" s="47"/>
      <c r="T15" s="49"/>
    </row>
    <row r="16" spans="1:20" s="46" customFormat="1" ht="30" customHeight="1" x14ac:dyDescent="0.25">
      <c r="A16" s="39" t="s">
        <v>41</v>
      </c>
      <c r="B16" s="40" t="s">
        <v>42</v>
      </c>
      <c r="C16" s="40" t="s">
        <v>43</v>
      </c>
      <c r="D16" s="234" t="s">
        <v>250</v>
      </c>
      <c r="E16" s="41">
        <v>4875.54</v>
      </c>
      <c r="F16" s="42">
        <v>97.14</v>
      </c>
      <c r="G16" s="41">
        <v>207.91</v>
      </c>
      <c r="H16" s="42">
        <v>371.02</v>
      </c>
      <c r="I16" s="42">
        <f>(E16*3%)</f>
        <v>146.2662</v>
      </c>
      <c r="J16" s="43">
        <f t="shared" si="1"/>
        <v>517.28620000000001</v>
      </c>
      <c r="K16" s="43">
        <f t="shared" si="2"/>
        <v>5697.8762000000006</v>
      </c>
      <c r="L16" s="43">
        <f t="shared" si="3"/>
        <v>414.42090000000002</v>
      </c>
      <c r="M16" s="42">
        <v>0</v>
      </c>
      <c r="N16" s="42">
        <v>669.88</v>
      </c>
      <c r="O16" s="42">
        <f t="shared" ref="O16:O30" si="7">(E16*1%)</f>
        <v>48.755400000000002</v>
      </c>
      <c r="P16" s="42">
        <v>0</v>
      </c>
      <c r="Q16" s="43">
        <f t="shared" si="5"/>
        <v>1133.0563</v>
      </c>
      <c r="R16" s="44">
        <f t="shared" si="6"/>
        <v>4564.8199000000004</v>
      </c>
      <c r="S16" s="40"/>
    </row>
    <row r="17" spans="1:19" s="46" customFormat="1" ht="30" customHeight="1" x14ac:dyDescent="0.25">
      <c r="A17" s="39" t="s">
        <v>44</v>
      </c>
      <c r="B17" s="40" t="s">
        <v>45</v>
      </c>
      <c r="C17" s="40" t="s">
        <v>46</v>
      </c>
      <c r="D17" s="234" t="s">
        <v>250</v>
      </c>
      <c r="E17" s="41">
        <v>6322.35</v>
      </c>
      <c r="F17" s="42">
        <v>97.14</v>
      </c>
      <c r="G17" s="41">
        <v>351.5</v>
      </c>
      <c r="H17" s="42">
        <v>406.32</v>
      </c>
      <c r="I17" s="42">
        <f t="shared" si="0"/>
        <v>189.6705</v>
      </c>
      <c r="J17" s="43">
        <f t="shared" si="1"/>
        <v>595.9905</v>
      </c>
      <c r="K17" s="43">
        <f t="shared" si="2"/>
        <v>7366.9805000000006</v>
      </c>
      <c r="L17" s="43">
        <f t="shared" si="3"/>
        <v>537.39975000000004</v>
      </c>
      <c r="M17" s="42">
        <v>574</v>
      </c>
      <c r="N17" s="42">
        <v>1026.4000000000001</v>
      </c>
      <c r="O17" s="42">
        <f t="shared" si="7"/>
        <v>63.223500000000008</v>
      </c>
      <c r="P17" s="42">
        <v>0</v>
      </c>
      <c r="Q17" s="43">
        <f t="shared" si="5"/>
        <v>2201.0232500000002</v>
      </c>
      <c r="R17" s="44">
        <f t="shared" si="6"/>
        <v>5165.9572500000004</v>
      </c>
      <c r="S17" s="40"/>
    </row>
    <row r="18" spans="1:19" s="57" customFormat="1" ht="30" customHeight="1" x14ac:dyDescent="0.25">
      <c r="A18" s="50"/>
      <c r="B18" s="51" t="s">
        <v>47</v>
      </c>
      <c r="C18" s="52" t="s">
        <v>48</v>
      </c>
      <c r="D18" s="234" t="s">
        <v>251</v>
      </c>
      <c r="E18" s="53">
        <v>6322.35</v>
      </c>
      <c r="F18" s="54">
        <v>97.14</v>
      </c>
      <c r="G18" s="53">
        <v>351.5</v>
      </c>
      <c r="H18" s="54">
        <v>406.32</v>
      </c>
      <c r="I18" s="54">
        <f t="shared" si="0"/>
        <v>189.6705</v>
      </c>
      <c r="J18" s="55">
        <f t="shared" si="1"/>
        <v>595.9905</v>
      </c>
      <c r="K18" s="55">
        <f t="shared" si="2"/>
        <v>7366.9805000000006</v>
      </c>
      <c r="L18" s="43">
        <f t="shared" si="3"/>
        <v>537.39975000000004</v>
      </c>
      <c r="M18" s="54">
        <v>2907.86</v>
      </c>
      <c r="N18" s="54">
        <v>1026.4000000000001</v>
      </c>
      <c r="O18" s="54">
        <f t="shared" si="7"/>
        <v>63.223500000000008</v>
      </c>
      <c r="P18" s="54">
        <v>0</v>
      </c>
      <c r="Q18" s="55">
        <f t="shared" si="5"/>
        <v>4534.8832500000008</v>
      </c>
      <c r="R18" s="56">
        <f t="shared" si="6"/>
        <v>2832.0972499999998</v>
      </c>
      <c r="S18" s="51"/>
    </row>
    <row r="19" spans="1:19" s="46" customFormat="1" ht="30" customHeight="1" x14ac:dyDescent="0.25">
      <c r="A19" s="58"/>
      <c r="B19" s="40" t="s">
        <v>49</v>
      </c>
      <c r="C19" s="59" t="s">
        <v>50</v>
      </c>
      <c r="D19" s="235" t="s">
        <v>251</v>
      </c>
      <c r="E19" s="41">
        <v>15441.5</v>
      </c>
      <c r="F19" s="42">
        <v>97.14</v>
      </c>
      <c r="G19" s="41">
        <v>566.5</v>
      </c>
      <c r="H19" s="42">
        <v>835.5</v>
      </c>
      <c r="I19" s="42">
        <f t="shared" si="0"/>
        <v>463.245</v>
      </c>
      <c r="J19" s="43">
        <f t="shared" si="1"/>
        <v>1298.7449999999999</v>
      </c>
      <c r="K19" s="43">
        <f t="shared" si="2"/>
        <v>17403.884999999998</v>
      </c>
      <c r="L19" s="43">
        <f t="shared" si="3"/>
        <v>1312.5275000000001</v>
      </c>
      <c r="M19" s="42">
        <v>0</v>
      </c>
      <c r="N19" s="42">
        <v>3405.85</v>
      </c>
      <c r="O19" s="42">
        <v>0</v>
      </c>
      <c r="P19" s="42">
        <v>0</v>
      </c>
      <c r="Q19" s="43">
        <f t="shared" si="5"/>
        <v>4718.3775000000005</v>
      </c>
      <c r="R19" s="44">
        <f t="shared" si="6"/>
        <v>12685.507499999998</v>
      </c>
      <c r="S19" s="40"/>
    </row>
    <row r="20" spans="1:19" s="46" customFormat="1" ht="30" customHeight="1" x14ac:dyDescent="0.25">
      <c r="B20" s="40" t="s">
        <v>51</v>
      </c>
      <c r="C20" s="40" t="s">
        <v>52</v>
      </c>
      <c r="D20" s="234" t="s">
        <v>253</v>
      </c>
      <c r="E20" s="42">
        <v>7563.23</v>
      </c>
      <c r="F20" s="42">
        <v>64.760000000000005</v>
      </c>
      <c r="G20" s="42">
        <v>282.08999999999997</v>
      </c>
      <c r="H20" s="42">
        <v>418.44</v>
      </c>
      <c r="I20" s="42">
        <f t="shared" si="0"/>
        <v>226.89689999999999</v>
      </c>
      <c r="J20" s="43">
        <f t="shared" si="1"/>
        <v>645.33690000000001</v>
      </c>
      <c r="K20" s="43">
        <f t="shared" si="2"/>
        <v>8555.4169000000002</v>
      </c>
      <c r="L20" s="43">
        <f t="shared" si="3"/>
        <v>642.87455</v>
      </c>
      <c r="M20" s="42">
        <v>4194.41</v>
      </c>
      <c r="N20" s="42">
        <v>1280.25</v>
      </c>
      <c r="O20" s="42">
        <f t="shared" si="7"/>
        <v>75.632300000000001</v>
      </c>
      <c r="P20" s="42">
        <v>0</v>
      </c>
      <c r="Q20" s="43">
        <f t="shared" si="5"/>
        <v>6193.1668500000005</v>
      </c>
      <c r="R20" s="44">
        <f t="shared" si="6"/>
        <v>2362.2500499999996</v>
      </c>
      <c r="S20" s="40"/>
    </row>
    <row r="21" spans="1:19" s="46" customFormat="1" ht="30" customHeight="1" x14ac:dyDescent="0.25">
      <c r="B21" s="40" t="s">
        <v>53</v>
      </c>
      <c r="C21" s="40" t="s">
        <v>54</v>
      </c>
      <c r="D21" s="234" t="s">
        <v>249</v>
      </c>
      <c r="E21" s="42">
        <v>6322.35</v>
      </c>
      <c r="F21" s="42">
        <v>64.760000000000005</v>
      </c>
      <c r="G21" s="42">
        <v>351.5</v>
      </c>
      <c r="H21" s="42">
        <v>406.32</v>
      </c>
      <c r="I21" s="42">
        <f t="shared" si="0"/>
        <v>189.6705</v>
      </c>
      <c r="J21" s="43">
        <f t="shared" si="1"/>
        <v>595.9905</v>
      </c>
      <c r="K21" s="43">
        <f t="shared" si="2"/>
        <v>7334.6005000000005</v>
      </c>
      <c r="L21" s="43">
        <f t="shared" si="3"/>
        <v>537.39975000000004</v>
      </c>
      <c r="M21" s="42">
        <v>315</v>
      </c>
      <c r="N21" s="42">
        <v>1019.48</v>
      </c>
      <c r="O21" s="42">
        <f t="shared" si="7"/>
        <v>63.223500000000008</v>
      </c>
      <c r="P21" s="42">
        <v>0</v>
      </c>
      <c r="Q21" s="43">
        <f t="shared" si="5"/>
        <v>1935.1032500000001</v>
      </c>
      <c r="R21" s="44">
        <f>(K21-Q21)</f>
        <v>5399.4972500000003</v>
      </c>
      <c r="S21" s="40"/>
    </row>
    <row r="22" spans="1:19" s="46" customFormat="1" ht="30" customHeight="1" x14ac:dyDescent="0.25">
      <c r="B22" s="40" t="s">
        <v>55</v>
      </c>
      <c r="C22" s="171" t="s">
        <v>216</v>
      </c>
      <c r="D22" s="234" t="s">
        <v>252</v>
      </c>
      <c r="E22" s="42">
        <v>0</v>
      </c>
      <c r="F22" s="42">
        <v>0</v>
      </c>
      <c r="G22" s="42">
        <v>0</v>
      </c>
      <c r="H22" s="42">
        <v>0</v>
      </c>
      <c r="I22" s="42">
        <f t="shared" si="0"/>
        <v>0</v>
      </c>
      <c r="J22" s="43">
        <f t="shared" si="1"/>
        <v>0</v>
      </c>
      <c r="K22" s="43">
        <f t="shared" si="2"/>
        <v>0</v>
      </c>
      <c r="L22" s="43">
        <f t="shared" si="3"/>
        <v>0</v>
      </c>
      <c r="M22" s="42">
        <v>0</v>
      </c>
      <c r="N22" s="42">
        <v>0</v>
      </c>
      <c r="O22" s="42">
        <f t="shared" si="7"/>
        <v>0</v>
      </c>
      <c r="P22" s="42">
        <v>0</v>
      </c>
      <c r="Q22" s="43">
        <f t="shared" si="5"/>
        <v>0</v>
      </c>
      <c r="R22" s="44">
        <f t="shared" si="6"/>
        <v>0</v>
      </c>
      <c r="S22" s="40"/>
    </row>
    <row r="23" spans="1:19" s="57" customFormat="1" ht="30" customHeight="1" x14ac:dyDescent="0.25">
      <c r="B23" s="60" t="s">
        <v>57</v>
      </c>
      <c r="C23" s="60" t="s">
        <v>58</v>
      </c>
      <c r="D23" s="236" t="s">
        <v>253</v>
      </c>
      <c r="E23" s="61">
        <v>5302.32</v>
      </c>
      <c r="F23" s="61">
        <v>64.760000000000005</v>
      </c>
      <c r="G23" s="61">
        <v>211.44</v>
      </c>
      <c r="H23" s="61">
        <v>378.6</v>
      </c>
      <c r="I23" s="61">
        <f t="shared" si="0"/>
        <v>159.06959999999998</v>
      </c>
      <c r="J23" s="55">
        <f t="shared" si="1"/>
        <v>537.66959999999995</v>
      </c>
      <c r="K23" s="55">
        <f t="shared" si="2"/>
        <v>6116.1895999999997</v>
      </c>
      <c r="L23" s="43">
        <f t="shared" si="3"/>
        <v>450.69720000000001</v>
      </c>
      <c r="M23" s="61">
        <v>0</v>
      </c>
      <c r="N23" s="61">
        <v>759.23</v>
      </c>
      <c r="O23" s="54">
        <f t="shared" si="7"/>
        <v>53.023199999999996</v>
      </c>
      <c r="P23" s="61">
        <v>0</v>
      </c>
      <c r="Q23" s="55">
        <f t="shared" si="5"/>
        <v>1262.9504000000002</v>
      </c>
      <c r="R23" s="56">
        <f t="shared" si="6"/>
        <v>4853.2392</v>
      </c>
      <c r="S23" s="51"/>
    </row>
    <row r="24" spans="1:19" s="46" customFormat="1" ht="30" customHeight="1" x14ac:dyDescent="0.25">
      <c r="B24" s="47" t="s">
        <v>59</v>
      </c>
      <c r="C24" s="47" t="s">
        <v>60</v>
      </c>
      <c r="D24" s="236" t="s">
        <v>252</v>
      </c>
      <c r="E24" s="48">
        <v>6322.35</v>
      </c>
      <c r="F24" s="48">
        <v>64.760000000000005</v>
      </c>
      <c r="G24" s="48">
        <v>351.5</v>
      </c>
      <c r="H24" s="48">
        <v>406.32</v>
      </c>
      <c r="I24" s="48">
        <f t="shared" si="0"/>
        <v>189.6705</v>
      </c>
      <c r="J24" s="43">
        <f t="shared" si="1"/>
        <v>595.9905</v>
      </c>
      <c r="K24" s="43">
        <f t="shared" si="2"/>
        <v>7334.6005000000005</v>
      </c>
      <c r="L24" s="43">
        <f t="shared" si="3"/>
        <v>537.39975000000004</v>
      </c>
      <c r="M24" s="48">
        <v>2108</v>
      </c>
      <c r="N24" s="48">
        <v>1019.48</v>
      </c>
      <c r="O24" s="42">
        <f t="shared" si="7"/>
        <v>63.223500000000008</v>
      </c>
      <c r="P24" s="48">
        <v>0</v>
      </c>
      <c r="Q24" s="43">
        <f t="shared" si="5"/>
        <v>3728.1032500000001</v>
      </c>
      <c r="R24" s="44">
        <f t="shared" si="6"/>
        <v>3606.4972500000003</v>
      </c>
      <c r="S24" s="40"/>
    </row>
    <row r="25" spans="1:19" s="46" customFormat="1" ht="30" customHeight="1" x14ac:dyDescent="0.25">
      <c r="B25" s="47" t="s">
        <v>61</v>
      </c>
      <c r="C25" s="47" t="s">
        <v>62</v>
      </c>
      <c r="D25" s="236" t="s">
        <v>251</v>
      </c>
      <c r="E25" s="48">
        <v>6322.35</v>
      </c>
      <c r="F25" s="48">
        <v>0</v>
      </c>
      <c r="G25" s="48">
        <v>351.5</v>
      </c>
      <c r="H25" s="48">
        <v>406.32</v>
      </c>
      <c r="I25" s="48">
        <f t="shared" si="0"/>
        <v>189.6705</v>
      </c>
      <c r="J25" s="43">
        <f t="shared" si="1"/>
        <v>595.9905</v>
      </c>
      <c r="K25" s="43">
        <f t="shared" si="2"/>
        <v>7269.8405000000002</v>
      </c>
      <c r="L25" s="43">
        <f t="shared" si="3"/>
        <v>537.39975000000004</v>
      </c>
      <c r="M25" s="48">
        <v>0</v>
      </c>
      <c r="N25" s="48">
        <v>1005.65</v>
      </c>
      <c r="O25" s="42">
        <f t="shared" si="7"/>
        <v>63.223500000000008</v>
      </c>
      <c r="P25" s="48">
        <v>0</v>
      </c>
      <c r="Q25" s="43">
        <f t="shared" si="5"/>
        <v>1606.2732500000002</v>
      </c>
      <c r="R25" s="44">
        <f t="shared" si="6"/>
        <v>5663.5672500000001</v>
      </c>
      <c r="S25" s="40"/>
    </row>
    <row r="26" spans="1:19" s="46" customFormat="1" ht="30" customHeight="1" x14ac:dyDescent="0.25">
      <c r="B26" s="47" t="s">
        <v>63</v>
      </c>
      <c r="C26" s="47" t="s">
        <v>64</v>
      </c>
      <c r="D26" s="236" t="s">
        <v>253</v>
      </c>
      <c r="E26" s="48">
        <v>4875.54</v>
      </c>
      <c r="F26" s="48">
        <v>0</v>
      </c>
      <c r="G26" s="48">
        <v>207.91</v>
      </c>
      <c r="H26" s="48">
        <v>371.02</v>
      </c>
      <c r="I26" s="48">
        <f t="shared" si="0"/>
        <v>146.2662</v>
      </c>
      <c r="J26" s="43">
        <f t="shared" si="1"/>
        <v>517.28620000000001</v>
      </c>
      <c r="K26" s="43">
        <f t="shared" si="2"/>
        <v>5600.7361999999994</v>
      </c>
      <c r="L26" s="43">
        <f t="shared" si="3"/>
        <v>414.42090000000002</v>
      </c>
      <c r="M26" s="48">
        <v>0</v>
      </c>
      <c r="N26" s="48">
        <v>649.13</v>
      </c>
      <c r="O26" s="42">
        <f t="shared" si="7"/>
        <v>48.755400000000002</v>
      </c>
      <c r="P26" s="48">
        <v>0</v>
      </c>
      <c r="Q26" s="43">
        <f t="shared" si="5"/>
        <v>1112.3063</v>
      </c>
      <c r="R26" s="44">
        <f t="shared" si="6"/>
        <v>4488.4298999999992</v>
      </c>
      <c r="S26" s="40"/>
    </row>
    <row r="27" spans="1:19" s="46" customFormat="1" ht="30" customHeight="1" x14ac:dyDescent="0.25">
      <c r="B27" s="47" t="s">
        <v>65</v>
      </c>
      <c r="C27" s="47" t="s">
        <v>66</v>
      </c>
      <c r="D27" s="236" t="s">
        <v>252</v>
      </c>
      <c r="E27" s="48">
        <v>6322.35</v>
      </c>
      <c r="F27" s="48">
        <v>0</v>
      </c>
      <c r="G27" s="48">
        <v>351.5</v>
      </c>
      <c r="H27" s="48">
        <v>406.32</v>
      </c>
      <c r="I27" s="48">
        <f t="shared" si="0"/>
        <v>189.6705</v>
      </c>
      <c r="J27" s="43">
        <f t="shared" si="1"/>
        <v>595.9905</v>
      </c>
      <c r="K27" s="43">
        <f t="shared" si="2"/>
        <v>7269.8405000000002</v>
      </c>
      <c r="L27" s="43">
        <f t="shared" si="3"/>
        <v>537.39975000000004</v>
      </c>
      <c r="M27" s="48">
        <v>1687</v>
      </c>
      <c r="N27" s="48">
        <v>1005.65</v>
      </c>
      <c r="O27" s="42">
        <f t="shared" si="7"/>
        <v>63.223500000000008</v>
      </c>
      <c r="P27" s="48">
        <v>0</v>
      </c>
      <c r="Q27" s="43">
        <f t="shared" si="5"/>
        <v>3293.2732500000002</v>
      </c>
      <c r="R27" s="44">
        <f t="shared" si="6"/>
        <v>3976.5672500000001</v>
      </c>
      <c r="S27" s="40"/>
    </row>
    <row r="28" spans="1:19" s="46" customFormat="1" ht="30" customHeight="1" x14ac:dyDescent="0.25">
      <c r="B28" s="47" t="s">
        <v>67</v>
      </c>
      <c r="C28" s="47" t="s">
        <v>68</v>
      </c>
      <c r="D28" s="236" t="s">
        <v>251</v>
      </c>
      <c r="E28" s="48">
        <v>4875.54</v>
      </c>
      <c r="F28" s="48">
        <v>0</v>
      </c>
      <c r="G28" s="48">
        <v>207.91</v>
      </c>
      <c r="H28" s="48">
        <v>371.02</v>
      </c>
      <c r="I28" s="48">
        <f t="shared" si="0"/>
        <v>146.2662</v>
      </c>
      <c r="J28" s="43">
        <f t="shared" si="1"/>
        <v>517.28620000000001</v>
      </c>
      <c r="K28" s="43">
        <f t="shared" si="2"/>
        <v>5600.7361999999994</v>
      </c>
      <c r="L28" s="43">
        <f t="shared" si="3"/>
        <v>414.42090000000002</v>
      </c>
      <c r="M28" s="48">
        <v>0</v>
      </c>
      <c r="N28" s="48">
        <v>649.13</v>
      </c>
      <c r="O28" s="42">
        <f t="shared" si="7"/>
        <v>48.755400000000002</v>
      </c>
      <c r="P28" s="48">
        <v>0</v>
      </c>
      <c r="Q28" s="43">
        <f t="shared" si="5"/>
        <v>1112.3063</v>
      </c>
      <c r="R28" s="44">
        <f t="shared" si="6"/>
        <v>4488.4298999999992</v>
      </c>
      <c r="S28" s="40"/>
    </row>
    <row r="29" spans="1:19" s="46" customFormat="1" ht="30" customHeight="1" x14ac:dyDescent="0.25">
      <c r="B29" s="47" t="s">
        <v>69</v>
      </c>
      <c r="C29" s="47" t="s">
        <v>164</v>
      </c>
      <c r="D29" s="236" t="s">
        <v>250</v>
      </c>
      <c r="E29" s="48">
        <v>6322.35</v>
      </c>
      <c r="F29" s="48">
        <v>0</v>
      </c>
      <c r="G29" s="48">
        <v>351.5</v>
      </c>
      <c r="H29" s="48">
        <v>406.32</v>
      </c>
      <c r="I29" s="48">
        <f t="shared" si="0"/>
        <v>189.6705</v>
      </c>
      <c r="J29" s="43">
        <f t="shared" si="1"/>
        <v>595.9905</v>
      </c>
      <c r="K29" s="43">
        <f t="shared" si="2"/>
        <v>7269.8405000000002</v>
      </c>
      <c r="L29" s="43">
        <f t="shared" si="3"/>
        <v>537.39975000000004</v>
      </c>
      <c r="M29" s="48">
        <v>0</v>
      </c>
      <c r="N29" s="48">
        <v>1005.65</v>
      </c>
      <c r="O29" s="42">
        <f t="shared" si="7"/>
        <v>63.223500000000008</v>
      </c>
      <c r="P29" s="48">
        <v>0</v>
      </c>
      <c r="Q29" s="43">
        <f t="shared" si="5"/>
        <v>1606.2732500000002</v>
      </c>
      <c r="R29" s="44">
        <f t="shared" si="6"/>
        <v>5663.5672500000001</v>
      </c>
      <c r="S29" s="40"/>
    </row>
    <row r="30" spans="1:19" s="46" customFormat="1" ht="30" customHeight="1" x14ac:dyDescent="0.25">
      <c r="B30" s="47" t="s">
        <v>71</v>
      </c>
      <c r="C30" s="47" t="s">
        <v>72</v>
      </c>
      <c r="D30" s="236" t="s">
        <v>253</v>
      </c>
      <c r="E30" s="48">
        <v>4875.54</v>
      </c>
      <c r="F30" s="48">
        <v>0</v>
      </c>
      <c r="G30" s="48">
        <v>207.91</v>
      </c>
      <c r="H30" s="48">
        <v>371.02</v>
      </c>
      <c r="I30" s="48">
        <f t="shared" si="0"/>
        <v>146.2662</v>
      </c>
      <c r="J30" s="43">
        <f t="shared" si="1"/>
        <v>517.28620000000001</v>
      </c>
      <c r="K30" s="43">
        <f t="shared" si="2"/>
        <v>5600.7361999999994</v>
      </c>
      <c r="L30" s="43">
        <f t="shared" si="3"/>
        <v>414.42090000000002</v>
      </c>
      <c r="M30" s="48">
        <v>1355</v>
      </c>
      <c r="N30" s="48">
        <v>649.13</v>
      </c>
      <c r="O30" s="42">
        <f t="shared" si="7"/>
        <v>48.755400000000002</v>
      </c>
      <c r="P30" s="48">
        <v>0</v>
      </c>
      <c r="Q30" s="43">
        <f t="shared" si="5"/>
        <v>2467.3063000000002</v>
      </c>
      <c r="R30" s="44">
        <f t="shared" si="6"/>
        <v>3133.4298999999992</v>
      </c>
      <c r="S30" s="40"/>
    </row>
    <row r="31" spans="1:19" s="46" customFormat="1" ht="30" customHeight="1" x14ac:dyDescent="0.25">
      <c r="B31" s="47" t="s">
        <v>73</v>
      </c>
      <c r="C31" s="47" t="s">
        <v>74</v>
      </c>
      <c r="D31" s="236" t="s">
        <v>249</v>
      </c>
      <c r="E31" s="48">
        <v>15441.5</v>
      </c>
      <c r="F31" s="48">
        <v>0</v>
      </c>
      <c r="G31" s="48">
        <v>566.5</v>
      </c>
      <c r="H31" s="48">
        <v>835.5</v>
      </c>
      <c r="I31" s="48">
        <f>(E31*3%)</f>
        <v>463.245</v>
      </c>
      <c r="J31" s="43">
        <f>(H31+I31)</f>
        <v>1298.7449999999999</v>
      </c>
      <c r="K31" s="43">
        <f>SUM(E31:I31)</f>
        <v>17306.744999999999</v>
      </c>
      <c r="L31" s="43">
        <f t="shared" si="3"/>
        <v>1312.5275000000001</v>
      </c>
      <c r="M31" s="48">
        <v>0</v>
      </c>
      <c r="N31" s="48">
        <v>3376.71</v>
      </c>
      <c r="O31" s="42">
        <v>0</v>
      </c>
      <c r="P31" s="48">
        <v>0</v>
      </c>
      <c r="Q31" s="43">
        <f>(L31+M31+N31+O31+P31)</f>
        <v>4689.2375000000002</v>
      </c>
      <c r="R31" s="44">
        <f>(K31-Q31)</f>
        <v>12617.5075</v>
      </c>
      <c r="S31" s="40"/>
    </row>
    <row r="32" spans="1:19" s="46" customFormat="1" ht="30" customHeight="1" x14ac:dyDescent="0.25">
      <c r="B32" s="47" t="s">
        <v>90</v>
      </c>
      <c r="C32" s="47" t="s">
        <v>91</v>
      </c>
      <c r="D32" s="236" t="s">
        <v>253</v>
      </c>
      <c r="E32" s="48">
        <v>15441.5</v>
      </c>
      <c r="F32" s="48">
        <v>0</v>
      </c>
      <c r="G32" s="48">
        <v>566.5</v>
      </c>
      <c r="H32" s="48">
        <v>835.5</v>
      </c>
      <c r="I32" s="48">
        <f>(E32*3%)</f>
        <v>463.245</v>
      </c>
      <c r="J32" s="43">
        <f>(H32+I32)</f>
        <v>1298.7449999999999</v>
      </c>
      <c r="K32" s="43">
        <f>SUM(E32:I32)</f>
        <v>17306.744999999999</v>
      </c>
      <c r="L32" s="43">
        <f t="shared" si="3"/>
        <v>1312.5275000000001</v>
      </c>
      <c r="M32" s="48">
        <v>0</v>
      </c>
      <c r="N32" s="48">
        <v>3376.71</v>
      </c>
      <c r="O32" s="42">
        <v>0</v>
      </c>
      <c r="P32" s="48">
        <v>0</v>
      </c>
      <c r="Q32" s="43">
        <f>(L32+M32+N32+O32+P32)</f>
        <v>4689.2375000000002</v>
      </c>
      <c r="R32" s="44">
        <f>(K32-Q32)</f>
        <v>12617.5075</v>
      </c>
      <c r="S32" s="40"/>
    </row>
    <row r="33" spans="1:19" s="46" customFormat="1" ht="30" customHeight="1" x14ac:dyDescent="0.25">
      <c r="B33" s="47" t="s">
        <v>92</v>
      </c>
      <c r="C33" s="47" t="s">
        <v>93</v>
      </c>
      <c r="D33" s="236" t="s">
        <v>252</v>
      </c>
      <c r="E33" s="48">
        <v>15441.5</v>
      </c>
      <c r="F33" s="48">
        <v>0</v>
      </c>
      <c r="G33" s="48">
        <v>566.5</v>
      </c>
      <c r="H33" s="48">
        <v>835.5</v>
      </c>
      <c r="I33" s="48">
        <f>(E33*3%)</f>
        <v>463.245</v>
      </c>
      <c r="J33" s="43">
        <f>(H33+I33)</f>
        <v>1298.7449999999999</v>
      </c>
      <c r="K33" s="43">
        <f>SUM(E33:I33)</f>
        <v>17306.744999999999</v>
      </c>
      <c r="L33" s="43">
        <f t="shared" si="3"/>
        <v>1312.5275000000001</v>
      </c>
      <c r="M33" s="48">
        <v>9068.5400000000009</v>
      </c>
      <c r="N33" s="48">
        <v>3376.71</v>
      </c>
      <c r="O33" s="42">
        <v>0</v>
      </c>
      <c r="P33" s="48">
        <v>0</v>
      </c>
      <c r="Q33" s="43">
        <f>(L33+M33+N33+O33+P33)</f>
        <v>13757.7775</v>
      </c>
      <c r="R33" s="44">
        <f>(K33-Q33)</f>
        <v>3548.9674999999988</v>
      </c>
      <c r="S33" s="40"/>
    </row>
    <row r="34" spans="1:19" s="57" customFormat="1" ht="30" customHeight="1" thickBot="1" x14ac:dyDescent="0.3">
      <c r="B34" s="60" t="s">
        <v>96</v>
      </c>
      <c r="C34" s="60" t="s">
        <v>97</v>
      </c>
      <c r="D34" s="236" t="s">
        <v>251</v>
      </c>
      <c r="E34" s="61">
        <v>6322.35</v>
      </c>
      <c r="F34" s="61">
        <v>97.14</v>
      </c>
      <c r="G34" s="61">
        <v>351.5</v>
      </c>
      <c r="H34" s="61">
        <v>406.32</v>
      </c>
      <c r="I34" s="61">
        <f t="shared" si="0"/>
        <v>189.6705</v>
      </c>
      <c r="J34" s="55">
        <f t="shared" si="1"/>
        <v>595.9905</v>
      </c>
      <c r="K34" s="55">
        <f t="shared" si="2"/>
        <v>7366.9805000000006</v>
      </c>
      <c r="L34" s="43">
        <f t="shared" si="3"/>
        <v>537.39975000000004</v>
      </c>
      <c r="M34" s="61">
        <v>2106</v>
      </c>
      <c r="N34" s="61">
        <v>1005.65</v>
      </c>
      <c r="O34" s="54">
        <v>0</v>
      </c>
      <c r="P34" s="61">
        <v>0</v>
      </c>
      <c r="Q34" s="55">
        <f t="shared" si="5"/>
        <v>3649.0497500000001</v>
      </c>
      <c r="R34" s="56">
        <f t="shared" si="6"/>
        <v>3717.9307500000004</v>
      </c>
      <c r="S34" s="51"/>
    </row>
    <row r="35" spans="1:19" s="67" customFormat="1" ht="21" customHeight="1" thickBot="1" x14ac:dyDescent="0.3">
      <c r="A35" s="62"/>
      <c r="B35" s="63"/>
      <c r="C35" s="63" t="s">
        <v>75</v>
      </c>
      <c r="D35" s="63"/>
      <c r="E35" s="64">
        <f t="shared" ref="E35:R35" si="8">SUM(E5:E34)</f>
        <v>246022.80000000008</v>
      </c>
      <c r="F35" s="64">
        <f t="shared" si="8"/>
        <v>2396.1200000000013</v>
      </c>
      <c r="G35" s="64">
        <f t="shared" si="8"/>
        <v>10515.669999999998</v>
      </c>
      <c r="H35" s="64">
        <f>SUM(H5:H34)</f>
        <v>14463.7</v>
      </c>
      <c r="I35" s="64">
        <f t="shared" si="8"/>
        <v>7380.6840000000011</v>
      </c>
      <c r="J35" s="64">
        <f t="shared" si="8"/>
        <v>21844.383999999998</v>
      </c>
      <c r="K35" s="64">
        <f t="shared" si="8"/>
        <v>280778.97399999999</v>
      </c>
      <c r="L35" s="64">
        <f t="shared" si="8"/>
        <v>20911.938000000006</v>
      </c>
      <c r="M35" s="64">
        <f t="shared" si="8"/>
        <v>29986.11</v>
      </c>
      <c r="N35" s="64">
        <f t="shared" si="8"/>
        <v>46744.569999999992</v>
      </c>
      <c r="O35" s="64">
        <f t="shared" si="8"/>
        <v>1170.4002000000003</v>
      </c>
      <c r="P35" s="64">
        <f t="shared" si="8"/>
        <v>389.24</v>
      </c>
      <c r="Q35" s="64">
        <f t="shared" si="8"/>
        <v>99202.258199999997</v>
      </c>
      <c r="R35" s="65">
        <f t="shared" si="8"/>
        <v>181576.71579999998</v>
      </c>
      <c r="S35" s="66"/>
    </row>
    <row r="36" spans="1:19" ht="10.5" customHeight="1" x14ac:dyDescent="0.25">
      <c r="A36" s="68"/>
      <c r="B36" s="33"/>
      <c r="C36" s="69"/>
      <c r="D36" s="69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34"/>
    </row>
    <row r="37" spans="1:19" ht="15.75" x14ac:dyDescent="0.25">
      <c r="A37" s="34"/>
      <c r="B37" s="71"/>
      <c r="C37" s="322" t="s">
        <v>98</v>
      </c>
      <c r="D37" s="322"/>
      <c r="E37" s="322"/>
      <c r="G37" s="72"/>
      <c r="H37" s="73"/>
      <c r="I37" s="322" t="s">
        <v>99</v>
      </c>
      <c r="J37" s="322"/>
      <c r="K37" s="322"/>
      <c r="L37" s="34"/>
      <c r="N37" s="34"/>
      <c r="O37" s="322" t="s">
        <v>100</v>
      </c>
      <c r="P37" s="322"/>
      <c r="Q37" s="322"/>
      <c r="R37" s="322"/>
    </row>
    <row r="38" spans="1:19" ht="22.5" customHeight="1" x14ac:dyDescent="0.25">
      <c r="A38" s="34"/>
      <c r="B38" s="69"/>
      <c r="C38" s="74"/>
      <c r="D38" s="74"/>
      <c r="E38" s="74"/>
      <c r="G38" s="74"/>
      <c r="H38" s="73"/>
      <c r="I38" s="73"/>
      <c r="K38" s="73"/>
      <c r="L38" s="34"/>
      <c r="N38" s="34"/>
      <c r="O38" s="72"/>
      <c r="P38" s="34"/>
      <c r="R38" s="34"/>
    </row>
    <row r="39" spans="1:19" ht="15.75" x14ac:dyDescent="0.25">
      <c r="A39" s="34"/>
      <c r="B39" s="33"/>
      <c r="C39" s="72" t="s">
        <v>101</v>
      </c>
      <c r="D39" s="72"/>
      <c r="E39" s="72"/>
      <c r="G39" s="73"/>
      <c r="H39" s="73"/>
      <c r="I39" s="72" t="s">
        <v>79</v>
      </c>
      <c r="K39" s="73"/>
      <c r="L39" s="34"/>
      <c r="O39" s="322" t="s">
        <v>102</v>
      </c>
      <c r="P39" s="322"/>
      <c r="Q39" s="322"/>
      <c r="R39" s="322"/>
      <c r="S39" s="34"/>
    </row>
    <row r="40" spans="1:19" ht="15.75" x14ac:dyDescent="0.25">
      <c r="A40" s="34"/>
      <c r="B40" s="33"/>
      <c r="C40" s="322" t="s">
        <v>82</v>
      </c>
      <c r="D40" s="322"/>
      <c r="E40" s="322"/>
      <c r="G40" s="73"/>
      <c r="H40" s="73"/>
      <c r="I40" s="322" t="s">
        <v>83</v>
      </c>
      <c r="J40" s="322"/>
      <c r="K40" s="322"/>
      <c r="L40" s="34"/>
      <c r="O40" s="322" t="s">
        <v>84</v>
      </c>
      <c r="P40" s="322"/>
      <c r="Q40" s="322"/>
      <c r="R40" s="322"/>
      <c r="S40" s="34"/>
    </row>
    <row r="41" spans="1:19" ht="15.75" x14ac:dyDescent="0.25">
      <c r="A41" s="34"/>
      <c r="B41" s="33"/>
      <c r="C41" s="322" t="s">
        <v>85</v>
      </c>
      <c r="D41" s="322"/>
      <c r="E41" s="322"/>
      <c r="G41" s="73"/>
      <c r="H41" s="73"/>
      <c r="I41" s="322" t="s">
        <v>86</v>
      </c>
      <c r="J41" s="322"/>
      <c r="K41" s="322"/>
      <c r="L41" s="34"/>
      <c r="O41" s="322" t="s">
        <v>87</v>
      </c>
      <c r="P41" s="322"/>
      <c r="Q41" s="322"/>
      <c r="R41" s="322"/>
      <c r="S41" s="34"/>
    </row>
    <row r="42" spans="1:19" x14ac:dyDescent="0.25">
      <c r="A42" s="34"/>
      <c r="B42" s="33"/>
      <c r="C42" s="33"/>
      <c r="D42" s="33"/>
      <c r="E42" s="34"/>
      <c r="F42" s="34"/>
      <c r="G42" s="34"/>
      <c r="K42" s="34"/>
      <c r="L42" s="34"/>
      <c r="M42" s="70"/>
      <c r="Q42" s="34"/>
      <c r="R42" s="34"/>
      <c r="S42" s="34"/>
    </row>
    <row r="43" spans="1:19" x14ac:dyDescent="0.25">
      <c r="B43" s="33"/>
      <c r="C43" s="33"/>
      <c r="D43" s="33"/>
      <c r="E43" s="34"/>
      <c r="F43" s="34"/>
      <c r="G43" s="34"/>
      <c r="H43" s="34"/>
      <c r="I43" s="34"/>
      <c r="J43" s="70"/>
      <c r="K43" s="34"/>
      <c r="L43" s="34"/>
      <c r="M43" s="34"/>
      <c r="N43" s="34"/>
      <c r="O43" s="34"/>
      <c r="P43" s="34"/>
      <c r="Q43" s="34"/>
    </row>
    <row r="44" spans="1:19" ht="13.5" x14ac:dyDescent="0.25">
      <c r="B44" s="172" t="s">
        <v>217</v>
      </c>
      <c r="C44" s="33"/>
      <c r="D44" s="33"/>
      <c r="E44" s="34"/>
      <c r="F44" s="34"/>
      <c r="G44" s="34"/>
      <c r="H44" s="34"/>
      <c r="I44" s="34"/>
      <c r="J44" s="70"/>
      <c r="K44" s="34"/>
      <c r="L44" s="34"/>
      <c r="M44" s="34"/>
      <c r="N44" s="34"/>
      <c r="O44" s="34"/>
      <c r="P44" s="34"/>
      <c r="Q44" s="34"/>
    </row>
    <row r="45" spans="1:19" x14ac:dyDescent="0.25">
      <c r="B45" s="33"/>
      <c r="C45" s="33"/>
      <c r="D45" s="33"/>
      <c r="E45" s="34"/>
      <c r="F45" s="34"/>
      <c r="G45" s="34"/>
      <c r="H45" s="34"/>
      <c r="I45" s="34"/>
      <c r="J45" s="70"/>
      <c r="K45" s="34"/>
      <c r="L45" s="34"/>
      <c r="M45" s="34"/>
      <c r="N45" s="34"/>
      <c r="O45" s="34"/>
      <c r="P45" s="34"/>
      <c r="Q45" s="34"/>
      <c r="R45" s="34"/>
    </row>
    <row r="46" spans="1:19" x14ac:dyDescent="0.25">
      <c r="B46" s="33"/>
      <c r="C46" s="33"/>
      <c r="D46" s="33"/>
      <c r="E46" s="34"/>
      <c r="F46" s="34"/>
      <c r="G46" s="34"/>
      <c r="H46" s="34"/>
      <c r="I46" s="34"/>
      <c r="J46" s="70"/>
      <c r="K46" s="34"/>
      <c r="L46" s="34"/>
      <c r="M46" s="34"/>
      <c r="N46" s="34"/>
      <c r="O46" s="34"/>
      <c r="P46" s="34"/>
      <c r="Q46" s="34"/>
      <c r="R46" s="34"/>
    </row>
    <row r="47" spans="1:19" x14ac:dyDescent="0.25">
      <c r="B47" s="33"/>
      <c r="C47" s="33"/>
      <c r="D47" s="33"/>
      <c r="E47" s="34"/>
      <c r="F47" s="34"/>
      <c r="G47" s="34"/>
      <c r="H47" s="34"/>
      <c r="I47" s="34"/>
      <c r="J47" s="70"/>
      <c r="K47" s="34"/>
      <c r="L47" s="34"/>
      <c r="M47" s="34"/>
      <c r="N47" s="34"/>
      <c r="O47" s="34"/>
      <c r="P47" s="34"/>
      <c r="Q47" s="34"/>
      <c r="R47" s="34"/>
    </row>
    <row r="48" spans="1:19" x14ac:dyDescent="0.25">
      <c r="B48" s="33"/>
      <c r="C48" s="33"/>
      <c r="D48" s="33"/>
      <c r="E48" s="34"/>
      <c r="F48" s="34"/>
      <c r="G48" s="34"/>
      <c r="H48" s="34"/>
      <c r="I48" s="34"/>
      <c r="J48" s="70"/>
      <c r="K48" s="34"/>
      <c r="L48" s="34"/>
      <c r="M48" s="34"/>
      <c r="N48" s="34"/>
      <c r="O48" s="34"/>
      <c r="P48" s="34"/>
      <c r="Q48" s="34"/>
      <c r="R48" s="34"/>
    </row>
    <row r="49" spans="2:17" x14ac:dyDescent="0.25">
      <c r="B49" s="33"/>
      <c r="C49" s="33"/>
      <c r="D49" s="33"/>
      <c r="E49" s="34"/>
      <c r="F49" s="34"/>
      <c r="G49" s="34"/>
      <c r="H49" s="34"/>
      <c r="I49" s="34"/>
      <c r="J49" s="70"/>
      <c r="K49" s="34"/>
      <c r="L49" s="34"/>
      <c r="M49" s="34"/>
      <c r="N49" s="34"/>
      <c r="O49" s="34"/>
      <c r="P49" s="34"/>
      <c r="Q49" s="34"/>
    </row>
    <row r="50" spans="2:17" x14ac:dyDescent="0.25">
      <c r="B50" s="33"/>
      <c r="C50" s="33"/>
      <c r="D50" s="33"/>
      <c r="E50" s="34"/>
      <c r="F50" s="34"/>
      <c r="G50" s="34"/>
      <c r="H50" s="34"/>
      <c r="I50" s="34"/>
      <c r="J50" s="70"/>
      <c r="K50" s="34"/>
      <c r="L50" s="34"/>
      <c r="M50" s="34"/>
      <c r="N50" s="34"/>
      <c r="O50" s="34"/>
      <c r="P50" s="34"/>
      <c r="Q50" s="34"/>
    </row>
    <row r="51" spans="2:17" x14ac:dyDescent="0.25">
      <c r="B51" s="33"/>
      <c r="C51" s="33"/>
      <c r="D51" s="33"/>
      <c r="E51" s="34"/>
      <c r="F51" s="34"/>
      <c r="G51" s="34"/>
      <c r="H51" s="34"/>
      <c r="I51" s="34"/>
      <c r="J51" s="70"/>
      <c r="K51" s="34"/>
      <c r="L51" s="34"/>
      <c r="M51" s="34"/>
      <c r="N51" s="34"/>
      <c r="O51" s="34"/>
      <c r="P51" s="34"/>
      <c r="Q51" s="34"/>
    </row>
    <row r="52" spans="2:17" x14ac:dyDescent="0.25">
      <c r="B52" s="33"/>
      <c r="C52" s="33"/>
      <c r="D52" s="33"/>
      <c r="E52" s="34"/>
      <c r="F52" s="34"/>
      <c r="G52" s="34"/>
      <c r="H52" s="34"/>
      <c r="I52" s="34"/>
      <c r="J52" s="70"/>
      <c r="K52" s="34"/>
      <c r="L52" s="34"/>
      <c r="M52" s="34"/>
      <c r="N52" s="34"/>
      <c r="O52" s="34"/>
      <c r="P52" s="34"/>
      <c r="Q52" s="34"/>
    </row>
    <row r="53" spans="2:17" x14ac:dyDescent="0.25">
      <c r="B53" s="33"/>
      <c r="C53" s="33"/>
      <c r="D53" s="33"/>
      <c r="E53" s="34"/>
      <c r="F53" s="34"/>
      <c r="G53" s="34"/>
      <c r="H53" s="34"/>
      <c r="I53" s="34"/>
      <c r="J53" s="70"/>
      <c r="K53" s="34"/>
      <c r="L53" s="34"/>
      <c r="M53" s="34"/>
      <c r="N53" s="34"/>
      <c r="O53" s="34"/>
      <c r="P53" s="34"/>
      <c r="Q53" s="34"/>
    </row>
    <row r="54" spans="2:17" x14ac:dyDescent="0.25">
      <c r="B54" s="33"/>
      <c r="C54" s="33"/>
      <c r="D54" s="33"/>
      <c r="E54" s="34"/>
      <c r="F54" s="34"/>
      <c r="G54" s="34"/>
      <c r="H54" s="34"/>
      <c r="I54" s="34"/>
      <c r="J54" s="70"/>
      <c r="K54" s="34"/>
      <c r="L54" s="34"/>
      <c r="M54" s="34"/>
      <c r="N54" s="34"/>
      <c r="O54" s="34"/>
      <c r="P54" s="34"/>
      <c r="Q54" s="34"/>
    </row>
    <row r="55" spans="2:17" x14ac:dyDescent="0.25">
      <c r="B55" s="33"/>
      <c r="C55" s="33"/>
      <c r="D55" s="33"/>
      <c r="E55" s="34"/>
      <c r="F55" s="34"/>
      <c r="G55" s="34"/>
      <c r="H55" s="34"/>
      <c r="I55" s="34"/>
      <c r="J55" s="70"/>
      <c r="K55" s="34"/>
      <c r="L55" s="34"/>
      <c r="M55" s="34"/>
      <c r="N55" s="34"/>
      <c r="O55" s="34"/>
      <c r="P55" s="34"/>
      <c r="Q55" s="34"/>
    </row>
    <row r="56" spans="2:17" x14ac:dyDescent="0.25">
      <c r="B56" s="33"/>
      <c r="C56" s="33"/>
      <c r="D56" s="33"/>
      <c r="E56" s="34"/>
      <c r="F56" s="34"/>
      <c r="G56" s="34"/>
      <c r="H56" s="34"/>
      <c r="I56" s="34"/>
      <c r="J56" s="70"/>
      <c r="K56" s="34"/>
      <c r="L56" s="34"/>
      <c r="M56" s="34"/>
      <c r="N56" s="34"/>
      <c r="O56" s="34"/>
      <c r="P56" s="34"/>
      <c r="Q56" s="34"/>
    </row>
    <row r="57" spans="2:17" x14ac:dyDescent="0.25">
      <c r="B57" s="33"/>
      <c r="C57" s="33"/>
      <c r="D57" s="33"/>
      <c r="E57" s="34"/>
      <c r="F57" s="34"/>
      <c r="G57" s="34"/>
      <c r="H57" s="34"/>
      <c r="I57" s="34"/>
      <c r="J57" s="70"/>
      <c r="K57" s="34"/>
      <c r="L57" s="34"/>
      <c r="M57" s="34"/>
      <c r="N57" s="34"/>
      <c r="O57" s="34"/>
      <c r="P57" s="34"/>
      <c r="Q57" s="34"/>
    </row>
    <row r="58" spans="2:17" x14ac:dyDescent="0.25">
      <c r="B58" s="71"/>
      <c r="C58" s="75"/>
      <c r="D58" s="75"/>
      <c r="E58" s="34"/>
      <c r="F58" s="34"/>
      <c r="G58" s="34"/>
      <c r="H58" s="34"/>
      <c r="I58" s="34"/>
      <c r="J58" s="70"/>
      <c r="K58" s="34"/>
      <c r="L58" s="34"/>
      <c r="M58" s="34"/>
      <c r="N58" s="34"/>
      <c r="O58" s="34"/>
      <c r="P58" s="34"/>
      <c r="Q58" s="34"/>
    </row>
    <row r="59" spans="2:17" x14ac:dyDescent="0.25">
      <c r="B59" s="71"/>
      <c r="C59" s="75"/>
      <c r="D59" s="75"/>
      <c r="E59" s="34"/>
      <c r="F59" s="34"/>
      <c r="G59" s="34"/>
      <c r="H59" s="34"/>
      <c r="I59" s="34"/>
      <c r="J59" s="70"/>
      <c r="K59" s="34"/>
      <c r="L59" s="34"/>
      <c r="M59" s="34"/>
      <c r="N59" s="34"/>
      <c r="O59" s="34"/>
      <c r="P59" s="34"/>
      <c r="Q59" s="34"/>
    </row>
    <row r="60" spans="2:17" x14ac:dyDescent="0.25">
      <c r="B60" s="71"/>
      <c r="C60" s="75"/>
      <c r="D60" s="75"/>
      <c r="E60" s="34"/>
      <c r="F60" s="34"/>
      <c r="G60" s="34"/>
      <c r="H60" s="34"/>
      <c r="I60" s="34"/>
      <c r="J60" s="70"/>
      <c r="K60" s="34"/>
      <c r="L60" s="34"/>
      <c r="M60" s="34"/>
      <c r="N60" s="34"/>
      <c r="O60" s="34"/>
      <c r="P60" s="34"/>
      <c r="Q60" s="34"/>
    </row>
    <row r="61" spans="2:17" x14ac:dyDescent="0.25">
      <c r="B61" s="71"/>
      <c r="C61" s="75"/>
      <c r="D61" s="75"/>
      <c r="E61" s="34"/>
      <c r="F61" s="34"/>
      <c r="G61" s="34"/>
      <c r="H61" s="34"/>
      <c r="I61" s="34"/>
      <c r="J61" s="70"/>
      <c r="K61" s="34"/>
      <c r="L61" s="34"/>
      <c r="M61" s="34"/>
      <c r="N61" s="34"/>
      <c r="O61" s="34"/>
      <c r="P61" s="34"/>
      <c r="Q61" s="34"/>
    </row>
    <row r="62" spans="2:17" x14ac:dyDescent="0.25">
      <c r="B62" s="33"/>
      <c r="C62" s="33"/>
      <c r="D62" s="33"/>
      <c r="E62" s="34"/>
      <c r="F62" s="34"/>
      <c r="G62" s="34"/>
      <c r="H62" s="34"/>
      <c r="I62" s="34"/>
      <c r="J62" s="70"/>
      <c r="K62" s="34"/>
    </row>
    <row r="63" spans="2:17" x14ac:dyDescent="0.25">
      <c r="B63" s="33"/>
      <c r="C63" s="33"/>
      <c r="D63" s="33"/>
      <c r="E63" s="34"/>
      <c r="F63" s="34"/>
      <c r="G63" s="34"/>
      <c r="H63" s="34"/>
      <c r="I63" s="34"/>
      <c r="J63" s="70"/>
      <c r="K63" s="34"/>
    </row>
    <row r="64" spans="2:17" x14ac:dyDescent="0.25">
      <c r="B64" s="33"/>
      <c r="C64" s="33"/>
      <c r="D64" s="33"/>
      <c r="E64" s="34"/>
      <c r="F64" s="34"/>
      <c r="G64" s="34"/>
      <c r="H64" s="34"/>
      <c r="I64" s="34"/>
      <c r="J64" s="70"/>
      <c r="K64" s="34"/>
    </row>
    <row r="65" spans="2:18" x14ac:dyDescent="0.25">
      <c r="B65" s="33"/>
      <c r="C65" s="33"/>
      <c r="D65" s="33"/>
      <c r="E65" s="34"/>
      <c r="F65" s="34"/>
      <c r="G65" s="34"/>
      <c r="H65" s="34"/>
      <c r="I65" s="34"/>
      <c r="J65" s="70"/>
      <c r="K65" s="34"/>
    </row>
    <row r="66" spans="2:18" x14ac:dyDescent="0.25">
      <c r="B66" s="33"/>
      <c r="C66" s="33"/>
      <c r="D66" s="33"/>
      <c r="E66" s="34"/>
      <c r="F66" s="34"/>
      <c r="G66" s="34"/>
      <c r="H66" s="34"/>
      <c r="I66" s="34"/>
      <c r="J66" s="70"/>
      <c r="K66" s="34"/>
    </row>
    <row r="67" spans="2:18" x14ac:dyDescent="0.25">
      <c r="B67" s="33"/>
      <c r="C67" s="33"/>
      <c r="D67" s="33"/>
      <c r="E67" s="34"/>
      <c r="F67" s="34"/>
      <c r="G67" s="34"/>
      <c r="H67" s="34"/>
      <c r="I67" s="34"/>
      <c r="J67" s="70"/>
      <c r="K67" s="34"/>
    </row>
    <row r="68" spans="2:18" ht="13.5" x14ac:dyDescent="0.25">
      <c r="B68" s="69"/>
      <c r="C68" s="69"/>
      <c r="D68" s="69"/>
      <c r="E68" s="34"/>
      <c r="F68" s="34"/>
      <c r="G68" s="70"/>
      <c r="H68" s="34"/>
      <c r="I68" s="70"/>
      <c r="J68" s="70"/>
      <c r="K68" s="34"/>
      <c r="L68" s="34"/>
      <c r="M68" s="34"/>
      <c r="N68" s="34"/>
      <c r="O68" s="34"/>
      <c r="P68" s="34"/>
      <c r="Q68" s="34"/>
    </row>
    <row r="69" spans="2:18" x14ac:dyDescent="0.25">
      <c r="B69" s="33"/>
      <c r="C69" s="33"/>
      <c r="D69" s="33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</row>
    <row r="70" spans="2:18" x14ac:dyDescent="0.25">
      <c r="B70" s="71"/>
      <c r="C70" s="33"/>
      <c r="D70" s="33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</row>
    <row r="71" spans="2:18" x14ac:dyDescent="0.25">
      <c r="B71" s="33"/>
      <c r="C71" s="33"/>
      <c r="D71" s="33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</row>
    <row r="72" spans="2:18" x14ac:dyDescent="0.25">
      <c r="B72" s="33"/>
      <c r="C72" s="33"/>
      <c r="D72" s="33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</row>
    <row r="73" spans="2:18" x14ac:dyDescent="0.25">
      <c r="B73" s="33"/>
      <c r="C73" s="33"/>
      <c r="D73" s="33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</row>
    <row r="74" spans="2:18" x14ac:dyDescent="0.25">
      <c r="B74" s="33"/>
      <c r="C74" s="33"/>
      <c r="D74" s="33"/>
      <c r="E74" s="34"/>
      <c r="F74" s="34"/>
      <c r="G74" s="34"/>
      <c r="H74" s="76"/>
      <c r="I74" s="34"/>
      <c r="J74" s="34"/>
      <c r="K74" s="34"/>
      <c r="L74" s="34"/>
      <c r="M74" s="34"/>
      <c r="N74" s="34"/>
      <c r="O74" s="34"/>
      <c r="P74" s="34"/>
      <c r="Q74" s="34"/>
    </row>
    <row r="75" spans="2:18" x14ac:dyDescent="0.25">
      <c r="B75" s="33"/>
      <c r="C75" s="33"/>
      <c r="D75" s="33"/>
      <c r="E75" s="34"/>
      <c r="F75" s="34"/>
      <c r="G75" s="34"/>
      <c r="H75" s="76"/>
      <c r="I75" s="34"/>
      <c r="J75" s="34"/>
      <c r="K75" s="34"/>
      <c r="L75" s="34"/>
      <c r="M75" s="34"/>
      <c r="N75" s="34"/>
      <c r="O75" s="34"/>
      <c r="P75" s="34"/>
      <c r="Q75" s="34"/>
    </row>
    <row r="76" spans="2:18" x14ac:dyDescent="0.25">
      <c r="B76" s="33"/>
      <c r="C76" s="33"/>
      <c r="D76" s="33"/>
      <c r="E76" s="34"/>
      <c r="F76" s="34"/>
      <c r="G76" s="34"/>
      <c r="H76" s="76"/>
      <c r="I76" s="34"/>
      <c r="J76" s="34"/>
      <c r="K76" s="34"/>
      <c r="L76" s="34"/>
      <c r="M76" s="34"/>
      <c r="N76" s="34"/>
      <c r="O76" s="34"/>
      <c r="P76" s="34"/>
      <c r="Q76" s="34"/>
    </row>
    <row r="77" spans="2:18" x14ac:dyDescent="0.25">
      <c r="B77" s="33"/>
      <c r="C77" s="33"/>
      <c r="D77" s="33"/>
      <c r="E77" s="34"/>
      <c r="F77" s="34"/>
      <c r="G77" s="34"/>
      <c r="H77" s="76"/>
      <c r="I77" s="34"/>
      <c r="J77" s="34"/>
      <c r="K77" s="34"/>
      <c r="L77" s="34"/>
      <c r="M77" s="34"/>
      <c r="N77" s="34"/>
      <c r="O77" s="34"/>
      <c r="P77" s="34"/>
      <c r="Q77" s="34"/>
      <c r="R77" s="34"/>
    </row>
    <row r="78" spans="2:18" x14ac:dyDescent="0.25">
      <c r="B78" s="33"/>
      <c r="C78" s="33"/>
      <c r="D78" s="33"/>
      <c r="E78" s="34"/>
      <c r="F78" s="34"/>
      <c r="G78" s="34"/>
      <c r="H78" s="76"/>
      <c r="I78" s="34"/>
      <c r="J78" s="34"/>
      <c r="K78" s="34"/>
      <c r="L78" s="34"/>
      <c r="M78" s="34"/>
      <c r="N78" s="34"/>
      <c r="O78" s="34"/>
      <c r="P78" s="34"/>
      <c r="Q78" s="34"/>
      <c r="R78" s="34"/>
    </row>
    <row r="79" spans="2:18" x14ac:dyDescent="0.25">
      <c r="B79" s="33"/>
      <c r="C79" s="33"/>
      <c r="D79" s="33"/>
      <c r="E79" s="34"/>
      <c r="F79" s="34"/>
      <c r="G79" s="34"/>
      <c r="H79" s="76"/>
      <c r="I79" s="34"/>
      <c r="J79" s="34"/>
      <c r="K79" s="34"/>
      <c r="R79" s="34"/>
    </row>
    <row r="80" spans="2:18" x14ac:dyDescent="0.25">
      <c r="B80" s="33"/>
      <c r="C80" s="33"/>
      <c r="D80" s="33"/>
      <c r="E80" s="34"/>
      <c r="F80" s="34"/>
      <c r="G80" s="34"/>
      <c r="H80" s="76"/>
      <c r="I80" s="34"/>
      <c r="J80" s="34"/>
      <c r="K80" s="34"/>
      <c r="R80" s="34"/>
    </row>
    <row r="81" spans="2:18" x14ac:dyDescent="0.25">
      <c r="B81" s="33"/>
      <c r="C81" s="33"/>
      <c r="D81" s="33"/>
      <c r="E81" s="34"/>
      <c r="F81" s="34"/>
      <c r="G81" s="34"/>
      <c r="H81" s="76"/>
      <c r="I81" s="34"/>
      <c r="J81" s="34"/>
      <c r="K81" s="34"/>
    </row>
    <row r="82" spans="2:18" x14ac:dyDescent="0.25">
      <c r="B82" s="33"/>
      <c r="C82" s="33"/>
      <c r="D82" s="33"/>
      <c r="E82" s="34"/>
      <c r="F82" s="34"/>
      <c r="G82" s="34"/>
      <c r="H82" s="76"/>
      <c r="I82" s="34"/>
      <c r="J82" s="34"/>
      <c r="K82" s="77"/>
      <c r="L82" s="77"/>
      <c r="M82" s="77"/>
      <c r="N82" s="77"/>
      <c r="O82" s="77"/>
      <c r="P82" s="77"/>
      <c r="Q82" s="77"/>
      <c r="R82" s="77"/>
    </row>
    <row r="83" spans="2:18" x14ac:dyDescent="0.25">
      <c r="B83" s="33"/>
      <c r="C83" s="33"/>
      <c r="D83" s="33"/>
      <c r="E83" s="34"/>
      <c r="F83" s="34"/>
      <c r="G83" s="34"/>
      <c r="H83" s="76"/>
      <c r="I83" s="34"/>
      <c r="J83" s="34"/>
      <c r="K83" s="34"/>
      <c r="L83" s="34"/>
      <c r="M83" s="34"/>
      <c r="N83" s="34"/>
      <c r="O83" s="34"/>
      <c r="P83" s="34"/>
      <c r="Q83" s="34"/>
      <c r="R83" s="34"/>
    </row>
    <row r="84" spans="2:18" ht="13.5" x14ac:dyDescent="0.25">
      <c r="B84" s="69"/>
      <c r="C84" s="69"/>
      <c r="D84" s="69"/>
      <c r="E84" s="34"/>
      <c r="F84" s="34"/>
      <c r="G84" s="34"/>
      <c r="H84" s="76"/>
      <c r="I84" s="34"/>
      <c r="J84" s="34"/>
      <c r="K84" s="34"/>
      <c r="L84" s="34"/>
      <c r="M84" s="34"/>
      <c r="N84" s="34"/>
      <c r="O84" s="34"/>
      <c r="P84" s="34"/>
      <c r="Q84" s="34"/>
      <c r="R84" s="34"/>
    </row>
    <row r="85" spans="2:18" x14ac:dyDescent="0.25">
      <c r="B85" s="33"/>
      <c r="C85" s="33"/>
      <c r="D85" s="33"/>
      <c r="E85" s="34"/>
      <c r="F85" s="34"/>
      <c r="G85" s="34"/>
      <c r="H85" s="76"/>
      <c r="I85" s="34"/>
      <c r="J85" s="34"/>
      <c r="K85" s="34"/>
      <c r="L85" s="34"/>
      <c r="M85" s="34"/>
      <c r="N85" s="34"/>
      <c r="O85" s="34"/>
      <c r="P85" s="34"/>
      <c r="Q85" s="34"/>
      <c r="R85" s="34"/>
    </row>
    <row r="86" spans="2:18" x14ac:dyDescent="0.25">
      <c r="B86" s="33"/>
      <c r="C86" s="33"/>
      <c r="D86" s="33"/>
      <c r="E86" s="34"/>
      <c r="F86" s="34"/>
      <c r="G86" s="34"/>
      <c r="H86" s="76"/>
      <c r="I86" s="34"/>
      <c r="J86" s="34"/>
      <c r="K86" s="34"/>
      <c r="L86" s="34"/>
      <c r="M86" s="34"/>
      <c r="N86" s="34"/>
      <c r="O86" s="34"/>
      <c r="P86" s="34"/>
      <c r="Q86" s="34"/>
      <c r="R86" s="34"/>
    </row>
    <row r="87" spans="2:18" x14ac:dyDescent="0.25">
      <c r="B87" s="33"/>
      <c r="C87" s="33"/>
      <c r="D87" s="33"/>
      <c r="E87" s="34"/>
      <c r="F87" s="34"/>
      <c r="G87" s="34"/>
      <c r="H87" s="76"/>
      <c r="I87" s="34"/>
      <c r="J87" s="34"/>
      <c r="K87" s="34"/>
      <c r="L87" s="34"/>
      <c r="M87" s="34"/>
      <c r="N87" s="34"/>
      <c r="O87" s="34"/>
      <c r="P87" s="34"/>
      <c r="Q87" s="34"/>
      <c r="R87" s="34"/>
    </row>
    <row r="88" spans="2:18" x14ac:dyDescent="0.25">
      <c r="B88" s="33"/>
      <c r="C88" s="33"/>
      <c r="D88" s="33"/>
      <c r="E88" s="34"/>
      <c r="F88" s="34"/>
      <c r="G88" s="34"/>
      <c r="H88" s="76"/>
      <c r="I88" s="34"/>
      <c r="J88" s="34"/>
      <c r="K88" s="34"/>
      <c r="L88" s="34"/>
      <c r="M88" s="34"/>
      <c r="N88" s="34"/>
      <c r="O88" s="34"/>
      <c r="P88" s="34"/>
      <c r="Q88" s="34"/>
      <c r="R88" s="34"/>
    </row>
    <row r="89" spans="2:18" x14ac:dyDescent="0.25">
      <c r="B89" s="33"/>
      <c r="C89" s="33"/>
      <c r="D89" s="33"/>
      <c r="E89" s="34"/>
      <c r="F89" s="34"/>
      <c r="G89" s="34"/>
      <c r="H89" s="76"/>
      <c r="I89" s="34"/>
      <c r="J89" s="34"/>
      <c r="K89" s="34"/>
      <c r="L89" s="34"/>
      <c r="M89" s="34"/>
      <c r="N89" s="34"/>
      <c r="O89" s="34"/>
      <c r="P89" s="34"/>
      <c r="Q89" s="34"/>
      <c r="R89" s="34"/>
    </row>
    <row r="90" spans="2:18" x14ac:dyDescent="0.25">
      <c r="B90" s="33"/>
      <c r="C90" s="33"/>
      <c r="D90" s="33"/>
      <c r="E90" s="34"/>
      <c r="F90" s="34"/>
      <c r="G90" s="34"/>
      <c r="H90" s="76"/>
      <c r="I90" s="34"/>
      <c r="J90" s="34"/>
      <c r="K90" s="34"/>
      <c r="L90" s="34"/>
      <c r="M90" s="34"/>
      <c r="N90" s="34"/>
      <c r="O90" s="34"/>
      <c r="P90" s="34"/>
      <c r="Q90" s="34"/>
      <c r="R90" s="34"/>
    </row>
    <row r="91" spans="2:18" x14ac:dyDescent="0.25">
      <c r="B91" s="33"/>
      <c r="C91" s="33"/>
      <c r="D91" s="33"/>
      <c r="E91" s="34"/>
      <c r="F91" s="34"/>
      <c r="G91" s="34"/>
      <c r="H91" s="76"/>
      <c r="I91" s="34"/>
      <c r="J91" s="34"/>
      <c r="K91" s="34"/>
      <c r="L91" s="34"/>
      <c r="M91" s="34"/>
      <c r="N91" s="34"/>
      <c r="O91" s="34"/>
      <c r="P91" s="34"/>
      <c r="Q91" s="34"/>
      <c r="R91" s="34"/>
    </row>
    <row r="92" spans="2:18" x14ac:dyDescent="0.25">
      <c r="B92" s="33"/>
      <c r="C92" s="33"/>
      <c r="D92" s="33"/>
      <c r="E92" s="34"/>
      <c r="F92" s="34"/>
      <c r="G92" s="34"/>
      <c r="H92" s="76"/>
      <c r="I92" s="34"/>
      <c r="J92" s="34"/>
      <c r="K92" s="34"/>
      <c r="L92" s="34"/>
      <c r="M92" s="34"/>
      <c r="N92" s="34"/>
      <c r="O92" s="34"/>
      <c r="P92" s="34"/>
      <c r="Q92" s="34"/>
      <c r="R92" s="34"/>
    </row>
    <row r="93" spans="2:18" x14ac:dyDescent="0.25">
      <c r="B93" s="33"/>
      <c r="C93" s="33"/>
      <c r="D93" s="33"/>
      <c r="E93" s="34"/>
      <c r="F93" s="34"/>
      <c r="G93" s="34"/>
      <c r="H93" s="76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2:18" x14ac:dyDescent="0.25">
      <c r="B94" s="33"/>
      <c r="C94" s="33"/>
      <c r="D94" s="33"/>
      <c r="E94" s="34"/>
      <c r="F94" s="34"/>
      <c r="G94" s="34"/>
      <c r="H94" s="76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2:18" x14ac:dyDescent="0.25">
      <c r="B95" s="33"/>
      <c r="C95" s="33"/>
      <c r="D95" s="33"/>
      <c r="E95" s="34"/>
      <c r="F95" s="34"/>
      <c r="G95" s="34"/>
      <c r="H95" s="76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2:18" x14ac:dyDescent="0.25">
      <c r="B96" s="33"/>
      <c r="C96" s="33"/>
      <c r="D96" s="33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1:19" x14ac:dyDescent="0.25">
      <c r="B97" s="33"/>
      <c r="C97" s="33"/>
      <c r="D97" s="33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1:19" x14ac:dyDescent="0.25">
      <c r="B98" s="33"/>
      <c r="C98" s="33"/>
      <c r="D98" s="33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1:19" x14ac:dyDescent="0.25">
      <c r="B99" s="33"/>
      <c r="C99" s="33"/>
      <c r="D99" s="33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78"/>
    </row>
    <row r="100" spans="1:19" x14ac:dyDescent="0.25">
      <c r="B100" s="33"/>
      <c r="C100" s="33"/>
      <c r="D100" s="33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1:19" x14ac:dyDescent="0.25">
      <c r="B101" s="33"/>
      <c r="C101" s="33"/>
      <c r="D101" s="33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1:19" x14ac:dyDescent="0.25">
      <c r="B102" s="33"/>
      <c r="C102" s="33"/>
      <c r="D102" s="33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1:19" x14ac:dyDescent="0.25">
      <c r="B103" s="33"/>
      <c r="C103" s="33"/>
      <c r="D103" s="33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1:19" x14ac:dyDescent="0.25">
      <c r="B104" s="33"/>
      <c r="C104" s="33"/>
      <c r="D104" s="33"/>
      <c r="E104" s="34"/>
      <c r="F104" s="34"/>
      <c r="G104" s="34"/>
      <c r="H104" s="34"/>
      <c r="I104" s="34"/>
      <c r="J104" s="34"/>
      <c r="K104" s="34"/>
      <c r="R104" s="34"/>
    </row>
    <row r="105" spans="1:19" x14ac:dyDescent="0.25">
      <c r="B105" s="33"/>
      <c r="C105" s="33"/>
      <c r="D105" s="33"/>
      <c r="E105" s="34"/>
      <c r="F105" s="34"/>
      <c r="G105" s="34"/>
      <c r="H105" s="34"/>
      <c r="I105" s="34"/>
      <c r="J105" s="34"/>
      <c r="K105" s="34"/>
      <c r="R105" s="34"/>
    </row>
    <row r="106" spans="1:19" x14ac:dyDescent="0.25">
      <c r="B106" s="33"/>
      <c r="C106" s="33"/>
      <c r="D106" s="33"/>
      <c r="E106" s="34"/>
      <c r="F106" s="34"/>
      <c r="G106" s="34"/>
      <c r="H106" s="34"/>
      <c r="I106" s="34"/>
      <c r="J106" s="34"/>
      <c r="K106" s="34"/>
      <c r="R106" s="34"/>
    </row>
    <row r="107" spans="1:19" x14ac:dyDescent="0.25">
      <c r="B107" s="33"/>
      <c r="C107" s="33"/>
      <c r="D107" s="33"/>
      <c r="E107" s="34"/>
      <c r="F107" s="34"/>
      <c r="G107" s="34"/>
      <c r="H107" s="34"/>
      <c r="I107" s="34"/>
      <c r="J107" s="34"/>
      <c r="K107" s="34"/>
    </row>
    <row r="108" spans="1:19" x14ac:dyDescent="0.25">
      <c r="B108" s="33"/>
      <c r="C108" s="33"/>
      <c r="D108" s="33"/>
      <c r="E108" s="34"/>
      <c r="F108" s="34"/>
      <c r="G108" s="34"/>
      <c r="H108" s="34"/>
      <c r="I108" s="34"/>
      <c r="J108" s="34"/>
      <c r="K108" s="34"/>
    </row>
    <row r="109" spans="1:19" x14ac:dyDescent="0.25">
      <c r="B109" s="33"/>
      <c r="C109" s="33"/>
      <c r="D109" s="33"/>
      <c r="E109" s="34"/>
      <c r="F109" s="34"/>
      <c r="G109" s="34"/>
      <c r="H109" s="34"/>
      <c r="I109" s="34"/>
      <c r="J109" s="34"/>
      <c r="K109" s="34"/>
    </row>
    <row r="110" spans="1:19" x14ac:dyDescent="0.25">
      <c r="B110" s="33"/>
      <c r="C110" s="33"/>
      <c r="D110" s="33"/>
      <c r="E110" s="34"/>
      <c r="F110" s="34"/>
      <c r="G110" s="34"/>
      <c r="H110" s="34"/>
      <c r="I110" s="34"/>
      <c r="J110" s="34"/>
      <c r="K110" s="34"/>
    </row>
    <row r="111" spans="1:19" x14ac:dyDescent="0.25">
      <c r="B111" s="33"/>
      <c r="C111" s="33"/>
      <c r="D111" s="33"/>
      <c r="E111" s="34"/>
      <c r="F111" s="34"/>
      <c r="G111" s="34"/>
      <c r="H111" s="34"/>
      <c r="I111" s="34"/>
      <c r="J111" s="34"/>
      <c r="K111" s="34"/>
    </row>
    <row r="112" spans="1:19" x14ac:dyDescent="0.25">
      <c r="A112" s="78"/>
      <c r="B112" s="33"/>
      <c r="C112" s="33"/>
      <c r="D112" s="33"/>
      <c r="E112" s="34"/>
      <c r="F112" s="34"/>
      <c r="G112" s="34"/>
      <c r="H112" s="34"/>
      <c r="I112" s="34"/>
      <c r="J112" s="34"/>
      <c r="K112" s="34"/>
    </row>
    <row r="113" spans="1:20" x14ac:dyDescent="0.25">
      <c r="B113" s="33"/>
      <c r="C113" s="33"/>
      <c r="D113" s="33"/>
      <c r="E113" s="34"/>
      <c r="F113" s="34"/>
      <c r="G113" s="34"/>
      <c r="H113" s="34"/>
      <c r="I113" s="34"/>
      <c r="J113" s="34"/>
      <c r="K113" s="34"/>
    </row>
    <row r="114" spans="1:20" x14ac:dyDescent="0.25">
      <c r="B114" s="33"/>
      <c r="C114" s="33"/>
      <c r="D114" s="33"/>
      <c r="E114" s="34"/>
      <c r="F114" s="34"/>
      <c r="G114" s="34"/>
      <c r="H114" s="34"/>
      <c r="I114" s="34"/>
      <c r="J114" s="34"/>
      <c r="K114" s="34"/>
    </row>
    <row r="115" spans="1:20" s="78" customFormat="1" x14ac:dyDescent="0.25">
      <c r="A115" s="32"/>
      <c r="B115" s="33"/>
      <c r="C115" s="33"/>
      <c r="D115" s="33"/>
      <c r="E115" s="34"/>
      <c r="F115" s="34"/>
      <c r="G115" s="34"/>
      <c r="H115" s="34"/>
      <c r="I115" s="34"/>
      <c r="J115" s="34"/>
      <c r="K115" s="34"/>
      <c r="L115" s="32"/>
      <c r="M115" s="32"/>
      <c r="N115" s="32"/>
      <c r="O115" s="32"/>
      <c r="P115" s="32"/>
      <c r="Q115" s="32"/>
      <c r="R115" s="32"/>
      <c r="S115" s="32"/>
      <c r="T115" s="32"/>
    </row>
    <row r="116" spans="1:20" x14ac:dyDescent="0.25">
      <c r="B116" s="33"/>
      <c r="C116" s="33"/>
      <c r="D116" s="33"/>
      <c r="E116" s="34"/>
      <c r="F116" s="34"/>
      <c r="G116" s="34"/>
      <c r="H116" s="34"/>
      <c r="I116" s="34"/>
      <c r="J116" s="34"/>
      <c r="K116" s="34"/>
    </row>
    <row r="117" spans="1:20" x14ac:dyDescent="0.25">
      <c r="B117" s="33"/>
      <c r="C117" s="33"/>
      <c r="D117" s="33"/>
      <c r="E117" s="34"/>
      <c r="F117" s="34"/>
      <c r="G117" s="34"/>
      <c r="H117" s="34"/>
      <c r="I117" s="34"/>
      <c r="J117" s="34"/>
      <c r="K117" s="34"/>
    </row>
    <row r="118" spans="1:20" x14ac:dyDescent="0.25">
      <c r="B118" s="33"/>
      <c r="C118" s="33"/>
      <c r="D118" s="33"/>
      <c r="E118" s="34"/>
      <c r="F118" s="34"/>
      <c r="G118" s="34"/>
      <c r="H118" s="34"/>
      <c r="I118" s="34"/>
      <c r="J118" s="34"/>
      <c r="K118" s="34"/>
    </row>
    <row r="119" spans="1:20" x14ac:dyDescent="0.25">
      <c r="B119" s="33"/>
      <c r="C119" s="33"/>
      <c r="D119" s="33"/>
      <c r="E119" s="34"/>
      <c r="F119" s="34"/>
      <c r="G119" s="34"/>
      <c r="H119" s="34"/>
      <c r="I119" s="34"/>
      <c r="J119" s="34"/>
      <c r="K119" s="34"/>
    </row>
    <row r="120" spans="1:20" x14ac:dyDescent="0.25">
      <c r="B120" s="33"/>
      <c r="C120" s="33"/>
      <c r="D120" s="33"/>
      <c r="E120" s="34"/>
      <c r="F120" s="34"/>
      <c r="G120" s="34"/>
      <c r="H120" s="34"/>
      <c r="I120" s="34"/>
      <c r="J120" s="34"/>
      <c r="K120" s="34"/>
    </row>
    <row r="121" spans="1:20" x14ac:dyDescent="0.25">
      <c r="B121" s="33"/>
      <c r="C121" s="33"/>
      <c r="D121" s="33"/>
      <c r="E121" s="34"/>
      <c r="F121" s="34"/>
      <c r="G121" s="34"/>
      <c r="H121" s="34"/>
      <c r="I121" s="34"/>
      <c r="J121" s="34"/>
      <c r="K121" s="34"/>
    </row>
    <row r="122" spans="1:20" x14ac:dyDescent="0.25">
      <c r="B122" s="33"/>
      <c r="C122" s="33"/>
      <c r="D122" s="33"/>
      <c r="E122" s="34"/>
      <c r="F122" s="34"/>
      <c r="G122" s="34"/>
      <c r="H122" s="34"/>
      <c r="I122" s="34"/>
      <c r="J122" s="34"/>
      <c r="K122" s="34"/>
    </row>
    <row r="123" spans="1:20" x14ac:dyDescent="0.25">
      <c r="B123" s="33"/>
      <c r="C123" s="33"/>
      <c r="D123" s="33"/>
      <c r="E123" s="34"/>
      <c r="F123" s="34"/>
      <c r="G123" s="34"/>
      <c r="H123" s="34"/>
      <c r="I123" s="34"/>
      <c r="J123" s="34"/>
      <c r="K123" s="34"/>
    </row>
    <row r="124" spans="1:20" x14ac:dyDescent="0.25">
      <c r="B124" s="33"/>
      <c r="C124" s="33"/>
      <c r="D124" s="33"/>
      <c r="E124" s="34"/>
      <c r="F124" s="34"/>
      <c r="G124" s="34"/>
      <c r="H124" s="34"/>
      <c r="I124" s="34"/>
      <c r="J124" s="34"/>
      <c r="K124" s="34"/>
    </row>
    <row r="125" spans="1:20" x14ac:dyDescent="0.25">
      <c r="B125" s="33"/>
      <c r="C125" s="33"/>
      <c r="D125" s="33"/>
      <c r="E125" s="34"/>
      <c r="F125" s="34"/>
      <c r="G125" s="34"/>
      <c r="H125" s="34"/>
      <c r="I125" s="34"/>
      <c r="J125" s="34"/>
      <c r="K125" s="34"/>
    </row>
    <row r="126" spans="1:20" x14ac:dyDescent="0.25">
      <c r="B126" s="33"/>
      <c r="C126" s="33"/>
      <c r="D126" s="33"/>
      <c r="E126" s="34"/>
      <c r="F126" s="34"/>
      <c r="G126" s="34"/>
      <c r="H126" s="34"/>
      <c r="I126" s="34"/>
      <c r="J126" s="34"/>
      <c r="K126" s="34"/>
    </row>
    <row r="127" spans="1:20" x14ac:dyDescent="0.25">
      <c r="B127" s="33"/>
      <c r="C127" s="33"/>
      <c r="D127" s="33"/>
      <c r="E127" s="34"/>
      <c r="F127" s="34"/>
      <c r="G127" s="34"/>
      <c r="H127" s="34"/>
      <c r="I127" s="34"/>
      <c r="J127" s="34"/>
      <c r="K127" s="34"/>
    </row>
    <row r="128" spans="1:20" x14ac:dyDescent="0.25">
      <c r="B128" s="33"/>
      <c r="C128" s="33"/>
      <c r="D128" s="33"/>
      <c r="E128" s="34"/>
      <c r="F128" s="34"/>
      <c r="G128" s="34"/>
      <c r="H128" s="34"/>
      <c r="I128" s="34"/>
      <c r="J128" s="34"/>
      <c r="K128" s="34"/>
    </row>
    <row r="129" spans="2:11" x14ac:dyDescent="0.25">
      <c r="B129" s="33"/>
      <c r="C129" s="33"/>
      <c r="D129" s="33"/>
      <c r="E129" s="34"/>
      <c r="F129" s="34"/>
      <c r="G129" s="34"/>
      <c r="H129" s="34"/>
      <c r="I129" s="34"/>
      <c r="J129" s="34"/>
      <c r="K129" s="34"/>
    </row>
    <row r="130" spans="2:11" x14ac:dyDescent="0.25">
      <c r="B130" s="33"/>
      <c r="C130" s="33"/>
      <c r="D130" s="33"/>
      <c r="E130" s="34"/>
      <c r="F130" s="34"/>
      <c r="G130" s="34"/>
      <c r="H130" s="34"/>
      <c r="I130" s="34"/>
      <c r="J130" s="34"/>
      <c r="K130" s="34"/>
    </row>
    <row r="131" spans="2:11" x14ac:dyDescent="0.25">
      <c r="B131" s="33"/>
      <c r="C131" s="33"/>
      <c r="D131" s="33"/>
      <c r="E131" s="34"/>
      <c r="F131" s="34"/>
      <c r="G131" s="34"/>
      <c r="H131" s="34"/>
      <c r="I131" s="34"/>
      <c r="J131" s="34"/>
      <c r="K131" s="34"/>
    </row>
    <row r="132" spans="2:11" x14ac:dyDescent="0.25">
      <c r="B132" s="33"/>
      <c r="C132" s="33"/>
      <c r="D132" s="33"/>
      <c r="E132" s="34"/>
      <c r="F132" s="34"/>
      <c r="G132" s="34"/>
      <c r="H132" s="34"/>
      <c r="I132" s="34"/>
      <c r="J132" s="34"/>
      <c r="K132" s="34"/>
    </row>
    <row r="133" spans="2:11" x14ac:dyDescent="0.25">
      <c r="B133" s="33"/>
      <c r="C133" s="33"/>
      <c r="D133" s="33"/>
      <c r="E133" s="34"/>
      <c r="F133" s="34"/>
      <c r="G133" s="34"/>
      <c r="H133" s="34"/>
      <c r="I133" s="34"/>
      <c r="J133" s="34"/>
      <c r="K133" s="34"/>
    </row>
    <row r="134" spans="2:11" x14ac:dyDescent="0.25">
      <c r="B134" s="33"/>
      <c r="C134" s="33"/>
      <c r="D134" s="33"/>
      <c r="E134" s="34"/>
      <c r="F134" s="34"/>
      <c r="G134" s="34"/>
      <c r="H134" s="34"/>
      <c r="I134" s="34"/>
      <c r="J134" s="34"/>
      <c r="K134" s="34"/>
    </row>
    <row r="135" spans="2:11" x14ac:dyDescent="0.25">
      <c r="B135" s="33"/>
      <c r="C135" s="33"/>
      <c r="D135" s="33"/>
      <c r="E135" s="34"/>
      <c r="F135" s="34"/>
      <c r="G135" s="34"/>
      <c r="H135" s="34"/>
      <c r="I135" s="34"/>
      <c r="J135" s="34"/>
      <c r="K135" s="34"/>
    </row>
    <row r="136" spans="2:11" x14ac:dyDescent="0.25">
      <c r="B136" s="33"/>
      <c r="C136" s="33"/>
      <c r="D136" s="33"/>
      <c r="E136" s="34"/>
      <c r="F136" s="34"/>
      <c r="G136" s="34"/>
      <c r="H136" s="34"/>
      <c r="I136" s="34"/>
      <c r="J136" s="34"/>
      <c r="K136" s="34"/>
    </row>
    <row r="137" spans="2:11" x14ac:dyDescent="0.25">
      <c r="B137" s="33"/>
      <c r="C137" s="33"/>
      <c r="D137" s="33"/>
      <c r="E137" s="34"/>
      <c r="F137" s="34"/>
      <c r="G137" s="34"/>
      <c r="H137" s="34"/>
      <c r="I137" s="34"/>
      <c r="J137" s="34"/>
      <c r="K137" s="34"/>
    </row>
    <row r="138" spans="2:11" x14ac:dyDescent="0.25">
      <c r="B138" s="33"/>
      <c r="C138" s="33"/>
      <c r="D138" s="33"/>
      <c r="E138" s="34"/>
      <c r="F138" s="34"/>
      <c r="G138" s="34"/>
      <c r="H138" s="34"/>
      <c r="I138" s="34"/>
      <c r="J138" s="34"/>
      <c r="K138" s="34"/>
    </row>
    <row r="139" spans="2:11" x14ac:dyDescent="0.25">
      <c r="B139" s="33"/>
      <c r="C139" s="33"/>
      <c r="D139" s="33"/>
      <c r="E139" s="34"/>
      <c r="F139" s="34"/>
      <c r="G139" s="34"/>
      <c r="H139" s="34"/>
      <c r="I139" s="34"/>
      <c r="J139" s="34"/>
      <c r="K139" s="34"/>
    </row>
    <row r="140" spans="2:11" x14ac:dyDescent="0.25">
      <c r="B140" s="33"/>
      <c r="C140" s="33"/>
      <c r="D140" s="33"/>
      <c r="E140" s="34"/>
      <c r="F140" s="34"/>
      <c r="G140" s="34"/>
      <c r="H140" s="34"/>
      <c r="I140" s="34"/>
      <c r="J140" s="34"/>
      <c r="K140" s="34"/>
    </row>
    <row r="141" spans="2:11" x14ac:dyDescent="0.25">
      <c r="B141" s="33"/>
      <c r="C141" s="33"/>
      <c r="D141" s="33"/>
      <c r="E141" s="34"/>
      <c r="F141" s="34"/>
      <c r="G141" s="34"/>
      <c r="H141" s="34"/>
      <c r="I141" s="34"/>
      <c r="J141" s="34"/>
      <c r="K141" s="34"/>
    </row>
    <row r="142" spans="2:11" x14ac:dyDescent="0.25">
      <c r="B142" s="33"/>
      <c r="C142" s="33"/>
      <c r="D142" s="33"/>
      <c r="E142" s="34"/>
      <c r="F142" s="34"/>
      <c r="G142" s="34"/>
      <c r="H142" s="34"/>
      <c r="I142" s="34"/>
      <c r="J142" s="34"/>
      <c r="K142" s="34"/>
    </row>
    <row r="143" spans="2:11" x14ac:dyDescent="0.25">
      <c r="B143" s="33"/>
      <c r="C143" s="33"/>
      <c r="D143" s="33"/>
      <c r="E143" s="34"/>
      <c r="F143" s="34"/>
      <c r="G143" s="34"/>
      <c r="H143" s="34"/>
      <c r="I143" s="34"/>
      <c r="J143" s="34"/>
      <c r="K143" s="34"/>
    </row>
    <row r="144" spans="2:11" x14ac:dyDescent="0.25">
      <c r="B144" s="33"/>
      <c r="C144" s="33"/>
      <c r="D144" s="33"/>
      <c r="E144" s="34"/>
      <c r="F144" s="34"/>
      <c r="G144" s="34"/>
      <c r="H144" s="34"/>
      <c r="I144" s="34"/>
      <c r="J144" s="34"/>
      <c r="K144" s="34"/>
    </row>
    <row r="145" spans="2:11" x14ac:dyDescent="0.25">
      <c r="B145" s="33"/>
      <c r="C145" s="33"/>
      <c r="D145" s="33"/>
      <c r="E145" s="34"/>
      <c r="F145" s="34"/>
      <c r="G145" s="34"/>
      <c r="H145" s="34"/>
      <c r="I145" s="34"/>
      <c r="J145" s="34"/>
      <c r="K145" s="34"/>
    </row>
    <row r="146" spans="2:11" x14ac:dyDescent="0.25">
      <c r="B146" s="33"/>
      <c r="C146" s="33"/>
      <c r="D146" s="33"/>
      <c r="E146" s="34"/>
      <c r="F146" s="34"/>
      <c r="G146" s="34"/>
      <c r="H146" s="34"/>
      <c r="I146" s="34"/>
      <c r="J146" s="34"/>
      <c r="K146" s="34"/>
    </row>
    <row r="147" spans="2:11" x14ac:dyDescent="0.25">
      <c r="B147" s="33"/>
      <c r="C147" s="33"/>
      <c r="D147" s="33"/>
      <c r="E147" s="34"/>
      <c r="F147" s="34"/>
      <c r="G147" s="34"/>
      <c r="H147" s="34"/>
      <c r="I147" s="34"/>
      <c r="J147" s="34"/>
      <c r="K147" s="34"/>
    </row>
    <row r="148" spans="2:11" x14ac:dyDescent="0.25">
      <c r="B148" s="33"/>
      <c r="C148" s="33"/>
      <c r="D148" s="33"/>
      <c r="E148" s="34"/>
      <c r="F148" s="34"/>
      <c r="G148" s="34"/>
      <c r="H148" s="34"/>
      <c r="I148" s="34"/>
      <c r="J148" s="34"/>
      <c r="K148" s="34"/>
    </row>
    <row r="149" spans="2:11" x14ac:dyDescent="0.25">
      <c r="B149" s="33"/>
      <c r="C149" s="33"/>
      <c r="D149" s="33"/>
      <c r="E149" s="34"/>
      <c r="F149" s="34"/>
      <c r="G149" s="34"/>
      <c r="H149" s="34"/>
      <c r="I149" s="34"/>
      <c r="J149" s="34"/>
      <c r="K149" s="34"/>
    </row>
    <row r="150" spans="2:11" x14ac:dyDescent="0.25">
      <c r="B150" s="33"/>
      <c r="C150" s="33"/>
      <c r="D150" s="33"/>
      <c r="E150" s="34"/>
      <c r="F150" s="34"/>
      <c r="G150" s="34"/>
      <c r="H150" s="34"/>
      <c r="I150" s="34"/>
      <c r="J150" s="34"/>
      <c r="K150" s="34"/>
    </row>
    <row r="151" spans="2:11" x14ac:dyDescent="0.25">
      <c r="B151" s="33"/>
      <c r="C151" s="33"/>
      <c r="D151" s="33"/>
      <c r="E151" s="34"/>
      <c r="F151" s="34"/>
      <c r="G151" s="34"/>
      <c r="H151" s="34"/>
      <c r="I151" s="34"/>
      <c r="J151" s="34"/>
      <c r="K151" s="34"/>
    </row>
    <row r="152" spans="2:11" x14ac:dyDescent="0.25">
      <c r="B152" s="33"/>
      <c r="C152" s="33"/>
      <c r="D152" s="33"/>
      <c r="E152" s="34"/>
      <c r="F152" s="34"/>
      <c r="G152" s="34"/>
      <c r="H152" s="34"/>
      <c r="I152" s="34"/>
      <c r="J152" s="34"/>
      <c r="K152" s="34"/>
    </row>
    <row r="153" spans="2:11" x14ac:dyDescent="0.25">
      <c r="B153" s="33"/>
      <c r="C153" s="33"/>
      <c r="D153" s="33"/>
      <c r="E153" s="34"/>
      <c r="F153" s="34"/>
      <c r="G153" s="34"/>
      <c r="H153" s="34"/>
      <c r="I153" s="34"/>
      <c r="J153" s="34"/>
      <c r="K153" s="34"/>
    </row>
    <row r="154" spans="2:11" x14ac:dyDescent="0.25">
      <c r="B154" s="33"/>
      <c r="C154" s="33"/>
      <c r="D154" s="33"/>
      <c r="E154" s="34"/>
      <c r="F154" s="34"/>
      <c r="G154" s="34"/>
      <c r="H154" s="34"/>
      <c r="I154" s="34"/>
      <c r="J154" s="34"/>
      <c r="K154" s="34"/>
    </row>
    <row r="155" spans="2:11" x14ac:dyDescent="0.25">
      <c r="B155" s="33"/>
      <c r="C155" s="33"/>
      <c r="D155" s="33"/>
      <c r="E155" s="34"/>
      <c r="F155" s="34"/>
      <c r="G155" s="34"/>
      <c r="H155" s="34"/>
      <c r="I155" s="34"/>
      <c r="J155" s="34"/>
      <c r="K155" s="34"/>
    </row>
    <row r="156" spans="2:11" x14ac:dyDescent="0.25">
      <c r="B156" s="33"/>
      <c r="C156" s="33"/>
      <c r="D156" s="33"/>
      <c r="E156" s="34"/>
      <c r="F156" s="34"/>
      <c r="G156" s="34"/>
      <c r="H156" s="34"/>
      <c r="I156" s="34"/>
      <c r="J156" s="34"/>
      <c r="K156" s="34"/>
    </row>
    <row r="157" spans="2:11" x14ac:dyDescent="0.25">
      <c r="B157" s="33"/>
      <c r="C157" s="33"/>
      <c r="D157" s="33"/>
      <c r="E157" s="34"/>
      <c r="F157" s="34"/>
      <c r="G157" s="34"/>
      <c r="H157" s="34"/>
      <c r="I157" s="34"/>
      <c r="J157" s="34"/>
      <c r="K157" s="34"/>
    </row>
    <row r="158" spans="2:11" x14ac:dyDescent="0.25">
      <c r="B158" s="33"/>
      <c r="C158" s="33"/>
      <c r="D158" s="33"/>
      <c r="E158" s="34"/>
      <c r="F158" s="34"/>
      <c r="G158" s="34"/>
      <c r="H158" s="34"/>
      <c r="I158" s="34"/>
      <c r="J158" s="34"/>
      <c r="K158" s="34"/>
    </row>
    <row r="159" spans="2:11" x14ac:dyDescent="0.25">
      <c r="B159" s="33"/>
      <c r="C159" s="33"/>
      <c r="D159" s="33"/>
      <c r="E159" s="34"/>
      <c r="F159" s="34"/>
      <c r="G159" s="34"/>
      <c r="H159" s="34"/>
      <c r="I159" s="34"/>
      <c r="J159" s="34"/>
      <c r="K159" s="34"/>
    </row>
    <row r="160" spans="2:11" x14ac:dyDescent="0.25">
      <c r="B160" s="33"/>
      <c r="C160" s="33"/>
      <c r="D160" s="33"/>
      <c r="E160" s="34"/>
      <c r="F160" s="34"/>
      <c r="G160" s="34"/>
      <c r="H160" s="34"/>
      <c r="I160" s="34"/>
      <c r="J160" s="34"/>
      <c r="K160" s="34"/>
    </row>
    <row r="161" spans="2:11" x14ac:dyDescent="0.25">
      <c r="B161" s="33"/>
      <c r="C161" s="33"/>
      <c r="D161" s="33"/>
      <c r="E161" s="34"/>
      <c r="F161" s="34"/>
      <c r="G161" s="34"/>
      <c r="H161" s="34"/>
      <c r="I161" s="34"/>
      <c r="J161" s="34"/>
      <c r="K161" s="34"/>
    </row>
    <row r="162" spans="2:11" x14ac:dyDescent="0.25">
      <c r="B162" s="33"/>
      <c r="C162" s="33"/>
      <c r="D162" s="33"/>
      <c r="E162" s="34"/>
      <c r="F162" s="34"/>
      <c r="G162" s="34"/>
      <c r="H162" s="34"/>
      <c r="I162" s="34"/>
      <c r="J162" s="34"/>
      <c r="K162" s="34"/>
    </row>
    <row r="163" spans="2:11" x14ac:dyDescent="0.25">
      <c r="B163" s="33"/>
      <c r="C163" s="33"/>
      <c r="D163" s="33"/>
      <c r="E163" s="34"/>
      <c r="F163" s="34"/>
      <c r="G163" s="34"/>
      <c r="H163" s="34"/>
      <c r="I163" s="34"/>
      <c r="J163" s="34"/>
      <c r="K163" s="34"/>
    </row>
    <row r="164" spans="2:11" x14ac:dyDescent="0.25">
      <c r="B164" s="33"/>
      <c r="C164" s="33"/>
      <c r="D164" s="33"/>
      <c r="E164" s="34"/>
      <c r="F164" s="34"/>
      <c r="G164" s="34"/>
      <c r="H164" s="34"/>
      <c r="I164" s="34"/>
      <c r="J164" s="34"/>
      <c r="K164" s="34"/>
    </row>
    <row r="165" spans="2:11" x14ac:dyDescent="0.25">
      <c r="B165" s="33"/>
      <c r="C165" s="33"/>
      <c r="D165" s="33"/>
      <c r="E165" s="34"/>
      <c r="F165" s="34"/>
      <c r="G165" s="34"/>
      <c r="H165" s="34"/>
      <c r="I165" s="34"/>
      <c r="J165" s="34"/>
      <c r="K165" s="34"/>
    </row>
    <row r="166" spans="2:11" x14ac:dyDescent="0.25">
      <c r="B166" s="33"/>
      <c r="C166" s="33"/>
      <c r="D166" s="33"/>
      <c r="E166" s="34"/>
      <c r="F166" s="34"/>
      <c r="G166" s="34"/>
      <c r="H166" s="34"/>
      <c r="I166" s="34"/>
      <c r="J166" s="34"/>
      <c r="K166" s="34"/>
    </row>
    <row r="167" spans="2:11" x14ac:dyDescent="0.25">
      <c r="B167" s="33"/>
      <c r="C167" s="33"/>
      <c r="D167" s="33"/>
      <c r="E167" s="34"/>
      <c r="F167" s="34"/>
      <c r="G167" s="34"/>
      <c r="H167" s="34"/>
      <c r="I167" s="34"/>
      <c r="J167" s="34"/>
      <c r="K167" s="34"/>
    </row>
    <row r="168" spans="2:11" x14ac:dyDescent="0.25">
      <c r="B168" s="33"/>
      <c r="C168" s="33"/>
      <c r="D168" s="33"/>
      <c r="E168" s="34"/>
      <c r="F168" s="34"/>
      <c r="G168" s="34"/>
      <c r="H168" s="34"/>
      <c r="I168" s="34"/>
      <c r="J168" s="34"/>
      <c r="K168" s="34"/>
    </row>
    <row r="169" spans="2:11" x14ac:dyDescent="0.25">
      <c r="B169" s="33"/>
      <c r="C169" s="33"/>
      <c r="D169" s="33"/>
      <c r="E169" s="34"/>
      <c r="F169" s="34"/>
      <c r="G169" s="34"/>
      <c r="H169" s="34"/>
      <c r="I169" s="34"/>
      <c r="J169" s="34"/>
      <c r="K169" s="34"/>
    </row>
    <row r="170" spans="2:11" x14ac:dyDescent="0.25">
      <c r="B170" s="33"/>
      <c r="C170" s="33"/>
      <c r="D170" s="33"/>
      <c r="E170" s="34"/>
      <c r="F170" s="34"/>
      <c r="G170" s="34"/>
      <c r="H170" s="34"/>
      <c r="I170" s="34"/>
      <c r="J170" s="34"/>
      <c r="K170" s="34"/>
    </row>
    <row r="171" spans="2:11" x14ac:dyDescent="0.25">
      <c r="B171" s="33"/>
      <c r="C171" s="33"/>
      <c r="D171" s="33"/>
      <c r="E171" s="34"/>
      <c r="F171" s="34"/>
      <c r="G171" s="34"/>
      <c r="H171" s="34"/>
      <c r="I171" s="34"/>
      <c r="J171" s="34"/>
      <c r="K171" s="34"/>
    </row>
    <row r="172" spans="2:11" x14ac:dyDescent="0.25">
      <c r="B172" s="33"/>
      <c r="C172" s="33"/>
      <c r="D172" s="33"/>
      <c r="E172" s="34"/>
      <c r="F172" s="34"/>
      <c r="G172" s="34"/>
      <c r="H172" s="34"/>
      <c r="I172" s="34"/>
      <c r="J172" s="34"/>
      <c r="K172" s="34"/>
    </row>
    <row r="173" spans="2:11" x14ac:dyDescent="0.25">
      <c r="B173" s="33"/>
      <c r="C173" s="33"/>
      <c r="D173" s="33"/>
      <c r="E173" s="34"/>
      <c r="F173" s="34"/>
      <c r="G173" s="34"/>
      <c r="H173" s="34"/>
      <c r="I173" s="34"/>
      <c r="J173" s="34"/>
      <c r="K173" s="34"/>
    </row>
    <row r="174" spans="2:11" x14ac:dyDescent="0.25">
      <c r="B174" s="33"/>
      <c r="C174" s="33"/>
      <c r="D174" s="33"/>
      <c r="E174" s="34"/>
      <c r="F174" s="34"/>
      <c r="G174" s="34"/>
      <c r="H174" s="34"/>
      <c r="I174" s="34"/>
      <c r="J174" s="34"/>
      <c r="K174" s="34"/>
    </row>
    <row r="175" spans="2:11" x14ac:dyDescent="0.25">
      <c r="B175" s="33"/>
      <c r="C175" s="33"/>
      <c r="D175" s="33"/>
      <c r="E175" s="34"/>
      <c r="F175" s="34"/>
      <c r="G175" s="34"/>
      <c r="H175" s="34"/>
      <c r="I175" s="34"/>
      <c r="J175" s="34"/>
      <c r="K175" s="34"/>
    </row>
    <row r="176" spans="2:11" x14ac:dyDescent="0.25">
      <c r="B176" s="33"/>
      <c r="C176" s="33"/>
      <c r="D176" s="33"/>
      <c r="E176" s="34"/>
      <c r="F176" s="34"/>
      <c r="G176" s="34"/>
      <c r="H176" s="34"/>
      <c r="I176" s="34"/>
      <c r="J176" s="34"/>
      <c r="K176" s="34"/>
    </row>
    <row r="177" spans="2:11" x14ac:dyDescent="0.25">
      <c r="B177" s="33"/>
      <c r="C177" s="33"/>
      <c r="D177" s="33"/>
      <c r="E177" s="34"/>
      <c r="F177" s="34"/>
      <c r="G177" s="34"/>
      <c r="H177" s="34"/>
      <c r="I177" s="34"/>
      <c r="J177" s="34"/>
      <c r="K177" s="34"/>
    </row>
    <row r="178" spans="2:11" x14ac:dyDescent="0.25">
      <c r="B178" s="33"/>
      <c r="C178" s="33"/>
      <c r="D178" s="33"/>
      <c r="E178" s="34"/>
      <c r="F178" s="34"/>
      <c r="G178" s="34"/>
      <c r="H178" s="34"/>
      <c r="I178" s="34"/>
      <c r="J178" s="34"/>
      <c r="K178" s="34"/>
    </row>
    <row r="179" spans="2:11" x14ac:dyDescent="0.25">
      <c r="B179" s="33"/>
      <c r="C179" s="33"/>
      <c r="D179" s="33"/>
      <c r="E179" s="34"/>
      <c r="F179" s="34"/>
      <c r="G179" s="34"/>
      <c r="H179" s="34"/>
      <c r="I179" s="34"/>
      <c r="J179" s="34"/>
      <c r="K179" s="34"/>
    </row>
    <row r="180" spans="2:11" x14ac:dyDescent="0.25">
      <c r="B180" s="33"/>
      <c r="C180" s="33"/>
      <c r="D180" s="33"/>
      <c r="E180" s="34"/>
      <c r="F180" s="34"/>
      <c r="G180" s="34"/>
      <c r="H180" s="34"/>
      <c r="I180" s="34"/>
      <c r="J180" s="34"/>
      <c r="K180" s="34"/>
    </row>
    <row r="181" spans="2:11" x14ac:dyDescent="0.25">
      <c r="B181" s="33"/>
      <c r="C181" s="33"/>
      <c r="D181" s="33"/>
      <c r="E181" s="34"/>
      <c r="F181" s="34"/>
      <c r="G181" s="34"/>
      <c r="H181" s="34"/>
      <c r="I181" s="34"/>
      <c r="J181" s="34"/>
      <c r="K181" s="34"/>
    </row>
    <row r="182" spans="2:11" x14ac:dyDescent="0.25">
      <c r="B182" s="33"/>
      <c r="C182" s="33"/>
      <c r="D182" s="33"/>
      <c r="E182" s="34"/>
      <c r="F182" s="34"/>
      <c r="G182" s="34"/>
      <c r="H182" s="34"/>
      <c r="I182" s="34"/>
      <c r="J182" s="34"/>
      <c r="K182" s="34"/>
    </row>
    <row r="183" spans="2:11" x14ac:dyDescent="0.25">
      <c r="B183" s="33"/>
      <c r="C183" s="33"/>
      <c r="D183" s="33"/>
      <c r="E183" s="34"/>
      <c r="F183" s="34"/>
      <c r="G183" s="34"/>
      <c r="H183" s="34"/>
      <c r="I183" s="34"/>
      <c r="J183" s="34"/>
      <c r="K183" s="34"/>
    </row>
    <row r="184" spans="2:11" x14ac:dyDescent="0.25">
      <c r="B184" s="33"/>
      <c r="C184" s="33"/>
      <c r="D184" s="33"/>
      <c r="E184" s="34"/>
      <c r="F184" s="34"/>
      <c r="G184" s="34"/>
      <c r="H184" s="34"/>
      <c r="I184" s="34"/>
      <c r="J184" s="34"/>
      <c r="K184" s="34"/>
    </row>
    <row r="185" spans="2:11" x14ac:dyDescent="0.25">
      <c r="B185" s="33"/>
      <c r="C185" s="33"/>
      <c r="D185" s="33"/>
      <c r="E185" s="34"/>
      <c r="F185" s="34"/>
      <c r="G185" s="34"/>
      <c r="H185" s="34"/>
      <c r="I185" s="34"/>
      <c r="J185" s="34"/>
      <c r="K185" s="34"/>
    </row>
    <row r="186" spans="2:11" x14ac:dyDescent="0.25">
      <c r="B186" s="33"/>
      <c r="C186" s="33"/>
      <c r="D186" s="33"/>
      <c r="E186" s="34"/>
      <c r="F186" s="34"/>
      <c r="G186" s="34"/>
      <c r="H186" s="34"/>
      <c r="I186" s="34"/>
      <c r="J186" s="34"/>
      <c r="K186" s="34"/>
    </row>
    <row r="187" spans="2:11" x14ac:dyDescent="0.25">
      <c r="B187" s="33"/>
      <c r="C187" s="33"/>
      <c r="D187" s="33"/>
      <c r="E187" s="34"/>
      <c r="F187" s="34"/>
      <c r="G187" s="34"/>
      <c r="H187" s="34"/>
      <c r="I187" s="34"/>
      <c r="J187" s="34"/>
      <c r="K187" s="34"/>
    </row>
    <row r="188" spans="2:11" x14ac:dyDescent="0.25">
      <c r="B188" s="33"/>
      <c r="C188" s="33"/>
      <c r="D188" s="33"/>
      <c r="E188" s="34"/>
      <c r="F188" s="34"/>
      <c r="G188" s="34"/>
      <c r="H188" s="34"/>
      <c r="I188" s="34"/>
      <c r="J188" s="34"/>
      <c r="K188" s="34"/>
    </row>
    <row r="189" spans="2:11" x14ac:dyDescent="0.25">
      <c r="B189" s="33"/>
      <c r="C189" s="33"/>
      <c r="D189" s="33"/>
      <c r="E189" s="34"/>
      <c r="F189" s="34"/>
      <c r="G189" s="34"/>
      <c r="H189" s="34"/>
      <c r="I189" s="34"/>
      <c r="J189" s="34"/>
      <c r="K189" s="34"/>
    </row>
    <row r="190" spans="2:11" x14ac:dyDescent="0.25">
      <c r="B190" s="33"/>
      <c r="C190" s="33"/>
      <c r="D190" s="33"/>
      <c r="E190" s="34"/>
      <c r="F190" s="34"/>
      <c r="G190" s="34"/>
      <c r="H190" s="34"/>
      <c r="I190" s="34"/>
      <c r="J190" s="34"/>
      <c r="K190" s="34"/>
    </row>
    <row r="191" spans="2:11" x14ac:dyDescent="0.25">
      <c r="B191" s="33"/>
      <c r="C191" s="33"/>
      <c r="D191" s="33"/>
      <c r="E191" s="34"/>
      <c r="F191" s="34"/>
      <c r="G191" s="34"/>
      <c r="H191" s="34"/>
      <c r="I191" s="34"/>
      <c r="J191" s="34"/>
      <c r="K191" s="34"/>
    </row>
    <row r="192" spans="2:11" x14ac:dyDescent="0.25">
      <c r="B192" s="33"/>
      <c r="C192" s="33"/>
      <c r="D192" s="33"/>
      <c r="E192" s="34"/>
      <c r="F192" s="34"/>
      <c r="G192" s="34"/>
      <c r="H192" s="34"/>
      <c r="I192" s="34"/>
      <c r="J192" s="34"/>
      <c r="K192" s="34"/>
    </row>
    <row r="193" spans="2:11" x14ac:dyDescent="0.25">
      <c r="B193" s="33"/>
      <c r="C193" s="33"/>
      <c r="D193" s="33"/>
      <c r="E193" s="34"/>
      <c r="F193" s="34"/>
      <c r="G193" s="34"/>
      <c r="H193" s="34"/>
      <c r="I193" s="34"/>
      <c r="J193" s="34"/>
      <c r="K193" s="34"/>
    </row>
    <row r="194" spans="2:11" x14ac:dyDescent="0.25">
      <c r="B194" s="33"/>
      <c r="C194" s="33"/>
      <c r="D194" s="33"/>
      <c r="E194" s="34"/>
      <c r="F194" s="34"/>
      <c r="G194" s="34"/>
      <c r="H194" s="34"/>
      <c r="I194" s="34"/>
      <c r="J194" s="34"/>
      <c r="K194" s="34"/>
    </row>
    <row r="195" spans="2:11" x14ac:dyDescent="0.25">
      <c r="B195" s="33"/>
      <c r="C195" s="33"/>
      <c r="D195" s="33"/>
      <c r="E195" s="34"/>
      <c r="F195" s="34"/>
      <c r="G195" s="34"/>
      <c r="H195" s="34"/>
      <c r="I195" s="34"/>
      <c r="J195" s="34"/>
      <c r="K195" s="34"/>
    </row>
    <row r="196" spans="2:11" x14ac:dyDescent="0.25">
      <c r="B196" s="33"/>
      <c r="C196" s="33"/>
      <c r="D196" s="33"/>
      <c r="E196" s="34"/>
      <c r="F196" s="34"/>
      <c r="G196" s="34"/>
      <c r="H196" s="34"/>
      <c r="I196" s="34"/>
      <c r="J196" s="34"/>
      <c r="K196" s="34"/>
    </row>
    <row r="197" spans="2:11" x14ac:dyDescent="0.25">
      <c r="B197" s="33"/>
      <c r="C197" s="33"/>
      <c r="D197" s="33"/>
      <c r="E197" s="34"/>
      <c r="F197" s="34"/>
      <c r="G197" s="34"/>
      <c r="H197" s="34"/>
      <c r="I197" s="34"/>
      <c r="J197" s="34"/>
      <c r="K197" s="34"/>
    </row>
    <row r="198" spans="2:11" x14ac:dyDescent="0.25">
      <c r="B198" s="33"/>
      <c r="C198" s="33"/>
      <c r="D198" s="33"/>
      <c r="E198" s="34"/>
      <c r="F198" s="34"/>
      <c r="G198" s="34"/>
      <c r="H198" s="34"/>
      <c r="I198" s="34"/>
      <c r="J198" s="34"/>
      <c r="K198" s="34"/>
    </row>
    <row r="199" spans="2:11" x14ac:dyDescent="0.25">
      <c r="B199" s="33"/>
      <c r="C199" s="33"/>
      <c r="D199" s="33"/>
      <c r="E199" s="34"/>
      <c r="F199" s="34"/>
      <c r="G199" s="34"/>
      <c r="H199" s="34"/>
      <c r="I199" s="34"/>
      <c r="J199" s="34"/>
      <c r="K199" s="34"/>
    </row>
    <row r="200" spans="2:11" x14ac:dyDescent="0.25">
      <c r="B200" s="33"/>
      <c r="C200" s="33"/>
      <c r="D200" s="33"/>
      <c r="E200" s="34"/>
      <c r="F200" s="34"/>
      <c r="G200" s="34"/>
      <c r="H200" s="34"/>
      <c r="I200" s="34"/>
      <c r="J200" s="34"/>
      <c r="K200" s="34"/>
    </row>
    <row r="201" spans="2:11" x14ac:dyDescent="0.25">
      <c r="B201" s="33"/>
      <c r="C201" s="33"/>
      <c r="D201" s="33"/>
      <c r="E201" s="34"/>
      <c r="F201" s="34"/>
      <c r="G201" s="34"/>
      <c r="H201" s="34"/>
      <c r="I201" s="34"/>
      <c r="J201" s="34"/>
      <c r="K201" s="34"/>
    </row>
    <row r="202" spans="2:11" x14ac:dyDescent="0.25">
      <c r="B202" s="33"/>
      <c r="C202" s="33"/>
      <c r="D202" s="33"/>
      <c r="E202" s="34"/>
      <c r="F202" s="34"/>
      <c r="G202" s="34"/>
      <c r="H202" s="34"/>
      <c r="I202" s="34"/>
      <c r="J202" s="34"/>
      <c r="K202" s="34"/>
    </row>
    <row r="203" spans="2:11" x14ac:dyDescent="0.25">
      <c r="B203" s="33"/>
      <c r="C203" s="33"/>
      <c r="D203" s="33"/>
      <c r="E203" s="34"/>
      <c r="F203" s="34"/>
      <c r="G203" s="34"/>
      <c r="H203" s="34"/>
      <c r="I203" s="34"/>
      <c r="J203" s="34"/>
      <c r="K203" s="34"/>
    </row>
    <row r="204" spans="2:11" x14ac:dyDescent="0.25">
      <c r="B204" s="33"/>
      <c r="C204" s="33"/>
      <c r="D204" s="33"/>
      <c r="E204" s="34"/>
      <c r="F204" s="34"/>
      <c r="G204" s="34"/>
      <c r="H204" s="34"/>
      <c r="I204" s="34"/>
      <c r="J204" s="34"/>
      <c r="K204" s="34"/>
    </row>
    <row r="205" spans="2:11" x14ac:dyDescent="0.25">
      <c r="B205" s="33"/>
      <c r="C205" s="33"/>
      <c r="D205" s="33"/>
      <c r="E205" s="34"/>
      <c r="F205" s="34"/>
      <c r="G205" s="34"/>
      <c r="H205" s="34"/>
      <c r="I205" s="34"/>
      <c r="J205" s="34"/>
      <c r="K205" s="34"/>
    </row>
    <row r="206" spans="2:11" x14ac:dyDescent="0.25">
      <c r="B206" s="33"/>
      <c r="C206" s="33"/>
      <c r="D206" s="33"/>
      <c r="E206" s="34"/>
      <c r="F206" s="34"/>
      <c r="G206" s="34"/>
      <c r="H206" s="34"/>
      <c r="I206" s="34"/>
      <c r="J206" s="34"/>
      <c r="K206" s="34"/>
    </row>
    <row r="207" spans="2:11" x14ac:dyDescent="0.25">
      <c r="B207" s="33"/>
      <c r="C207" s="33"/>
      <c r="D207" s="33"/>
      <c r="E207" s="34"/>
      <c r="F207" s="34"/>
      <c r="G207" s="34"/>
      <c r="H207" s="34"/>
      <c r="I207" s="34"/>
      <c r="J207" s="34"/>
      <c r="K207" s="34"/>
    </row>
    <row r="208" spans="2:11" x14ac:dyDescent="0.25">
      <c r="B208" s="33"/>
      <c r="C208" s="33"/>
      <c r="D208" s="33"/>
      <c r="E208" s="34"/>
      <c r="F208" s="34"/>
      <c r="G208" s="34"/>
      <c r="H208" s="34"/>
      <c r="I208" s="34"/>
      <c r="J208" s="34"/>
      <c r="K208" s="34"/>
    </row>
    <row r="209" spans="2:11" x14ac:dyDescent="0.25">
      <c r="B209" s="33"/>
      <c r="C209" s="33"/>
      <c r="D209" s="33"/>
      <c r="E209" s="34"/>
      <c r="F209" s="34"/>
      <c r="G209" s="34"/>
      <c r="H209" s="34"/>
      <c r="I209" s="34"/>
      <c r="J209" s="34"/>
      <c r="K209" s="34"/>
    </row>
    <row r="210" spans="2:11" x14ac:dyDescent="0.25">
      <c r="B210" s="33"/>
      <c r="C210" s="33"/>
      <c r="D210" s="33"/>
      <c r="E210" s="34"/>
      <c r="F210" s="34"/>
      <c r="G210" s="34"/>
      <c r="H210" s="34"/>
      <c r="I210" s="34"/>
      <c r="J210" s="34"/>
      <c r="K210" s="34"/>
    </row>
    <row r="211" spans="2:11" x14ac:dyDescent="0.25">
      <c r="B211" s="33"/>
      <c r="C211" s="33"/>
      <c r="D211" s="33"/>
      <c r="E211" s="34"/>
      <c r="F211" s="34"/>
      <c r="G211" s="34"/>
      <c r="H211" s="34"/>
      <c r="I211" s="34"/>
      <c r="J211" s="34"/>
      <c r="K211" s="34"/>
    </row>
    <row r="212" spans="2:11" x14ac:dyDescent="0.25">
      <c r="B212" s="33"/>
      <c r="C212" s="33"/>
      <c r="D212" s="33"/>
      <c r="E212" s="34"/>
      <c r="F212" s="34"/>
      <c r="G212" s="34"/>
      <c r="H212" s="34"/>
      <c r="I212" s="34"/>
      <c r="J212" s="34"/>
      <c r="K212" s="34"/>
    </row>
    <row r="213" spans="2:11" x14ac:dyDescent="0.25">
      <c r="B213" s="33"/>
      <c r="C213" s="33"/>
      <c r="D213" s="33"/>
      <c r="E213" s="34"/>
      <c r="F213" s="34"/>
      <c r="G213" s="34"/>
      <c r="H213" s="34"/>
      <c r="I213" s="34"/>
      <c r="J213" s="34"/>
      <c r="K213" s="34"/>
    </row>
    <row r="214" spans="2:11" x14ac:dyDescent="0.25">
      <c r="B214" s="33"/>
      <c r="C214" s="33"/>
      <c r="D214" s="33"/>
      <c r="E214" s="34"/>
      <c r="F214" s="34"/>
      <c r="G214" s="34"/>
      <c r="H214" s="34"/>
      <c r="I214" s="34"/>
      <c r="J214" s="34"/>
      <c r="K214" s="34"/>
    </row>
    <row r="215" spans="2:11" x14ac:dyDescent="0.25">
      <c r="B215" s="33"/>
      <c r="C215" s="33"/>
      <c r="D215" s="33"/>
      <c r="E215" s="34"/>
      <c r="F215" s="34"/>
      <c r="G215" s="34"/>
      <c r="H215" s="34"/>
      <c r="I215" s="34"/>
      <c r="J215" s="34"/>
      <c r="K215" s="34"/>
    </row>
    <row r="216" spans="2:11" x14ac:dyDescent="0.25">
      <c r="B216" s="33"/>
      <c r="C216" s="33"/>
      <c r="D216" s="33"/>
      <c r="E216" s="34"/>
      <c r="F216" s="34"/>
      <c r="G216" s="34"/>
      <c r="H216" s="34"/>
      <c r="I216" s="34"/>
      <c r="J216" s="34"/>
      <c r="K216" s="34"/>
    </row>
    <row r="217" spans="2:11" x14ac:dyDescent="0.25">
      <c r="B217" s="33"/>
      <c r="C217" s="33"/>
      <c r="D217" s="33"/>
      <c r="E217" s="34"/>
      <c r="F217" s="34"/>
      <c r="G217" s="34"/>
      <c r="H217" s="34"/>
      <c r="I217" s="34"/>
      <c r="J217" s="34"/>
      <c r="K217" s="34"/>
    </row>
    <row r="218" spans="2:11" x14ac:dyDescent="0.25">
      <c r="B218" s="33"/>
      <c r="C218" s="33"/>
      <c r="D218" s="33"/>
      <c r="E218" s="34"/>
      <c r="F218" s="34"/>
      <c r="G218" s="34"/>
      <c r="H218" s="34"/>
      <c r="I218" s="34"/>
      <c r="J218" s="34"/>
      <c r="K218" s="34"/>
    </row>
    <row r="219" spans="2:11" x14ac:dyDescent="0.25">
      <c r="B219" s="33"/>
      <c r="C219" s="33"/>
      <c r="D219" s="33"/>
      <c r="E219" s="34"/>
      <c r="F219" s="34"/>
      <c r="G219" s="34"/>
      <c r="H219" s="34"/>
      <c r="I219" s="34"/>
      <c r="J219" s="34"/>
      <c r="K219" s="34"/>
    </row>
    <row r="220" spans="2:11" x14ac:dyDescent="0.25">
      <c r="B220" s="33"/>
      <c r="C220" s="33"/>
      <c r="D220" s="33"/>
      <c r="E220" s="34"/>
      <c r="F220" s="34"/>
      <c r="G220" s="34"/>
      <c r="H220" s="34"/>
      <c r="I220" s="34"/>
      <c r="J220" s="34"/>
      <c r="K220" s="34"/>
    </row>
    <row r="221" spans="2:11" x14ac:dyDescent="0.25">
      <c r="B221" s="33"/>
      <c r="C221" s="33"/>
      <c r="D221" s="33"/>
      <c r="E221" s="34"/>
      <c r="F221" s="34"/>
      <c r="G221" s="34"/>
      <c r="H221" s="34"/>
      <c r="I221" s="34"/>
      <c r="J221" s="34"/>
      <c r="K221" s="34"/>
    </row>
    <row r="222" spans="2:11" x14ac:dyDescent="0.25">
      <c r="B222" s="33"/>
      <c r="C222" s="33"/>
      <c r="D222" s="33"/>
      <c r="E222" s="34"/>
      <c r="F222" s="34"/>
      <c r="G222" s="34"/>
      <c r="H222" s="34"/>
      <c r="I222" s="34"/>
      <c r="J222" s="34"/>
      <c r="K222" s="34"/>
    </row>
    <row r="223" spans="2:11" x14ac:dyDescent="0.25">
      <c r="B223" s="33"/>
      <c r="C223" s="33"/>
      <c r="D223" s="33"/>
      <c r="E223" s="34"/>
      <c r="F223" s="34"/>
      <c r="G223" s="34"/>
      <c r="H223" s="34"/>
      <c r="I223" s="34"/>
      <c r="J223" s="34"/>
      <c r="K223" s="34"/>
    </row>
    <row r="224" spans="2:11" x14ac:dyDescent="0.25">
      <c r="B224" s="33"/>
      <c r="C224" s="33"/>
      <c r="D224" s="33"/>
      <c r="E224" s="34"/>
      <c r="F224" s="34"/>
      <c r="G224" s="34"/>
      <c r="H224" s="34"/>
      <c r="I224" s="34"/>
      <c r="J224" s="34"/>
      <c r="K224" s="34"/>
    </row>
    <row r="225" spans="2:11" x14ac:dyDescent="0.25">
      <c r="B225" s="33"/>
      <c r="C225" s="33"/>
      <c r="D225" s="33"/>
      <c r="E225" s="34"/>
      <c r="F225" s="34"/>
      <c r="G225" s="34"/>
      <c r="H225" s="34"/>
      <c r="I225" s="34"/>
      <c r="J225" s="34"/>
      <c r="K225" s="34"/>
    </row>
    <row r="226" spans="2:11" x14ac:dyDescent="0.25">
      <c r="B226" s="33"/>
      <c r="C226" s="33"/>
      <c r="D226" s="33"/>
      <c r="E226" s="34"/>
      <c r="F226" s="34"/>
      <c r="G226" s="34"/>
      <c r="H226" s="34"/>
      <c r="I226" s="34"/>
      <c r="J226" s="34"/>
      <c r="K226" s="34"/>
    </row>
    <row r="227" spans="2:11" x14ac:dyDescent="0.25">
      <c r="B227" s="33"/>
      <c r="C227" s="33"/>
      <c r="D227" s="33"/>
      <c r="E227" s="34"/>
      <c r="F227" s="34"/>
      <c r="G227" s="34"/>
      <c r="H227" s="34"/>
      <c r="I227" s="34"/>
      <c r="J227" s="34"/>
      <c r="K227" s="34"/>
    </row>
    <row r="228" spans="2:11" x14ac:dyDescent="0.25">
      <c r="B228" s="33"/>
      <c r="C228" s="33"/>
      <c r="D228" s="33"/>
      <c r="E228" s="34"/>
      <c r="F228" s="34"/>
      <c r="G228" s="34"/>
      <c r="H228" s="34"/>
      <c r="I228" s="34"/>
      <c r="J228" s="34"/>
      <c r="K228" s="34"/>
    </row>
    <row r="229" spans="2:11" x14ac:dyDescent="0.25">
      <c r="B229" s="33"/>
      <c r="C229" s="33"/>
      <c r="D229" s="33"/>
      <c r="E229" s="34"/>
      <c r="F229" s="34"/>
      <c r="G229" s="34"/>
      <c r="H229" s="34"/>
      <c r="I229" s="34"/>
      <c r="J229" s="34"/>
      <c r="K229" s="34"/>
    </row>
    <row r="230" spans="2:11" x14ac:dyDescent="0.25">
      <c r="B230" s="33"/>
      <c r="C230" s="33"/>
      <c r="D230" s="33"/>
      <c r="E230" s="34"/>
      <c r="F230" s="34"/>
      <c r="G230" s="34"/>
      <c r="H230" s="34"/>
      <c r="I230" s="34"/>
      <c r="J230" s="34"/>
      <c r="K230" s="34"/>
    </row>
    <row r="231" spans="2:11" x14ac:dyDescent="0.25">
      <c r="B231" s="33"/>
      <c r="C231" s="33"/>
      <c r="D231" s="33"/>
      <c r="E231" s="34"/>
      <c r="F231" s="34"/>
      <c r="G231" s="34"/>
      <c r="H231" s="34"/>
      <c r="I231" s="34"/>
      <c r="J231" s="34"/>
      <c r="K231" s="34"/>
    </row>
    <row r="232" spans="2:11" x14ac:dyDescent="0.25">
      <c r="B232" s="33"/>
      <c r="C232" s="33"/>
      <c r="D232" s="33"/>
      <c r="E232" s="34"/>
      <c r="F232" s="34"/>
      <c r="G232" s="34"/>
      <c r="H232" s="34"/>
      <c r="I232" s="34"/>
      <c r="J232" s="34"/>
      <c r="K232" s="34"/>
    </row>
    <row r="233" spans="2:11" x14ac:dyDescent="0.25">
      <c r="B233" s="33"/>
      <c r="C233" s="33"/>
      <c r="D233" s="33"/>
      <c r="E233" s="34"/>
      <c r="F233" s="34"/>
      <c r="G233" s="34"/>
      <c r="H233" s="34"/>
      <c r="I233" s="34"/>
      <c r="J233" s="34"/>
      <c r="K233" s="34"/>
    </row>
    <row r="234" spans="2:11" x14ac:dyDescent="0.25">
      <c r="B234" s="33"/>
      <c r="C234" s="33"/>
      <c r="D234" s="33"/>
      <c r="E234" s="34"/>
      <c r="F234" s="34"/>
      <c r="G234" s="34"/>
      <c r="H234" s="34"/>
      <c r="I234" s="34"/>
      <c r="J234" s="34"/>
      <c r="K234" s="34"/>
    </row>
    <row r="235" spans="2:11" x14ac:dyDescent="0.25">
      <c r="B235" s="33"/>
      <c r="C235" s="33"/>
      <c r="D235" s="33"/>
      <c r="E235" s="34"/>
      <c r="F235" s="34"/>
      <c r="G235" s="34"/>
      <c r="H235" s="34"/>
      <c r="I235" s="34"/>
      <c r="J235" s="34"/>
      <c r="K235" s="34"/>
    </row>
    <row r="236" spans="2:11" x14ac:dyDescent="0.25">
      <c r="B236" s="33"/>
      <c r="C236" s="33"/>
      <c r="D236" s="33"/>
      <c r="E236" s="34"/>
      <c r="F236" s="34"/>
      <c r="G236" s="34"/>
      <c r="H236" s="34"/>
      <c r="I236" s="34"/>
      <c r="J236" s="34"/>
      <c r="K236" s="34"/>
    </row>
    <row r="237" spans="2:11" x14ac:dyDescent="0.25">
      <c r="B237" s="33"/>
      <c r="C237" s="33"/>
      <c r="D237" s="33"/>
      <c r="E237" s="34"/>
      <c r="F237" s="34"/>
      <c r="G237" s="34"/>
      <c r="H237" s="34"/>
      <c r="I237" s="34"/>
      <c r="J237" s="34"/>
      <c r="K237" s="34"/>
    </row>
    <row r="238" spans="2:11" x14ac:dyDescent="0.25">
      <c r="B238" s="33"/>
      <c r="C238" s="33"/>
      <c r="D238" s="33"/>
      <c r="E238" s="34"/>
      <c r="F238" s="34"/>
      <c r="G238" s="34"/>
      <c r="H238" s="34"/>
      <c r="I238" s="34"/>
      <c r="J238" s="34"/>
      <c r="K238" s="34"/>
    </row>
    <row r="239" spans="2:11" x14ac:dyDescent="0.25">
      <c r="B239" s="33"/>
      <c r="C239" s="33"/>
      <c r="D239" s="33"/>
      <c r="E239" s="34"/>
      <c r="F239" s="34"/>
      <c r="G239" s="34"/>
      <c r="H239" s="34"/>
      <c r="I239" s="34"/>
      <c r="J239" s="34"/>
      <c r="K239" s="34"/>
    </row>
    <row r="240" spans="2:11" x14ac:dyDescent="0.25">
      <c r="B240" s="33"/>
      <c r="C240" s="33"/>
      <c r="D240" s="33"/>
      <c r="E240" s="34"/>
      <c r="F240" s="34"/>
      <c r="G240" s="34"/>
      <c r="H240" s="34"/>
      <c r="I240" s="34"/>
      <c r="J240" s="34"/>
      <c r="K240" s="34"/>
    </row>
    <row r="241" spans="2:11" x14ac:dyDescent="0.25">
      <c r="B241" s="33"/>
      <c r="C241" s="33"/>
      <c r="D241" s="33"/>
      <c r="E241" s="34"/>
      <c r="F241" s="34"/>
      <c r="G241" s="34"/>
      <c r="H241" s="34"/>
      <c r="I241" s="34"/>
      <c r="J241" s="34"/>
      <c r="K241" s="34"/>
    </row>
    <row r="242" spans="2:11" x14ac:dyDescent="0.25">
      <c r="B242" s="33"/>
      <c r="C242" s="33"/>
      <c r="D242" s="33"/>
      <c r="E242" s="34"/>
      <c r="F242" s="34"/>
      <c r="G242" s="34"/>
      <c r="H242" s="34"/>
      <c r="I242" s="34"/>
      <c r="J242" s="34"/>
      <c r="K242" s="34"/>
    </row>
    <row r="243" spans="2:11" x14ac:dyDescent="0.25">
      <c r="B243" s="33"/>
      <c r="C243" s="33"/>
      <c r="D243" s="33"/>
      <c r="E243" s="34"/>
      <c r="F243" s="34"/>
      <c r="G243" s="34"/>
      <c r="H243" s="34"/>
      <c r="I243" s="34"/>
      <c r="J243" s="34"/>
      <c r="K243" s="34"/>
    </row>
    <row r="244" spans="2:11" x14ac:dyDescent="0.25">
      <c r="B244" s="33"/>
      <c r="C244" s="33"/>
      <c r="D244" s="33"/>
      <c r="E244" s="34"/>
      <c r="F244" s="34"/>
      <c r="G244" s="34"/>
      <c r="H244" s="34"/>
      <c r="I244" s="34"/>
      <c r="J244" s="34"/>
      <c r="K244" s="34"/>
    </row>
    <row r="245" spans="2:11" x14ac:dyDescent="0.25">
      <c r="B245" s="33"/>
      <c r="C245" s="33"/>
      <c r="D245" s="33"/>
      <c r="E245" s="34"/>
      <c r="F245" s="34"/>
      <c r="G245" s="34"/>
      <c r="H245" s="34"/>
      <c r="I245" s="34"/>
      <c r="J245" s="34"/>
      <c r="K245" s="34"/>
    </row>
    <row r="246" spans="2:11" x14ac:dyDescent="0.25">
      <c r="B246" s="33"/>
      <c r="C246" s="33"/>
      <c r="D246" s="33"/>
      <c r="E246" s="34"/>
      <c r="F246" s="34"/>
      <c r="G246" s="34"/>
      <c r="H246" s="34"/>
      <c r="I246" s="34"/>
      <c r="J246" s="34"/>
      <c r="K246" s="34"/>
    </row>
    <row r="247" spans="2:11" x14ac:dyDescent="0.25">
      <c r="B247" s="33"/>
      <c r="C247" s="33"/>
      <c r="D247" s="33"/>
      <c r="E247" s="34"/>
      <c r="F247" s="34"/>
      <c r="G247" s="34"/>
      <c r="H247" s="34"/>
      <c r="I247" s="34"/>
      <c r="J247" s="34"/>
      <c r="K247" s="34"/>
    </row>
  </sheetData>
  <mergeCells count="11">
    <mergeCell ref="C41:E41"/>
    <mergeCell ref="I41:K41"/>
    <mergeCell ref="O41:R41"/>
    <mergeCell ref="B2:S2"/>
    <mergeCell ref="C37:E37"/>
    <mergeCell ref="I37:K37"/>
    <mergeCell ref="O37:R37"/>
    <mergeCell ref="O39:R39"/>
    <mergeCell ref="C40:E40"/>
    <mergeCell ref="I40:K40"/>
    <mergeCell ref="O40:R40"/>
  </mergeCells>
  <printOptions horizontalCentered="1"/>
  <pageMargins left="0" right="7.874015748031496E-2" top="0.78740157480314965" bottom="0.19685039370078741" header="0.55118110236220474" footer="0"/>
  <pageSetup paperSize="256" scale="66" orientation="landscape" r:id="rId1"/>
  <headerFooter differentOddEven="1">
    <oddFooter>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3"/>
  <sheetViews>
    <sheetView zoomScale="144" zoomScaleNormal="144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1.2851562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19" ht="34.5" customHeight="1" x14ac:dyDescent="0.3">
      <c r="C2" s="309" t="s">
        <v>183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19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19" s="15" customFormat="1" ht="30" customHeight="1" x14ac:dyDescent="0.15">
      <c r="A5" s="10" t="s">
        <v>15</v>
      </c>
      <c r="B5" s="11" t="s">
        <v>181</v>
      </c>
      <c r="C5" s="11" t="s">
        <v>40</v>
      </c>
      <c r="D5" s="11" t="s">
        <v>248</v>
      </c>
      <c r="E5" s="12">
        <v>28621.96</v>
      </c>
      <c r="F5" s="11">
        <v>97.14</v>
      </c>
      <c r="G5" s="12">
        <v>808.5</v>
      </c>
      <c r="H5" s="11">
        <v>1144</v>
      </c>
      <c r="I5" s="11">
        <f>(E5*3%)</f>
        <v>858.65879999999993</v>
      </c>
      <c r="J5" s="13">
        <f>(H5+I5)</f>
        <v>2002.6587999999999</v>
      </c>
      <c r="K5" s="13">
        <f>SUM(E5:I5)</f>
        <v>31530.2588</v>
      </c>
      <c r="L5" s="13">
        <f>(E5*8.5%)</f>
        <v>2432.8666000000003</v>
      </c>
      <c r="M5" s="11">
        <v>0</v>
      </c>
      <c r="N5" s="11">
        <v>7661.79</v>
      </c>
      <c r="O5" s="11"/>
      <c r="P5" s="11">
        <v>0</v>
      </c>
      <c r="Q5" s="13">
        <f>(L5+M5+N5+O5+P5)</f>
        <v>10094.6566</v>
      </c>
      <c r="R5" s="14">
        <f>(K5-Q5)</f>
        <v>21435.602200000001</v>
      </c>
      <c r="S5" s="13"/>
    </row>
    <row r="6" spans="1:19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ref="I6:I33" si="0">(E6*3%)</f>
        <v>189.6705</v>
      </c>
      <c r="J6" s="13">
        <f t="shared" ref="J6:J33" si="1">(H6+I6)</f>
        <v>595.9905</v>
      </c>
      <c r="K6" s="13">
        <f t="shared" ref="K6:K33" si="2">SUM(E6:I6)</f>
        <v>7324.9005000000006</v>
      </c>
      <c r="L6" s="13">
        <f t="shared" ref="L6:L33" si="3">(E6*8.5%)</f>
        <v>537.39975000000004</v>
      </c>
      <c r="M6" s="11">
        <v>0</v>
      </c>
      <c r="N6" s="11">
        <v>1008.25</v>
      </c>
      <c r="O6" s="11">
        <f t="shared" ref="O6:O11" si="4">(E6*1%)</f>
        <v>63.223500000000008</v>
      </c>
      <c r="P6" s="11">
        <v>0</v>
      </c>
      <c r="Q6" s="13">
        <f t="shared" ref="Q6:Q23" si="5">(L6+M6+N6+O6+P6)</f>
        <v>1608.8732500000001</v>
      </c>
      <c r="R6" s="14">
        <f t="shared" ref="R6:R23" si="6">(K6-Q6)</f>
        <v>5716.027250000001</v>
      </c>
      <c r="S6" s="11"/>
    </row>
    <row r="7" spans="1:19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129.52000000000001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7324.9005000000006</v>
      </c>
      <c r="L7" s="13">
        <f t="shared" si="3"/>
        <v>537.39975000000004</v>
      </c>
      <c r="M7" s="11">
        <v>2502.79</v>
      </c>
      <c r="N7" s="11">
        <v>1008.25</v>
      </c>
      <c r="O7" s="11">
        <f t="shared" si="4"/>
        <v>63.223500000000008</v>
      </c>
      <c r="P7" s="11">
        <v>0</v>
      </c>
      <c r="Q7" s="13">
        <f t="shared" si="5"/>
        <v>4111.6632499999996</v>
      </c>
      <c r="R7" s="14">
        <f t="shared" si="6"/>
        <v>3213.237250000001</v>
      </c>
      <c r="S7" s="11"/>
    </row>
    <row r="8" spans="1:19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129.52000000000001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8620.1769000000004</v>
      </c>
      <c r="L8" s="13">
        <f t="shared" si="3"/>
        <v>642.87455</v>
      </c>
      <c r="M8" s="11">
        <v>1089</v>
      </c>
      <c r="N8" s="11">
        <v>1284.92</v>
      </c>
      <c r="O8" s="11">
        <f t="shared" si="4"/>
        <v>75.632300000000001</v>
      </c>
      <c r="P8" s="11">
        <v>0</v>
      </c>
      <c r="Q8" s="13">
        <f t="shared" si="5"/>
        <v>3092.4268500000003</v>
      </c>
      <c r="R8" s="14">
        <f t="shared" si="6"/>
        <v>5527.7500500000006</v>
      </c>
      <c r="S8" s="11"/>
    </row>
    <row r="9" spans="1:19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1600</v>
      </c>
      <c r="N9" s="11">
        <v>1021.2</v>
      </c>
      <c r="O9" s="11">
        <f t="shared" si="4"/>
        <v>63.223500000000008</v>
      </c>
      <c r="P9" s="11">
        <v>0</v>
      </c>
      <c r="Q9" s="13">
        <f t="shared" si="5"/>
        <v>3221.8232500000004</v>
      </c>
      <c r="R9" s="14">
        <f t="shared" si="6"/>
        <v>4167.8372499999996</v>
      </c>
      <c r="S9" s="11"/>
    </row>
    <row r="10" spans="1:19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1284.92</v>
      </c>
      <c r="O10" s="11">
        <f t="shared" si="4"/>
        <v>75.632300000000001</v>
      </c>
      <c r="P10" s="11">
        <v>0</v>
      </c>
      <c r="Q10" s="13">
        <f t="shared" si="5"/>
        <v>2003.4268500000001</v>
      </c>
      <c r="R10" s="14">
        <f t="shared" si="6"/>
        <v>6616.7500500000006</v>
      </c>
      <c r="S10" s="11"/>
    </row>
    <row r="11" spans="1:19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1014.72</v>
      </c>
      <c r="O11" s="11">
        <f t="shared" si="4"/>
        <v>63.223500000000008</v>
      </c>
      <c r="P11" s="11">
        <v>0</v>
      </c>
      <c r="Q11" s="13">
        <f t="shared" si="5"/>
        <v>3640.3432499999999</v>
      </c>
      <c r="R11" s="14">
        <f t="shared" si="6"/>
        <v>3749.3172500000001</v>
      </c>
      <c r="S11" s="11"/>
    </row>
    <row r="12" spans="1:19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687.05</v>
      </c>
      <c r="O12" s="11"/>
      <c r="P12" s="11">
        <v>0</v>
      </c>
      <c r="Q12" s="13">
        <f t="shared" si="5"/>
        <v>1101.4709</v>
      </c>
      <c r="R12" s="14">
        <f t="shared" si="6"/>
        <v>4725.925299999999</v>
      </c>
      <c r="S12" s="11"/>
    </row>
    <row r="13" spans="1:19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674.11</v>
      </c>
      <c r="O13" s="11"/>
      <c r="P13" s="11">
        <v>0</v>
      </c>
      <c r="Q13" s="13">
        <f t="shared" si="5"/>
        <v>1088.5309</v>
      </c>
      <c r="R13" s="14">
        <f t="shared" si="6"/>
        <v>4674.1052999999993</v>
      </c>
      <c r="S13" s="11"/>
    </row>
    <row r="14" spans="1:19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1021.2</v>
      </c>
      <c r="O14" s="11"/>
      <c r="P14" s="11">
        <v>0</v>
      </c>
      <c r="Q14" s="13">
        <f t="shared" si="5"/>
        <v>2936.7497499999999</v>
      </c>
      <c r="R14" s="14">
        <f t="shared" si="6"/>
        <v>4485.2907500000001</v>
      </c>
      <c r="S14" s="11"/>
    </row>
    <row r="15" spans="1:19" s="15" customFormat="1" ht="30" customHeight="1" x14ac:dyDescent="0.15">
      <c r="A15" s="10" t="s">
        <v>180</v>
      </c>
      <c r="B15" s="11" t="s">
        <v>15</v>
      </c>
      <c r="C15" s="11" t="s">
        <v>179</v>
      </c>
      <c r="D15" s="11" t="s">
        <v>252</v>
      </c>
      <c r="E15" s="12">
        <v>15419.78</v>
      </c>
      <c r="F15" s="11">
        <v>97.14</v>
      </c>
      <c r="G15" s="12">
        <v>480.29</v>
      </c>
      <c r="H15" s="11">
        <v>758.17</v>
      </c>
      <c r="I15" s="11">
        <f t="shared" si="0"/>
        <v>462.59339999999997</v>
      </c>
      <c r="J15" s="13">
        <f t="shared" si="1"/>
        <v>1220.7633999999998</v>
      </c>
      <c r="K15" s="13">
        <f t="shared" si="2"/>
        <v>17217.973400000003</v>
      </c>
      <c r="L15" s="13">
        <f t="shared" si="3"/>
        <v>1310.6813000000002</v>
      </c>
      <c r="M15" s="11">
        <v>8038.16</v>
      </c>
      <c r="N15" s="11">
        <v>3322.6</v>
      </c>
      <c r="O15" s="11"/>
      <c r="P15" s="11">
        <v>0</v>
      </c>
      <c r="Q15" s="13">
        <f t="shared" si="5"/>
        <v>12671.4413</v>
      </c>
      <c r="R15" s="14">
        <f t="shared" si="6"/>
        <v>4546.5321000000022</v>
      </c>
      <c r="S15" s="11"/>
    </row>
    <row r="16" spans="1:19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661.17</v>
      </c>
      <c r="O16" s="11">
        <f t="shared" ref="O16:O30" si="7">(E16*1%)</f>
        <v>48.755400000000002</v>
      </c>
      <c r="P16" s="11">
        <v>0</v>
      </c>
      <c r="Q16" s="13">
        <f t="shared" si="5"/>
        <v>1124.3462999999999</v>
      </c>
      <c r="R16" s="14">
        <f t="shared" si="6"/>
        <v>4573.5299000000005</v>
      </c>
      <c r="S16" s="11"/>
    </row>
    <row r="17" spans="1:20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0</v>
      </c>
      <c r="N17" s="11">
        <v>1001.78</v>
      </c>
      <c r="O17" s="11">
        <f t="shared" si="7"/>
        <v>63.223500000000008</v>
      </c>
      <c r="P17" s="11">
        <v>0</v>
      </c>
      <c r="Q17" s="13">
        <f t="shared" si="5"/>
        <v>1602.4032500000001</v>
      </c>
      <c r="R17" s="14">
        <f t="shared" si="6"/>
        <v>5690.1172500000002</v>
      </c>
      <c r="S17" s="11"/>
    </row>
    <row r="18" spans="1:20" s="15" customFormat="1" ht="30" customHeight="1" x14ac:dyDescent="0.15">
      <c r="A18" s="18"/>
      <c r="B18" s="11" t="s">
        <v>47</v>
      </c>
      <c r="C18" s="19" t="s">
        <v>48</v>
      </c>
      <c r="D18" s="19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0</v>
      </c>
      <c r="N18" s="11">
        <v>995.31</v>
      </c>
      <c r="O18" s="11">
        <f t="shared" si="7"/>
        <v>63.223500000000008</v>
      </c>
      <c r="P18" s="11">
        <v>0</v>
      </c>
      <c r="Q18" s="13">
        <f t="shared" si="5"/>
        <v>1595.93325</v>
      </c>
      <c r="R18" s="14">
        <f t="shared" si="6"/>
        <v>5696.5872500000005</v>
      </c>
      <c r="S18" s="11"/>
    </row>
    <row r="19" spans="1:20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3313.52</v>
      </c>
      <c r="O19" s="11"/>
      <c r="P19" s="11">
        <v>0</v>
      </c>
      <c r="Q19" s="13">
        <f t="shared" si="5"/>
        <v>4624.2013000000006</v>
      </c>
      <c r="R19" s="14">
        <f t="shared" si="6"/>
        <v>12593.772100000002</v>
      </c>
      <c r="S19" s="11"/>
    </row>
    <row r="20" spans="1:20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3928.67</v>
      </c>
      <c r="N20" s="11">
        <v>1271.98</v>
      </c>
      <c r="O20" s="11">
        <f t="shared" si="7"/>
        <v>75.632300000000001</v>
      </c>
      <c r="P20" s="11">
        <v>679.7</v>
      </c>
      <c r="Q20" s="13">
        <f t="shared" si="5"/>
        <v>6598.8568500000001</v>
      </c>
      <c r="R20" s="14">
        <f t="shared" si="6"/>
        <v>1956.56005</v>
      </c>
      <c r="S20" s="11"/>
    </row>
    <row r="21" spans="1:20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302</v>
      </c>
      <c r="N21" s="11">
        <v>995.31</v>
      </c>
      <c r="O21" s="11">
        <f t="shared" si="7"/>
        <v>63.223500000000008</v>
      </c>
      <c r="P21" s="11">
        <v>0</v>
      </c>
      <c r="Q21" s="13">
        <f t="shared" si="5"/>
        <v>1897.93325</v>
      </c>
      <c r="R21" s="14">
        <f>(K21-Q21)</f>
        <v>5362.2072500000004</v>
      </c>
      <c r="S21" s="11"/>
    </row>
    <row r="22" spans="1:20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995.31</v>
      </c>
      <c r="O22" s="11">
        <f t="shared" si="7"/>
        <v>63.223500000000008</v>
      </c>
      <c r="P22" s="11">
        <v>0</v>
      </c>
      <c r="Q22" s="13">
        <f t="shared" si="5"/>
        <v>1595.93325</v>
      </c>
      <c r="R22" s="14">
        <f t="shared" si="6"/>
        <v>5664.2072500000004</v>
      </c>
      <c r="S22" s="11"/>
    </row>
    <row r="23" spans="1:20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738.03</v>
      </c>
      <c r="O23" s="11">
        <f t="shared" si="7"/>
        <v>53.023199999999996</v>
      </c>
      <c r="P23" s="16">
        <v>0</v>
      </c>
      <c r="Q23" s="13">
        <f t="shared" si="5"/>
        <v>1241.7504000000001</v>
      </c>
      <c r="R23" s="14">
        <f t="shared" si="6"/>
        <v>4874.4391999999998</v>
      </c>
      <c r="S23" s="11"/>
    </row>
    <row r="24" spans="1:20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982.38</v>
      </c>
      <c r="O24" s="11">
        <f t="shared" si="7"/>
        <v>63.223500000000008</v>
      </c>
      <c r="P24" s="16">
        <v>0</v>
      </c>
      <c r="Q24" s="13">
        <f>(L24+M24+N24+O24+P24)</f>
        <v>3092.0032500000002</v>
      </c>
      <c r="R24" s="14">
        <f>(K24-Q24)</f>
        <v>4168.1372499999998</v>
      </c>
      <c r="S24" s="11"/>
    </row>
    <row r="25" spans="1:20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982.38</v>
      </c>
      <c r="O25" s="11">
        <f t="shared" si="7"/>
        <v>63.223500000000008</v>
      </c>
      <c r="P25" s="16">
        <v>0</v>
      </c>
      <c r="Q25" s="13">
        <f>(L25+M25+N25+O25+P25)</f>
        <v>1583.0032500000002</v>
      </c>
      <c r="R25" s="14">
        <f>(K25-Q25)</f>
        <v>5612.3772499999995</v>
      </c>
      <c r="S25" s="11"/>
    </row>
    <row r="26" spans="1:20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641.76</v>
      </c>
      <c r="O26" s="11">
        <f t="shared" si="7"/>
        <v>48.755400000000002</v>
      </c>
      <c r="P26" s="16">
        <v>0</v>
      </c>
      <c r="Q26" s="13">
        <f>(L26+M26+N26+O26+P26)</f>
        <v>1104.9363000000001</v>
      </c>
      <c r="R26" s="14">
        <f>(K26-Q26)</f>
        <v>4495.7998999999991</v>
      </c>
      <c r="S26" s="11"/>
    </row>
    <row r="27" spans="1:20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982.38</v>
      </c>
      <c r="O27" s="11">
        <f t="shared" si="7"/>
        <v>63.223500000000008</v>
      </c>
      <c r="P27" s="16">
        <v>0</v>
      </c>
      <c r="Q27" s="13">
        <f t="shared" ref="Q27:Q33" si="8">(L27+M27+N27+O27+P27)</f>
        <v>3270.0032500000002</v>
      </c>
      <c r="R27" s="14">
        <f t="shared" ref="R27:R33" si="9">(K27-Q27)</f>
        <v>3925.37725</v>
      </c>
      <c r="S27" s="11"/>
    </row>
    <row r="28" spans="1:20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641.76</v>
      </c>
      <c r="O28" s="11">
        <f t="shared" si="7"/>
        <v>48.755400000000002</v>
      </c>
      <c r="P28" s="16">
        <v>0</v>
      </c>
      <c r="Q28" s="13">
        <f t="shared" si="8"/>
        <v>1104.9363000000001</v>
      </c>
      <c r="R28" s="14">
        <f t="shared" si="9"/>
        <v>4495.7998999999991</v>
      </c>
      <c r="S28" s="11"/>
    </row>
    <row r="29" spans="1:20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982.38</v>
      </c>
      <c r="O29" s="11">
        <f t="shared" si="7"/>
        <v>63.223500000000008</v>
      </c>
      <c r="P29" s="16">
        <v>0</v>
      </c>
      <c r="Q29" s="13">
        <f t="shared" si="8"/>
        <v>1583.0032500000002</v>
      </c>
      <c r="R29" s="14">
        <f t="shared" si="9"/>
        <v>5612.3772499999995</v>
      </c>
      <c r="S29" s="11"/>
    </row>
    <row r="30" spans="1:20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0</v>
      </c>
      <c r="N30" s="16">
        <v>641.76</v>
      </c>
      <c r="O30" s="11">
        <f t="shared" si="7"/>
        <v>48.755400000000002</v>
      </c>
      <c r="P30" s="16">
        <v>0</v>
      </c>
      <c r="Q30" s="13">
        <f t="shared" si="8"/>
        <v>1104.9363000000001</v>
      </c>
      <c r="R30" s="14">
        <f t="shared" si="9"/>
        <v>4495.7998999999991</v>
      </c>
      <c r="S30" s="11"/>
    </row>
    <row r="31" spans="1:20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 t="shared" si="0"/>
        <v>462.59339999999997</v>
      </c>
      <c r="J31" s="13">
        <f t="shared" si="1"/>
        <v>1220.7633999999998</v>
      </c>
      <c r="K31" s="13">
        <f t="shared" si="2"/>
        <v>17120.833400000003</v>
      </c>
      <c r="L31" s="13">
        <f t="shared" si="3"/>
        <v>1310.6813000000002</v>
      </c>
      <c r="M31" s="16">
        <v>1750</v>
      </c>
      <c r="N31" s="16">
        <v>3295.35</v>
      </c>
      <c r="O31" s="11">
        <v>0</v>
      </c>
      <c r="P31" s="16">
        <v>0</v>
      </c>
      <c r="Q31" s="13">
        <f t="shared" si="8"/>
        <v>6356.0313000000006</v>
      </c>
      <c r="R31" s="14">
        <f t="shared" si="9"/>
        <v>10764.802100000003</v>
      </c>
      <c r="S31" s="11"/>
    </row>
    <row r="32" spans="1:20" s="15" customFormat="1" ht="30" customHeight="1" x14ac:dyDescent="0.15">
      <c r="B32" s="16" t="s">
        <v>178</v>
      </c>
      <c r="C32" s="16" t="s">
        <v>177</v>
      </c>
      <c r="D32" s="16" t="s">
        <v>253</v>
      </c>
      <c r="E32" s="16">
        <v>15419.78</v>
      </c>
      <c r="F32" s="16">
        <v>0</v>
      </c>
      <c r="G32" s="16">
        <v>480.29</v>
      </c>
      <c r="H32" s="16">
        <v>758.17</v>
      </c>
      <c r="I32" s="16">
        <f>(E32*3%)</f>
        <v>462.59339999999997</v>
      </c>
      <c r="J32" s="13">
        <f>(H32+I32)</f>
        <v>1220.7633999999998</v>
      </c>
      <c r="K32" s="13">
        <f t="shared" si="2"/>
        <v>17120.833400000003</v>
      </c>
      <c r="L32" s="13">
        <f t="shared" si="3"/>
        <v>1310.6813000000002</v>
      </c>
      <c r="M32" s="16">
        <v>3427</v>
      </c>
      <c r="N32" s="16">
        <v>3295.35</v>
      </c>
      <c r="O32" s="11">
        <v>0</v>
      </c>
      <c r="P32" s="16">
        <v>0</v>
      </c>
      <c r="Q32" s="13">
        <f>(L32+M32+N32+O32+P32)</f>
        <v>8033.0313000000006</v>
      </c>
      <c r="R32" s="14">
        <f>(K32-Q32)</f>
        <v>9087.8021000000026</v>
      </c>
      <c r="S32" s="11"/>
      <c r="T32" s="17"/>
    </row>
    <row r="33" spans="1:20" s="15" customFormat="1" ht="30" customHeight="1" thickBot="1" x14ac:dyDescent="0.2">
      <c r="B33" s="16" t="s">
        <v>176</v>
      </c>
      <c r="C33" s="16" t="s">
        <v>175</v>
      </c>
      <c r="D33" s="16" t="s">
        <v>250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 t="shared" si="0"/>
        <v>462.59339999999997</v>
      </c>
      <c r="J33" s="13">
        <f t="shared" si="1"/>
        <v>1220.7633999999998</v>
      </c>
      <c r="K33" s="13">
        <f t="shared" si="2"/>
        <v>17120.833400000003</v>
      </c>
      <c r="L33" s="13">
        <f t="shared" si="3"/>
        <v>1310.6813000000002</v>
      </c>
      <c r="M33" s="16">
        <v>2750</v>
      </c>
      <c r="N33" s="16">
        <v>3295.35</v>
      </c>
      <c r="O33" s="11">
        <v>0</v>
      </c>
      <c r="P33" s="16">
        <v>0</v>
      </c>
      <c r="Q33" s="13">
        <f t="shared" si="8"/>
        <v>7356.0313000000006</v>
      </c>
      <c r="R33" s="14">
        <f t="shared" si="9"/>
        <v>9764.8021000000026</v>
      </c>
      <c r="S33" s="16"/>
      <c r="T33" s="17"/>
    </row>
    <row r="34" spans="1:20" ht="10.5" customHeight="1" thickBot="1" x14ac:dyDescent="0.2">
      <c r="A34" s="20"/>
      <c r="B34" s="21"/>
      <c r="C34" s="5" t="s">
        <v>75</v>
      </c>
      <c r="D34" s="5"/>
      <c r="E34" s="22">
        <f t="shared" ref="E34:R34" si="10">SUM(E5:E33)</f>
        <v>245156.66000000009</v>
      </c>
      <c r="F34" s="22">
        <f t="shared" si="10"/>
        <v>2428.5000000000018</v>
      </c>
      <c r="G34" s="22">
        <f t="shared" si="10"/>
        <v>9116.64</v>
      </c>
      <c r="H34" s="22">
        <f t="shared" si="10"/>
        <v>14077.050000000001</v>
      </c>
      <c r="I34" s="22">
        <f t="shared" si="10"/>
        <v>7354.6998000000003</v>
      </c>
      <c r="J34" s="22">
        <f t="shared" si="10"/>
        <v>21431.749799999998</v>
      </c>
      <c r="K34" s="22">
        <f t="shared" si="10"/>
        <v>278133.5498000001</v>
      </c>
      <c r="L34" s="22">
        <f t="shared" si="10"/>
        <v>20838.316100000007</v>
      </c>
      <c r="M34" s="22">
        <f t="shared" si="10"/>
        <v>31986.769999999997</v>
      </c>
      <c r="N34" s="22">
        <f t="shared" si="10"/>
        <v>45702.27</v>
      </c>
      <c r="O34" s="22">
        <f t="shared" si="10"/>
        <v>1233.6237000000003</v>
      </c>
      <c r="P34" s="22">
        <f t="shared" si="10"/>
        <v>679.7</v>
      </c>
      <c r="Q34" s="22">
        <f t="shared" si="10"/>
        <v>100440.6798</v>
      </c>
      <c r="R34" s="23">
        <f t="shared" si="10"/>
        <v>177692.87</v>
      </c>
      <c r="S34" s="24"/>
    </row>
    <row r="35" spans="1:20" ht="10.5" customHeight="1" x14ac:dyDescent="0.15">
      <c r="A35" s="25"/>
      <c r="B35" s="2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"/>
    </row>
    <row r="36" spans="1:20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20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20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20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20" x14ac:dyDescent="0.15">
      <c r="A40" s="2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20" x14ac:dyDescent="0.15">
      <c r="A41" s="2"/>
      <c r="B41" s="2"/>
      <c r="C41" s="26"/>
      <c r="D41" s="26"/>
      <c r="E41" s="27"/>
      <c r="F41" s="27"/>
      <c r="G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20" x14ac:dyDescent="0.15">
      <c r="A42" s="2"/>
      <c r="B42" s="28"/>
      <c r="C42" s="2" t="s">
        <v>76</v>
      </c>
      <c r="D42" s="2"/>
      <c r="E42" s="2"/>
      <c r="F42" s="2" t="s">
        <v>77</v>
      </c>
      <c r="G42" s="2"/>
      <c r="J42" s="2" t="s">
        <v>78</v>
      </c>
      <c r="L42" s="2"/>
      <c r="N42" s="2"/>
      <c r="P42" s="2"/>
      <c r="R42" s="2"/>
    </row>
    <row r="43" spans="1:20" ht="22.5" customHeight="1" x14ac:dyDescent="0.15">
      <c r="A43" s="2"/>
      <c r="B43" s="26"/>
      <c r="C43" s="26"/>
      <c r="D43" s="26"/>
      <c r="E43" s="26"/>
      <c r="G43" s="26"/>
      <c r="J43" s="2"/>
      <c r="L43" s="2"/>
      <c r="N43" s="2"/>
      <c r="O43" s="2"/>
      <c r="P43" s="2"/>
      <c r="R43" s="2"/>
    </row>
    <row r="44" spans="1:20" x14ac:dyDescent="0.15">
      <c r="A44" s="2"/>
      <c r="B44" s="2"/>
      <c r="C44" s="2" t="s">
        <v>79</v>
      </c>
      <c r="D44" s="2"/>
      <c r="E44" s="2"/>
      <c r="F44" s="2" t="s">
        <v>80</v>
      </c>
      <c r="J44" s="2" t="s">
        <v>81</v>
      </c>
      <c r="L44" s="2"/>
      <c r="R44" s="2"/>
      <c r="S44" s="2"/>
    </row>
    <row r="45" spans="1:20" x14ac:dyDescent="0.15">
      <c r="A45" s="2"/>
      <c r="B45" s="2"/>
      <c r="C45" s="2"/>
      <c r="D45" s="2"/>
      <c r="E45" s="2"/>
      <c r="F45" s="2"/>
      <c r="J45" s="2"/>
      <c r="L45" s="2"/>
      <c r="R45" s="2"/>
      <c r="S45" s="2"/>
    </row>
    <row r="46" spans="1:20" x14ac:dyDescent="0.15">
      <c r="A46" s="2"/>
      <c r="B46" s="2"/>
      <c r="C46" s="2" t="s">
        <v>82</v>
      </c>
      <c r="D46" s="2"/>
      <c r="E46" s="2"/>
      <c r="F46" s="2" t="s">
        <v>83</v>
      </c>
      <c r="J46" s="2" t="s">
        <v>174</v>
      </c>
      <c r="L46" s="2"/>
      <c r="R46" s="2"/>
      <c r="S46" s="2"/>
    </row>
    <row r="47" spans="1:20" x14ac:dyDescent="0.15">
      <c r="A47" s="2"/>
      <c r="B47" s="2"/>
      <c r="C47" s="2" t="s">
        <v>85</v>
      </c>
      <c r="D47" s="2"/>
      <c r="E47" s="2"/>
      <c r="F47" s="2" t="s">
        <v>86</v>
      </c>
      <c r="J47" s="2" t="s">
        <v>87</v>
      </c>
      <c r="L47" s="2"/>
      <c r="R47" s="2"/>
      <c r="S47" s="2"/>
    </row>
    <row r="48" spans="1:20" x14ac:dyDescent="0.15">
      <c r="A48" s="2"/>
      <c r="B48" s="2"/>
      <c r="C48" s="2"/>
      <c r="D48" s="2"/>
      <c r="E48" s="2"/>
      <c r="F48" s="2"/>
      <c r="G48" s="2"/>
      <c r="K48" s="2"/>
      <c r="L48" s="2"/>
      <c r="M48" s="27"/>
      <c r="Q48" s="2"/>
      <c r="R48" s="2"/>
      <c r="S48" s="2"/>
    </row>
    <row r="49" spans="2:18" x14ac:dyDescent="0.15">
      <c r="B49" s="2"/>
      <c r="C49" s="2"/>
      <c r="D49" s="2"/>
      <c r="E49" s="2"/>
      <c r="F49" s="2"/>
      <c r="G49" s="2"/>
      <c r="H49" s="2"/>
      <c r="I49" s="2"/>
      <c r="J49" s="27"/>
      <c r="K49" s="2"/>
      <c r="L49" s="2"/>
      <c r="M49" s="2"/>
      <c r="N49" s="2"/>
      <c r="O49" s="2"/>
      <c r="P49" s="2"/>
      <c r="Q49" s="2"/>
    </row>
    <row r="50" spans="2:18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2:18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  <c r="R51" s="2"/>
    </row>
    <row r="52" spans="2:18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2:18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2:18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2:18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</row>
    <row r="56" spans="2:18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2:18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2:18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2:18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2:18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2:18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2:18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2:18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2:18" x14ac:dyDescent="0.15">
      <c r="B64" s="28"/>
      <c r="C64" s="29"/>
      <c r="D64" s="29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"/>
      <c r="C68" s="2"/>
      <c r="D68" s="2"/>
      <c r="E68" s="2"/>
      <c r="F68" s="2"/>
      <c r="G68" s="2"/>
      <c r="H68" s="2"/>
      <c r="I68" s="2"/>
      <c r="J68" s="27"/>
      <c r="K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6"/>
      <c r="C74" s="26"/>
      <c r="D74" s="26"/>
      <c r="E74" s="2"/>
      <c r="F74" s="2"/>
      <c r="G74" s="27"/>
      <c r="H74" s="2"/>
      <c r="I74" s="27"/>
      <c r="J74" s="27"/>
      <c r="K74" s="2"/>
      <c r="L74" s="2"/>
      <c r="M74" s="2"/>
      <c r="N74" s="2"/>
      <c r="O74" s="2"/>
      <c r="P74" s="2"/>
      <c r="Q74" s="2"/>
    </row>
    <row r="75" spans="2:17" x14ac:dyDescent="0.1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2:17" x14ac:dyDescent="0.15">
      <c r="B76" s="2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30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6"/>
      <c r="L88" s="26"/>
      <c r="M88" s="26"/>
      <c r="N88" s="26"/>
      <c r="O88" s="26"/>
      <c r="P88" s="26"/>
      <c r="Q88" s="26"/>
      <c r="R88" s="26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x14ac:dyDescent="0.15">
      <c r="B90" s="26"/>
      <c r="C90" s="26"/>
      <c r="D90" s="26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"/>
      <c r="C91" s="2"/>
      <c r="D91" s="2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31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A118" s="31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s="31" customFormat="1" x14ac:dyDescent="0.1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15"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T247"/>
  <sheetViews>
    <sheetView workbookViewId="0">
      <pane xSplit="4" ySplit="4" topLeftCell="E5" activePane="bottomRight" state="frozen"/>
      <selection pane="topRight" activeCell="D1" sqref="D1"/>
      <selection pane="bottomLeft" activeCell="A5" sqref="A5"/>
      <selection pane="bottomRight" activeCell="C2" sqref="C2:AS2"/>
    </sheetView>
  </sheetViews>
  <sheetFormatPr baseColWidth="10" defaultRowHeight="12.75" x14ac:dyDescent="0.25"/>
  <cols>
    <col min="1" max="1" width="0.140625" style="251" customWidth="1"/>
    <col min="2" max="2" width="3.7109375" style="251" bestFit="1" customWidth="1"/>
    <col min="3" max="3" width="4" style="305" bestFit="1" customWidth="1"/>
    <col min="4" max="4" width="41" style="305" customWidth="1"/>
    <col min="5" max="5" width="17.42578125" style="305" hidden="1" customWidth="1"/>
    <col min="6" max="7" width="5.7109375" style="251" hidden="1" customWidth="1"/>
    <col min="8" max="8" width="38.85546875" style="251" customWidth="1"/>
    <col min="9" max="9" width="14.28515625" style="251" customWidth="1"/>
    <col min="10" max="10" width="5.7109375" style="251" hidden="1" customWidth="1"/>
    <col min="11" max="11" width="7" style="251" hidden="1" customWidth="1"/>
    <col min="12" max="12" width="17" style="251" customWidth="1"/>
    <col min="13" max="13" width="5.7109375" style="251" hidden="1" customWidth="1"/>
    <col min="14" max="14" width="11.28515625" style="306" hidden="1" customWidth="1"/>
    <col min="15" max="15" width="14.28515625" style="251" customWidth="1"/>
    <col min="16" max="16" width="12.7109375" style="251" customWidth="1"/>
    <col min="17" max="17" width="14.140625" style="251" customWidth="1"/>
    <col min="18" max="18" width="5.7109375" style="251" hidden="1" customWidth="1"/>
    <col min="19" max="19" width="11.28515625" style="306" hidden="1" customWidth="1"/>
    <col min="20" max="20" width="13.85546875" style="251" customWidth="1"/>
    <col min="21" max="21" width="5.7109375" style="251" hidden="1" customWidth="1"/>
    <col min="22" max="22" width="11.28515625" style="306" hidden="1" customWidth="1"/>
    <col min="23" max="23" width="19.140625" style="251" customWidth="1"/>
    <col min="24" max="24" width="15.7109375" style="251" bestFit="1" customWidth="1"/>
    <col min="25" max="25" width="5.7109375" style="251" hidden="1" customWidth="1"/>
    <col min="26" max="26" width="11.28515625" style="306" hidden="1" customWidth="1"/>
    <col min="27" max="27" width="13" style="251" customWidth="1"/>
    <col min="28" max="28" width="5.7109375" style="251" hidden="1" customWidth="1"/>
    <col min="29" max="29" width="11.28515625" style="306" hidden="1" customWidth="1"/>
    <col min="30" max="30" width="16.5703125" style="251" customWidth="1"/>
    <col min="31" max="31" width="5.7109375" style="251" hidden="1" customWidth="1"/>
    <col min="32" max="32" width="11.28515625" style="306" hidden="1" customWidth="1"/>
    <col min="33" max="33" width="13.85546875" style="251" customWidth="1"/>
    <col min="34" max="34" width="5.7109375" style="251" hidden="1" customWidth="1"/>
    <col min="35" max="35" width="11.28515625" style="306" hidden="1" customWidth="1"/>
    <col min="36" max="36" width="13" style="251" customWidth="1"/>
    <col min="37" max="37" width="5.7109375" style="251" hidden="1" customWidth="1"/>
    <col min="38" max="38" width="11.28515625" style="306" hidden="1" customWidth="1"/>
    <col min="39" max="39" width="11.42578125" style="251" customWidth="1"/>
    <col min="40" max="40" width="5.7109375" style="251" hidden="1" customWidth="1"/>
    <col min="41" max="41" width="11.28515625" style="306" hidden="1" customWidth="1"/>
    <col min="42" max="42" width="13.85546875" style="251" customWidth="1"/>
    <col min="43" max="43" width="15.42578125" style="251" bestFit="1" customWidth="1"/>
    <col min="44" max="44" width="17.28515625" style="251" customWidth="1"/>
    <col min="45" max="45" width="46.28515625" style="251" customWidth="1"/>
    <col min="46" max="46" width="11.28515625" style="251" customWidth="1"/>
    <col min="47" max="256" width="11.42578125" style="251"/>
    <col min="257" max="257" width="0.140625" style="251" customWidth="1"/>
    <col min="258" max="258" width="3.7109375" style="251" bestFit="1" customWidth="1"/>
    <col min="259" max="259" width="4" style="251" bestFit="1" customWidth="1"/>
    <col min="260" max="260" width="41" style="251" customWidth="1"/>
    <col min="261" max="264" width="0" style="251" hidden="1" customWidth="1"/>
    <col min="265" max="265" width="14.28515625" style="251" customWidth="1"/>
    <col min="266" max="267" width="0" style="251" hidden="1" customWidth="1"/>
    <col min="268" max="268" width="17" style="251" customWidth="1"/>
    <col min="269" max="270" width="0" style="251" hidden="1" customWidth="1"/>
    <col min="271" max="271" width="14.28515625" style="251" customWidth="1"/>
    <col min="272" max="272" width="12.7109375" style="251" customWidth="1"/>
    <col min="273" max="273" width="14.140625" style="251" customWidth="1"/>
    <col min="274" max="275" width="0" style="251" hidden="1" customWidth="1"/>
    <col min="276" max="276" width="13.85546875" style="251" customWidth="1"/>
    <col min="277" max="278" width="0" style="251" hidden="1" customWidth="1"/>
    <col min="279" max="279" width="19.140625" style="251" customWidth="1"/>
    <col min="280" max="280" width="15.7109375" style="251" bestFit="1" customWidth="1"/>
    <col min="281" max="282" width="0" style="251" hidden="1" customWidth="1"/>
    <col min="283" max="283" width="13" style="251" customWidth="1"/>
    <col min="284" max="285" width="0" style="251" hidden="1" customWidth="1"/>
    <col min="286" max="286" width="16.5703125" style="251" customWidth="1"/>
    <col min="287" max="288" width="0" style="251" hidden="1" customWidth="1"/>
    <col min="289" max="289" width="13.85546875" style="251" customWidth="1"/>
    <col min="290" max="291" width="0" style="251" hidden="1" customWidth="1"/>
    <col min="292" max="292" width="13" style="251" customWidth="1"/>
    <col min="293" max="294" width="0" style="251" hidden="1" customWidth="1"/>
    <col min="295" max="295" width="11.42578125" style="251" customWidth="1"/>
    <col min="296" max="297" width="0" style="251" hidden="1" customWidth="1"/>
    <col min="298" max="298" width="13.85546875" style="251" customWidth="1"/>
    <col min="299" max="299" width="15.42578125" style="251" bestFit="1" customWidth="1"/>
    <col min="300" max="300" width="14" style="251" customWidth="1"/>
    <col min="301" max="301" width="46.28515625" style="251" customWidth="1"/>
    <col min="302" max="302" width="11.28515625" style="251" customWidth="1"/>
    <col min="303" max="512" width="11.42578125" style="251"/>
    <col min="513" max="513" width="0.140625" style="251" customWidth="1"/>
    <col min="514" max="514" width="3.7109375" style="251" bestFit="1" customWidth="1"/>
    <col min="515" max="515" width="4" style="251" bestFit="1" customWidth="1"/>
    <col min="516" max="516" width="41" style="251" customWidth="1"/>
    <col min="517" max="520" width="0" style="251" hidden="1" customWidth="1"/>
    <col min="521" max="521" width="14.28515625" style="251" customWidth="1"/>
    <col min="522" max="523" width="0" style="251" hidden="1" customWidth="1"/>
    <col min="524" max="524" width="17" style="251" customWidth="1"/>
    <col min="525" max="526" width="0" style="251" hidden="1" customWidth="1"/>
    <col min="527" max="527" width="14.28515625" style="251" customWidth="1"/>
    <col min="528" max="528" width="12.7109375" style="251" customWidth="1"/>
    <col min="529" max="529" width="14.140625" style="251" customWidth="1"/>
    <col min="530" max="531" width="0" style="251" hidden="1" customWidth="1"/>
    <col min="532" max="532" width="13.85546875" style="251" customWidth="1"/>
    <col min="533" max="534" width="0" style="251" hidden="1" customWidth="1"/>
    <col min="535" max="535" width="19.140625" style="251" customWidth="1"/>
    <col min="536" max="536" width="15.7109375" style="251" bestFit="1" customWidth="1"/>
    <col min="537" max="538" width="0" style="251" hidden="1" customWidth="1"/>
    <col min="539" max="539" width="13" style="251" customWidth="1"/>
    <col min="540" max="541" width="0" style="251" hidden="1" customWidth="1"/>
    <col min="542" max="542" width="16.5703125" style="251" customWidth="1"/>
    <col min="543" max="544" width="0" style="251" hidden="1" customWidth="1"/>
    <col min="545" max="545" width="13.85546875" style="251" customWidth="1"/>
    <col min="546" max="547" width="0" style="251" hidden="1" customWidth="1"/>
    <col min="548" max="548" width="13" style="251" customWidth="1"/>
    <col min="549" max="550" width="0" style="251" hidden="1" customWidth="1"/>
    <col min="551" max="551" width="11.42578125" style="251" customWidth="1"/>
    <col min="552" max="553" width="0" style="251" hidden="1" customWidth="1"/>
    <col min="554" max="554" width="13.85546875" style="251" customWidth="1"/>
    <col min="555" max="555" width="15.42578125" style="251" bestFit="1" customWidth="1"/>
    <col min="556" max="556" width="14" style="251" customWidth="1"/>
    <col min="557" max="557" width="46.28515625" style="251" customWidth="1"/>
    <col min="558" max="558" width="11.28515625" style="251" customWidth="1"/>
    <col min="559" max="768" width="11.42578125" style="251"/>
    <col min="769" max="769" width="0.140625" style="251" customWidth="1"/>
    <col min="770" max="770" width="3.7109375" style="251" bestFit="1" customWidth="1"/>
    <col min="771" max="771" width="4" style="251" bestFit="1" customWidth="1"/>
    <col min="772" max="772" width="41" style="251" customWidth="1"/>
    <col min="773" max="776" width="0" style="251" hidden="1" customWidth="1"/>
    <col min="777" max="777" width="14.28515625" style="251" customWidth="1"/>
    <col min="778" max="779" width="0" style="251" hidden="1" customWidth="1"/>
    <col min="780" max="780" width="17" style="251" customWidth="1"/>
    <col min="781" max="782" width="0" style="251" hidden="1" customWidth="1"/>
    <col min="783" max="783" width="14.28515625" style="251" customWidth="1"/>
    <col min="784" max="784" width="12.7109375" style="251" customWidth="1"/>
    <col min="785" max="785" width="14.140625" style="251" customWidth="1"/>
    <col min="786" max="787" width="0" style="251" hidden="1" customWidth="1"/>
    <col min="788" max="788" width="13.85546875" style="251" customWidth="1"/>
    <col min="789" max="790" width="0" style="251" hidden="1" customWidth="1"/>
    <col min="791" max="791" width="19.140625" style="251" customWidth="1"/>
    <col min="792" max="792" width="15.7109375" style="251" bestFit="1" customWidth="1"/>
    <col min="793" max="794" width="0" style="251" hidden="1" customWidth="1"/>
    <col min="795" max="795" width="13" style="251" customWidth="1"/>
    <col min="796" max="797" width="0" style="251" hidden="1" customWidth="1"/>
    <col min="798" max="798" width="16.5703125" style="251" customWidth="1"/>
    <col min="799" max="800" width="0" style="251" hidden="1" customWidth="1"/>
    <col min="801" max="801" width="13.85546875" style="251" customWidth="1"/>
    <col min="802" max="803" width="0" style="251" hidden="1" customWidth="1"/>
    <col min="804" max="804" width="13" style="251" customWidth="1"/>
    <col min="805" max="806" width="0" style="251" hidden="1" customWidth="1"/>
    <col min="807" max="807" width="11.42578125" style="251" customWidth="1"/>
    <col min="808" max="809" width="0" style="251" hidden="1" customWidth="1"/>
    <col min="810" max="810" width="13.85546875" style="251" customWidth="1"/>
    <col min="811" max="811" width="15.42578125" style="251" bestFit="1" customWidth="1"/>
    <col min="812" max="812" width="14" style="251" customWidth="1"/>
    <col min="813" max="813" width="46.28515625" style="251" customWidth="1"/>
    <col min="814" max="814" width="11.28515625" style="251" customWidth="1"/>
    <col min="815" max="1024" width="11.42578125" style="251"/>
    <col min="1025" max="1025" width="0.140625" style="251" customWidth="1"/>
    <col min="1026" max="1026" width="3.7109375" style="251" bestFit="1" customWidth="1"/>
    <col min="1027" max="1027" width="4" style="251" bestFit="1" customWidth="1"/>
    <col min="1028" max="1028" width="41" style="251" customWidth="1"/>
    <col min="1029" max="1032" width="0" style="251" hidden="1" customWidth="1"/>
    <col min="1033" max="1033" width="14.28515625" style="251" customWidth="1"/>
    <col min="1034" max="1035" width="0" style="251" hidden="1" customWidth="1"/>
    <col min="1036" max="1036" width="17" style="251" customWidth="1"/>
    <col min="1037" max="1038" width="0" style="251" hidden="1" customWidth="1"/>
    <col min="1039" max="1039" width="14.28515625" style="251" customWidth="1"/>
    <col min="1040" max="1040" width="12.7109375" style="251" customWidth="1"/>
    <col min="1041" max="1041" width="14.140625" style="251" customWidth="1"/>
    <col min="1042" max="1043" width="0" style="251" hidden="1" customWidth="1"/>
    <col min="1044" max="1044" width="13.85546875" style="251" customWidth="1"/>
    <col min="1045" max="1046" width="0" style="251" hidden="1" customWidth="1"/>
    <col min="1047" max="1047" width="19.140625" style="251" customWidth="1"/>
    <col min="1048" max="1048" width="15.7109375" style="251" bestFit="1" customWidth="1"/>
    <col min="1049" max="1050" width="0" style="251" hidden="1" customWidth="1"/>
    <col min="1051" max="1051" width="13" style="251" customWidth="1"/>
    <col min="1052" max="1053" width="0" style="251" hidden="1" customWidth="1"/>
    <col min="1054" max="1054" width="16.5703125" style="251" customWidth="1"/>
    <col min="1055" max="1056" width="0" style="251" hidden="1" customWidth="1"/>
    <col min="1057" max="1057" width="13.85546875" style="251" customWidth="1"/>
    <col min="1058" max="1059" width="0" style="251" hidden="1" customWidth="1"/>
    <col min="1060" max="1060" width="13" style="251" customWidth="1"/>
    <col min="1061" max="1062" width="0" style="251" hidden="1" customWidth="1"/>
    <col min="1063" max="1063" width="11.42578125" style="251" customWidth="1"/>
    <col min="1064" max="1065" width="0" style="251" hidden="1" customWidth="1"/>
    <col min="1066" max="1066" width="13.85546875" style="251" customWidth="1"/>
    <col min="1067" max="1067" width="15.42578125" style="251" bestFit="1" customWidth="1"/>
    <col min="1068" max="1068" width="14" style="251" customWidth="1"/>
    <col min="1069" max="1069" width="46.28515625" style="251" customWidth="1"/>
    <col min="1070" max="1070" width="11.28515625" style="251" customWidth="1"/>
    <col min="1071" max="1280" width="11.42578125" style="251"/>
    <col min="1281" max="1281" width="0.140625" style="251" customWidth="1"/>
    <col min="1282" max="1282" width="3.7109375" style="251" bestFit="1" customWidth="1"/>
    <col min="1283" max="1283" width="4" style="251" bestFit="1" customWidth="1"/>
    <col min="1284" max="1284" width="41" style="251" customWidth="1"/>
    <col min="1285" max="1288" width="0" style="251" hidden="1" customWidth="1"/>
    <col min="1289" max="1289" width="14.28515625" style="251" customWidth="1"/>
    <col min="1290" max="1291" width="0" style="251" hidden="1" customWidth="1"/>
    <col min="1292" max="1292" width="17" style="251" customWidth="1"/>
    <col min="1293" max="1294" width="0" style="251" hidden="1" customWidth="1"/>
    <col min="1295" max="1295" width="14.28515625" style="251" customWidth="1"/>
    <col min="1296" max="1296" width="12.7109375" style="251" customWidth="1"/>
    <col min="1297" max="1297" width="14.140625" style="251" customWidth="1"/>
    <col min="1298" max="1299" width="0" style="251" hidden="1" customWidth="1"/>
    <col min="1300" max="1300" width="13.85546875" style="251" customWidth="1"/>
    <col min="1301" max="1302" width="0" style="251" hidden="1" customWidth="1"/>
    <col min="1303" max="1303" width="19.140625" style="251" customWidth="1"/>
    <col min="1304" max="1304" width="15.7109375" style="251" bestFit="1" customWidth="1"/>
    <col min="1305" max="1306" width="0" style="251" hidden="1" customWidth="1"/>
    <col min="1307" max="1307" width="13" style="251" customWidth="1"/>
    <col min="1308" max="1309" width="0" style="251" hidden="1" customWidth="1"/>
    <col min="1310" max="1310" width="16.5703125" style="251" customWidth="1"/>
    <col min="1311" max="1312" width="0" style="251" hidden="1" customWidth="1"/>
    <col min="1313" max="1313" width="13.85546875" style="251" customWidth="1"/>
    <col min="1314" max="1315" width="0" style="251" hidden="1" customWidth="1"/>
    <col min="1316" max="1316" width="13" style="251" customWidth="1"/>
    <col min="1317" max="1318" width="0" style="251" hidden="1" customWidth="1"/>
    <col min="1319" max="1319" width="11.42578125" style="251" customWidth="1"/>
    <col min="1320" max="1321" width="0" style="251" hidden="1" customWidth="1"/>
    <col min="1322" max="1322" width="13.85546875" style="251" customWidth="1"/>
    <col min="1323" max="1323" width="15.42578125" style="251" bestFit="1" customWidth="1"/>
    <col min="1324" max="1324" width="14" style="251" customWidth="1"/>
    <col min="1325" max="1325" width="46.28515625" style="251" customWidth="1"/>
    <col min="1326" max="1326" width="11.28515625" style="251" customWidth="1"/>
    <col min="1327" max="1536" width="11.42578125" style="251"/>
    <col min="1537" max="1537" width="0.140625" style="251" customWidth="1"/>
    <col min="1538" max="1538" width="3.7109375" style="251" bestFit="1" customWidth="1"/>
    <col min="1539" max="1539" width="4" style="251" bestFit="1" customWidth="1"/>
    <col min="1540" max="1540" width="41" style="251" customWidth="1"/>
    <col min="1541" max="1544" width="0" style="251" hidden="1" customWidth="1"/>
    <col min="1545" max="1545" width="14.28515625" style="251" customWidth="1"/>
    <col min="1546" max="1547" width="0" style="251" hidden="1" customWidth="1"/>
    <col min="1548" max="1548" width="17" style="251" customWidth="1"/>
    <col min="1549" max="1550" width="0" style="251" hidden="1" customWidth="1"/>
    <col min="1551" max="1551" width="14.28515625" style="251" customWidth="1"/>
    <col min="1552" max="1552" width="12.7109375" style="251" customWidth="1"/>
    <col min="1553" max="1553" width="14.140625" style="251" customWidth="1"/>
    <col min="1554" max="1555" width="0" style="251" hidden="1" customWidth="1"/>
    <col min="1556" max="1556" width="13.85546875" style="251" customWidth="1"/>
    <col min="1557" max="1558" width="0" style="251" hidden="1" customWidth="1"/>
    <col min="1559" max="1559" width="19.140625" style="251" customWidth="1"/>
    <col min="1560" max="1560" width="15.7109375" style="251" bestFit="1" customWidth="1"/>
    <col min="1561" max="1562" width="0" style="251" hidden="1" customWidth="1"/>
    <col min="1563" max="1563" width="13" style="251" customWidth="1"/>
    <col min="1564" max="1565" width="0" style="251" hidden="1" customWidth="1"/>
    <col min="1566" max="1566" width="16.5703125" style="251" customWidth="1"/>
    <col min="1567" max="1568" width="0" style="251" hidden="1" customWidth="1"/>
    <col min="1569" max="1569" width="13.85546875" style="251" customWidth="1"/>
    <col min="1570" max="1571" width="0" style="251" hidden="1" customWidth="1"/>
    <col min="1572" max="1572" width="13" style="251" customWidth="1"/>
    <col min="1573" max="1574" width="0" style="251" hidden="1" customWidth="1"/>
    <col min="1575" max="1575" width="11.42578125" style="251" customWidth="1"/>
    <col min="1576" max="1577" width="0" style="251" hidden="1" customWidth="1"/>
    <col min="1578" max="1578" width="13.85546875" style="251" customWidth="1"/>
    <col min="1579" max="1579" width="15.42578125" style="251" bestFit="1" customWidth="1"/>
    <col min="1580" max="1580" width="14" style="251" customWidth="1"/>
    <col min="1581" max="1581" width="46.28515625" style="251" customWidth="1"/>
    <col min="1582" max="1582" width="11.28515625" style="251" customWidth="1"/>
    <col min="1583" max="1792" width="11.42578125" style="251"/>
    <col min="1793" max="1793" width="0.140625" style="251" customWidth="1"/>
    <col min="1794" max="1794" width="3.7109375" style="251" bestFit="1" customWidth="1"/>
    <col min="1795" max="1795" width="4" style="251" bestFit="1" customWidth="1"/>
    <col min="1796" max="1796" width="41" style="251" customWidth="1"/>
    <col min="1797" max="1800" width="0" style="251" hidden="1" customWidth="1"/>
    <col min="1801" max="1801" width="14.28515625" style="251" customWidth="1"/>
    <col min="1802" max="1803" width="0" style="251" hidden="1" customWidth="1"/>
    <col min="1804" max="1804" width="17" style="251" customWidth="1"/>
    <col min="1805" max="1806" width="0" style="251" hidden="1" customWidth="1"/>
    <col min="1807" max="1807" width="14.28515625" style="251" customWidth="1"/>
    <col min="1808" max="1808" width="12.7109375" style="251" customWidth="1"/>
    <col min="1809" max="1809" width="14.140625" style="251" customWidth="1"/>
    <col min="1810" max="1811" width="0" style="251" hidden="1" customWidth="1"/>
    <col min="1812" max="1812" width="13.85546875" style="251" customWidth="1"/>
    <col min="1813" max="1814" width="0" style="251" hidden="1" customWidth="1"/>
    <col min="1815" max="1815" width="19.140625" style="251" customWidth="1"/>
    <col min="1816" max="1816" width="15.7109375" style="251" bestFit="1" customWidth="1"/>
    <col min="1817" max="1818" width="0" style="251" hidden="1" customWidth="1"/>
    <col min="1819" max="1819" width="13" style="251" customWidth="1"/>
    <col min="1820" max="1821" width="0" style="251" hidden="1" customWidth="1"/>
    <col min="1822" max="1822" width="16.5703125" style="251" customWidth="1"/>
    <col min="1823" max="1824" width="0" style="251" hidden="1" customWidth="1"/>
    <col min="1825" max="1825" width="13.85546875" style="251" customWidth="1"/>
    <col min="1826" max="1827" width="0" style="251" hidden="1" customWidth="1"/>
    <col min="1828" max="1828" width="13" style="251" customWidth="1"/>
    <col min="1829" max="1830" width="0" style="251" hidden="1" customWidth="1"/>
    <col min="1831" max="1831" width="11.42578125" style="251" customWidth="1"/>
    <col min="1832" max="1833" width="0" style="251" hidden="1" customWidth="1"/>
    <col min="1834" max="1834" width="13.85546875" style="251" customWidth="1"/>
    <col min="1835" max="1835" width="15.42578125" style="251" bestFit="1" customWidth="1"/>
    <col min="1836" max="1836" width="14" style="251" customWidth="1"/>
    <col min="1837" max="1837" width="46.28515625" style="251" customWidth="1"/>
    <col min="1838" max="1838" width="11.28515625" style="251" customWidth="1"/>
    <col min="1839" max="2048" width="11.42578125" style="251"/>
    <col min="2049" max="2049" width="0.140625" style="251" customWidth="1"/>
    <col min="2050" max="2050" width="3.7109375" style="251" bestFit="1" customWidth="1"/>
    <col min="2051" max="2051" width="4" style="251" bestFit="1" customWidth="1"/>
    <col min="2052" max="2052" width="41" style="251" customWidth="1"/>
    <col min="2053" max="2056" width="0" style="251" hidden="1" customWidth="1"/>
    <col min="2057" max="2057" width="14.28515625" style="251" customWidth="1"/>
    <col min="2058" max="2059" width="0" style="251" hidden="1" customWidth="1"/>
    <col min="2060" max="2060" width="17" style="251" customWidth="1"/>
    <col min="2061" max="2062" width="0" style="251" hidden="1" customWidth="1"/>
    <col min="2063" max="2063" width="14.28515625" style="251" customWidth="1"/>
    <col min="2064" max="2064" width="12.7109375" style="251" customWidth="1"/>
    <col min="2065" max="2065" width="14.140625" style="251" customWidth="1"/>
    <col min="2066" max="2067" width="0" style="251" hidden="1" customWidth="1"/>
    <col min="2068" max="2068" width="13.85546875" style="251" customWidth="1"/>
    <col min="2069" max="2070" width="0" style="251" hidden="1" customWidth="1"/>
    <col min="2071" max="2071" width="19.140625" style="251" customWidth="1"/>
    <col min="2072" max="2072" width="15.7109375" style="251" bestFit="1" customWidth="1"/>
    <col min="2073" max="2074" width="0" style="251" hidden="1" customWidth="1"/>
    <col min="2075" max="2075" width="13" style="251" customWidth="1"/>
    <col min="2076" max="2077" width="0" style="251" hidden="1" customWidth="1"/>
    <col min="2078" max="2078" width="16.5703125" style="251" customWidth="1"/>
    <col min="2079" max="2080" width="0" style="251" hidden="1" customWidth="1"/>
    <col min="2081" max="2081" width="13.85546875" style="251" customWidth="1"/>
    <col min="2082" max="2083" width="0" style="251" hidden="1" customWidth="1"/>
    <col min="2084" max="2084" width="13" style="251" customWidth="1"/>
    <col min="2085" max="2086" width="0" style="251" hidden="1" customWidth="1"/>
    <col min="2087" max="2087" width="11.42578125" style="251" customWidth="1"/>
    <col min="2088" max="2089" width="0" style="251" hidden="1" customWidth="1"/>
    <col min="2090" max="2090" width="13.85546875" style="251" customWidth="1"/>
    <col min="2091" max="2091" width="15.42578125" style="251" bestFit="1" customWidth="1"/>
    <col min="2092" max="2092" width="14" style="251" customWidth="1"/>
    <col min="2093" max="2093" width="46.28515625" style="251" customWidth="1"/>
    <col min="2094" max="2094" width="11.28515625" style="251" customWidth="1"/>
    <col min="2095" max="2304" width="11.42578125" style="251"/>
    <col min="2305" max="2305" width="0.140625" style="251" customWidth="1"/>
    <col min="2306" max="2306" width="3.7109375" style="251" bestFit="1" customWidth="1"/>
    <col min="2307" max="2307" width="4" style="251" bestFit="1" customWidth="1"/>
    <col min="2308" max="2308" width="41" style="251" customWidth="1"/>
    <col min="2309" max="2312" width="0" style="251" hidden="1" customWidth="1"/>
    <col min="2313" max="2313" width="14.28515625" style="251" customWidth="1"/>
    <col min="2314" max="2315" width="0" style="251" hidden="1" customWidth="1"/>
    <col min="2316" max="2316" width="17" style="251" customWidth="1"/>
    <col min="2317" max="2318" width="0" style="251" hidden="1" customWidth="1"/>
    <col min="2319" max="2319" width="14.28515625" style="251" customWidth="1"/>
    <col min="2320" max="2320" width="12.7109375" style="251" customWidth="1"/>
    <col min="2321" max="2321" width="14.140625" style="251" customWidth="1"/>
    <col min="2322" max="2323" width="0" style="251" hidden="1" customWidth="1"/>
    <col min="2324" max="2324" width="13.85546875" style="251" customWidth="1"/>
    <col min="2325" max="2326" width="0" style="251" hidden="1" customWidth="1"/>
    <col min="2327" max="2327" width="19.140625" style="251" customWidth="1"/>
    <col min="2328" max="2328" width="15.7109375" style="251" bestFit="1" customWidth="1"/>
    <col min="2329" max="2330" width="0" style="251" hidden="1" customWidth="1"/>
    <col min="2331" max="2331" width="13" style="251" customWidth="1"/>
    <col min="2332" max="2333" width="0" style="251" hidden="1" customWidth="1"/>
    <col min="2334" max="2334" width="16.5703125" style="251" customWidth="1"/>
    <col min="2335" max="2336" width="0" style="251" hidden="1" customWidth="1"/>
    <col min="2337" max="2337" width="13.85546875" style="251" customWidth="1"/>
    <col min="2338" max="2339" width="0" style="251" hidden="1" customWidth="1"/>
    <col min="2340" max="2340" width="13" style="251" customWidth="1"/>
    <col min="2341" max="2342" width="0" style="251" hidden="1" customWidth="1"/>
    <col min="2343" max="2343" width="11.42578125" style="251" customWidth="1"/>
    <col min="2344" max="2345" width="0" style="251" hidden="1" customWidth="1"/>
    <col min="2346" max="2346" width="13.85546875" style="251" customWidth="1"/>
    <col min="2347" max="2347" width="15.42578125" style="251" bestFit="1" customWidth="1"/>
    <col min="2348" max="2348" width="14" style="251" customWidth="1"/>
    <col min="2349" max="2349" width="46.28515625" style="251" customWidth="1"/>
    <col min="2350" max="2350" width="11.28515625" style="251" customWidth="1"/>
    <col min="2351" max="2560" width="11.42578125" style="251"/>
    <col min="2561" max="2561" width="0.140625" style="251" customWidth="1"/>
    <col min="2562" max="2562" width="3.7109375" style="251" bestFit="1" customWidth="1"/>
    <col min="2563" max="2563" width="4" style="251" bestFit="1" customWidth="1"/>
    <col min="2564" max="2564" width="41" style="251" customWidth="1"/>
    <col min="2565" max="2568" width="0" style="251" hidden="1" customWidth="1"/>
    <col min="2569" max="2569" width="14.28515625" style="251" customWidth="1"/>
    <col min="2570" max="2571" width="0" style="251" hidden="1" customWidth="1"/>
    <col min="2572" max="2572" width="17" style="251" customWidth="1"/>
    <col min="2573" max="2574" width="0" style="251" hidden="1" customWidth="1"/>
    <col min="2575" max="2575" width="14.28515625" style="251" customWidth="1"/>
    <col min="2576" max="2576" width="12.7109375" style="251" customWidth="1"/>
    <col min="2577" max="2577" width="14.140625" style="251" customWidth="1"/>
    <col min="2578" max="2579" width="0" style="251" hidden="1" customWidth="1"/>
    <col min="2580" max="2580" width="13.85546875" style="251" customWidth="1"/>
    <col min="2581" max="2582" width="0" style="251" hidden="1" customWidth="1"/>
    <col min="2583" max="2583" width="19.140625" style="251" customWidth="1"/>
    <col min="2584" max="2584" width="15.7109375" style="251" bestFit="1" customWidth="1"/>
    <col min="2585" max="2586" width="0" style="251" hidden="1" customWidth="1"/>
    <col min="2587" max="2587" width="13" style="251" customWidth="1"/>
    <col min="2588" max="2589" width="0" style="251" hidden="1" customWidth="1"/>
    <col min="2590" max="2590" width="16.5703125" style="251" customWidth="1"/>
    <col min="2591" max="2592" width="0" style="251" hidden="1" customWidth="1"/>
    <col min="2593" max="2593" width="13.85546875" style="251" customWidth="1"/>
    <col min="2594" max="2595" width="0" style="251" hidden="1" customWidth="1"/>
    <col min="2596" max="2596" width="13" style="251" customWidth="1"/>
    <col min="2597" max="2598" width="0" style="251" hidden="1" customWidth="1"/>
    <col min="2599" max="2599" width="11.42578125" style="251" customWidth="1"/>
    <col min="2600" max="2601" width="0" style="251" hidden="1" customWidth="1"/>
    <col min="2602" max="2602" width="13.85546875" style="251" customWidth="1"/>
    <col min="2603" max="2603" width="15.42578125" style="251" bestFit="1" customWidth="1"/>
    <col min="2604" max="2604" width="14" style="251" customWidth="1"/>
    <col min="2605" max="2605" width="46.28515625" style="251" customWidth="1"/>
    <col min="2606" max="2606" width="11.28515625" style="251" customWidth="1"/>
    <col min="2607" max="2816" width="11.42578125" style="251"/>
    <col min="2817" max="2817" width="0.140625" style="251" customWidth="1"/>
    <col min="2818" max="2818" width="3.7109375" style="251" bestFit="1" customWidth="1"/>
    <col min="2819" max="2819" width="4" style="251" bestFit="1" customWidth="1"/>
    <col min="2820" max="2820" width="41" style="251" customWidth="1"/>
    <col min="2821" max="2824" width="0" style="251" hidden="1" customWidth="1"/>
    <col min="2825" max="2825" width="14.28515625" style="251" customWidth="1"/>
    <col min="2826" max="2827" width="0" style="251" hidden="1" customWidth="1"/>
    <col min="2828" max="2828" width="17" style="251" customWidth="1"/>
    <col min="2829" max="2830" width="0" style="251" hidden="1" customWidth="1"/>
    <col min="2831" max="2831" width="14.28515625" style="251" customWidth="1"/>
    <col min="2832" max="2832" width="12.7109375" style="251" customWidth="1"/>
    <col min="2833" max="2833" width="14.140625" style="251" customWidth="1"/>
    <col min="2834" max="2835" width="0" style="251" hidden="1" customWidth="1"/>
    <col min="2836" max="2836" width="13.85546875" style="251" customWidth="1"/>
    <col min="2837" max="2838" width="0" style="251" hidden="1" customWidth="1"/>
    <col min="2839" max="2839" width="19.140625" style="251" customWidth="1"/>
    <col min="2840" max="2840" width="15.7109375" style="251" bestFit="1" customWidth="1"/>
    <col min="2841" max="2842" width="0" style="251" hidden="1" customWidth="1"/>
    <col min="2843" max="2843" width="13" style="251" customWidth="1"/>
    <col min="2844" max="2845" width="0" style="251" hidden="1" customWidth="1"/>
    <col min="2846" max="2846" width="16.5703125" style="251" customWidth="1"/>
    <col min="2847" max="2848" width="0" style="251" hidden="1" customWidth="1"/>
    <col min="2849" max="2849" width="13.85546875" style="251" customWidth="1"/>
    <col min="2850" max="2851" width="0" style="251" hidden="1" customWidth="1"/>
    <col min="2852" max="2852" width="13" style="251" customWidth="1"/>
    <col min="2853" max="2854" width="0" style="251" hidden="1" customWidth="1"/>
    <col min="2855" max="2855" width="11.42578125" style="251" customWidth="1"/>
    <col min="2856" max="2857" width="0" style="251" hidden="1" customWidth="1"/>
    <col min="2858" max="2858" width="13.85546875" style="251" customWidth="1"/>
    <col min="2859" max="2859" width="15.42578125" style="251" bestFit="1" customWidth="1"/>
    <col min="2860" max="2860" width="14" style="251" customWidth="1"/>
    <col min="2861" max="2861" width="46.28515625" style="251" customWidth="1"/>
    <col min="2862" max="2862" width="11.28515625" style="251" customWidth="1"/>
    <col min="2863" max="3072" width="11.42578125" style="251"/>
    <col min="3073" max="3073" width="0.140625" style="251" customWidth="1"/>
    <col min="3074" max="3074" width="3.7109375" style="251" bestFit="1" customWidth="1"/>
    <col min="3075" max="3075" width="4" style="251" bestFit="1" customWidth="1"/>
    <col min="3076" max="3076" width="41" style="251" customWidth="1"/>
    <col min="3077" max="3080" width="0" style="251" hidden="1" customWidth="1"/>
    <col min="3081" max="3081" width="14.28515625" style="251" customWidth="1"/>
    <col min="3082" max="3083" width="0" style="251" hidden="1" customWidth="1"/>
    <col min="3084" max="3084" width="17" style="251" customWidth="1"/>
    <col min="3085" max="3086" width="0" style="251" hidden="1" customWidth="1"/>
    <col min="3087" max="3087" width="14.28515625" style="251" customWidth="1"/>
    <col min="3088" max="3088" width="12.7109375" style="251" customWidth="1"/>
    <col min="3089" max="3089" width="14.140625" style="251" customWidth="1"/>
    <col min="3090" max="3091" width="0" style="251" hidden="1" customWidth="1"/>
    <col min="3092" max="3092" width="13.85546875" style="251" customWidth="1"/>
    <col min="3093" max="3094" width="0" style="251" hidden="1" customWidth="1"/>
    <col min="3095" max="3095" width="19.140625" style="251" customWidth="1"/>
    <col min="3096" max="3096" width="15.7109375" style="251" bestFit="1" customWidth="1"/>
    <col min="3097" max="3098" width="0" style="251" hidden="1" customWidth="1"/>
    <col min="3099" max="3099" width="13" style="251" customWidth="1"/>
    <col min="3100" max="3101" width="0" style="251" hidden="1" customWidth="1"/>
    <col min="3102" max="3102" width="16.5703125" style="251" customWidth="1"/>
    <col min="3103" max="3104" width="0" style="251" hidden="1" customWidth="1"/>
    <col min="3105" max="3105" width="13.85546875" style="251" customWidth="1"/>
    <col min="3106" max="3107" width="0" style="251" hidden="1" customWidth="1"/>
    <col min="3108" max="3108" width="13" style="251" customWidth="1"/>
    <col min="3109" max="3110" width="0" style="251" hidden="1" customWidth="1"/>
    <col min="3111" max="3111" width="11.42578125" style="251" customWidth="1"/>
    <col min="3112" max="3113" width="0" style="251" hidden="1" customWidth="1"/>
    <col min="3114" max="3114" width="13.85546875" style="251" customWidth="1"/>
    <col min="3115" max="3115" width="15.42578125" style="251" bestFit="1" customWidth="1"/>
    <col min="3116" max="3116" width="14" style="251" customWidth="1"/>
    <col min="3117" max="3117" width="46.28515625" style="251" customWidth="1"/>
    <col min="3118" max="3118" width="11.28515625" style="251" customWidth="1"/>
    <col min="3119" max="3328" width="11.42578125" style="251"/>
    <col min="3329" max="3329" width="0.140625" style="251" customWidth="1"/>
    <col min="3330" max="3330" width="3.7109375" style="251" bestFit="1" customWidth="1"/>
    <col min="3331" max="3331" width="4" style="251" bestFit="1" customWidth="1"/>
    <col min="3332" max="3332" width="41" style="251" customWidth="1"/>
    <col min="3333" max="3336" width="0" style="251" hidden="1" customWidth="1"/>
    <col min="3337" max="3337" width="14.28515625" style="251" customWidth="1"/>
    <col min="3338" max="3339" width="0" style="251" hidden="1" customWidth="1"/>
    <col min="3340" max="3340" width="17" style="251" customWidth="1"/>
    <col min="3341" max="3342" width="0" style="251" hidden="1" customWidth="1"/>
    <col min="3343" max="3343" width="14.28515625" style="251" customWidth="1"/>
    <col min="3344" max="3344" width="12.7109375" style="251" customWidth="1"/>
    <col min="3345" max="3345" width="14.140625" style="251" customWidth="1"/>
    <col min="3346" max="3347" width="0" style="251" hidden="1" customWidth="1"/>
    <col min="3348" max="3348" width="13.85546875" style="251" customWidth="1"/>
    <col min="3349" max="3350" width="0" style="251" hidden="1" customWidth="1"/>
    <col min="3351" max="3351" width="19.140625" style="251" customWidth="1"/>
    <col min="3352" max="3352" width="15.7109375" style="251" bestFit="1" customWidth="1"/>
    <col min="3353" max="3354" width="0" style="251" hidden="1" customWidth="1"/>
    <col min="3355" max="3355" width="13" style="251" customWidth="1"/>
    <col min="3356" max="3357" width="0" style="251" hidden="1" customWidth="1"/>
    <col min="3358" max="3358" width="16.5703125" style="251" customWidth="1"/>
    <col min="3359" max="3360" width="0" style="251" hidden="1" customWidth="1"/>
    <col min="3361" max="3361" width="13.85546875" style="251" customWidth="1"/>
    <col min="3362" max="3363" width="0" style="251" hidden="1" customWidth="1"/>
    <col min="3364" max="3364" width="13" style="251" customWidth="1"/>
    <col min="3365" max="3366" width="0" style="251" hidden="1" customWidth="1"/>
    <col min="3367" max="3367" width="11.42578125" style="251" customWidth="1"/>
    <col min="3368" max="3369" width="0" style="251" hidden="1" customWidth="1"/>
    <col min="3370" max="3370" width="13.85546875" style="251" customWidth="1"/>
    <col min="3371" max="3371" width="15.42578125" style="251" bestFit="1" customWidth="1"/>
    <col min="3372" max="3372" width="14" style="251" customWidth="1"/>
    <col min="3373" max="3373" width="46.28515625" style="251" customWidth="1"/>
    <col min="3374" max="3374" width="11.28515625" style="251" customWidth="1"/>
    <col min="3375" max="3584" width="11.42578125" style="251"/>
    <col min="3585" max="3585" width="0.140625" style="251" customWidth="1"/>
    <col min="3586" max="3586" width="3.7109375" style="251" bestFit="1" customWidth="1"/>
    <col min="3587" max="3587" width="4" style="251" bestFit="1" customWidth="1"/>
    <col min="3588" max="3588" width="41" style="251" customWidth="1"/>
    <col min="3589" max="3592" width="0" style="251" hidden="1" customWidth="1"/>
    <col min="3593" max="3593" width="14.28515625" style="251" customWidth="1"/>
    <col min="3594" max="3595" width="0" style="251" hidden="1" customWidth="1"/>
    <col min="3596" max="3596" width="17" style="251" customWidth="1"/>
    <col min="3597" max="3598" width="0" style="251" hidden="1" customWidth="1"/>
    <col min="3599" max="3599" width="14.28515625" style="251" customWidth="1"/>
    <col min="3600" max="3600" width="12.7109375" style="251" customWidth="1"/>
    <col min="3601" max="3601" width="14.140625" style="251" customWidth="1"/>
    <col min="3602" max="3603" width="0" style="251" hidden="1" customWidth="1"/>
    <col min="3604" max="3604" width="13.85546875" style="251" customWidth="1"/>
    <col min="3605" max="3606" width="0" style="251" hidden="1" customWidth="1"/>
    <col min="3607" max="3607" width="19.140625" style="251" customWidth="1"/>
    <col min="3608" max="3608" width="15.7109375" style="251" bestFit="1" customWidth="1"/>
    <col min="3609" max="3610" width="0" style="251" hidden="1" customWidth="1"/>
    <col min="3611" max="3611" width="13" style="251" customWidth="1"/>
    <col min="3612" max="3613" width="0" style="251" hidden="1" customWidth="1"/>
    <col min="3614" max="3614" width="16.5703125" style="251" customWidth="1"/>
    <col min="3615" max="3616" width="0" style="251" hidden="1" customWidth="1"/>
    <col min="3617" max="3617" width="13.85546875" style="251" customWidth="1"/>
    <col min="3618" max="3619" width="0" style="251" hidden="1" customWidth="1"/>
    <col min="3620" max="3620" width="13" style="251" customWidth="1"/>
    <col min="3621" max="3622" width="0" style="251" hidden="1" customWidth="1"/>
    <col min="3623" max="3623" width="11.42578125" style="251" customWidth="1"/>
    <col min="3624" max="3625" width="0" style="251" hidden="1" customWidth="1"/>
    <col min="3626" max="3626" width="13.85546875" style="251" customWidth="1"/>
    <col min="3627" max="3627" width="15.42578125" style="251" bestFit="1" customWidth="1"/>
    <col min="3628" max="3628" width="14" style="251" customWidth="1"/>
    <col min="3629" max="3629" width="46.28515625" style="251" customWidth="1"/>
    <col min="3630" max="3630" width="11.28515625" style="251" customWidth="1"/>
    <col min="3631" max="3840" width="11.42578125" style="251"/>
    <col min="3841" max="3841" width="0.140625" style="251" customWidth="1"/>
    <col min="3842" max="3842" width="3.7109375" style="251" bestFit="1" customWidth="1"/>
    <col min="3843" max="3843" width="4" style="251" bestFit="1" customWidth="1"/>
    <col min="3844" max="3844" width="41" style="251" customWidth="1"/>
    <col min="3845" max="3848" width="0" style="251" hidden="1" customWidth="1"/>
    <col min="3849" max="3849" width="14.28515625" style="251" customWidth="1"/>
    <col min="3850" max="3851" width="0" style="251" hidden="1" customWidth="1"/>
    <col min="3852" max="3852" width="17" style="251" customWidth="1"/>
    <col min="3853" max="3854" width="0" style="251" hidden="1" customWidth="1"/>
    <col min="3855" max="3855" width="14.28515625" style="251" customWidth="1"/>
    <col min="3856" max="3856" width="12.7109375" style="251" customWidth="1"/>
    <col min="3857" max="3857" width="14.140625" style="251" customWidth="1"/>
    <col min="3858" max="3859" width="0" style="251" hidden="1" customWidth="1"/>
    <col min="3860" max="3860" width="13.85546875" style="251" customWidth="1"/>
    <col min="3861" max="3862" width="0" style="251" hidden="1" customWidth="1"/>
    <col min="3863" max="3863" width="19.140625" style="251" customWidth="1"/>
    <col min="3864" max="3864" width="15.7109375" style="251" bestFit="1" customWidth="1"/>
    <col min="3865" max="3866" width="0" style="251" hidden="1" customWidth="1"/>
    <col min="3867" max="3867" width="13" style="251" customWidth="1"/>
    <col min="3868" max="3869" width="0" style="251" hidden="1" customWidth="1"/>
    <col min="3870" max="3870" width="16.5703125" style="251" customWidth="1"/>
    <col min="3871" max="3872" width="0" style="251" hidden="1" customWidth="1"/>
    <col min="3873" max="3873" width="13.85546875" style="251" customWidth="1"/>
    <col min="3874" max="3875" width="0" style="251" hidden="1" customWidth="1"/>
    <col min="3876" max="3876" width="13" style="251" customWidth="1"/>
    <col min="3877" max="3878" width="0" style="251" hidden="1" customWidth="1"/>
    <col min="3879" max="3879" width="11.42578125" style="251" customWidth="1"/>
    <col min="3880" max="3881" width="0" style="251" hidden="1" customWidth="1"/>
    <col min="3882" max="3882" width="13.85546875" style="251" customWidth="1"/>
    <col min="3883" max="3883" width="15.42578125" style="251" bestFit="1" customWidth="1"/>
    <col min="3884" max="3884" width="14" style="251" customWidth="1"/>
    <col min="3885" max="3885" width="46.28515625" style="251" customWidth="1"/>
    <col min="3886" max="3886" width="11.28515625" style="251" customWidth="1"/>
    <col min="3887" max="4096" width="11.42578125" style="251"/>
    <col min="4097" max="4097" width="0.140625" style="251" customWidth="1"/>
    <col min="4098" max="4098" width="3.7109375" style="251" bestFit="1" customWidth="1"/>
    <col min="4099" max="4099" width="4" style="251" bestFit="1" customWidth="1"/>
    <col min="4100" max="4100" width="41" style="251" customWidth="1"/>
    <col min="4101" max="4104" width="0" style="251" hidden="1" customWidth="1"/>
    <col min="4105" max="4105" width="14.28515625" style="251" customWidth="1"/>
    <col min="4106" max="4107" width="0" style="251" hidden="1" customWidth="1"/>
    <col min="4108" max="4108" width="17" style="251" customWidth="1"/>
    <col min="4109" max="4110" width="0" style="251" hidden="1" customWidth="1"/>
    <col min="4111" max="4111" width="14.28515625" style="251" customWidth="1"/>
    <col min="4112" max="4112" width="12.7109375" style="251" customWidth="1"/>
    <col min="4113" max="4113" width="14.140625" style="251" customWidth="1"/>
    <col min="4114" max="4115" width="0" style="251" hidden="1" customWidth="1"/>
    <col min="4116" max="4116" width="13.85546875" style="251" customWidth="1"/>
    <col min="4117" max="4118" width="0" style="251" hidden="1" customWidth="1"/>
    <col min="4119" max="4119" width="19.140625" style="251" customWidth="1"/>
    <col min="4120" max="4120" width="15.7109375" style="251" bestFit="1" customWidth="1"/>
    <col min="4121" max="4122" width="0" style="251" hidden="1" customWidth="1"/>
    <col min="4123" max="4123" width="13" style="251" customWidth="1"/>
    <col min="4124" max="4125" width="0" style="251" hidden="1" customWidth="1"/>
    <col min="4126" max="4126" width="16.5703125" style="251" customWidth="1"/>
    <col min="4127" max="4128" width="0" style="251" hidden="1" customWidth="1"/>
    <col min="4129" max="4129" width="13.85546875" style="251" customWidth="1"/>
    <col min="4130" max="4131" width="0" style="251" hidden="1" customWidth="1"/>
    <col min="4132" max="4132" width="13" style="251" customWidth="1"/>
    <col min="4133" max="4134" width="0" style="251" hidden="1" customWidth="1"/>
    <col min="4135" max="4135" width="11.42578125" style="251" customWidth="1"/>
    <col min="4136" max="4137" width="0" style="251" hidden="1" customWidth="1"/>
    <col min="4138" max="4138" width="13.85546875" style="251" customWidth="1"/>
    <col min="4139" max="4139" width="15.42578125" style="251" bestFit="1" customWidth="1"/>
    <col min="4140" max="4140" width="14" style="251" customWidth="1"/>
    <col min="4141" max="4141" width="46.28515625" style="251" customWidth="1"/>
    <col min="4142" max="4142" width="11.28515625" style="251" customWidth="1"/>
    <col min="4143" max="4352" width="11.42578125" style="251"/>
    <col min="4353" max="4353" width="0.140625" style="251" customWidth="1"/>
    <col min="4354" max="4354" width="3.7109375" style="251" bestFit="1" customWidth="1"/>
    <col min="4355" max="4355" width="4" style="251" bestFit="1" customWidth="1"/>
    <col min="4356" max="4356" width="41" style="251" customWidth="1"/>
    <col min="4357" max="4360" width="0" style="251" hidden="1" customWidth="1"/>
    <col min="4361" max="4361" width="14.28515625" style="251" customWidth="1"/>
    <col min="4362" max="4363" width="0" style="251" hidden="1" customWidth="1"/>
    <col min="4364" max="4364" width="17" style="251" customWidth="1"/>
    <col min="4365" max="4366" width="0" style="251" hidden="1" customWidth="1"/>
    <col min="4367" max="4367" width="14.28515625" style="251" customWidth="1"/>
    <col min="4368" max="4368" width="12.7109375" style="251" customWidth="1"/>
    <col min="4369" max="4369" width="14.140625" style="251" customWidth="1"/>
    <col min="4370" max="4371" width="0" style="251" hidden="1" customWidth="1"/>
    <col min="4372" max="4372" width="13.85546875" style="251" customWidth="1"/>
    <col min="4373" max="4374" width="0" style="251" hidden="1" customWidth="1"/>
    <col min="4375" max="4375" width="19.140625" style="251" customWidth="1"/>
    <col min="4376" max="4376" width="15.7109375" style="251" bestFit="1" customWidth="1"/>
    <col min="4377" max="4378" width="0" style="251" hidden="1" customWidth="1"/>
    <col min="4379" max="4379" width="13" style="251" customWidth="1"/>
    <col min="4380" max="4381" width="0" style="251" hidden="1" customWidth="1"/>
    <col min="4382" max="4382" width="16.5703125" style="251" customWidth="1"/>
    <col min="4383" max="4384" width="0" style="251" hidden="1" customWidth="1"/>
    <col min="4385" max="4385" width="13.85546875" style="251" customWidth="1"/>
    <col min="4386" max="4387" width="0" style="251" hidden="1" customWidth="1"/>
    <col min="4388" max="4388" width="13" style="251" customWidth="1"/>
    <col min="4389" max="4390" width="0" style="251" hidden="1" customWidth="1"/>
    <col min="4391" max="4391" width="11.42578125" style="251" customWidth="1"/>
    <col min="4392" max="4393" width="0" style="251" hidden="1" customWidth="1"/>
    <col min="4394" max="4394" width="13.85546875" style="251" customWidth="1"/>
    <col min="4395" max="4395" width="15.42578125" style="251" bestFit="1" customWidth="1"/>
    <col min="4396" max="4396" width="14" style="251" customWidth="1"/>
    <col min="4397" max="4397" width="46.28515625" style="251" customWidth="1"/>
    <col min="4398" max="4398" width="11.28515625" style="251" customWidth="1"/>
    <col min="4399" max="4608" width="11.42578125" style="251"/>
    <col min="4609" max="4609" width="0.140625" style="251" customWidth="1"/>
    <col min="4610" max="4610" width="3.7109375" style="251" bestFit="1" customWidth="1"/>
    <col min="4611" max="4611" width="4" style="251" bestFit="1" customWidth="1"/>
    <col min="4612" max="4612" width="41" style="251" customWidth="1"/>
    <col min="4613" max="4616" width="0" style="251" hidden="1" customWidth="1"/>
    <col min="4617" max="4617" width="14.28515625" style="251" customWidth="1"/>
    <col min="4618" max="4619" width="0" style="251" hidden="1" customWidth="1"/>
    <col min="4620" max="4620" width="17" style="251" customWidth="1"/>
    <col min="4621" max="4622" width="0" style="251" hidden="1" customWidth="1"/>
    <col min="4623" max="4623" width="14.28515625" style="251" customWidth="1"/>
    <col min="4624" max="4624" width="12.7109375" style="251" customWidth="1"/>
    <col min="4625" max="4625" width="14.140625" style="251" customWidth="1"/>
    <col min="4626" max="4627" width="0" style="251" hidden="1" customWidth="1"/>
    <col min="4628" max="4628" width="13.85546875" style="251" customWidth="1"/>
    <col min="4629" max="4630" width="0" style="251" hidden="1" customWidth="1"/>
    <col min="4631" max="4631" width="19.140625" style="251" customWidth="1"/>
    <col min="4632" max="4632" width="15.7109375" style="251" bestFit="1" customWidth="1"/>
    <col min="4633" max="4634" width="0" style="251" hidden="1" customWidth="1"/>
    <col min="4635" max="4635" width="13" style="251" customWidth="1"/>
    <col min="4636" max="4637" width="0" style="251" hidden="1" customWidth="1"/>
    <col min="4638" max="4638" width="16.5703125" style="251" customWidth="1"/>
    <col min="4639" max="4640" width="0" style="251" hidden="1" customWidth="1"/>
    <col min="4641" max="4641" width="13.85546875" style="251" customWidth="1"/>
    <col min="4642" max="4643" width="0" style="251" hidden="1" customWidth="1"/>
    <col min="4644" max="4644" width="13" style="251" customWidth="1"/>
    <col min="4645" max="4646" width="0" style="251" hidden="1" customWidth="1"/>
    <col min="4647" max="4647" width="11.42578125" style="251" customWidth="1"/>
    <col min="4648" max="4649" width="0" style="251" hidden="1" customWidth="1"/>
    <col min="4650" max="4650" width="13.85546875" style="251" customWidth="1"/>
    <col min="4651" max="4651" width="15.42578125" style="251" bestFit="1" customWidth="1"/>
    <col min="4652" max="4652" width="14" style="251" customWidth="1"/>
    <col min="4653" max="4653" width="46.28515625" style="251" customWidth="1"/>
    <col min="4654" max="4654" width="11.28515625" style="251" customWidth="1"/>
    <col min="4655" max="4864" width="11.42578125" style="251"/>
    <col min="4865" max="4865" width="0.140625" style="251" customWidth="1"/>
    <col min="4866" max="4866" width="3.7109375" style="251" bestFit="1" customWidth="1"/>
    <col min="4867" max="4867" width="4" style="251" bestFit="1" customWidth="1"/>
    <col min="4868" max="4868" width="41" style="251" customWidth="1"/>
    <col min="4869" max="4872" width="0" style="251" hidden="1" customWidth="1"/>
    <col min="4873" max="4873" width="14.28515625" style="251" customWidth="1"/>
    <col min="4874" max="4875" width="0" style="251" hidden="1" customWidth="1"/>
    <col min="4876" max="4876" width="17" style="251" customWidth="1"/>
    <col min="4877" max="4878" width="0" style="251" hidden="1" customWidth="1"/>
    <col min="4879" max="4879" width="14.28515625" style="251" customWidth="1"/>
    <col min="4880" max="4880" width="12.7109375" style="251" customWidth="1"/>
    <col min="4881" max="4881" width="14.140625" style="251" customWidth="1"/>
    <col min="4882" max="4883" width="0" style="251" hidden="1" customWidth="1"/>
    <col min="4884" max="4884" width="13.85546875" style="251" customWidth="1"/>
    <col min="4885" max="4886" width="0" style="251" hidden="1" customWidth="1"/>
    <col min="4887" max="4887" width="19.140625" style="251" customWidth="1"/>
    <col min="4888" max="4888" width="15.7109375" style="251" bestFit="1" customWidth="1"/>
    <col min="4889" max="4890" width="0" style="251" hidden="1" customWidth="1"/>
    <col min="4891" max="4891" width="13" style="251" customWidth="1"/>
    <col min="4892" max="4893" width="0" style="251" hidden="1" customWidth="1"/>
    <col min="4894" max="4894" width="16.5703125" style="251" customWidth="1"/>
    <col min="4895" max="4896" width="0" style="251" hidden="1" customWidth="1"/>
    <col min="4897" max="4897" width="13.85546875" style="251" customWidth="1"/>
    <col min="4898" max="4899" width="0" style="251" hidden="1" customWidth="1"/>
    <col min="4900" max="4900" width="13" style="251" customWidth="1"/>
    <col min="4901" max="4902" width="0" style="251" hidden="1" customWidth="1"/>
    <col min="4903" max="4903" width="11.42578125" style="251" customWidth="1"/>
    <col min="4904" max="4905" width="0" style="251" hidden="1" customWidth="1"/>
    <col min="4906" max="4906" width="13.85546875" style="251" customWidth="1"/>
    <col min="4907" max="4907" width="15.42578125" style="251" bestFit="1" customWidth="1"/>
    <col min="4908" max="4908" width="14" style="251" customWidth="1"/>
    <col min="4909" max="4909" width="46.28515625" style="251" customWidth="1"/>
    <col min="4910" max="4910" width="11.28515625" style="251" customWidth="1"/>
    <col min="4911" max="5120" width="11.42578125" style="251"/>
    <col min="5121" max="5121" width="0.140625" style="251" customWidth="1"/>
    <col min="5122" max="5122" width="3.7109375" style="251" bestFit="1" customWidth="1"/>
    <col min="5123" max="5123" width="4" style="251" bestFit="1" customWidth="1"/>
    <col min="5124" max="5124" width="41" style="251" customWidth="1"/>
    <col min="5125" max="5128" width="0" style="251" hidden="1" customWidth="1"/>
    <col min="5129" max="5129" width="14.28515625" style="251" customWidth="1"/>
    <col min="5130" max="5131" width="0" style="251" hidden="1" customWidth="1"/>
    <col min="5132" max="5132" width="17" style="251" customWidth="1"/>
    <col min="5133" max="5134" width="0" style="251" hidden="1" customWidth="1"/>
    <col min="5135" max="5135" width="14.28515625" style="251" customWidth="1"/>
    <col min="5136" max="5136" width="12.7109375" style="251" customWidth="1"/>
    <col min="5137" max="5137" width="14.140625" style="251" customWidth="1"/>
    <col min="5138" max="5139" width="0" style="251" hidden="1" customWidth="1"/>
    <col min="5140" max="5140" width="13.85546875" style="251" customWidth="1"/>
    <col min="5141" max="5142" width="0" style="251" hidden="1" customWidth="1"/>
    <col min="5143" max="5143" width="19.140625" style="251" customWidth="1"/>
    <col min="5144" max="5144" width="15.7109375" style="251" bestFit="1" customWidth="1"/>
    <col min="5145" max="5146" width="0" style="251" hidden="1" customWidth="1"/>
    <col min="5147" max="5147" width="13" style="251" customWidth="1"/>
    <col min="5148" max="5149" width="0" style="251" hidden="1" customWidth="1"/>
    <col min="5150" max="5150" width="16.5703125" style="251" customWidth="1"/>
    <col min="5151" max="5152" width="0" style="251" hidden="1" customWidth="1"/>
    <col min="5153" max="5153" width="13.85546875" style="251" customWidth="1"/>
    <col min="5154" max="5155" width="0" style="251" hidden="1" customWidth="1"/>
    <col min="5156" max="5156" width="13" style="251" customWidth="1"/>
    <col min="5157" max="5158" width="0" style="251" hidden="1" customWidth="1"/>
    <col min="5159" max="5159" width="11.42578125" style="251" customWidth="1"/>
    <col min="5160" max="5161" width="0" style="251" hidden="1" customWidth="1"/>
    <col min="5162" max="5162" width="13.85546875" style="251" customWidth="1"/>
    <col min="5163" max="5163" width="15.42578125" style="251" bestFit="1" customWidth="1"/>
    <col min="5164" max="5164" width="14" style="251" customWidth="1"/>
    <col min="5165" max="5165" width="46.28515625" style="251" customWidth="1"/>
    <col min="5166" max="5166" width="11.28515625" style="251" customWidth="1"/>
    <col min="5167" max="5376" width="11.42578125" style="251"/>
    <col min="5377" max="5377" width="0.140625" style="251" customWidth="1"/>
    <col min="5378" max="5378" width="3.7109375" style="251" bestFit="1" customWidth="1"/>
    <col min="5379" max="5379" width="4" style="251" bestFit="1" customWidth="1"/>
    <col min="5380" max="5380" width="41" style="251" customWidth="1"/>
    <col min="5381" max="5384" width="0" style="251" hidden="1" customWidth="1"/>
    <col min="5385" max="5385" width="14.28515625" style="251" customWidth="1"/>
    <col min="5386" max="5387" width="0" style="251" hidden="1" customWidth="1"/>
    <col min="5388" max="5388" width="17" style="251" customWidth="1"/>
    <col min="5389" max="5390" width="0" style="251" hidden="1" customWidth="1"/>
    <col min="5391" max="5391" width="14.28515625" style="251" customWidth="1"/>
    <col min="5392" max="5392" width="12.7109375" style="251" customWidth="1"/>
    <col min="5393" max="5393" width="14.140625" style="251" customWidth="1"/>
    <col min="5394" max="5395" width="0" style="251" hidden="1" customWidth="1"/>
    <col min="5396" max="5396" width="13.85546875" style="251" customWidth="1"/>
    <col min="5397" max="5398" width="0" style="251" hidden="1" customWidth="1"/>
    <col min="5399" max="5399" width="19.140625" style="251" customWidth="1"/>
    <col min="5400" max="5400" width="15.7109375" style="251" bestFit="1" customWidth="1"/>
    <col min="5401" max="5402" width="0" style="251" hidden="1" customWidth="1"/>
    <col min="5403" max="5403" width="13" style="251" customWidth="1"/>
    <col min="5404" max="5405" width="0" style="251" hidden="1" customWidth="1"/>
    <col min="5406" max="5406" width="16.5703125" style="251" customWidth="1"/>
    <col min="5407" max="5408" width="0" style="251" hidden="1" customWidth="1"/>
    <col min="5409" max="5409" width="13.85546875" style="251" customWidth="1"/>
    <col min="5410" max="5411" width="0" style="251" hidden="1" customWidth="1"/>
    <col min="5412" max="5412" width="13" style="251" customWidth="1"/>
    <col min="5413" max="5414" width="0" style="251" hidden="1" customWidth="1"/>
    <col min="5415" max="5415" width="11.42578125" style="251" customWidth="1"/>
    <col min="5416" max="5417" width="0" style="251" hidden="1" customWidth="1"/>
    <col min="5418" max="5418" width="13.85546875" style="251" customWidth="1"/>
    <col min="5419" max="5419" width="15.42578125" style="251" bestFit="1" customWidth="1"/>
    <col min="5420" max="5420" width="14" style="251" customWidth="1"/>
    <col min="5421" max="5421" width="46.28515625" style="251" customWidth="1"/>
    <col min="5422" max="5422" width="11.28515625" style="251" customWidth="1"/>
    <col min="5423" max="5632" width="11.42578125" style="251"/>
    <col min="5633" max="5633" width="0.140625" style="251" customWidth="1"/>
    <col min="5634" max="5634" width="3.7109375" style="251" bestFit="1" customWidth="1"/>
    <col min="5635" max="5635" width="4" style="251" bestFit="1" customWidth="1"/>
    <col min="5636" max="5636" width="41" style="251" customWidth="1"/>
    <col min="5637" max="5640" width="0" style="251" hidden="1" customWidth="1"/>
    <col min="5641" max="5641" width="14.28515625" style="251" customWidth="1"/>
    <col min="5642" max="5643" width="0" style="251" hidden="1" customWidth="1"/>
    <col min="5644" max="5644" width="17" style="251" customWidth="1"/>
    <col min="5645" max="5646" width="0" style="251" hidden="1" customWidth="1"/>
    <col min="5647" max="5647" width="14.28515625" style="251" customWidth="1"/>
    <col min="5648" max="5648" width="12.7109375" style="251" customWidth="1"/>
    <col min="5649" max="5649" width="14.140625" style="251" customWidth="1"/>
    <col min="5650" max="5651" width="0" style="251" hidden="1" customWidth="1"/>
    <col min="5652" max="5652" width="13.85546875" style="251" customWidth="1"/>
    <col min="5653" max="5654" width="0" style="251" hidden="1" customWidth="1"/>
    <col min="5655" max="5655" width="19.140625" style="251" customWidth="1"/>
    <col min="5656" max="5656" width="15.7109375" style="251" bestFit="1" customWidth="1"/>
    <col min="5657" max="5658" width="0" style="251" hidden="1" customWidth="1"/>
    <col min="5659" max="5659" width="13" style="251" customWidth="1"/>
    <col min="5660" max="5661" width="0" style="251" hidden="1" customWidth="1"/>
    <col min="5662" max="5662" width="16.5703125" style="251" customWidth="1"/>
    <col min="5663" max="5664" width="0" style="251" hidden="1" customWidth="1"/>
    <col min="5665" max="5665" width="13.85546875" style="251" customWidth="1"/>
    <col min="5666" max="5667" width="0" style="251" hidden="1" customWidth="1"/>
    <col min="5668" max="5668" width="13" style="251" customWidth="1"/>
    <col min="5669" max="5670" width="0" style="251" hidden="1" customWidth="1"/>
    <col min="5671" max="5671" width="11.42578125" style="251" customWidth="1"/>
    <col min="5672" max="5673" width="0" style="251" hidden="1" customWidth="1"/>
    <col min="5674" max="5674" width="13.85546875" style="251" customWidth="1"/>
    <col min="5675" max="5675" width="15.42578125" style="251" bestFit="1" customWidth="1"/>
    <col min="5676" max="5676" width="14" style="251" customWidth="1"/>
    <col min="5677" max="5677" width="46.28515625" style="251" customWidth="1"/>
    <col min="5678" max="5678" width="11.28515625" style="251" customWidth="1"/>
    <col min="5679" max="5888" width="11.42578125" style="251"/>
    <col min="5889" max="5889" width="0.140625" style="251" customWidth="1"/>
    <col min="5890" max="5890" width="3.7109375" style="251" bestFit="1" customWidth="1"/>
    <col min="5891" max="5891" width="4" style="251" bestFit="1" customWidth="1"/>
    <col min="5892" max="5892" width="41" style="251" customWidth="1"/>
    <col min="5893" max="5896" width="0" style="251" hidden="1" customWidth="1"/>
    <col min="5897" max="5897" width="14.28515625" style="251" customWidth="1"/>
    <col min="5898" max="5899" width="0" style="251" hidden="1" customWidth="1"/>
    <col min="5900" max="5900" width="17" style="251" customWidth="1"/>
    <col min="5901" max="5902" width="0" style="251" hidden="1" customWidth="1"/>
    <col min="5903" max="5903" width="14.28515625" style="251" customWidth="1"/>
    <col min="5904" max="5904" width="12.7109375" style="251" customWidth="1"/>
    <col min="5905" max="5905" width="14.140625" style="251" customWidth="1"/>
    <col min="5906" max="5907" width="0" style="251" hidden="1" customWidth="1"/>
    <col min="5908" max="5908" width="13.85546875" style="251" customWidth="1"/>
    <col min="5909" max="5910" width="0" style="251" hidden="1" customWidth="1"/>
    <col min="5911" max="5911" width="19.140625" style="251" customWidth="1"/>
    <col min="5912" max="5912" width="15.7109375" style="251" bestFit="1" customWidth="1"/>
    <col min="5913" max="5914" width="0" style="251" hidden="1" customWidth="1"/>
    <col min="5915" max="5915" width="13" style="251" customWidth="1"/>
    <col min="5916" max="5917" width="0" style="251" hidden="1" customWidth="1"/>
    <col min="5918" max="5918" width="16.5703125" style="251" customWidth="1"/>
    <col min="5919" max="5920" width="0" style="251" hidden="1" customWidth="1"/>
    <col min="5921" max="5921" width="13.85546875" style="251" customWidth="1"/>
    <col min="5922" max="5923" width="0" style="251" hidden="1" customWidth="1"/>
    <col min="5924" max="5924" width="13" style="251" customWidth="1"/>
    <col min="5925" max="5926" width="0" style="251" hidden="1" customWidth="1"/>
    <col min="5927" max="5927" width="11.42578125" style="251" customWidth="1"/>
    <col min="5928" max="5929" width="0" style="251" hidden="1" customWidth="1"/>
    <col min="5930" max="5930" width="13.85546875" style="251" customWidth="1"/>
    <col min="5931" max="5931" width="15.42578125" style="251" bestFit="1" customWidth="1"/>
    <col min="5932" max="5932" width="14" style="251" customWidth="1"/>
    <col min="5933" max="5933" width="46.28515625" style="251" customWidth="1"/>
    <col min="5934" max="5934" width="11.28515625" style="251" customWidth="1"/>
    <col min="5935" max="6144" width="11.42578125" style="251"/>
    <col min="6145" max="6145" width="0.140625" style="251" customWidth="1"/>
    <col min="6146" max="6146" width="3.7109375" style="251" bestFit="1" customWidth="1"/>
    <col min="6147" max="6147" width="4" style="251" bestFit="1" customWidth="1"/>
    <col min="6148" max="6148" width="41" style="251" customWidth="1"/>
    <col min="6149" max="6152" width="0" style="251" hidden="1" customWidth="1"/>
    <col min="6153" max="6153" width="14.28515625" style="251" customWidth="1"/>
    <col min="6154" max="6155" width="0" style="251" hidden="1" customWidth="1"/>
    <col min="6156" max="6156" width="17" style="251" customWidth="1"/>
    <col min="6157" max="6158" width="0" style="251" hidden="1" customWidth="1"/>
    <col min="6159" max="6159" width="14.28515625" style="251" customWidth="1"/>
    <col min="6160" max="6160" width="12.7109375" style="251" customWidth="1"/>
    <col min="6161" max="6161" width="14.140625" style="251" customWidth="1"/>
    <col min="6162" max="6163" width="0" style="251" hidden="1" customWidth="1"/>
    <col min="6164" max="6164" width="13.85546875" style="251" customWidth="1"/>
    <col min="6165" max="6166" width="0" style="251" hidden="1" customWidth="1"/>
    <col min="6167" max="6167" width="19.140625" style="251" customWidth="1"/>
    <col min="6168" max="6168" width="15.7109375" style="251" bestFit="1" customWidth="1"/>
    <col min="6169" max="6170" width="0" style="251" hidden="1" customWidth="1"/>
    <col min="6171" max="6171" width="13" style="251" customWidth="1"/>
    <col min="6172" max="6173" width="0" style="251" hidden="1" customWidth="1"/>
    <col min="6174" max="6174" width="16.5703125" style="251" customWidth="1"/>
    <col min="6175" max="6176" width="0" style="251" hidden="1" customWidth="1"/>
    <col min="6177" max="6177" width="13.85546875" style="251" customWidth="1"/>
    <col min="6178" max="6179" width="0" style="251" hidden="1" customWidth="1"/>
    <col min="6180" max="6180" width="13" style="251" customWidth="1"/>
    <col min="6181" max="6182" width="0" style="251" hidden="1" customWidth="1"/>
    <col min="6183" max="6183" width="11.42578125" style="251" customWidth="1"/>
    <col min="6184" max="6185" width="0" style="251" hidden="1" customWidth="1"/>
    <col min="6186" max="6186" width="13.85546875" style="251" customWidth="1"/>
    <col min="6187" max="6187" width="15.42578125" style="251" bestFit="1" customWidth="1"/>
    <col min="6188" max="6188" width="14" style="251" customWidth="1"/>
    <col min="6189" max="6189" width="46.28515625" style="251" customWidth="1"/>
    <col min="6190" max="6190" width="11.28515625" style="251" customWidth="1"/>
    <col min="6191" max="6400" width="11.42578125" style="251"/>
    <col min="6401" max="6401" width="0.140625" style="251" customWidth="1"/>
    <col min="6402" max="6402" width="3.7109375" style="251" bestFit="1" customWidth="1"/>
    <col min="6403" max="6403" width="4" style="251" bestFit="1" customWidth="1"/>
    <col min="6404" max="6404" width="41" style="251" customWidth="1"/>
    <col min="6405" max="6408" width="0" style="251" hidden="1" customWidth="1"/>
    <col min="6409" max="6409" width="14.28515625" style="251" customWidth="1"/>
    <col min="6410" max="6411" width="0" style="251" hidden="1" customWidth="1"/>
    <col min="6412" max="6412" width="17" style="251" customWidth="1"/>
    <col min="6413" max="6414" width="0" style="251" hidden="1" customWidth="1"/>
    <col min="6415" max="6415" width="14.28515625" style="251" customWidth="1"/>
    <col min="6416" max="6416" width="12.7109375" style="251" customWidth="1"/>
    <col min="6417" max="6417" width="14.140625" style="251" customWidth="1"/>
    <col min="6418" max="6419" width="0" style="251" hidden="1" customWidth="1"/>
    <col min="6420" max="6420" width="13.85546875" style="251" customWidth="1"/>
    <col min="6421" max="6422" width="0" style="251" hidden="1" customWidth="1"/>
    <col min="6423" max="6423" width="19.140625" style="251" customWidth="1"/>
    <col min="6424" max="6424" width="15.7109375" style="251" bestFit="1" customWidth="1"/>
    <col min="6425" max="6426" width="0" style="251" hidden="1" customWidth="1"/>
    <col min="6427" max="6427" width="13" style="251" customWidth="1"/>
    <col min="6428" max="6429" width="0" style="251" hidden="1" customWidth="1"/>
    <col min="6430" max="6430" width="16.5703125" style="251" customWidth="1"/>
    <col min="6431" max="6432" width="0" style="251" hidden="1" customWidth="1"/>
    <col min="6433" max="6433" width="13.85546875" style="251" customWidth="1"/>
    <col min="6434" max="6435" width="0" style="251" hidden="1" customWidth="1"/>
    <col min="6436" max="6436" width="13" style="251" customWidth="1"/>
    <col min="6437" max="6438" width="0" style="251" hidden="1" customWidth="1"/>
    <col min="6439" max="6439" width="11.42578125" style="251" customWidth="1"/>
    <col min="6440" max="6441" width="0" style="251" hidden="1" customWidth="1"/>
    <col min="6442" max="6442" width="13.85546875" style="251" customWidth="1"/>
    <col min="6443" max="6443" width="15.42578125" style="251" bestFit="1" customWidth="1"/>
    <col min="6444" max="6444" width="14" style="251" customWidth="1"/>
    <col min="6445" max="6445" width="46.28515625" style="251" customWidth="1"/>
    <col min="6446" max="6446" width="11.28515625" style="251" customWidth="1"/>
    <col min="6447" max="6656" width="11.42578125" style="251"/>
    <col min="6657" max="6657" width="0.140625" style="251" customWidth="1"/>
    <col min="6658" max="6658" width="3.7109375" style="251" bestFit="1" customWidth="1"/>
    <col min="6659" max="6659" width="4" style="251" bestFit="1" customWidth="1"/>
    <col min="6660" max="6660" width="41" style="251" customWidth="1"/>
    <col min="6661" max="6664" width="0" style="251" hidden="1" customWidth="1"/>
    <col min="6665" max="6665" width="14.28515625" style="251" customWidth="1"/>
    <col min="6666" max="6667" width="0" style="251" hidden="1" customWidth="1"/>
    <col min="6668" max="6668" width="17" style="251" customWidth="1"/>
    <col min="6669" max="6670" width="0" style="251" hidden="1" customWidth="1"/>
    <col min="6671" max="6671" width="14.28515625" style="251" customWidth="1"/>
    <col min="6672" max="6672" width="12.7109375" style="251" customWidth="1"/>
    <col min="6673" max="6673" width="14.140625" style="251" customWidth="1"/>
    <col min="6674" max="6675" width="0" style="251" hidden="1" customWidth="1"/>
    <col min="6676" max="6676" width="13.85546875" style="251" customWidth="1"/>
    <col min="6677" max="6678" width="0" style="251" hidden="1" customWidth="1"/>
    <col min="6679" max="6679" width="19.140625" style="251" customWidth="1"/>
    <col min="6680" max="6680" width="15.7109375" style="251" bestFit="1" customWidth="1"/>
    <col min="6681" max="6682" width="0" style="251" hidden="1" customWidth="1"/>
    <col min="6683" max="6683" width="13" style="251" customWidth="1"/>
    <col min="6684" max="6685" width="0" style="251" hidden="1" customWidth="1"/>
    <col min="6686" max="6686" width="16.5703125" style="251" customWidth="1"/>
    <col min="6687" max="6688" width="0" style="251" hidden="1" customWidth="1"/>
    <col min="6689" max="6689" width="13.85546875" style="251" customWidth="1"/>
    <col min="6690" max="6691" width="0" style="251" hidden="1" customWidth="1"/>
    <col min="6692" max="6692" width="13" style="251" customWidth="1"/>
    <col min="6693" max="6694" width="0" style="251" hidden="1" customWidth="1"/>
    <col min="6695" max="6695" width="11.42578125" style="251" customWidth="1"/>
    <col min="6696" max="6697" width="0" style="251" hidden="1" customWidth="1"/>
    <col min="6698" max="6698" width="13.85546875" style="251" customWidth="1"/>
    <col min="6699" max="6699" width="15.42578125" style="251" bestFit="1" customWidth="1"/>
    <col min="6700" max="6700" width="14" style="251" customWidth="1"/>
    <col min="6701" max="6701" width="46.28515625" style="251" customWidth="1"/>
    <col min="6702" max="6702" width="11.28515625" style="251" customWidth="1"/>
    <col min="6703" max="6912" width="11.42578125" style="251"/>
    <col min="6913" max="6913" width="0.140625" style="251" customWidth="1"/>
    <col min="6914" max="6914" width="3.7109375" style="251" bestFit="1" customWidth="1"/>
    <col min="6915" max="6915" width="4" style="251" bestFit="1" customWidth="1"/>
    <col min="6916" max="6916" width="41" style="251" customWidth="1"/>
    <col min="6917" max="6920" width="0" style="251" hidden="1" customWidth="1"/>
    <col min="6921" max="6921" width="14.28515625" style="251" customWidth="1"/>
    <col min="6922" max="6923" width="0" style="251" hidden="1" customWidth="1"/>
    <col min="6924" max="6924" width="17" style="251" customWidth="1"/>
    <col min="6925" max="6926" width="0" style="251" hidden="1" customWidth="1"/>
    <col min="6927" max="6927" width="14.28515625" style="251" customWidth="1"/>
    <col min="6928" max="6928" width="12.7109375" style="251" customWidth="1"/>
    <col min="6929" max="6929" width="14.140625" style="251" customWidth="1"/>
    <col min="6930" max="6931" width="0" style="251" hidden="1" customWidth="1"/>
    <col min="6932" max="6932" width="13.85546875" style="251" customWidth="1"/>
    <col min="6933" max="6934" width="0" style="251" hidden="1" customWidth="1"/>
    <col min="6935" max="6935" width="19.140625" style="251" customWidth="1"/>
    <col min="6936" max="6936" width="15.7109375" style="251" bestFit="1" customWidth="1"/>
    <col min="6937" max="6938" width="0" style="251" hidden="1" customWidth="1"/>
    <col min="6939" max="6939" width="13" style="251" customWidth="1"/>
    <col min="6940" max="6941" width="0" style="251" hidden="1" customWidth="1"/>
    <col min="6942" max="6942" width="16.5703125" style="251" customWidth="1"/>
    <col min="6943" max="6944" width="0" style="251" hidden="1" customWidth="1"/>
    <col min="6945" max="6945" width="13.85546875" style="251" customWidth="1"/>
    <col min="6946" max="6947" width="0" style="251" hidden="1" customWidth="1"/>
    <col min="6948" max="6948" width="13" style="251" customWidth="1"/>
    <col min="6949" max="6950" width="0" style="251" hidden="1" customWidth="1"/>
    <col min="6951" max="6951" width="11.42578125" style="251" customWidth="1"/>
    <col min="6952" max="6953" width="0" style="251" hidden="1" customWidth="1"/>
    <col min="6954" max="6954" width="13.85546875" style="251" customWidth="1"/>
    <col min="6955" max="6955" width="15.42578125" style="251" bestFit="1" customWidth="1"/>
    <col min="6956" max="6956" width="14" style="251" customWidth="1"/>
    <col min="6957" max="6957" width="46.28515625" style="251" customWidth="1"/>
    <col min="6958" max="6958" width="11.28515625" style="251" customWidth="1"/>
    <col min="6959" max="7168" width="11.42578125" style="251"/>
    <col min="7169" max="7169" width="0.140625" style="251" customWidth="1"/>
    <col min="7170" max="7170" width="3.7109375" style="251" bestFit="1" customWidth="1"/>
    <col min="7171" max="7171" width="4" style="251" bestFit="1" customWidth="1"/>
    <col min="7172" max="7172" width="41" style="251" customWidth="1"/>
    <col min="7173" max="7176" width="0" style="251" hidden="1" customWidth="1"/>
    <col min="7177" max="7177" width="14.28515625" style="251" customWidth="1"/>
    <col min="7178" max="7179" width="0" style="251" hidden="1" customWidth="1"/>
    <col min="7180" max="7180" width="17" style="251" customWidth="1"/>
    <col min="7181" max="7182" width="0" style="251" hidden="1" customWidth="1"/>
    <col min="7183" max="7183" width="14.28515625" style="251" customWidth="1"/>
    <col min="7184" max="7184" width="12.7109375" style="251" customWidth="1"/>
    <col min="7185" max="7185" width="14.140625" style="251" customWidth="1"/>
    <col min="7186" max="7187" width="0" style="251" hidden="1" customWidth="1"/>
    <col min="7188" max="7188" width="13.85546875" style="251" customWidth="1"/>
    <col min="7189" max="7190" width="0" style="251" hidden="1" customWidth="1"/>
    <col min="7191" max="7191" width="19.140625" style="251" customWidth="1"/>
    <col min="7192" max="7192" width="15.7109375" style="251" bestFit="1" customWidth="1"/>
    <col min="7193" max="7194" width="0" style="251" hidden="1" customWidth="1"/>
    <col min="7195" max="7195" width="13" style="251" customWidth="1"/>
    <col min="7196" max="7197" width="0" style="251" hidden="1" customWidth="1"/>
    <col min="7198" max="7198" width="16.5703125" style="251" customWidth="1"/>
    <col min="7199" max="7200" width="0" style="251" hidden="1" customWidth="1"/>
    <col min="7201" max="7201" width="13.85546875" style="251" customWidth="1"/>
    <col min="7202" max="7203" width="0" style="251" hidden="1" customWidth="1"/>
    <col min="7204" max="7204" width="13" style="251" customWidth="1"/>
    <col min="7205" max="7206" width="0" style="251" hidden="1" customWidth="1"/>
    <col min="7207" max="7207" width="11.42578125" style="251" customWidth="1"/>
    <col min="7208" max="7209" width="0" style="251" hidden="1" customWidth="1"/>
    <col min="7210" max="7210" width="13.85546875" style="251" customWidth="1"/>
    <col min="7211" max="7211" width="15.42578125" style="251" bestFit="1" customWidth="1"/>
    <col min="7212" max="7212" width="14" style="251" customWidth="1"/>
    <col min="7213" max="7213" width="46.28515625" style="251" customWidth="1"/>
    <col min="7214" max="7214" width="11.28515625" style="251" customWidth="1"/>
    <col min="7215" max="7424" width="11.42578125" style="251"/>
    <col min="7425" max="7425" width="0.140625" style="251" customWidth="1"/>
    <col min="7426" max="7426" width="3.7109375" style="251" bestFit="1" customWidth="1"/>
    <col min="7427" max="7427" width="4" style="251" bestFit="1" customWidth="1"/>
    <col min="7428" max="7428" width="41" style="251" customWidth="1"/>
    <col min="7429" max="7432" width="0" style="251" hidden="1" customWidth="1"/>
    <col min="7433" max="7433" width="14.28515625" style="251" customWidth="1"/>
    <col min="7434" max="7435" width="0" style="251" hidden="1" customWidth="1"/>
    <col min="7436" max="7436" width="17" style="251" customWidth="1"/>
    <col min="7437" max="7438" width="0" style="251" hidden="1" customWidth="1"/>
    <col min="7439" max="7439" width="14.28515625" style="251" customWidth="1"/>
    <col min="7440" max="7440" width="12.7109375" style="251" customWidth="1"/>
    <col min="7441" max="7441" width="14.140625" style="251" customWidth="1"/>
    <col min="7442" max="7443" width="0" style="251" hidden="1" customWidth="1"/>
    <col min="7444" max="7444" width="13.85546875" style="251" customWidth="1"/>
    <col min="7445" max="7446" width="0" style="251" hidden="1" customWidth="1"/>
    <col min="7447" max="7447" width="19.140625" style="251" customWidth="1"/>
    <col min="7448" max="7448" width="15.7109375" style="251" bestFit="1" customWidth="1"/>
    <col min="7449" max="7450" width="0" style="251" hidden="1" customWidth="1"/>
    <col min="7451" max="7451" width="13" style="251" customWidth="1"/>
    <col min="7452" max="7453" width="0" style="251" hidden="1" customWidth="1"/>
    <col min="7454" max="7454" width="16.5703125" style="251" customWidth="1"/>
    <col min="7455" max="7456" width="0" style="251" hidden="1" customWidth="1"/>
    <col min="7457" max="7457" width="13.85546875" style="251" customWidth="1"/>
    <col min="7458" max="7459" width="0" style="251" hidden="1" customWidth="1"/>
    <col min="7460" max="7460" width="13" style="251" customWidth="1"/>
    <col min="7461" max="7462" width="0" style="251" hidden="1" customWidth="1"/>
    <col min="7463" max="7463" width="11.42578125" style="251" customWidth="1"/>
    <col min="7464" max="7465" width="0" style="251" hidden="1" customWidth="1"/>
    <col min="7466" max="7466" width="13.85546875" style="251" customWidth="1"/>
    <col min="7467" max="7467" width="15.42578125" style="251" bestFit="1" customWidth="1"/>
    <col min="7468" max="7468" width="14" style="251" customWidth="1"/>
    <col min="7469" max="7469" width="46.28515625" style="251" customWidth="1"/>
    <col min="7470" max="7470" width="11.28515625" style="251" customWidth="1"/>
    <col min="7471" max="7680" width="11.42578125" style="251"/>
    <col min="7681" max="7681" width="0.140625" style="251" customWidth="1"/>
    <col min="7682" max="7682" width="3.7109375" style="251" bestFit="1" customWidth="1"/>
    <col min="7683" max="7683" width="4" style="251" bestFit="1" customWidth="1"/>
    <col min="7684" max="7684" width="41" style="251" customWidth="1"/>
    <col min="7685" max="7688" width="0" style="251" hidden="1" customWidth="1"/>
    <col min="7689" max="7689" width="14.28515625" style="251" customWidth="1"/>
    <col min="7690" max="7691" width="0" style="251" hidden="1" customWidth="1"/>
    <col min="7692" max="7692" width="17" style="251" customWidth="1"/>
    <col min="7693" max="7694" width="0" style="251" hidden="1" customWidth="1"/>
    <col min="7695" max="7695" width="14.28515625" style="251" customWidth="1"/>
    <col min="7696" max="7696" width="12.7109375" style="251" customWidth="1"/>
    <col min="7697" max="7697" width="14.140625" style="251" customWidth="1"/>
    <col min="7698" max="7699" width="0" style="251" hidden="1" customWidth="1"/>
    <col min="7700" max="7700" width="13.85546875" style="251" customWidth="1"/>
    <col min="7701" max="7702" width="0" style="251" hidden="1" customWidth="1"/>
    <col min="7703" max="7703" width="19.140625" style="251" customWidth="1"/>
    <col min="7704" max="7704" width="15.7109375" style="251" bestFit="1" customWidth="1"/>
    <col min="7705" max="7706" width="0" style="251" hidden="1" customWidth="1"/>
    <col min="7707" max="7707" width="13" style="251" customWidth="1"/>
    <col min="7708" max="7709" width="0" style="251" hidden="1" customWidth="1"/>
    <col min="7710" max="7710" width="16.5703125" style="251" customWidth="1"/>
    <col min="7711" max="7712" width="0" style="251" hidden="1" customWidth="1"/>
    <col min="7713" max="7713" width="13.85546875" style="251" customWidth="1"/>
    <col min="7714" max="7715" width="0" style="251" hidden="1" customWidth="1"/>
    <col min="7716" max="7716" width="13" style="251" customWidth="1"/>
    <col min="7717" max="7718" width="0" style="251" hidden="1" customWidth="1"/>
    <col min="7719" max="7719" width="11.42578125" style="251" customWidth="1"/>
    <col min="7720" max="7721" width="0" style="251" hidden="1" customWidth="1"/>
    <col min="7722" max="7722" width="13.85546875" style="251" customWidth="1"/>
    <col min="7723" max="7723" width="15.42578125" style="251" bestFit="1" customWidth="1"/>
    <col min="7724" max="7724" width="14" style="251" customWidth="1"/>
    <col min="7725" max="7725" width="46.28515625" style="251" customWidth="1"/>
    <col min="7726" max="7726" width="11.28515625" style="251" customWidth="1"/>
    <col min="7727" max="7936" width="11.42578125" style="251"/>
    <col min="7937" max="7937" width="0.140625" style="251" customWidth="1"/>
    <col min="7938" max="7938" width="3.7109375" style="251" bestFit="1" customWidth="1"/>
    <col min="7939" max="7939" width="4" style="251" bestFit="1" customWidth="1"/>
    <col min="7940" max="7940" width="41" style="251" customWidth="1"/>
    <col min="7941" max="7944" width="0" style="251" hidden="1" customWidth="1"/>
    <col min="7945" max="7945" width="14.28515625" style="251" customWidth="1"/>
    <col min="7946" max="7947" width="0" style="251" hidden="1" customWidth="1"/>
    <col min="7948" max="7948" width="17" style="251" customWidth="1"/>
    <col min="7949" max="7950" width="0" style="251" hidden="1" customWidth="1"/>
    <col min="7951" max="7951" width="14.28515625" style="251" customWidth="1"/>
    <col min="7952" max="7952" width="12.7109375" style="251" customWidth="1"/>
    <col min="7953" max="7953" width="14.140625" style="251" customWidth="1"/>
    <col min="7954" max="7955" width="0" style="251" hidden="1" customWidth="1"/>
    <col min="7956" max="7956" width="13.85546875" style="251" customWidth="1"/>
    <col min="7957" max="7958" width="0" style="251" hidden="1" customWidth="1"/>
    <col min="7959" max="7959" width="19.140625" style="251" customWidth="1"/>
    <col min="7960" max="7960" width="15.7109375" style="251" bestFit="1" customWidth="1"/>
    <col min="7961" max="7962" width="0" style="251" hidden="1" customWidth="1"/>
    <col min="7963" max="7963" width="13" style="251" customWidth="1"/>
    <col min="7964" max="7965" width="0" style="251" hidden="1" customWidth="1"/>
    <col min="7966" max="7966" width="16.5703125" style="251" customWidth="1"/>
    <col min="7967" max="7968" width="0" style="251" hidden="1" customWidth="1"/>
    <col min="7969" max="7969" width="13.85546875" style="251" customWidth="1"/>
    <col min="7970" max="7971" width="0" style="251" hidden="1" customWidth="1"/>
    <col min="7972" max="7972" width="13" style="251" customWidth="1"/>
    <col min="7973" max="7974" width="0" style="251" hidden="1" customWidth="1"/>
    <col min="7975" max="7975" width="11.42578125" style="251" customWidth="1"/>
    <col min="7976" max="7977" width="0" style="251" hidden="1" customWidth="1"/>
    <col min="7978" max="7978" width="13.85546875" style="251" customWidth="1"/>
    <col min="7979" max="7979" width="15.42578125" style="251" bestFit="1" customWidth="1"/>
    <col min="7980" max="7980" width="14" style="251" customWidth="1"/>
    <col min="7981" max="7981" width="46.28515625" style="251" customWidth="1"/>
    <col min="7982" max="7982" width="11.28515625" style="251" customWidth="1"/>
    <col min="7983" max="8192" width="11.42578125" style="251"/>
    <col min="8193" max="8193" width="0.140625" style="251" customWidth="1"/>
    <col min="8194" max="8194" width="3.7109375" style="251" bestFit="1" customWidth="1"/>
    <col min="8195" max="8195" width="4" style="251" bestFit="1" customWidth="1"/>
    <col min="8196" max="8196" width="41" style="251" customWidth="1"/>
    <col min="8197" max="8200" width="0" style="251" hidden="1" customWidth="1"/>
    <col min="8201" max="8201" width="14.28515625" style="251" customWidth="1"/>
    <col min="8202" max="8203" width="0" style="251" hidden="1" customWidth="1"/>
    <col min="8204" max="8204" width="17" style="251" customWidth="1"/>
    <col min="8205" max="8206" width="0" style="251" hidden="1" customWidth="1"/>
    <col min="8207" max="8207" width="14.28515625" style="251" customWidth="1"/>
    <col min="8208" max="8208" width="12.7109375" style="251" customWidth="1"/>
    <col min="8209" max="8209" width="14.140625" style="251" customWidth="1"/>
    <col min="8210" max="8211" width="0" style="251" hidden="1" customWidth="1"/>
    <col min="8212" max="8212" width="13.85546875" style="251" customWidth="1"/>
    <col min="8213" max="8214" width="0" style="251" hidden="1" customWidth="1"/>
    <col min="8215" max="8215" width="19.140625" style="251" customWidth="1"/>
    <col min="8216" max="8216" width="15.7109375" style="251" bestFit="1" customWidth="1"/>
    <col min="8217" max="8218" width="0" style="251" hidden="1" customWidth="1"/>
    <col min="8219" max="8219" width="13" style="251" customWidth="1"/>
    <col min="8220" max="8221" width="0" style="251" hidden="1" customWidth="1"/>
    <col min="8222" max="8222" width="16.5703125" style="251" customWidth="1"/>
    <col min="8223" max="8224" width="0" style="251" hidden="1" customWidth="1"/>
    <col min="8225" max="8225" width="13.85546875" style="251" customWidth="1"/>
    <col min="8226" max="8227" width="0" style="251" hidden="1" customWidth="1"/>
    <col min="8228" max="8228" width="13" style="251" customWidth="1"/>
    <col min="8229" max="8230" width="0" style="251" hidden="1" customWidth="1"/>
    <col min="8231" max="8231" width="11.42578125" style="251" customWidth="1"/>
    <col min="8232" max="8233" width="0" style="251" hidden="1" customWidth="1"/>
    <col min="8234" max="8234" width="13.85546875" style="251" customWidth="1"/>
    <col min="8235" max="8235" width="15.42578125" style="251" bestFit="1" customWidth="1"/>
    <col min="8236" max="8236" width="14" style="251" customWidth="1"/>
    <col min="8237" max="8237" width="46.28515625" style="251" customWidth="1"/>
    <col min="8238" max="8238" width="11.28515625" style="251" customWidth="1"/>
    <col min="8239" max="8448" width="11.42578125" style="251"/>
    <col min="8449" max="8449" width="0.140625" style="251" customWidth="1"/>
    <col min="8450" max="8450" width="3.7109375" style="251" bestFit="1" customWidth="1"/>
    <col min="8451" max="8451" width="4" style="251" bestFit="1" customWidth="1"/>
    <col min="8452" max="8452" width="41" style="251" customWidth="1"/>
    <col min="8453" max="8456" width="0" style="251" hidden="1" customWidth="1"/>
    <col min="8457" max="8457" width="14.28515625" style="251" customWidth="1"/>
    <col min="8458" max="8459" width="0" style="251" hidden="1" customWidth="1"/>
    <col min="8460" max="8460" width="17" style="251" customWidth="1"/>
    <col min="8461" max="8462" width="0" style="251" hidden="1" customWidth="1"/>
    <col min="8463" max="8463" width="14.28515625" style="251" customWidth="1"/>
    <col min="8464" max="8464" width="12.7109375" style="251" customWidth="1"/>
    <col min="8465" max="8465" width="14.140625" style="251" customWidth="1"/>
    <col min="8466" max="8467" width="0" style="251" hidden="1" customWidth="1"/>
    <col min="8468" max="8468" width="13.85546875" style="251" customWidth="1"/>
    <col min="8469" max="8470" width="0" style="251" hidden="1" customWidth="1"/>
    <col min="8471" max="8471" width="19.140625" style="251" customWidth="1"/>
    <col min="8472" max="8472" width="15.7109375" style="251" bestFit="1" customWidth="1"/>
    <col min="8473" max="8474" width="0" style="251" hidden="1" customWidth="1"/>
    <col min="8475" max="8475" width="13" style="251" customWidth="1"/>
    <col min="8476" max="8477" width="0" style="251" hidden="1" customWidth="1"/>
    <col min="8478" max="8478" width="16.5703125" style="251" customWidth="1"/>
    <col min="8479" max="8480" width="0" style="251" hidden="1" customWidth="1"/>
    <col min="8481" max="8481" width="13.85546875" style="251" customWidth="1"/>
    <col min="8482" max="8483" width="0" style="251" hidden="1" customWidth="1"/>
    <col min="8484" max="8484" width="13" style="251" customWidth="1"/>
    <col min="8485" max="8486" width="0" style="251" hidden="1" customWidth="1"/>
    <col min="8487" max="8487" width="11.42578125" style="251" customWidth="1"/>
    <col min="8488" max="8489" width="0" style="251" hidden="1" customWidth="1"/>
    <col min="8490" max="8490" width="13.85546875" style="251" customWidth="1"/>
    <col min="8491" max="8491" width="15.42578125" style="251" bestFit="1" customWidth="1"/>
    <col min="8492" max="8492" width="14" style="251" customWidth="1"/>
    <col min="8493" max="8493" width="46.28515625" style="251" customWidth="1"/>
    <col min="8494" max="8494" width="11.28515625" style="251" customWidth="1"/>
    <col min="8495" max="8704" width="11.42578125" style="251"/>
    <col min="8705" max="8705" width="0.140625" style="251" customWidth="1"/>
    <col min="8706" max="8706" width="3.7109375" style="251" bestFit="1" customWidth="1"/>
    <col min="8707" max="8707" width="4" style="251" bestFit="1" customWidth="1"/>
    <col min="8708" max="8708" width="41" style="251" customWidth="1"/>
    <col min="8709" max="8712" width="0" style="251" hidden="1" customWidth="1"/>
    <col min="8713" max="8713" width="14.28515625" style="251" customWidth="1"/>
    <col min="8714" max="8715" width="0" style="251" hidden="1" customWidth="1"/>
    <col min="8716" max="8716" width="17" style="251" customWidth="1"/>
    <col min="8717" max="8718" width="0" style="251" hidden="1" customWidth="1"/>
    <col min="8719" max="8719" width="14.28515625" style="251" customWidth="1"/>
    <col min="8720" max="8720" width="12.7109375" style="251" customWidth="1"/>
    <col min="8721" max="8721" width="14.140625" style="251" customWidth="1"/>
    <col min="8722" max="8723" width="0" style="251" hidden="1" customWidth="1"/>
    <col min="8724" max="8724" width="13.85546875" style="251" customWidth="1"/>
    <col min="8725" max="8726" width="0" style="251" hidden="1" customWidth="1"/>
    <col min="8727" max="8727" width="19.140625" style="251" customWidth="1"/>
    <col min="8728" max="8728" width="15.7109375" style="251" bestFit="1" customWidth="1"/>
    <col min="8729" max="8730" width="0" style="251" hidden="1" customWidth="1"/>
    <col min="8731" max="8731" width="13" style="251" customWidth="1"/>
    <col min="8732" max="8733" width="0" style="251" hidden="1" customWidth="1"/>
    <col min="8734" max="8734" width="16.5703125" style="251" customWidth="1"/>
    <col min="8735" max="8736" width="0" style="251" hidden="1" customWidth="1"/>
    <col min="8737" max="8737" width="13.85546875" style="251" customWidth="1"/>
    <col min="8738" max="8739" width="0" style="251" hidden="1" customWidth="1"/>
    <col min="8740" max="8740" width="13" style="251" customWidth="1"/>
    <col min="8741" max="8742" width="0" style="251" hidden="1" customWidth="1"/>
    <col min="8743" max="8743" width="11.42578125" style="251" customWidth="1"/>
    <col min="8744" max="8745" width="0" style="251" hidden="1" customWidth="1"/>
    <col min="8746" max="8746" width="13.85546875" style="251" customWidth="1"/>
    <col min="8747" max="8747" width="15.42578125" style="251" bestFit="1" customWidth="1"/>
    <col min="8748" max="8748" width="14" style="251" customWidth="1"/>
    <col min="8749" max="8749" width="46.28515625" style="251" customWidth="1"/>
    <col min="8750" max="8750" width="11.28515625" style="251" customWidth="1"/>
    <col min="8751" max="8960" width="11.42578125" style="251"/>
    <col min="8961" max="8961" width="0.140625" style="251" customWidth="1"/>
    <col min="8962" max="8962" width="3.7109375" style="251" bestFit="1" customWidth="1"/>
    <col min="8963" max="8963" width="4" style="251" bestFit="1" customWidth="1"/>
    <col min="8964" max="8964" width="41" style="251" customWidth="1"/>
    <col min="8965" max="8968" width="0" style="251" hidden="1" customWidth="1"/>
    <col min="8969" max="8969" width="14.28515625" style="251" customWidth="1"/>
    <col min="8970" max="8971" width="0" style="251" hidden="1" customWidth="1"/>
    <col min="8972" max="8972" width="17" style="251" customWidth="1"/>
    <col min="8973" max="8974" width="0" style="251" hidden="1" customWidth="1"/>
    <col min="8975" max="8975" width="14.28515625" style="251" customWidth="1"/>
    <col min="8976" max="8976" width="12.7109375" style="251" customWidth="1"/>
    <col min="8977" max="8977" width="14.140625" style="251" customWidth="1"/>
    <col min="8978" max="8979" width="0" style="251" hidden="1" customWidth="1"/>
    <col min="8980" max="8980" width="13.85546875" style="251" customWidth="1"/>
    <col min="8981" max="8982" width="0" style="251" hidden="1" customWidth="1"/>
    <col min="8983" max="8983" width="19.140625" style="251" customWidth="1"/>
    <col min="8984" max="8984" width="15.7109375" style="251" bestFit="1" customWidth="1"/>
    <col min="8985" max="8986" width="0" style="251" hidden="1" customWidth="1"/>
    <col min="8987" max="8987" width="13" style="251" customWidth="1"/>
    <col min="8988" max="8989" width="0" style="251" hidden="1" customWidth="1"/>
    <col min="8990" max="8990" width="16.5703125" style="251" customWidth="1"/>
    <col min="8991" max="8992" width="0" style="251" hidden="1" customWidth="1"/>
    <col min="8993" max="8993" width="13.85546875" style="251" customWidth="1"/>
    <col min="8994" max="8995" width="0" style="251" hidden="1" customWidth="1"/>
    <col min="8996" max="8996" width="13" style="251" customWidth="1"/>
    <col min="8997" max="8998" width="0" style="251" hidden="1" customWidth="1"/>
    <col min="8999" max="8999" width="11.42578125" style="251" customWidth="1"/>
    <col min="9000" max="9001" width="0" style="251" hidden="1" customWidth="1"/>
    <col min="9002" max="9002" width="13.85546875" style="251" customWidth="1"/>
    <col min="9003" max="9003" width="15.42578125" style="251" bestFit="1" customWidth="1"/>
    <col min="9004" max="9004" width="14" style="251" customWidth="1"/>
    <col min="9005" max="9005" width="46.28515625" style="251" customWidth="1"/>
    <col min="9006" max="9006" width="11.28515625" style="251" customWidth="1"/>
    <col min="9007" max="9216" width="11.42578125" style="251"/>
    <col min="9217" max="9217" width="0.140625" style="251" customWidth="1"/>
    <col min="9218" max="9218" width="3.7109375" style="251" bestFit="1" customWidth="1"/>
    <col min="9219" max="9219" width="4" style="251" bestFit="1" customWidth="1"/>
    <col min="9220" max="9220" width="41" style="251" customWidth="1"/>
    <col min="9221" max="9224" width="0" style="251" hidden="1" customWidth="1"/>
    <col min="9225" max="9225" width="14.28515625" style="251" customWidth="1"/>
    <col min="9226" max="9227" width="0" style="251" hidden="1" customWidth="1"/>
    <col min="9228" max="9228" width="17" style="251" customWidth="1"/>
    <col min="9229" max="9230" width="0" style="251" hidden="1" customWidth="1"/>
    <col min="9231" max="9231" width="14.28515625" style="251" customWidth="1"/>
    <col min="9232" max="9232" width="12.7109375" style="251" customWidth="1"/>
    <col min="9233" max="9233" width="14.140625" style="251" customWidth="1"/>
    <col min="9234" max="9235" width="0" style="251" hidden="1" customWidth="1"/>
    <col min="9236" max="9236" width="13.85546875" style="251" customWidth="1"/>
    <col min="9237" max="9238" width="0" style="251" hidden="1" customWidth="1"/>
    <col min="9239" max="9239" width="19.140625" style="251" customWidth="1"/>
    <col min="9240" max="9240" width="15.7109375" style="251" bestFit="1" customWidth="1"/>
    <col min="9241" max="9242" width="0" style="251" hidden="1" customWidth="1"/>
    <col min="9243" max="9243" width="13" style="251" customWidth="1"/>
    <col min="9244" max="9245" width="0" style="251" hidden="1" customWidth="1"/>
    <col min="9246" max="9246" width="16.5703125" style="251" customWidth="1"/>
    <col min="9247" max="9248" width="0" style="251" hidden="1" customWidth="1"/>
    <col min="9249" max="9249" width="13.85546875" style="251" customWidth="1"/>
    <col min="9250" max="9251" width="0" style="251" hidden="1" customWidth="1"/>
    <col min="9252" max="9252" width="13" style="251" customWidth="1"/>
    <col min="9253" max="9254" width="0" style="251" hidden="1" customWidth="1"/>
    <col min="9255" max="9255" width="11.42578125" style="251" customWidth="1"/>
    <col min="9256" max="9257" width="0" style="251" hidden="1" customWidth="1"/>
    <col min="9258" max="9258" width="13.85546875" style="251" customWidth="1"/>
    <col min="9259" max="9259" width="15.42578125" style="251" bestFit="1" customWidth="1"/>
    <col min="9260" max="9260" width="14" style="251" customWidth="1"/>
    <col min="9261" max="9261" width="46.28515625" style="251" customWidth="1"/>
    <col min="9262" max="9262" width="11.28515625" style="251" customWidth="1"/>
    <col min="9263" max="9472" width="11.42578125" style="251"/>
    <col min="9473" max="9473" width="0.140625" style="251" customWidth="1"/>
    <col min="9474" max="9474" width="3.7109375" style="251" bestFit="1" customWidth="1"/>
    <col min="9475" max="9475" width="4" style="251" bestFit="1" customWidth="1"/>
    <col min="9476" max="9476" width="41" style="251" customWidth="1"/>
    <col min="9477" max="9480" width="0" style="251" hidden="1" customWidth="1"/>
    <col min="9481" max="9481" width="14.28515625" style="251" customWidth="1"/>
    <col min="9482" max="9483" width="0" style="251" hidden="1" customWidth="1"/>
    <col min="9484" max="9484" width="17" style="251" customWidth="1"/>
    <col min="9485" max="9486" width="0" style="251" hidden="1" customWidth="1"/>
    <col min="9487" max="9487" width="14.28515625" style="251" customWidth="1"/>
    <col min="9488" max="9488" width="12.7109375" style="251" customWidth="1"/>
    <col min="9489" max="9489" width="14.140625" style="251" customWidth="1"/>
    <col min="9490" max="9491" width="0" style="251" hidden="1" customWidth="1"/>
    <col min="9492" max="9492" width="13.85546875" style="251" customWidth="1"/>
    <col min="9493" max="9494" width="0" style="251" hidden="1" customWidth="1"/>
    <col min="9495" max="9495" width="19.140625" style="251" customWidth="1"/>
    <col min="9496" max="9496" width="15.7109375" style="251" bestFit="1" customWidth="1"/>
    <col min="9497" max="9498" width="0" style="251" hidden="1" customWidth="1"/>
    <col min="9499" max="9499" width="13" style="251" customWidth="1"/>
    <col min="9500" max="9501" width="0" style="251" hidden="1" customWidth="1"/>
    <col min="9502" max="9502" width="16.5703125" style="251" customWidth="1"/>
    <col min="9503" max="9504" width="0" style="251" hidden="1" customWidth="1"/>
    <col min="9505" max="9505" width="13.85546875" style="251" customWidth="1"/>
    <col min="9506" max="9507" width="0" style="251" hidden="1" customWidth="1"/>
    <col min="9508" max="9508" width="13" style="251" customWidth="1"/>
    <col min="9509" max="9510" width="0" style="251" hidden="1" customWidth="1"/>
    <col min="9511" max="9511" width="11.42578125" style="251" customWidth="1"/>
    <col min="9512" max="9513" width="0" style="251" hidden="1" customWidth="1"/>
    <col min="9514" max="9514" width="13.85546875" style="251" customWidth="1"/>
    <col min="9515" max="9515" width="15.42578125" style="251" bestFit="1" customWidth="1"/>
    <col min="9516" max="9516" width="14" style="251" customWidth="1"/>
    <col min="9517" max="9517" width="46.28515625" style="251" customWidth="1"/>
    <col min="9518" max="9518" width="11.28515625" style="251" customWidth="1"/>
    <col min="9519" max="9728" width="11.42578125" style="251"/>
    <col min="9729" max="9729" width="0.140625" style="251" customWidth="1"/>
    <col min="9730" max="9730" width="3.7109375" style="251" bestFit="1" customWidth="1"/>
    <col min="9731" max="9731" width="4" style="251" bestFit="1" customWidth="1"/>
    <col min="9732" max="9732" width="41" style="251" customWidth="1"/>
    <col min="9733" max="9736" width="0" style="251" hidden="1" customWidth="1"/>
    <col min="9737" max="9737" width="14.28515625" style="251" customWidth="1"/>
    <col min="9738" max="9739" width="0" style="251" hidden="1" customWidth="1"/>
    <col min="9740" max="9740" width="17" style="251" customWidth="1"/>
    <col min="9741" max="9742" width="0" style="251" hidden="1" customWidth="1"/>
    <col min="9743" max="9743" width="14.28515625" style="251" customWidth="1"/>
    <col min="9744" max="9744" width="12.7109375" style="251" customWidth="1"/>
    <col min="9745" max="9745" width="14.140625" style="251" customWidth="1"/>
    <col min="9746" max="9747" width="0" style="251" hidden="1" customWidth="1"/>
    <col min="9748" max="9748" width="13.85546875" style="251" customWidth="1"/>
    <col min="9749" max="9750" width="0" style="251" hidden="1" customWidth="1"/>
    <col min="9751" max="9751" width="19.140625" style="251" customWidth="1"/>
    <col min="9752" max="9752" width="15.7109375" style="251" bestFit="1" customWidth="1"/>
    <col min="9753" max="9754" width="0" style="251" hidden="1" customWidth="1"/>
    <col min="9755" max="9755" width="13" style="251" customWidth="1"/>
    <col min="9756" max="9757" width="0" style="251" hidden="1" customWidth="1"/>
    <col min="9758" max="9758" width="16.5703125" style="251" customWidth="1"/>
    <col min="9759" max="9760" width="0" style="251" hidden="1" customWidth="1"/>
    <col min="9761" max="9761" width="13.85546875" style="251" customWidth="1"/>
    <col min="9762" max="9763" width="0" style="251" hidden="1" customWidth="1"/>
    <col min="9764" max="9764" width="13" style="251" customWidth="1"/>
    <col min="9765" max="9766" width="0" style="251" hidden="1" customWidth="1"/>
    <col min="9767" max="9767" width="11.42578125" style="251" customWidth="1"/>
    <col min="9768" max="9769" width="0" style="251" hidden="1" customWidth="1"/>
    <col min="9770" max="9770" width="13.85546875" style="251" customWidth="1"/>
    <col min="9771" max="9771" width="15.42578125" style="251" bestFit="1" customWidth="1"/>
    <col min="9772" max="9772" width="14" style="251" customWidth="1"/>
    <col min="9773" max="9773" width="46.28515625" style="251" customWidth="1"/>
    <col min="9774" max="9774" width="11.28515625" style="251" customWidth="1"/>
    <col min="9775" max="9984" width="11.42578125" style="251"/>
    <col min="9985" max="9985" width="0.140625" style="251" customWidth="1"/>
    <col min="9986" max="9986" width="3.7109375" style="251" bestFit="1" customWidth="1"/>
    <col min="9987" max="9987" width="4" style="251" bestFit="1" customWidth="1"/>
    <col min="9988" max="9988" width="41" style="251" customWidth="1"/>
    <col min="9989" max="9992" width="0" style="251" hidden="1" customWidth="1"/>
    <col min="9993" max="9993" width="14.28515625" style="251" customWidth="1"/>
    <col min="9994" max="9995" width="0" style="251" hidden="1" customWidth="1"/>
    <col min="9996" max="9996" width="17" style="251" customWidth="1"/>
    <col min="9997" max="9998" width="0" style="251" hidden="1" customWidth="1"/>
    <col min="9999" max="9999" width="14.28515625" style="251" customWidth="1"/>
    <col min="10000" max="10000" width="12.7109375" style="251" customWidth="1"/>
    <col min="10001" max="10001" width="14.140625" style="251" customWidth="1"/>
    <col min="10002" max="10003" width="0" style="251" hidden="1" customWidth="1"/>
    <col min="10004" max="10004" width="13.85546875" style="251" customWidth="1"/>
    <col min="10005" max="10006" width="0" style="251" hidden="1" customWidth="1"/>
    <col min="10007" max="10007" width="19.140625" style="251" customWidth="1"/>
    <col min="10008" max="10008" width="15.7109375" style="251" bestFit="1" customWidth="1"/>
    <col min="10009" max="10010" width="0" style="251" hidden="1" customWidth="1"/>
    <col min="10011" max="10011" width="13" style="251" customWidth="1"/>
    <col min="10012" max="10013" width="0" style="251" hidden="1" customWidth="1"/>
    <col min="10014" max="10014" width="16.5703125" style="251" customWidth="1"/>
    <col min="10015" max="10016" width="0" style="251" hidden="1" customWidth="1"/>
    <col min="10017" max="10017" width="13.85546875" style="251" customWidth="1"/>
    <col min="10018" max="10019" width="0" style="251" hidden="1" customWidth="1"/>
    <col min="10020" max="10020" width="13" style="251" customWidth="1"/>
    <col min="10021" max="10022" width="0" style="251" hidden="1" customWidth="1"/>
    <col min="10023" max="10023" width="11.42578125" style="251" customWidth="1"/>
    <col min="10024" max="10025" width="0" style="251" hidden="1" customWidth="1"/>
    <col min="10026" max="10026" width="13.85546875" style="251" customWidth="1"/>
    <col min="10027" max="10027" width="15.42578125" style="251" bestFit="1" customWidth="1"/>
    <col min="10028" max="10028" width="14" style="251" customWidth="1"/>
    <col min="10029" max="10029" width="46.28515625" style="251" customWidth="1"/>
    <col min="10030" max="10030" width="11.28515625" style="251" customWidth="1"/>
    <col min="10031" max="10240" width="11.42578125" style="251"/>
    <col min="10241" max="10241" width="0.140625" style="251" customWidth="1"/>
    <col min="10242" max="10242" width="3.7109375" style="251" bestFit="1" customWidth="1"/>
    <col min="10243" max="10243" width="4" style="251" bestFit="1" customWidth="1"/>
    <col min="10244" max="10244" width="41" style="251" customWidth="1"/>
    <col min="10245" max="10248" width="0" style="251" hidden="1" customWidth="1"/>
    <col min="10249" max="10249" width="14.28515625" style="251" customWidth="1"/>
    <col min="10250" max="10251" width="0" style="251" hidden="1" customWidth="1"/>
    <col min="10252" max="10252" width="17" style="251" customWidth="1"/>
    <col min="10253" max="10254" width="0" style="251" hidden="1" customWidth="1"/>
    <col min="10255" max="10255" width="14.28515625" style="251" customWidth="1"/>
    <col min="10256" max="10256" width="12.7109375" style="251" customWidth="1"/>
    <col min="10257" max="10257" width="14.140625" style="251" customWidth="1"/>
    <col min="10258" max="10259" width="0" style="251" hidden="1" customWidth="1"/>
    <col min="10260" max="10260" width="13.85546875" style="251" customWidth="1"/>
    <col min="10261" max="10262" width="0" style="251" hidden="1" customWidth="1"/>
    <col min="10263" max="10263" width="19.140625" style="251" customWidth="1"/>
    <col min="10264" max="10264" width="15.7109375" style="251" bestFit="1" customWidth="1"/>
    <col min="10265" max="10266" width="0" style="251" hidden="1" customWidth="1"/>
    <col min="10267" max="10267" width="13" style="251" customWidth="1"/>
    <col min="10268" max="10269" width="0" style="251" hidden="1" customWidth="1"/>
    <col min="10270" max="10270" width="16.5703125" style="251" customWidth="1"/>
    <col min="10271" max="10272" width="0" style="251" hidden="1" customWidth="1"/>
    <col min="10273" max="10273" width="13.85546875" style="251" customWidth="1"/>
    <col min="10274" max="10275" width="0" style="251" hidden="1" customWidth="1"/>
    <col min="10276" max="10276" width="13" style="251" customWidth="1"/>
    <col min="10277" max="10278" width="0" style="251" hidden="1" customWidth="1"/>
    <col min="10279" max="10279" width="11.42578125" style="251" customWidth="1"/>
    <col min="10280" max="10281" width="0" style="251" hidden="1" customWidth="1"/>
    <col min="10282" max="10282" width="13.85546875" style="251" customWidth="1"/>
    <col min="10283" max="10283" width="15.42578125" style="251" bestFit="1" customWidth="1"/>
    <col min="10284" max="10284" width="14" style="251" customWidth="1"/>
    <col min="10285" max="10285" width="46.28515625" style="251" customWidth="1"/>
    <col min="10286" max="10286" width="11.28515625" style="251" customWidth="1"/>
    <col min="10287" max="10496" width="11.42578125" style="251"/>
    <col min="10497" max="10497" width="0.140625" style="251" customWidth="1"/>
    <col min="10498" max="10498" width="3.7109375" style="251" bestFit="1" customWidth="1"/>
    <col min="10499" max="10499" width="4" style="251" bestFit="1" customWidth="1"/>
    <col min="10500" max="10500" width="41" style="251" customWidth="1"/>
    <col min="10501" max="10504" width="0" style="251" hidden="1" customWidth="1"/>
    <col min="10505" max="10505" width="14.28515625" style="251" customWidth="1"/>
    <col min="10506" max="10507" width="0" style="251" hidden="1" customWidth="1"/>
    <col min="10508" max="10508" width="17" style="251" customWidth="1"/>
    <col min="10509" max="10510" width="0" style="251" hidden="1" customWidth="1"/>
    <col min="10511" max="10511" width="14.28515625" style="251" customWidth="1"/>
    <col min="10512" max="10512" width="12.7109375" style="251" customWidth="1"/>
    <col min="10513" max="10513" width="14.140625" style="251" customWidth="1"/>
    <col min="10514" max="10515" width="0" style="251" hidden="1" customWidth="1"/>
    <col min="10516" max="10516" width="13.85546875" style="251" customWidth="1"/>
    <col min="10517" max="10518" width="0" style="251" hidden="1" customWidth="1"/>
    <col min="10519" max="10519" width="19.140625" style="251" customWidth="1"/>
    <col min="10520" max="10520" width="15.7109375" style="251" bestFit="1" customWidth="1"/>
    <col min="10521" max="10522" width="0" style="251" hidden="1" customWidth="1"/>
    <col min="10523" max="10523" width="13" style="251" customWidth="1"/>
    <col min="10524" max="10525" width="0" style="251" hidden="1" customWidth="1"/>
    <col min="10526" max="10526" width="16.5703125" style="251" customWidth="1"/>
    <col min="10527" max="10528" width="0" style="251" hidden="1" customWidth="1"/>
    <col min="10529" max="10529" width="13.85546875" style="251" customWidth="1"/>
    <col min="10530" max="10531" width="0" style="251" hidden="1" customWidth="1"/>
    <col min="10532" max="10532" width="13" style="251" customWidth="1"/>
    <col min="10533" max="10534" width="0" style="251" hidden="1" customWidth="1"/>
    <col min="10535" max="10535" width="11.42578125" style="251" customWidth="1"/>
    <col min="10536" max="10537" width="0" style="251" hidden="1" customWidth="1"/>
    <col min="10538" max="10538" width="13.85546875" style="251" customWidth="1"/>
    <col min="10539" max="10539" width="15.42578125" style="251" bestFit="1" customWidth="1"/>
    <col min="10540" max="10540" width="14" style="251" customWidth="1"/>
    <col min="10541" max="10541" width="46.28515625" style="251" customWidth="1"/>
    <col min="10542" max="10542" width="11.28515625" style="251" customWidth="1"/>
    <col min="10543" max="10752" width="11.42578125" style="251"/>
    <col min="10753" max="10753" width="0.140625" style="251" customWidth="1"/>
    <col min="10754" max="10754" width="3.7109375" style="251" bestFit="1" customWidth="1"/>
    <col min="10755" max="10755" width="4" style="251" bestFit="1" customWidth="1"/>
    <col min="10756" max="10756" width="41" style="251" customWidth="1"/>
    <col min="10757" max="10760" width="0" style="251" hidden="1" customWidth="1"/>
    <col min="10761" max="10761" width="14.28515625" style="251" customWidth="1"/>
    <col min="10762" max="10763" width="0" style="251" hidden="1" customWidth="1"/>
    <col min="10764" max="10764" width="17" style="251" customWidth="1"/>
    <col min="10765" max="10766" width="0" style="251" hidden="1" customWidth="1"/>
    <col min="10767" max="10767" width="14.28515625" style="251" customWidth="1"/>
    <col min="10768" max="10768" width="12.7109375" style="251" customWidth="1"/>
    <col min="10769" max="10769" width="14.140625" style="251" customWidth="1"/>
    <col min="10770" max="10771" width="0" style="251" hidden="1" customWidth="1"/>
    <col min="10772" max="10772" width="13.85546875" style="251" customWidth="1"/>
    <col min="10773" max="10774" width="0" style="251" hidden="1" customWidth="1"/>
    <col min="10775" max="10775" width="19.140625" style="251" customWidth="1"/>
    <col min="10776" max="10776" width="15.7109375" style="251" bestFit="1" customWidth="1"/>
    <col min="10777" max="10778" width="0" style="251" hidden="1" customWidth="1"/>
    <col min="10779" max="10779" width="13" style="251" customWidth="1"/>
    <col min="10780" max="10781" width="0" style="251" hidden="1" customWidth="1"/>
    <col min="10782" max="10782" width="16.5703125" style="251" customWidth="1"/>
    <col min="10783" max="10784" width="0" style="251" hidden="1" customWidth="1"/>
    <col min="10785" max="10785" width="13.85546875" style="251" customWidth="1"/>
    <col min="10786" max="10787" width="0" style="251" hidden="1" customWidth="1"/>
    <col min="10788" max="10788" width="13" style="251" customWidth="1"/>
    <col min="10789" max="10790" width="0" style="251" hidden="1" customWidth="1"/>
    <col min="10791" max="10791" width="11.42578125" style="251" customWidth="1"/>
    <col min="10792" max="10793" width="0" style="251" hidden="1" customWidth="1"/>
    <col min="10794" max="10794" width="13.85546875" style="251" customWidth="1"/>
    <col min="10795" max="10795" width="15.42578125" style="251" bestFit="1" customWidth="1"/>
    <col min="10796" max="10796" width="14" style="251" customWidth="1"/>
    <col min="10797" max="10797" width="46.28515625" style="251" customWidth="1"/>
    <col min="10798" max="10798" width="11.28515625" style="251" customWidth="1"/>
    <col min="10799" max="11008" width="11.42578125" style="251"/>
    <col min="11009" max="11009" width="0.140625" style="251" customWidth="1"/>
    <col min="11010" max="11010" width="3.7109375" style="251" bestFit="1" customWidth="1"/>
    <col min="11011" max="11011" width="4" style="251" bestFit="1" customWidth="1"/>
    <col min="11012" max="11012" width="41" style="251" customWidth="1"/>
    <col min="11013" max="11016" width="0" style="251" hidden="1" customWidth="1"/>
    <col min="11017" max="11017" width="14.28515625" style="251" customWidth="1"/>
    <col min="11018" max="11019" width="0" style="251" hidden="1" customWidth="1"/>
    <col min="11020" max="11020" width="17" style="251" customWidth="1"/>
    <col min="11021" max="11022" width="0" style="251" hidden="1" customWidth="1"/>
    <col min="11023" max="11023" width="14.28515625" style="251" customWidth="1"/>
    <col min="11024" max="11024" width="12.7109375" style="251" customWidth="1"/>
    <col min="11025" max="11025" width="14.140625" style="251" customWidth="1"/>
    <col min="11026" max="11027" width="0" style="251" hidden="1" customWidth="1"/>
    <col min="11028" max="11028" width="13.85546875" style="251" customWidth="1"/>
    <col min="11029" max="11030" width="0" style="251" hidden="1" customWidth="1"/>
    <col min="11031" max="11031" width="19.140625" style="251" customWidth="1"/>
    <col min="11032" max="11032" width="15.7109375" style="251" bestFit="1" customWidth="1"/>
    <col min="11033" max="11034" width="0" style="251" hidden="1" customWidth="1"/>
    <col min="11035" max="11035" width="13" style="251" customWidth="1"/>
    <col min="11036" max="11037" width="0" style="251" hidden="1" customWidth="1"/>
    <col min="11038" max="11038" width="16.5703125" style="251" customWidth="1"/>
    <col min="11039" max="11040" width="0" style="251" hidden="1" customWidth="1"/>
    <col min="11041" max="11041" width="13.85546875" style="251" customWidth="1"/>
    <col min="11042" max="11043" width="0" style="251" hidden="1" customWidth="1"/>
    <col min="11044" max="11044" width="13" style="251" customWidth="1"/>
    <col min="11045" max="11046" width="0" style="251" hidden="1" customWidth="1"/>
    <col min="11047" max="11047" width="11.42578125" style="251" customWidth="1"/>
    <col min="11048" max="11049" width="0" style="251" hidden="1" customWidth="1"/>
    <col min="11050" max="11050" width="13.85546875" style="251" customWidth="1"/>
    <col min="11051" max="11051" width="15.42578125" style="251" bestFit="1" customWidth="1"/>
    <col min="11052" max="11052" width="14" style="251" customWidth="1"/>
    <col min="11053" max="11053" width="46.28515625" style="251" customWidth="1"/>
    <col min="11054" max="11054" width="11.28515625" style="251" customWidth="1"/>
    <col min="11055" max="11264" width="11.42578125" style="251"/>
    <col min="11265" max="11265" width="0.140625" style="251" customWidth="1"/>
    <col min="11266" max="11266" width="3.7109375" style="251" bestFit="1" customWidth="1"/>
    <col min="11267" max="11267" width="4" style="251" bestFit="1" customWidth="1"/>
    <col min="11268" max="11268" width="41" style="251" customWidth="1"/>
    <col min="11269" max="11272" width="0" style="251" hidden="1" customWidth="1"/>
    <col min="11273" max="11273" width="14.28515625" style="251" customWidth="1"/>
    <col min="11274" max="11275" width="0" style="251" hidden="1" customWidth="1"/>
    <col min="11276" max="11276" width="17" style="251" customWidth="1"/>
    <col min="11277" max="11278" width="0" style="251" hidden="1" customWidth="1"/>
    <col min="11279" max="11279" width="14.28515625" style="251" customWidth="1"/>
    <col min="11280" max="11280" width="12.7109375" style="251" customWidth="1"/>
    <col min="11281" max="11281" width="14.140625" style="251" customWidth="1"/>
    <col min="11282" max="11283" width="0" style="251" hidden="1" customWidth="1"/>
    <col min="11284" max="11284" width="13.85546875" style="251" customWidth="1"/>
    <col min="11285" max="11286" width="0" style="251" hidden="1" customWidth="1"/>
    <col min="11287" max="11287" width="19.140625" style="251" customWidth="1"/>
    <col min="11288" max="11288" width="15.7109375" style="251" bestFit="1" customWidth="1"/>
    <col min="11289" max="11290" width="0" style="251" hidden="1" customWidth="1"/>
    <col min="11291" max="11291" width="13" style="251" customWidth="1"/>
    <col min="11292" max="11293" width="0" style="251" hidden="1" customWidth="1"/>
    <col min="11294" max="11294" width="16.5703125" style="251" customWidth="1"/>
    <col min="11295" max="11296" width="0" style="251" hidden="1" customWidth="1"/>
    <col min="11297" max="11297" width="13.85546875" style="251" customWidth="1"/>
    <col min="11298" max="11299" width="0" style="251" hidden="1" customWidth="1"/>
    <col min="11300" max="11300" width="13" style="251" customWidth="1"/>
    <col min="11301" max="11302" width="0" style="251" hidden="1" customWidth="1"/>
    <col min="11303" max="11303" width="11.42578125" style="251" customWidth="1"/>
    <col min="11304" max="11305" width="0" style="251" hidden="1" customWidth="1"/>
    <col min="11306" max="11306" width="13.85546875" style="251" customWidth="1"/>
    <col min="11307" max="11307" width="15.42578125" style="251" bestFit="1" customWidth="1"/>
    <col min="11308" max="11308" width="14" style="251" customWidth="1"/>
    <col min="11309" max="11309" width="46.28515625" style="251" customWidth="1"/>
    <col min="11310" max="11310" width="11.28515625" style="251" customWidth="1"/>
    <col min="11311" max="11520" width="11.42578125" style="251"/>
    <col min="11521" max="11521" width="0.140625" style="251" customWidth="1"/>
    <col min="11522" max="11522" width="3.7109375" style="251" bestFit="1" customWidth="1"/>
    <col min="11523" max="11523" width="4" style="251" bestFit="1" customWidth="1"/>
    <col min="11524" max="11524" width="41" style="251" customWidth="1"/>
    <col min="11525" max="11528" width="0" style="251" hidden="1" customWidth="1"/>
    <col min="11529" max="11529" width="14.28515625" style="251" customWidth="1"/>
    <col min="11530" max="11531" width="0" style="251" hidden="1" customWidth="1"/>
    <col min="11532" max="11532" width="17" style="251" customWidth="1"/>
    <col min="11533" max="11534" width="0" style="251" hidden="1" customWidth="1"/>
    <col min="11535" max="11535" width="14.28515625" style="251" customWidth="1"/>
    <col min="11536" max="11536" width="12.7109375" style="251" customWidth="1"/>
    <col min="11537" max="11537" width="14.140625" style="251" customWidth="1"/>
    <col min="11538" max="11539" width="0" style="251" hidden="1" customWidth="1"/>
    <col min="11540" max="11540" width="13.85546875" style="251" customWidth="1"/>
    <col min="11541" max="11542" width="0" style="251" hidden="1" customWidth="1"/>
    <col min="11543" max="11543" width="19.140625" style="251" customWidth="1"/>
    <col min="11544" max="11544" width="15.7109375" style="251" bestFit="1" customWidth="1"/>
    <col min="11545" max="11546" width="0" style="251" hidden="1" customWidth="1"/>
    <col min="11547" max="11547" width="13" style="251" customWidth="1"/>
    <col min="11548" max="11549" width="0" style="251" hidden="1" customWidth="1"/>
    <col min="11550" max="11550" width="16.5703125" style="251" customWidth="1"/>
    <col min="11551" max="11552" width="0" style="251" hidden="1" customWidth="1"/>
    <col min="11553" max="11553" width="13.85546875" style="251" customWidth="1"/>
    <col min="11554" max="11555" width="0" style="251" hidden="1" customWidth="1"/>
    <col min="11556" max="11556" width="13" style="251" customWidth="1"/>
    <col min="11557" max="11558" width="0" style="251" hidden="1" customWidth="1"/>
    <col min="11559" max="11559" width="11.42578125" style="251" customWidth="1"/>
    <col min="11560" max="11561" width="0" style="251" hidden="1" customWidth="1"/>
    <col min="11562" max="11562" width="13.85546875" style="251" customWidth="1"/>
    <col min="11563" max="11563" width="15.42578125" style="251" bestFit="1" customWidth="1"/>
    <col min="11564" max="11564" width="14" style="251" customWidth="1"/>
    <col min="11565" max="11565" width="46.28515625" style="251" customWidth="1"/>
    <col min="11566" max="11566" width="11.28515625" style="251" customWidth="1"/>
    <col min="11567" max="11776" width="11.42578125" style="251"/>
    <col min="11777" max="11777" width="0.140625" style="251" customWidth="1"/>
    <col min="11778" max="11778" width="3.7109375" style="251" bestFit="1" customWidth="1"/>
    <col min="11779" max="11779" width="4" style="251" bestFit="1" customWidth="1"/>
    <col min="11780" max="11780" width="41" style="251" customWidth="1"/>
    <col min="11781" max="11784" width="0" style="251" hidden="1" customWidth="1"/>
    <col min="11785" max="11785" width="14.28515625" style="251" customWidth="1"/>
    <col min="11786" max="11787" width="0" style="251" hidden="1" customWidth="1"/>
    <col min="11788" max="11788" width="17" style="251" customWidth="1"/>
    <col min="11789" max="11790" width="0" style="251" hidden="1" customWidth="1"/>
    <col min="11791" max="11791" width="14.28515625" style="251" customWidth="1"/>
    <col min="11792" max="11792" width="12.7109375" style="251" customWidth="1"/>
    <col min="11793" max="11793" width="14.140625" style="251" customWidth="1"/>
    <col min="11794" max="11795" width="0" style="251" hidden="1" customWidth="1"/>
    <col min="11796" max="11796" width="13.85546875" style="251" customWidth="1"/>
    <col min="11797" max="11798" width="0" style="251" hidden="1" customWidth="1"/>
    <col min="11799" max="11799" width="19.140625" style="251" customWidth="1"/>
    <col min="11800" max="11800" width="15.7109375" style="251" bestFit="1" customWidth="1"/>
    <col min="11801" max="11802" width="0" style="251" hidden="1" customWidth="1"/>
    <col min="11803" max="11803" width="13" style="251" customWidth="1"/>
    <col min="11804" max="11805" width="0" style="251" hidden="1" customWidth="1"/>
    <col min="11806" max="11806" width="16.5703125" style="251" customWidth="1"/>
    <col min="11807" max="11808" width="0" style="251" hidden="1" customWidth="1"/>
    <col min="11809" max="11809" width="13.85546875" style="251" customWidth="1"/>
    <col min="11810" max="11811" width="0" style="251" hidden="1" customWidth="1"/>
    <col min="11812" max="11812" width="13" style="251" customWidth="1"/>
    <col min="11813" max="11814" width="0" style="251" hidden="1" customWidth="1"/>
    <col min="11815" max="11815" width="11.42578125" style="251" customWidth="1"/>
    <col min="11816" max="11817" width="0" style="251" hidden="1" customWidth="1"/>
    <col min="11818" max="11818" width="13.85546875" style="251" customWidth="1"/>
    <col min="11819" max="11819" width="15.42578125" style="251" bestFit="1" customWidth="1"/>
    <col min="11820" max="11820" width="14" style="251" customWidth="1"/>
    <col min="11821" max="11821" width="46.28515625" style="251" customWidth="1"/>
    <col min="11822" max="11822" width="11.28515625" style="251" customWidth="1"/>
    <col min="11823" max="12032" width="11.42578125" style="251"/>
    <col min="12033" max="12033" width="0.140625" style="251" customWidth="1"/>
    <col min="12034" max="12034" width="3.7109375" style="251" bestFit="1" customWidth="1"/>
    <col min="12035" max="12035" width="4" style="251" bestFit="1" customWidth="1"/>
    <col min="12036" max="12036" width="41" style="251" customWidth="1"/>
    <col min="12037" max="12040" width="0" style="251" hidden="1" customWidth="1"/>
    <col min="12041" max="12041" width="14.28515625" style="251" customWidth="1"/>
    <col min="12042" max="12043" width="0" style="251" hidden="1" customWidth="1"/>
    <col min="12044" max="12044" width="17" style="251" customWidth="1"/>
    <col min="12045" max="12046" width="0" style="251" hidden="1" customWidth="1"/>
    <col min="12047" max="12047" width="14.28515625" style="251" customWidth="1"/>
    <col min="12048" max="12048" width="12.7109375" style="251" customWidth="1"/>
    <col min="12049" max="12049" width="14.140625" style="251" customWidth="1"/>
    <col min="12050" max="12051" width="0" style="251" hidden="1" customWidth="1"/>
    <col min="12052" max="12052" width="13.85546875" style="251" customWidth="1"/>
    <col min="12053" max="12054" width="0" style="251" hidden="1" customWidth="1"/>
    <col min="12055" max="12055" width="19.140625" style="251" customWidth="1"/>
    <col min="12056" max="12056" width="15.7109375" style="251" bestFit="1" customWidth="1"/>
    <col min="12057" max="12058" width="0" style="251" hidden="1" customWidth="1"/>
    <col min="12059" max="12059" width="13" style="251" customWidth="1"/>
    <col min="12060" max="12061" width="0" style="251" hidden="1" customWidth="1"/>
    <col min="12062" max="12062" width="16.5703125" style="251" customWidth="1"/>
    <col min="12063" max="12064" width="0" style="251" hidden="1" customWidth="1"/>
    <col min="12065" max="12065" width="13.85546875" style="251" customWidth="1"/>
    <col min="12066" max="12067" width="0" style="251" hidden="1" customWidth="1"/>
    <col min="12068" max="12068" width="13" style="251" customWidth="1"/>
    <col min="12069" max="12070" width="0" style="251" hidden="1" customWidth="1"/>
    <col min="12071" max="12071" width="11.42578125" style="251" customWidth="1"/>
    <col min="12072" max="12073" width="0" style="251" hidden="1" customWidth="1"/>
    <col min="12074" max="12074" width="13.85546875" style="251" customWidth="1"/>
    <col min="12075" max="12075" width="15.42578125" style="251" bestFit="1" customWidth="1"/>
    <col min="12076" max="12076" width="14" style="251" customWidth="1"/>
    <col min="12077" max="12077" width="46.28515625" style="251" customWidth="1"/>
    <col min="12078" max="12078" width="11.28515625" style="251" customWidth="1"/>
    <col min="12079" max="12288" width="11.42578125" style="251"/>
    <col min="12289" max="12289" width="0.140625" style="251" customWidth="1"/>
    <col min="12290" max="12290" width="3.7109375" style="251" bestFit="1" customWidth="1"/>
    <col min="12291" max="12291" width="4" style="251" bestFit="1" customWidth="1"/>
    <col min="12292" max="12292" width="41" style="251" customWidth="1"/>
    <col min="12293" max="12296" width="0" style="251" hidden="1" customWidth="1"/>
    <col min="12297" max="12297" width="14.28515625" style="251" customWidth="1"/>
    <col min="12298" max="12299" width="0" style="251" hidden="1" customWidth="1"/>
    <col min="12300" max="12300" width="17" style="251" customWidth="1"/>
    <col min="12301" max="12302" width="0" style="251" hidden="1" customWidth="1"/>
    <col min="12303" max="12303" width="14.28515625" style="251" customWidth="1"/>
    <col min="12304" max="12304" width="12.7109375" style="251" customWidth="1"/>
    <col min="12305" max="12305" width="14.140625" style="251" customWidth="1"/>
    <col min="12306" max="12307" width="0" style="251" hidden="1" customWidth="1"/>
    <col min="12308" max="12308" width="13.85546875" style="251" customWidth="1"/>
    <col min="12309" max="12310" width="0" style="251" hidden="1" customWidth="1"/>
    <col min="12311" max="12311" width="19.140625" style="251" customWidth="1"/>
    <col min="12312" max="12312" width="15.7109375" style="251" bestFit="1" customWidth="1"/>
    <col min="12313" max="12314" width="0" style="251" hidden="1" customWidth="1"/>
    <col min="12315" max="12315" width="13" style="251" customWidth="1"/>
    <col min="12316" max="12317" width="0" style="251" hidden="1" customWidth="1"/>
    <col min="12318" max="12318" width="16.5703125" style="251" customWidth="1"/>
    <col min="12319" max="12320" width="0" style="251" hidden="1" customWidth="1"/>
    <col min="12321" max="12321" width="13.85546875" style="251" customWidth="1"/>
    <col min="12322" max="12323" width="0" style="251" hidden="1" customWidth="1"/>
    <col min="12324" max="12324" width="13" style="251" customWidth="1"/>
    <col min="12325" max="12326" width="0" style="251" hidden="1" customWidth="1"/>
    <col min="12327" max="12327" width="11.42578125" style="251" customWidth="1"/>
    <col min="12328" max="12329" width="0" style="251" hidden="1" customWidth="1"/>
    <col min="12330" max="12330" width="13.85546875" style="251" customWidth="1"/>
    <col min="12331" max="12331" width="15.42578125" style="251" bestFit="1" customWidth="1"/>
    <col min="12332" max="12332" width="14" style="251" customWidth="1"/>
    <col min="12333" max="12333" width="46.28515625" style="251" customWidth="1"/>
    <col min="12334" max="12334" width="11.28515625" style="251" customWidth="1"/>
    <col min="12335" max="12544" width="11.42578125" style="251"/>
    <col min="12545" max="12545" width="0.140625" style="251" customWidth="1"/>
    <col min="12546" max="12546" width="3.7109375" style="251" bestFit="1" customWidth="1"/>
    <col min="12547" max="12547" width="4" style="251" bestFit="1" customWidth="1"/>
    <col min="12548" max="12548" width="41" style="251" customWidth="1"/>
    <col min="12549" max="12552" width="0" style="251" hidden="1" customWidth="1"/>
    <col min="12553" max="12553" width="14.28515625" style="251" customWidth="1"/>
    <col min="12554" max="12555" width="0" style="251" hidden="1" customWidth="1"/>
    <col min="12556" max="12556" width="17" style="251" customWidth="1"/>
    <col min="12557" max="12558" width="0" style="251" hidden="1" customWidth="1"/>
    <col min="12559" max="12559" width="14.28515625" style="251" customWidth="1"/>
    <col min="12560" max="12560" width="12.7109375" style="251" customWidth="1"/>
    <col min="12561" max="12561" width="14.140625" style="251" customWidth="1"/>
    <col min="12562" max="12563" width="0" style="251" hidden="1" customWidth="1"/>
    <col min="12564" max="12564" width="13.85546875" style="251" customWidth="1"/>
    <col min="12565" max="12566" width="0" style="251" hidden="1" customWidth="1"/>
    <col min="12567" max="12567" width="19.140625" style="251" customWidth="1"/>
    <col min="12568" max="12568" width="15.7109375" style="251" bestFit="1" customWidth="1"/>
    <col min="12569" max="12570" width="0" style="251" hidden="1" customWidth="1"/>
    <col min="12571" max="12571" width="13" style="251" customWidth="1"/>
    <col min="12572" max="12573" width="0" style="251" hidden="1" customWidth="1"/>
    <col min="12574" max="12574" width="16.5703125" style="251" customWidth="1"/>
    <col min="12575" max="12576" width="0" style="251" hidden="1" customWidth="1"/>
    <col min="12577" max="12577" width="13.85546875" style="251" customWidth="1"/>
    <col min="12578" max="12579" width="0" style="251" hidden="1" customWidth="1"/>
    <col min="12580" max="12580" width="13" style="251" customWidth="1"/>
    <col min="12581" max="12582" width="0" style="251" hidden="1" customWidth="1"/>
    <col min="12583" max="12583" width="11.42578125" style="251" customWidth="1"/>
    <col min="12584" max="12585" width="0" style="251" hidden="1" customWidth="1"/>
    <col min="12586" max="12586" width="13.85546875" style="251" customWidth="1"/>
    <col min="12587" max="12587" width="15.42578125" style="251" bestFit="1" customWidth="1"/>
    <col min="12588" max="12588" width="14" style="251" customWidth="1"/>
    <col min="12589" max="12589" width="46.28515625" style="251" customWidth="1"/>
    <col min="12590" max="12590" width="11.28515625" style="251" customWidth="1"/>
    <col min="12591" max="12800" width="11.42578125" style="251"/>
    <col min="12801" max="12801" width="0.140625" style="251" customWidth="1"/>
    <col min="12802" max="12802" width="3.7109375" style="251" bestFit="1" customWidth="1"/>
    <col min="12803" max="12803" width="4" style="251" bestFit="1" customWidth="1"/>
    <col min="12804" max="12804" width="41" style="251" customWidth="1"/>
    <col min="12805" max="12808" width="0" style="251" hidden="1" customWidth="1"/>
    <col min="12809" max="12809" width="14.28515625" style="251" customWidth="1"/>
    <col min="12810" max="12811" width="0" style="251" hidden="1" customWidth="1"/>
    <col min="12812" max="12812" width="17" style="251" customWidth="1"/>
    <col min="12813" max="12814" width="0" style="251" hidden="1" customWidth="1"/>
    <col min="12815" max="12815" width="14.28515625" style="251" customWidth="1"/>
    <col min="12816" max="12816" width="12.7109375" style="251" customWidth="1"/>
    <col min="12817" max="12817" width="14.140625" style="251" customWidth="1"/>
    <col min="12818" max="12819" width="0" style="251" hidden="1" customWidth="1"/>
    <col min="12820" max="12820" width="13.85546875" style="251" customWidth="1"/>
    <col min="12821" max="12822" width="0" style="251" hidden="1" customWidth="1"/>
    <col min="12823" max="12823" width="19.140625" style="251" customWidth="1"/>
    <col min="12824" max="12824" width="15.7109375" style="251" bestFit="1" customWidth="1"/>
    <col min="12825" max="12826" width="0" style="251" hidden="1" customWidth="1"/>
    <col min="12827" max="12827" width="13" style="251" customWidth="1"/>
    <col min="12828" max="12829" width="0" style="251" hidden="1" customWidth="1"/>
    <col min="12830" max="12830" width="16.5703125" style="251" customWidth="1"/>
    <col min="12831" max="12832" width="0" style="251" hidden="1" customWidth="1"/>
    <col min="12833" max="12833" width="13.85546875" style="251" customWidth="1"/>
    <col min="12834" max="12835" width="0" style="251" hidden="1" customWidth="1"/>
    <col min="12836" max="12836" width="13" style="251" customWidth="1"/>
    <col min="12837" max="12838" width="0" style="251" hidden="1" customWidth="1"/>
    <col min="12839" max="12839" width="11.42578125" style="251" customWidth="1"/>
    <col min="12840" max="12841" width="0" style="251" hidden="1" customWidth="1"/>
    <col min="12842" max="12842" width="13.85546875" style="251" customWidth="1"/>
    <col min="12843" max="12843" width="15.42578125" style="251" bestFit="1" customWidth="1"/>
    <col min="12844" max="12844" width="14" style="251" customWidth="1"/>
    <col min="12845" max="12845" width="46.28515625" style="251" customWidth="1"/>
    <col min="12846" max="12846" width="11.28515625" style="251" customWidth="1"/>
    <col min="12847" max="13056" width="11.42578125" style="251"/>
    <col min="13057" max="13057" width="0.140625" style="251" customWidth="1"/>
    <col min="13058" max="13058" width="3.7109375" style="251" bestFit="1" customWidth="1"/>
    <col min="13059" max="13059" width="4" style="251" bestFit="1" customWidth="1"/>
    <col min="13060" max="13060" width="41" style="251" customWidth="1"/>
    <col min="13061" max="13064" width="0" style="251" hidden="1" customWidth="1"/>
    <col min="13065" max="13065" width="14.28515625" style="251" customWidth="1"/>
    <col min="13066" max="13067" width="0" style="251" hidden="1" customWidth="1"/>
    <col min="13068" max="13068" width="17" style="251" customWidth="1"/>
    <col min="13069" max="13070" width="0" style="251" hidden="1" customWidth="1"/>
    <col min="13071" max="13071" width="14.28515625" style="251" customWidth="1"/>
    <col min="13072" max="13072" width="12.7109375" style="251" customWidth="1"/>
    <col min="13073" max="13073" width="14.140625" style="251" customWidth="1"/>
    <col min="13074" max="13075" width="0" style="251" hidden="1" customWidth="1"/>
    <col min="13076" max="13076" width="13.85546875" style="251" customWidth="1"/>
    <col min="13077" max="13078" width="0" style="251" hidden="1" customWidth="1"/>
    <col min="13079" max="13079" width="19.140625" style="251" customWidth="1"/>
    <col min="13080" max="13080" width="15.7109375" style="251" bestFit="1" customWidth="1"/>
    <col min="13081" max="13082" width="0" style="251" hidden="1" customWidth="1"/>
    <col min="13083" max="13083" width="13" style="251" customWidth="1"/>
    <col min="13084" max="13085" width="0" style="251" hidden="1" customWidth="1"/>
    <col min="13086" max="13086" width="16.5703125" style="251" customWidth="1"/>
    <col min="13087" max="13088" width="0" style="251" hidden="1" customWidth="1"/>
    <col min="13089" max="13089" width="13.85546875" style="251" customWidth="1"/>
    <col min="13090" max="13091" width="0" style="251" hidden="1" customWidth="1"/>
    <col min="13092" max="13092" width="13" style="251" customWidth="1"/>
    <col min="13093" max="13094" width="0" style="251" hidden="1" customWidth="1"/>
    <col min="13095" max="13095" width="11.42578125" style="251" customWidth="1"/>
    <col min="13096" max="13097" width="0" style="251" hidden="1" customWidth="1"/>
    <col min="13098" max="13098" width="13.85546875" style="251" customWidth="1"/>
    <col min="13099" max="13099" width="15.42578125" style="251" bestFit="1" customWidth="1"/>
    <col min="13100" max="13100" width="14" style="251" customWidth="1"/>
    <col min="13101" max="13101" width="46.28515625" style="251" customWidth="1"/>
    <col min="13102" max="13102" width="11.28515625" style="251" customWidth="1"/>
    <col min="13103" max="13312" width="11.42578125" style="251"/>
    <col min="13313" max="13313" width="0.140625" style="251" customWidth="1"/>
    <col min="13314" max="13314" width="3.7109375" style="251" bestFit="1" customWidth="1"/>
    <col min="13315" max="13315" width="4" style="251" bestFit="1" customWidth="1"/>
    <col min="13316" max="13316" width="41" style="251" customWidth="1"/>
    <col min="13317" max="13320" width="0" style="251" hidden="1" customWidth="1"/>
    <col min="13321" max="13321" width="14.28515625" style="251" customWidth="1"/>
    <col min="13322" max="13323" width="0" style="251" hidden="1" customWidth="1"/>
    <col min="13324" max="13324" width="17" style="251" customWidth="1"/>
    <col min="13325" max="13326" width="0" style="251" hidden="1" customWidth="1"/>
    <col min="13327" max="13327" width="14.28515625" style="251" customWidth="1"/>
    <col min="13328" max="13328" width="12.7109375" style="251" customWidth="1"/>
    <col min="13329" max="13329" width="14.140625" style="251" customWidth="1"/>
    <col min="13330" max="13331" width="0" style="251" hidden="1" customWidth="1"/>
    <col min="13332" max="13332" width="13.85546875" style="251" customWidth="1"/>
    <col min="13333" max="13334" width="0" style="251" hidden="1" customWidth="1"/>
    <col min="13335" max="13335" width="19.140625" style="251" customWidth="1"/>
    <col min="13336" max="13336" width="15.7109375" style="251" bestFit="1" customWidth="1"/>
    <col min="13337" max="13338" width="0" style="251" hidden="1" customWidth="1"/>
    <col min="13339" max="13339" width="13" style="251" customWidth="1"/>
    <col min="13340" max="13341" width="0" style="251" hidden="1" customWidth="1"/>
    <col min="13342" max="13342" width="16.5703125" style="251" customWidth="1"/>
    <col min="13343" max="13344" width="0" style="251" hidden="1" customWidth="1"/>
    <col min="13345" max="13345" width="13.85546875" style="251" customWidth="1"/>
    <col min="13346" max="13347" width="0" style="251" hidden="1" customWidth="1"/>
    <col min="13348" max="13348" width="13" style="251" customWidth="1"/>
    <col min="13349" max="13350" width="0" style="251" hidden="1" customWidth="1"/>
    <col min="13351" max="13351" width="11.42578125" style="251" customWidth="1"/>
    <col min="13352" max="13353" width="0" style="251" hidden="1" customWidth="1"/>
    <col min="13354" max="13354" width="13.85546875" style="251" customWidth="1"/>
    <col min="13355" max="13355" width="15.42578125" style="251" bestFit="1" customWidth="1"/>
    <col min="13356" max="13356" width="14" style="251" customWidth="1"/>
    <col min="13357" max="13357" width="46.28515625" style="251" customWidth="1"/>
    <col min="13358" max="13358" width="11.28515625" style="251" customWidth="1"/>
    <col min="13359" max="13568" width="11.42578125" style="251"/>
    <col min="13569" max="13569" width="0.140625" style="251" customWidth="1"/>
    <col min="13570" max="13570" width="3.7109375" style="251" bestFit="1" customWidth="1"/>
    <col min="13571" max="13571" width="4" style="251" bestFit="1" customWidth="1"/>
    <col min="13572" max="13572" width="41" style="251" customWidth="1"/>
    <col min="13573" max="13576" width="0" style="251" hidden="1" customWidth="1"/>
    <col min="13577" max="13577" width="14.28515625" style="251" customWidth="1"/>
    <col min="13578" max="13579" width="0" style="251" hidden="1" customWidth="1"/>
    <col min="13580" max="13580" width="17" style="251" customWidth="1"/>
    <col min="13581" max="13582" width="0" style="251" hidden="1" customWidth="1"/>
    <col min="13583" max="13583" width="14.28515625" style="251" customWidth="1"/>
    <col min="13584" max="13584" width="12.7109375" style="251" customWidth="1"/>
    <col min="13585" max="13585" width="14.140625" style="251" customWidth="1"/>
    <col min="13586" max="13587" width="0" style="251" hidden="1" customWidth="1"/>
    <col min="13588" max="13588" width="13.85546875" style="251" customWidth="1"/>
    <col min="13589" max="13590" width="0" style="251" hidden="1" customWidth="1"/>
    <col min="13591" max="13591" width="19.140625" style="251" customWidth="1"/>
    <col min="13592" max="13592" width="15.7109375" style="251" bestFit="1" customWidth="1"/>
    <col min="13593" max="13594" width="0" style="251" hidden="1" customWidth="1"/>
    <col min="13595" max="13595" width="13" style="251" customWidth="1"/>
    <col min="13596" max="13597" width="0" style="251" hidden="1" customWidth="1"/>
    <col min="13598" max="13598" width="16.5703125" style="251" customWidth="1"/>
    <col min="13599" max="13600" width="0" style="251" hidden="1" customWidth="1"/>
    <col min="13601" max="13601" width="13.85546875" style="251" customWidth="1"/>
    <col min="13602" max="13603" width="0" style="251" hidden="1" customWidth="1"/>
    <col min="13604" max="13604" width="13" style="251" customWidth="1"/>
    <col min="13605" max="13606" width="0" style="251" hidden="1" customWidth="1"/>
    <col min="13607" max="13607" width="11.42578125" style="251" customWidth="1"/>
    <col min="13608" max="13609" width="0" style="251" hidden="1" customWidth="1"/>
    <col min="13610" max="13610" width="13.85546875" style="251" customWidth="1"/>
    <col min="13611" max="13611" width="15.42578125" style="251" bestFit="1" customWidth="1"/>
    <col min="13612" max="13612" width="14" style="251" customWidth="1"/>
    <col min="13613" max="13613" width="46.28515625" style="251" customWidth="1"/>
    <col min="13614" max="13614" width="11.28515625" style="251" customWidth="1"/>
    <col min="13615" max="13824" width="11.42578125" style="251"/>
    <col min="13825" max="13825" width="0.140625" style="251" customWidth="1"/>
    <col min="13826" max="13826" width="3.7109375" style="251" bestFit="1" customWidth="1"/>
    <col min="13827" max="13827" width="4" style="251" bestFit="1" customWidth="1"/>
    <col min="13828" max="13828" width="41" style="251" customWidth="1"/>
    <col min="13829" max="13832" width="0" style="251" hidden="1" customWidth="1"/>
    <col min="13833" max="13833" width="14.28515625" style="251" customWidth="1"/>
    <col min="13834" max="13835" width="0" style="251" hidden="1" customWidth="1"/>
    <col min="13836" max="13836" width="17" style="251" customWidth="1"/>
    <col min="13837" max="13838" width="0" style="251" hidden="1" customWidth="1"/>
    <col min="13839" max="13839" width="14.28515625" style="251" customWidth="1"/>
    <col min="13840" max="13840" width="12.7109375" style="251" customWidth="1"/>
    <col min="13841" max="13841" width="14.140625" style="251" customWidth="1"/>
    <col min="13842" max="13843" width="0" style="251" hidden="1" customWidth="1"/>
    <col min="13844" max="13844" width="13.85546875" style="251" customWidth="1"/>
    <col min="13845" max="13846" width="0" style="251" hidden="1" customWidth="1"/>
    <col min="13847" max="13847" width="19.140625" style="251" customWidth="1"/>
    <col min="13848" max="13848" width="15.7109375" style="251" bestFit="1" customWidth="1"/>
    <col min="13849" max="13850" width="0" style="251" hidden="1" customWidth="1"/>
    <col min="13851" max="13851" width="13" style="251" customWidth="1"/>
    <col min="13852" max="13853" width="0" style="251" hidden="1" customWidth="1"/>
    <col min="13854" max="13854" width="16.5703125" style="251" customWidth="1"/>
    <col min="13855" max="13856" width="0" style="251" hidden="1" customWidth="1"/>
    <col min="13857" max="13857" width="13.85546875" style="251" customWidth="1"/>
    <col min="13858" max="13859" width="0" style="251" hidden="1" customWidth="1"/>
    <col min="13860" max="13860" width="13" style="251" customWidth="1"/>
    <col min="13861" max="13862" width="0" style="251" hidden="1" customWidth="1"/>
    <col min="13863" max="13863" width="11.42578125" style="251" customWidth="1"/>
    <col min="13864" max="13865" width="0" style="251" hidden="1" customWidth="1"/>
    <col min="13866" max="13866" width="13.85546875" style="251" customWidth="1"/>
    <col min="13867" max="13867" width="15.42578125" style="251" bestFit="1" customWidth="1"/>
    <col min="13868" max="13868" width="14" style="251" customWidth="1"/>
    <col min="13869" max="13869" width="46.28515625" style="251" customWidth="1"/>
    <col min="13870" max="13870" width="11.28515625" style="251" customWidth="1"/>
    <col min="13871" max="14080" width="11.42578125" style="251"/>
    <col min="14081" max="14081" width="0.140625" style="251" customWidth="1"/>
    <col min="14082" max="14082" width="3.7109375" style="251" bestFit="1" customWidth="1"/>
    <col min="14083" max="14083" width="4" style="251" bestFit="1" customWidth="1"/>
    <col min="14084" max="14084" width="41" style="251" customWidth="1"/>
    <col min="14085" max="14088" width="0" style="251" hidden="1" customWidth="1"/>
    <col min="14089" max="14089" width="14.28515625" style="251" customWidth="1"/>
    <col min="14090" max="14091" width="0" style="251" hidden="1" customWidth="1"/>
    <col min="14092" max="14092" width="17" style="251" customWidth="1"/>
    <col min="14093" max="14094" width="0" style="251" hidden="1" customWidth="1"/>
    <col min="14095" max="14095" width="14.28515625" style="251" customWidth="1"/>
    <col min="14096" max="14096" width="12.7109375" style="251" customWidth="1"/>
    <col min="14097" max="14097" width="14.140625" style="251" customWidth="1"/>
    <col min="14098" max="14099" width="0" style="251" hidden="1" customWidth="1"/>
    <col min="14100" max="14100" width="13.85546875" style="251" customWidth="1"/>
    <col min="14101" max="14102" width="0" style="251" hidden="1" customWidth="1"/>
    <col min="14103" max="14103" width="19.140625" style="251" customWidth="1"/>
    <col min="14104" max="14104" width="15.7109375" style="251" bestFit="1" customWidth="1"/>
    <col min="14105" max="14106" width="0" style="251" hidden="1" customWidth="1"/>
    <col min="14107" max="14107" width="13" style="251" customWidth="1"/>
    <col min="14108" max="14109" width="0" style="251" hidden="1" customWidth="1"/>
    <col min="14110" max="14110" width="16.5703125" style="251" customWidth="1"/>
    <col min="14111" max="14112" width="0" style="251" hidden="1" customWidth="1"/>
    <col min="14113" max="14113" width="13.85546875" style="251" customWidth="1"/>
    <col min="14114" max="14115" width="0" style="251" hidden="1" customWidth="1"/>
    <col min="14116" max="14116" width="13" style="251" customWidth="1"/>
    <col min="14117" max="14118" width="0" style="251" hidden="1" customWidth="1"/>
    <col min="14119" max="14119" width="11.42578125" style="251" customWidth="1"/>
    <col min="14120" max="14121" width="0" style="251" hidden="1" customWidth="1"/>
    <col min="14122" max="14122" width="13.85546875" style="251" customWidth="1"/>
    <col min="14123" max="14123" width="15.42578125" style="251" bestFit="1" customWidth="1"/>
    <col min="14124" max="14124" width="14" style="251" customWidth="1"/>
    <col min="14125" max="14125" width="46.28515625" style="251" customWidth="1"/>
    <col min="14126" max="14126" width="11.28515625" style="251" customWidth="1"/>
    <col min="14127" max="14336" width="11.42578125" style="251"/>
    <col min="14337" max="14337" width="0.140625" style="251" customWidth="1"/>
    <col min="14338" max="14338" width="3.7109375" style="251" bestFit="1" customWidth="1"/>
    <col min="14339" max="14339" width="4" style="251" bestFit="1" customWidth="1"/>
    <col min="14340" max="14340" width="41" style="251" customWidth="1"/>
    <col min="14341" max="14344" width="0" style="251" hidden="1" customWidth="1"/>
    <col min="14345" max="14345" width="14.28515625" style="251" customWidth="1"/>
    <col min="14346" max="14347" width="0" style="251" hidden="1" customWidth="1"/>
    <col min="14348" max="14348" width="17" style="251" customWidth="1"/>
    <col min="14349" max="14350" width="0" style="251" hidden="1" customWidth="1"/>
    <col min="14351" max="14351" width="14.28515625" style="251" customWidth="1"/>
    <col min="14352" max="14352" width="12.7109375" style="251" customWidth="1"/>
    <col min="14353" max="14353" width="14.140625" style="251" customWidth="1"/>
    <col min="14354" max="14355" width="0" style="251" hidden="1" customWidth="1"/>
    <col min="14356" max="14356" width="13.85546875" style="251" customWidth="1"/>
    <col min="14357" max="14358" width="0" style="251" hidden="1" customWidth="1"/>
    <col min="14359" max="14359" width="19.140625" style="251" customWidth="1"/>
    <col min="14360" max="14360" width="15.7109375" style="251" bestFit="1" customWidth="1"/>
    <col min="14361" max="14362" width="0" style="251" hidden="1" customWidth="1"/>
    <col min="14363" max="14363" width="13" style="251" customWidth="1"/>
    <col min="14364" max="14365" width="0" style="251" hidden="1" customWidth="1"/>
    <col min="14366" max="14366" width="16.5703125" style="251" customWidth="1"/>
    <col min="14367" max="14368" width="0" style="251" hidden="1" customWidth="1"/>
    <col min="14369" max="14369" width="13.85546875" style="251" customWidth="1"/>
    <col min="14370" max="14371" width="0" style="251" hidden="1" customWidth="1"/>
    <col min="14372" max="14372" width="13" style="251" customWidth="1"/>
    <col min="14373" max="14374" width="0" style="251" hidden="1" customWidth="1"/>
    <col min="14375" max="14375" width="11.42578125" style="251" customWidth="1"/>
    <col min="14376" max="14377" width="0" style="251" hidden="1" customWidth="1"/>
    <col min="14378" max="14378" width="13.85546875" style="251" customWidth="1"/>
    <col min="14379" max="14379" width="15.42578125" style="251" bestFit="1" customWidth="1"/>
    <col min="14380" max="14380" width="14" style="251" customWidth="1"/>
    <col min="14381" max="14381" width="46.28515625" style="251" customWidth="1"/>
    <col min="14382" max="14382" width="11.28515625" style="251" customWidth="1"/>
    <col min="14383" max="14592" width="11.42578125" style="251"/>
    <col min="14593" max="14593" width="0.140625" style="251" customWidth="1"/>
    <col min="14594" max="14594" width="3.7109375" style="251" bestFit="1" customWidth="1"/>
    <col min="14595" max="14595" width="4" style="251" bestFit="1" customWidth="1"/>
    <col min="14596" max="14596" width="41" style="251" customWidth="1"/>
    <col min="14597" max="14600" width="0" style="251" hidden="1" customWidth="1"/>
    <col min="14601" max="14601" width="14.28515625" style="251" customWidth="1"/>
    <col min="14602" max="14603" width="0" style="251" hidden="1" customWidth="1"/>
    <col min="14604" max="14604" width="17" style="251" customWidth="1"/>
    <col min="14605" max="14606" width="0" style="251" hidden="1" customWidth="1"/>
    <col min="14607" max="14607" width="14.28515625" style="251" customWidth="1"/>
    <col min="14608" max="14608" width="12.7109375" style="251" customWidth="1"/>
    <col min="14609" max="14609" width="14.140625" style="251" customWidth="1"/>
    <col min="14610" max="14611" width="0" style="251" hidden="1" customWidth="1"/>
    <col min="14612" max="14612" width="13.85546875" style="251" customWidth="1"/>
    <col min="14613" max="14614" width="0" style="251" hidden="1" customWidth="1"/>
    <col min="14615" max="14615" width="19.140625" style="251" customWidth="1"/>
    <col min="14616" max="14616" width="15.7109375" style="251" bestFit="1" customWidth="1"/>
    <col min="14617" max="14618" width="0" style="251" hidden="1" customWidth="1"/>
    <col min="14619" max="14619" width="13" style="251" customWidth="1"/>
    <col min="14620" max="14621" width="0" style="251" hidden="1" customWidth="1"/>
    <col min="14622" max="14622" width="16.5703125" style="251" customWidth="1"/>
    <col min="14623" max="14624" width="0" style="251" hidden="1" customWidth="1"/>
    <col min="14625" max="14625" width="13.85546875" style="251" customWidth="1"/>
    <col min="14626" max="14627" width="0" style="251" hidden="1" customWidth="1"/>
    <col min="14628" max="14628" width="13" style="251" customWidth="1"/>
    <col min="14629" max="14630" width="0" style="251" hidden="1" customWidth="1"/>
    <col min="14631" max="14631" width="11.42578125" style="251" customWidth="1"/>
    <col min="14632" max="14633" width="0" style="251" hidden="1" customWidth="1"/>
    <col min="14634" max="14634" width="13.85546875" style="251" customWidth="1"/>
    <col min="14635" max="14635" width="15.42578125" style="251" bestFit="1" customWidth="1"/>
    <col min="14636" max="14636" width="14" style="251" customWidth="1"/>
    <col min="14637" max="14637" width="46.28515625" style="251" customWidth="1"/>
    <col min="14638" max="14638" width="11.28515625" style="251" customWidth="1"/>
    <col min="14639" max="14848" width="11.42578125" style="251"/>
    <col min="14849" max="14849" width="0.140625" style="251" customWidth="1"/>
    <col min="14850" max="14850" width="3.7109375" style="251" bestFit="1" customWidth="1"/>
    <col min="14851" max="14851" width="4" style="251" bestFit="1" customWidth="1"/>
    <col min="14852" max="14852" width="41" style="251" customWidth="1"/>
    <col min="14853" max="14856" width="0" style="251" hidden="1" customWidth="1"/>
    <col min="14857" max="14857" width="14.28515625" style="251" customWidth="1"/>
    <col min="14858" max="14859" width="0" style="251" hidden="1" customWidth="1"/>
    <col min="14860" max="14860" width="17" style="251" customWidth="1"/>
    <col min="14861" max="14862" width="0" style="251" hidden="1" customWidth="1"/>
    <col min="14863" max="14863" width="14.28515625" style="251" customWidth="1"/>
    <col min="14864" max="14864" width="12.7109375" style="251" customWidth="1"/>
    <col min="14865" max="14865" width="14.140625" style="251" customWidth="1"/>
    <col min="14866" max="14867" width="0" style="251" hidden="1" customWidth="1"/>
    <col min="14868" max="14868" width="13.85546875" style="251" customWidth="1"/>
    <col min="14869" max="14870" width="0" style="251" hidden="1" customWidth="1"/>
    <col min="14871" max="14871" width="19.140625" style="251" customWidth="1"/>
    <col min="14872" max="14872" width="15.7109375" style="251" bestFit="1" customWidth="1"/>
    <col min="14873" max="14874" width="0" style="251" hidden="1" customWidth="1"/>
    <col min="14875" max="14875" width="13" style="251" customWidth="1"/>
    <col min="14876" max="14877" width="0" style="251" hidden="1" customWidth="1"/>
    <col min="14878" max="14878" width="16.5703125" style="251" customWidth="1"/>
    <col min="14879" max="14880" width="0" style="251" hidden="1" customWidth="1"/>
    <col min="14881" max="14881" width="13.85546875" style="251" customWidth="1"/>
    <col min="14882" max="14883" width="0" style="251" hidden="1" customWidth="1"/>
    <col min="14884" max="14884" width="13" style="251" customWidth="1"/>
    <col min="14885" max="14886" width="0" style="251" hidden="1" customWidth="1"/>
    <col min="14887" max="14887" width="11.42578125" style="251" customWidth="1"/>
    <col min="14888" max="14889" width="0" style="251" hidden="1" customWidth="1"/>
    <col min="14890" max="14890" width="13.85546875" style="251" customWidth="1"/>
    <col min="14891" max="14891" width="15.42578125" style="251" bestFit="1" customWidth="1"/>
    <col min="14892" max="14892" width="14" style="251" customWidth="1"/>
    <col min="14893" max="14893" width="46.28515625" style="251" customWidth="1"/>
    <col min="14894" max="14894" width="11.28515625" style="251" customWidth="1"/>
    <col min="14895" max="15104" width="11.42578125" style="251"/>
    <col min="15105" max="15105" width="0.140625" style="251" customWidth="1"/>
    <col min="15106" max="15106" width="3.7109375" style="251" bestFit="1" customWidth="1"/>
    <col min="15107" max="15107" width="4" style="251" bestFit="1" customWidth="1"/>
    <col min="15108" max="15108" width="41" style="251" customWidth="1"/>
    <col min="15109" max="15112" width="0" style="251" hidden="1" customWidth="1"/>
    <col min="15113" max="15113" width="14.28515625" style="251" customWidth="1"/>
    <col min="15114" max="15115" width="0" style="251" hidden="1" customWidth="1"/>
    <col min="15116" max="15116" width="17" style="251" customWidth="1"/>
    <col min="15117" max="15118" width="0" style="251" hidden="1" customWidth="1"/>
    <col min="15119" max="15119" width="14.28515625" style="251" customWidth="1"/>
    <col min="15120" max="15120" width="12.7109375" style="251" customWidth="1"/>
    <col min="15121" max="15121" width="14.140625" style="251" customWidth="1"/>
    <col min="15122" max="15123" width="0" style="251" hidden="1" customWidth="1"/>
    <col min="15124" max="15124" width="13.85546875" style="251" customWidth="1"/>
    <col min="15125" max="15126" width="0" style="251" hidden="1" customWidth="1"/>
    <col min="15127" max="15127" width="19.140625" style="251" customWidth="1"/>
    <col min="15128" max="15128" width="15.7109375" style="251" bestFit="1" customWidth="1"/>
    <col min="15129" max="15130" width="0" style="251" hidden="1" customWidth="1"/>
    <col min="15131" max="15131" width="13" style="251" customWidth="1"/>
    <col min="15132" max="15133" width="0" style="251" hidden="1" customWidth="1"/>
    <col min="15134" max="15134" width="16.5703125" style="251" customWidth="1"/>
    <col min="15135" max="15136" width="0" style="251" hidden="1" customWidth="1"/>
    <col min="15137" max="15137" width="13.85546875" style="251" customWidth="1"/>
    <col min="15138" max="15139" width="0" style="251" hidden="1" customWidth="1"/>
    <col min="15140" max="15140" width="13" style="251" customWidth="1"/>
    <col min="15141" max="15142" width="0" style="251" hidden="1" customWidth="1"/>
    <col min="15143" max="15143" width="11.42578125" style="251" customWidth="1"/>
    <col min="15144" max="15145" width="0" style="251" hidden="1" customWidth="1"/>
    <col min="15146" max="15146" width="13.85546875" style="251" customWidth="1"/>
    <col min="15147" max="15147" width="15.42578125" style="251" bestFit="1" customWidth="1"/>
    <col min="15148" max="15148" width="14" style="251" customWidth="1"/>
    <col min="15149" max="15149" width="46.28515625" style="251" customWidth="1"/>
    <col min="15150" max="15150" width="11.28515625" style="251" customWidth="1"/>
    <col min="15151" max="15360" width="11.42578125" style="251"/>
    <col min="15361" max="15361" width="0.140625" style="251" customWidth="1"/>
    <col min="15362" max="15362" width="3.7109375" style="251" bestFit="1" customWidth="1"/>
    <col min="15363" max="15363" width="4" style="251" bestFit="1" customWidth="1"/>
    <col min="15364" max="15364" width="41" style="251" customWidth="1"/>
    <col min="15365" max="15368" width="0" style="251" hidden="1" customWidth="1"/>
    <col min="15369" max="15369" width="14.28515625" style="251" customWidth="1"/>
    <col min="15370" max="15371" width="0" style="251" hidden="1" customWidth="1"/>
    <col min="15372" max="15372" width="17" style="251" customWidth="1"/>
    <col min="15373" max="15374" width="0" style="251" hidden="1" customWidth="1"/>
    <col min="15375" max="15375" width="14.28515625" style="251" customWidth="1"/>
    <col min="15376" max="15376" width="12.7109375" style="251" customWidth="1"/>
    <col min="15377" max="15377" width="14.140625" style="251" customWidth="1"/>
    <col min="15378" max="15379" width="0" style="251" hidden="1" customWidth="1"/>
    <col min="15380" max="15380" width="13.85546875" style="251" customWidth="1"/>
    <col min="15381" max="15382" width="0" style="251" hidden="1" customWidth="1"/>
    <col min="15383" max="15383" width="19.140625" style="251" customWidth="1"/>
    <col min="15384" max="15384" width="15.7109375" style="251" bestFit="1" customWidth="1"/>
    <col min="15385" max="15386" width="0" style="251" hidden="1" customWidth="1"/>
    <col min="15387" max="15387" width="13" style="251" customWidth="1"/>
    <col min="15388" max="15389" width="0" style="251" hidden="1" customWidth="1"/>
    <col min="15390" max="15390" width="16.5703125" style="251" customWidth="1"/>
    <col min="15391" max="15392" width="0" style="251" hidden="1" customWidth="1"/>
    <col min="15393" max="15393" width="13.85546875" style="251" customWidth="1"/>
    <col min="15394" max="15395" width="0" style="251" hidden="1" customWidth="1"/>
    <col min="15396" max="15396" width="13" style="251" customWidth="1"/>
    <col min="15397" max="15398" width="0" style="251" hidden="1" customWidth="1"/>
    <col min="15399" max="15399" width="11.42578125" style="251" customWidth="1"/>
    <col min="15400" max="15401" width="0" style="251" hidden="1" customWidth="1"/>
    <col min="15402" max="15402" width="13.85546875" style="251" customWidth="1"/>
    <col min="15403" max="15403" width="15.42578125" style="251" bestFit="1" customWidth="1"/>
    <col min="15404" max="15404" width="14" style="251" customWidth="1"/>
    <col min="15405" max="15405" width="46.28515625" style="251" customWidth="1"/>
    <col min="15406" max="15406" width="11.28515625" style="251" customWidth="1"/>
    <col min="15407" max="15616" width="11.42578125" style="251"/>
    <col min="15617" max="15617" width="0.140625" style="251" customWidth="1"/>
    <col min="15618" max="15618" width="3.7109375" style="251" bestFit="1" customWidth="1"/>
    <col min="15619" max="15619" width="4" style="251" bestFit="1" customWidth="1"/>
    <col min="15620" max="15620" width="41" style="251" customWidth="1"/>
    <col min="15621" max="15624" width="0" style="251" hidden="1" customWidth="1"/>
    <col min="15625" max="15625" width="14.28515625" style="251" customWidth="1"/>
    <col min="15626" max="15627" width="0" style="251" hidden="1" customWidth="1"/>
    <col min="15628" max="15628" width="17" style="251" customWidth="1"/>
    <col min="15629" max="15630" width="0" style="251" hidden="1" customWidth="1"/>
    <col min="15631" max="15631" width="14.28515625" style="251" customWidth="1"/>
    <col min="15632" max="15632" width="12.7109375" style="251" customWidth="1"/>
    <col min="15633" max="15633" width="14.140625" style="251" customWidth="1"/>
    <col min="15634" max="15635" width="0" style="251" hidden="1" customWidth="1"/>
    <col min="15636" max="15636" width="13.85546875" style="251" customWidth="1"/>
    <col min="15637" max="15638" width="0" style="251" hidden="1" customWidth="1"/>
    <col min="15639" max="15639" width="19.140625" style="251" customWidth="1"/>
    <col min="15640" max="15640" width="15.7109375" style="251" bestFit="1" customWidth="1"/>
    <col min="15641" max="15642" width="0" style="251" hidden="1" customWidth="1"/>
    <col min="15643" max="15643" width="13" style="251" customWidth="1"/>
    <col min="15644" max="15645" width="0" style="251" hidden="1" customWidth="1"/>
    <col min="15646" max="15646" width="16.5703125" style="251" customWidth="1"/>
    <col min="15647" max="15648" width="0" style="251" hidden="1" customWidth="1"/>
    <col min="15649" max="15649" width="13.85546875" style="251" customWidth="1"/>
    <col min="15650" max="15651" width="0" style="251" hidden="1" customWidth="1"/>
    <col min="15652" max="15652" width="13" style="251" customWidth="1"/>
    <col min="15653" max="15654" width="0" style="251" hidden="1" customWidth="1"/>
    <col min="15655" max="15655" width="11.42578125" style="251" customWidth="1"/>
    <col min="15656" max="15657" width="0" style="251" hidden="1" customWidth="1"/>
    <col min="15658" max="15658" width="13.85546875" style="251" customWidth="1"/>
    <col min="15659" max="15659" width="15.42578125" style="251" bestFit="1" customWidth="1"/>
    <col min="15660" max="15660" width="14" style="251" customWidth="1"/>
    <col min="15661" max="15661" width="46.28515625" style="251" customWidth="1"/>
    <col min="15662" max="15662" width="11.28515625" style="251" customWidth="1"/>
    <col min="15663" max="15872" width="11.42578125" style="251"/>
    <col min="15873" max="15873" width="0.140625" style="251" customWidth="1"/>
    <col min="15874" max="15874" width="3.7109375" style="251" bestFit="1" customWidth="1"/>
    <col min="15875" max="15875" width="4" style="251" bestFit="1" customWidth="1"/>
    <col min="15876" max="15876" width="41" style="251" customWidth="1"/>
    <col min="15877" max="15880" width="0" style="251" hidden="1" customWidth="1"/>
    <col min="15881" max="15881" width="14.28515625" style="251" customWidth="1"/>
    <col min="15882" max="15883" width="0" style="251" hidden="1" customWidth="1"/>
    <col min="15884" max="15884" width="17" style="251" customWidth="1"/>
    <col min="15885" max="15886" width="0" style="251" hidden="1" customWidth="1"/>
    <col min="15887" max="15887" width="14.28515625" style="251" customWidth="1"/>
    <col min="15888" max="15888" width="12.7109375" style="251" customWidth="1"/>
    <col min="15889" max="15889" width="14.140625" style="251" customWidth="1"/>
    <col min="15890" max="15891" width="0" style="251" hidden="1" customWidth="1"/>
    <col min="15892" max="15892" width="13.85546875" style="251" customWidth="1"/>
    <col min="15893" max="15894" width="0" style="251" hidden="1" customWidth="1"/>
    <col min="15895" max="15895" width="19.140625" style="251" customWidth="1"/>
    <col min="15896" max="15896" width="15.7109375" style="251" bestFit="1" customWidth="1"/>
    <col min="15897" max="15898" width="0" style="251" hidden="1" customWidth="1"/>
    <col min="15899" max="15899" width="13" style="251" customWidth="1"/>
    <col min="15900" max="15901" width="0" style="251" hidden="1" customWidth="1"/>
    <col min="15902" max="15902" width="16.5703125" style="251" customWidth="1"/>
    <col min="15903" max="15904" width="0" style="251" hidden="1" customWidth="1"/>
    <col min="15905" max="15905" width="13.85546875" style="251" customWidth="1"/>
    <col min="15906" max="15907" width="0" style="251" hidden="1" customWidth="1"/>
    <col min="15908" max="15908" width="13" style="251" customWidth="1"/>
    <col min="15909" max="15910" width="0" style="251" hidden="1" customWidth="1"/>
    <col min="15911" max="15911" width="11.42578125" style="251" customWidth="1"/>
    <col min="15912" max="15913" width="0" style="251" hidden="1" customWidth="1"/>
    <col min="15914" max="15914" width="13.85546875" style="251" customWidth="1"/>
    <col min="15915" max="15915" width="15.42578125" style="251" bestFit="1" customWidth="1"/>
    <col min="15916" max="15916" width="14" style="251" customWidth="1"/>
    <col min="15917" max="15917" width="46.28515625" style="251" customWidth="1"/>
    <col min="15918" max="15918" width="11.28515625" style="251" customWidth="1"/>
    <col min="15919" max="16128" width="11.42578125" style="251"/>
    <col min="16129" max="16129" width="0.140625" style="251" customWidth="1"/>
    <col min="16130" max="16130" width="3.7109375" style="251" bestFit="1" customWidth="1"/>
    <col min="16131" max="16131" width="4" style="251" bestFit="1" customWidth="1"/>
    <col min="16132" max="16132" width="41" style="251" customWidth="1"/>
    <col min="16133" max="16136" width="0" style="251" hidden="1" customWidth="1"/>
    <col min="16137" max="16137" width="14.28515625" style="251" customWidth="1"/>
    <col min="16138" max="16139" width="0" style="251" hidden="1" customWidth="1"/>
    <col min="16140" max="16140" width="17" style="251" customWidth="1"/>
    <col min="16141" max="16142" width="0" style="251" hidden="1" customWidth="1"/>
    <col min="16143" max="16143" width="14.28515625" style="251" customWidth="1"/>
    <col min="16144" max="16144" width="12.7109375" style="251" customWidth="1"/>
    <col min="16145" max="16145" width="14.140625" style="251" customWidth="1"/>
    <col min="16146" max="16147" width="0" style="251" hidden="1" customWidth="1"/>
    <col min="16148" max="16148" width="13.85546875" style="251" customWidth="1"/>
    <col min="16149" max="16150" width="0" style="251" hidden="1" customWidth="1"/>
    <col min="16151" max="16151" width="19.140625" style="251" customWidth="1"/>
    <col min="16152" max="16152" width="15.7109375" style="251" bestFit="1" customWidth="1"/>
    <col min="16153" max="16154" width="0" style="251" hidden="1" customWidth="1"/>
    <col min="16155" max="16155" width="13" style="251" customWidth="1"/>
    <col min="16156" max="16157" width="0" style="251" hidden="1" customWidth="1"/>
    <col min="16158" max="16158" width="16.5703125" style="251" customWidth="1"/>
    <col min="16159" max="16160" width="0" style="251" hidden="1" customWidth="1"/>
    <col min="16161" max="16161" width="13.85546875" style="251" customWidth="1"/>
    <col min="16162" max="16163" width="0" style="251" hidden="1" customWidth="1"/>
    <col min="16164" max="16164" width="13" style="251" customWidth="1"/>
    <col min="16165" max="16166" width="0" style="251" hidden="1" customWidth="1"/>
    <col min="16167" max="16167" width="11.42578125" style="251" customWidth="1"/>
    <col min="16168" max="16169" width="0" style="251" hidden="1" customWidth="1"/>
    <col min="16170" max="16170" width="13.85546875" style="251" customWidth="1"/>
    <col min="16171" max="16171" width="15.42578125" style="251" bestFit="1" customWidth="1"/>
    <col min="16172" max="16172" width="14" style="251" customWidth="1"/>
    <col min="16173" max="16173" width="46.28515625" style="251" customWidth="1"/>
    <col min="16174" max="16174" width="11.28515625" style="251" customWidth="1"/>
    <col min="16175" max="16384" width="11.42578125" style="251"/>
  </cols>
  <sheetData>
    <row r="2" spans="1:46" ht="35.25" customHeight="1" x14ac:dyDescent="0.25">
      <c r="C2" s="325" t="s">
        <v>257</v>
      </c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</row>
    <row r="3" spans="1:46" ht="13.5" thickBot="1" x14ac:dyDescent="0.3">
      <c r="C3" s="252"/>
      <c r="D3" s="252"/>
      <c r="E3" s="252"/>
      <c r="F3" s="253"/>
      <c r="G3" s="253"/>
      <c r="H3" s="253"/>
      <c r="I3" s="253"/>
      <c r="J3" s="253"/>
      <c r="K3" s="253"/>
      <c r="L3" s="253"/>
      <c r="M3" s="253"/>
      <c r="N3" s="254"/>
      <c r="O3" s="253"/>
      <c r="P3" s="253"/>
      <c r="Q3" s="253"/>
      <c r="R3" s="253"/>
      <c r="S3" s="254"/>
      <c r="T3" s="253"/>
      <c r="U3" s="253"/>
      <c r="V3" s="254"/>
      <c r="W3" s="253"/>
      <c r="X3" s="253"/>
      <c r="Y3" s="253"/>
      <c r="Z3" s="254"/>
      <c r="AA3" s="253"/>
      <c r="AB3" s="253"/>
      <c r="AC3" s="254"/>
      <c r="AD3" s="253"/>
      <c r="AE3" s="253"/>
      <c r="AF3" s="254"/>
      <c r="AG3" s="253"/>
      <c r="AH3" s="253"/>
      <c r="AI3" s="254"/>
      <c r="AJ3" s="253"/>
      <c r="AK3" s="253"/>
      <c r="AL3" s="254"/>
      <c r="AM3" s="253"/>
      <c r="AN3" s="253"/>
      <c r="AO3" s="254"/>
      <c r="AP3" s="253"/>
      <c r="AQ3" s="253"/>
      <c r="AR3" s="253"/>
    </row>
    <row r="4" spans="1:46" s="255" customFormat="1" ht="44.25" customHeight="1" thickBot="1" x14ac:dyDescent="0.3">
      <c r="A4" s="255" t="s">
        <v>1</v>
      </c>
      <c r="B4" s="326" t="s">
        <v>1</v>
      </c>
      <c r="C4" s="327"/>
      <c r="D4" s="256" t="s">
        <v>2</v>
      </c>
      <c r="E4" s="256" t="s">
        <v>105</v>
      </c>
      <c r="F4" s="256" t="s">
        <v>106</v>
      </c>
      <c r="G4" s="256" t="s">
        <v>107</v>
      </c>
      <c r="H4" s="256" t="s">
        <v>247</v>
      </c>
      <c r="I4" s="256" t="s">
        <v>110</v>
      </c>
      <c r="J4" s="256" t="s">
        <v>106</v>
      </c>
      <c r="K4" s="256" t="s">
        <v>107</v>
      </c>
      <c r="L4" s="256" t="s">
        <v>111</v>
      </c>
      <c r="M4" s="256" t="s">
        <v>106</v>
      </c>
      <c r="N4" s="257" t="s">
        <v>107</v>
      </c>
      <c r="O4" s="256" t="s">
        <v>112</v>
      </c>
      <c r="P4" s="256" t="s">
        <v>6</v>
      </c>
      <c r="Q4" s="256" t="s">
        <v>7</v>
      </c>
      <c r="R4" s="256" t="s">
        <v>106</v>
      </c>
      <c r="S4" s="257" t="s">
        <v>107</v>
      </c>
      <c r="T4" s="256" t="s">
        <v>113</v>
      </c>
      <c r="U4" s="256" t="s">
        <v>106</v>
      </c>
      <c r="V4" s="257" t="s">
        <v>107</v>
      </c>
      <c r="W4" s="256" t="s">
        <v>258</v>
      </c>
      <c r="X4" s="256" t="s">
        <v>254</v>
      </c>
      <c r="Y4" s="256" t="s">
        <v>106</v>
      </c>
      <c r="Z4" s="257" t="s">
        <v>107</v>
      </c>
      <c r="AA4" s="256" t="s">
        <v>115</v>
      </c>
      <c r="AB4" s="256" t="s">
        <v>106</v>
      </c>
      <c r="AC4" s="257" t="s">
        <v>107</v>
      </c>
      <c r="AD4" s="256" t="s">
        <v>88</v>
      </c>
      <c r="AE4" s="256" t="s">
        <v>106</v>
      </c>
      <c r="AF4" s="257" t="s">
        <v>107</v>
      </c>
      <c r="AG4" s="256" t="s">
        <v>116</v>
      </c>
      <c r="AH4" s="256" t="s">
        <v>106</v>
      </c>
      <c r="AI4" s="257" t="s">
        <v>107</v>
      </c>
      <c r="AJ4" s="256" t="s">
        <v>117</v>
      </c>
      <c r="AK4" s="256" t="s">
        <v>106</v>
      </c>
      <c r="AL4" s="257" t="s">
        <v>107</v>
      </c>
      <c r="AM4" s="256" t="s">
        <v>118</v>
      </c>
      <c r="AN4" s="256" t="s">
        <v>106</v>
      </c>
      <c r="AO4" s="257" t="s">
        <v>107</v>
      </c>
      <c r="AP4" s="256" t="s">
        <v>259</v>
      </c>
      <c r="AQ4" s="256" t="s">
        <v>255</v>
      </c>
      <c r="AR4" s="258" t="s">
        <v>256</v>
      </c>
      <c r="AS4" s="259" t="s">
        <v>14</v>
      </c>
    </row>
    <row r="5" spans="1:46" s="267" customFormat="1" ht="30" customHeight="1" x14ac:dyDescent="0.25">
      <c r="A5" s="260" t="s">
        <v>15</v>
      </c>
      <c r="B5" s="260" t="s">
        <v>128</v>
      </c>
      <c r="C5" s="261" t="s">
        <v>129</v>
      </c>
      <c r="D5" s="262" t="s">
        <v>19</v>
      </c>
      <c r="E5" s="262" t="s">
        <v>130</v>
      </c>
      <c r="F5" s="41" t="s">
        <v>131</v>
      </c>
      <c r="G5" s="41" t="s">
        <v>132</v>
      </c>
      <c r="H5" s="234" t="s">
        <v>249</v>
      </c>
      <c r="I5" s="41">
        <v>6322.35</v>
      </c>
      <c r="J5" s="41" t="s">
        <v>131</v>
      </c>
      <c r="K5" s="147">
        <v>1311</v>
      </c>
      <c r="L5" s="263">
        <v>129.52000000000001</v>
      </c>
      <c r="M5" s="41" t="s">
        <v>131</v>
      </c>
      <c r="N5" s="147">
        <v>1713</v>
      </c>
      <c r="O5" s="41">
        <v>351.5</v>
      </c>
      <c r="P5" s="263">
        <v>406.32</v>
      </c>
      <c r="Q5" s="263">
        <f t="shared" ref="Q5:Q34" si="0">(I5*3%)</f>
        <v>189.6705</v>
      </c>
      <c r="R5" s="41" t="s">
        <v>131</v>
      </c>
      <c r="S5" s="147">
        <v>1712</v>
      </c>
      <c r="T5" s="264">
        <f t="shared" ref="T5:T34" si="1">(P5+Q5)</f>
        <v>595.9905</v>
      </c>
      <c r="U5" s="41" t="s">
        <v>131</v>
      </c>
      <c r="V5" s="147">
        <v>1715</v>
      </c>
      <c r="W5" s="264">
        <v>7399.36</v>
      </c>
      <c r="X5" s="264">
        <f>I5+L5+O5+T5+W5</f>
        <v>14798.720499999999</v>
      </c>
      <c r="Y5" s="41" t="s">
        <v>133</v>
      </c>
      <c r="Z5" s="147">
        <v>1431</v>
      </c>
      <c r="AA5" s="264">
        <f t="shared" ref="AA5:AA16" si="2">(I5*8.5%)</f>
        <v>537.39975000000004</v>
      </c>
      <c r="AB5" s="41" t="s">
        <v>133</v>
      </c>
      <c r="AC5" s="148" t="s">
        <v>134</v>
      </c>
      <c r="AD5" s="263">
        <v>306</v>
      </c>
      <c r="AE5" s="41" t="s">
        <v>133</v>
      </c>
      <c r="AF5" s="148" t="s">
        <v>135</v>
      </c>
      <c r="AG5" s="263">
        <v>1033.31</v>
      </c>
      <c r="AH5" s="41" t="s">
        <v>133</v>
      </c>
      <c r="AI5" s="148" t="s">
        <v>136</v>
      </c>
      <c r="AJ5" s="263">
        <f t="shared" ref="AJ5:AJ10" si="3">(I5*1%)</f>
        <v>63.223500000000008</v>
      </c>
      <c r="AK5" s="41" t="s">
        <v>133</v>
      </c>
      <c r="AL5" s="148" t="s">
        <v>137</v>
      </c>
      <c r="AM5" s="263">
        <v>0</v>
      </c>
      <c r="AN5" s="41" t="s">
        <v>133</v>
      </c>
      <c r="AO5" s="148" t="s">
        <v>260</v>
      </c>
      <c r="AP5" s="263">
        <v>1033.3142268000001</v>
      </c>
      <c r="AQ5" s="264">
        <f>(AA5+AD5+AG5+AJ5+AM5+AP5)</f>
        <v>2973.2474768000002</v>
      </c>
      <c r="AR5" s="265">
        <f t="shared" ref="AR5:AR34" si="4">(X5-AQ5)</f>
        <v>11825.4730232</v>
      </c>
      <c r="AS5" s="266"/>
    </row>
    <row r="6" spans="1:46" s="267" customFormat="1" ht="29.25" customHeight="1" x14ac:dyDescent="0.25">
      <c r="A6" s="260" t="s">
        <v>18</v>
      </c>
      <c r="B6" s="260" t="s">
        <v>128</v>
      </c>
      <c r="C6" s="261" t="s">
        <v>139</v>
      </c>
      <c r="D6" s="262" t="s">
        <v>22</v>
      </c>
      <c r="E6" s="262" t="s">
        <v>130</v>
      </c>
      <c r="F6" s="41" t="s">
        <v>131</v>
      </c>
      <c r="G6" s="41" t="s">
        <v>132</v>
      </c>
      <c r="H6" s="234" t="s">
        <v>250</v>
      </c>
      <c r="I6" s="41">
        <v>6322.35</v>
      </c>
      <c r="J6" s="41" t="s">
        <v>131</v>
      </c>
      <c r="K6" s="147">
        <v>1311</v>
      </c>
      <c r="L6" s="263">
        <v>161.9</v>
      </c>
      <c r="M6" s="41" t="s">
        <v>131</v>
      </c>
      <c r="N6" s="147">
        <v>1713</v>
      </c>
      <c r="O6" s="41">
        <v>351.5</v>
      </c>
      <c r="P6" s="263">
        <v>406.32</v>
      </c>
      <c r="Q6" s="263">
        <f t="shared" si="0"/>
        <v>189.6705</v>
      </c>
      <c r="R6" s="41" t="s">
        <v>131</v>
      </c>
      <c r="S6" s="147">
        <v>1712</v>
      </c>
      <c r="T6" s="264">
        <f t="shared" si="1"/>
        <v>595.9905</v>
      </c>
      <c r="U6" s="41" t="s">
        <v>131</v>
      </c>
      <c r="V6" s="147">
        <v>1715</v>
      </c>
      <c r="W6" s="264">
        <v>7431.74</v>
      </c>
      <c r="X6" s="264">
        <f t="shared" ref="X6:X34" si="5">I6+L6+O6+T6+W6</f>
        <v>14863.4805</v>
      </c>
      <c r="Y6" s="41" t="s">
        <v>133</v>
      </c>
      <c r="Z6" s="147">
        <v>1431</v>
      </c>
      <c r="AA6" s="264">
        <f t="shared" si="2"/>
        <v>537.39975000000004</v>
      </c>
      <c r="AB6" s="41" t="s">
        <v>133</v>
      </c>
      <c r="AC6" s="148" t="s">
        <v>134</v>
      </c>
      <c r="AD6" s="263">
        <v>1340</v>
      </c>
      <c r="AE6" s="41" t="s">
        <v>133</v>
      </c>
      <c r="AF6" s="148" t="s">
        <v>135</v>
      </c>
      <c r="AG6" s="263">
        <v>1040.23</v>
      </c>
      <c r="AH6" s="41" t="s">
        <v>133</v>
      </c>
      <c r="AI6" s="148" t="s">
        <v>136</v>
      </c>
      <c r="AJ6" s="263">
        <f t="shared" si="3"/>
        <v>63.223500000000008</v>
      </c>
      <c r="AK6" s="41" t="s">
        <v>133</v>
      </c>
      <c r="AL6" s="148" t="s">
        <v>137</v>
      </c>
      <c r="AM6" s="263">
        <v>0</v>
      </c>
      <c r="AN6" s="41" t="s">
        <v>133</v>
      </c>
      <c r="AO6" s="148" t="s">
        <v>260</v>
      </c>
      <c r="AP6" s="263">
        <v>1040.2305948000001</v>
      </c>
      <c r="AQ6" s="264">
        <f t="shared" ref="AQ6:AQ34" si="6">(AA6+AD6+AG6+AJ6+AM6+AP6)</f>
        <v>4021.0838448000004</v>
      </c>
      <c r="AR6" s="265">
        <f t="shared" si="4"/>
        <v>10842.396655199998</v>
      </c>
      <c r="AS6" s="262"/>
    </row>
    <row r="7" spans="1:46" s="267" customFormat="1" ht="30" customHeight="1" x14ac:dyDescent="0.25">
      <c r="A7" s="260" t="s">
        <v>20</v>
      </c>
      <c r="B7" s="260" t="s">
        <v>128</v>
      </c>
      <c r="C7" s="261" t="s">
        <v>140</v>
      </c>
      <c r="D7" s="262" t="s">
        <v>24</v>
      </c>
      <c r="E7" s="262" t="s">
        <v>141</v>
      </c>
      <c r="F7" s="41" t="s">
        <v>131</v>
      </c>
      <c r="G7" s="41" t="s">
        <v>132</v>
      </c>
      <c r="H7" s="234" t="s">
        <v>250</v>
      </c>
      <c r="I7" s="41">
        <v>7563.23</v>
      </c>
      <c r="J7" s="41" t="s">
        <v>131</v>
      </c>
      <c r="K7" s="147">
        <v>1311</v>
      </c>
      <c r="L7" s="263">
        <v>161.9</v>
      </c>
      <c r="M7" s="41" t="s">
        <v>131</v>
      </c>
      <c r="N7" s="147">
        <v>1713</v>
      </c>
      <c r="O7" s="41">
        <v>282.08999999999997</v>
      </c>
      <c r="P7" s="263">
        <v>418.44</v>
      </c>
      <c r="Q7" s="263">
        <f t="shared" si="0"/>
        <v>226.89689999999999</v>
      </c>
      <c r="R7" s="41" t="s">
        <v>131</v>
      </c>
      <c r="S7" s="147">
        <v>1712</v>
      </c>
      <c r="T7" s="264">
        <f t="shared" si="1"/>
        <v>645.33690000000001</v>
      </c>
      <c r="U7" s="41" t="s">
        <v>131</v>
      </c>
      <c r="V7" s="147">
        <v>1715</v>
      </c>
      <c r="W7" s="264">
        <v>8652.56</v>
      </c>
      <c r="X7" s="264">
        <f t="shared" si="5"/>
        <v>17305.116900000001</v>
      </c>
      <c r="Y7" s="41" t="s">
        <v>133</v>
      </c>
      <c r="Z7" s="147">
        <v>1431</v>
      </c>
      <c r="AA7" s="264">
        <f t="shared" si="2"/>
        <v>642.87455</v>
      </c>
      <c r="AB7" s="41" t="s">
        <v>133</v>
      </c>
      <c r="AC7" s="148" t="s">
        <v>134</v>
      </c>
      <c r="AD7" s="263">
        <v>1146.1500000000001</v>
      </c>
      <c r="AE7" s="41" t="s">
        <v>133</v>
      </c>
      <c r="AF7" s="148" t="s">
        <v>135</v>
      </c>
      <c r="AG7" s="263">
        <v>1301</v>
      </c>
      <c r="AH7" s="41" t="s">
        <v>133</v>
      </c>
      <c r="AI7" s="148" t="s">
        <v>136</v>
      </c>
      <c r="AJ7" s="263">
        <f t="shared" si="3"/>
        <v>75.632300000000001</v>
      </c>
      <c r="AK7" s="41" t="s">
        <v>133</v>
      </c>
      <c r="AL7" s="148" t="s">
        <v>137</v>
      </c>
      <c r="AM7" s="263">
        <v>0</v>
      </c>
      <c r="AN7" s="41" t="s">
        <v>133</v>
      </c>
      <c r="AO7" s="148" t="s">
        <v>260</v>
      </c>
      <c r="AP7" s="263">
        <v>1300.99697784</v>
      </c>
      <c r="AQ7" s="264">
        <f t="shared" si="6"/>
        <v>4466.6538278400003</v>
      </c>
      <c r="AR7" s="265">
        <f t="shared" si="4"/>
        <v>12838.463072160001</v>
      </c>
      <c r="AS7" s="262"/>
    </row>
    <row r="8" spans="1:46" s="267" customFormat="1" ht="30" customHeight="1" x14ac:dyDescent="0.25">
      <c r="A8" s="260" t="s">
        <v>21</v>
      </c>
      <c r="B8" s="260" t="s">
        <v>128</v>
      </c>
      <c r="C8" s="261" t="s">
        <v>142</v>
      </c>
      <c r="D8" s="262" t="s">
        <v>26</v>
      </c>
      <c r="E8" s="262" t="s">
        <v>130</v>
      </c>
      <c r="F8" s="41" t="s">
        <v>131</v>
      </c>
      <c r="G8" s="41" t="s">
        <v>132</v>
      </c>
      <c r="H8" s="234" t="s">
        <v>248</v>
      </c>
      <c r="I8" s="41">
        <v>6322.35</v>
      </c>
      <c r="J8" s="41" t="s">
        <v>131</v>
      </c>
      <c r="K8" s="147">
        <v>1311</v>
      </c>
      <c r="L8" s="263">
        <v>194.28</v>
      </c>
      <c r="M8" s="41" t="s">
        <v>131</v>
      </c>
      <c r="N8" s="147">
        <v>1713</v>
      </c>
      <c r="O8" s="41">
        <v>351.5</v>
      </c>
      <c r="P8" s="263">
        <v>406.32</v>
      </c>
      <c r="Q8" s="263">
        <f t="shared" si="0"/>
        <v>189.6705</v>
      </c>
      <c r="R8" s="41" t="s">
        <v>131</v>
      </c>
      <c r="S8" s="147">
        <v>1712</v>
      </c>
      <c r="T8" s="264">
        <f t="shared" si="1"/>
        <v>595.9905</v>
      </c>
      <c r="U8" s="41" t="s">
        <v>131</v>
      </c>
      <c r="V8" s="147">
        <v>1715</v>
      </c>
      <c r="W8" s="264">
        <v>7464.12</v>
      </c>
      <c r="X8" s="264">
        <f t="shared" si="5"/>
        <v>14928.2405</v>
      </c>
      <c r="Y8" s="41" t="s">
        <v>133</v>
      </c>
      <c r="Z8" s="147">
        <v>1431</v>
      </c>
      <c r="AA8" s="264">
        <f t="shared" si="2"/>
        <v>537.39975000000004</v>
      </c>
      <c r="AB8" s="41" t="s">
        <v>133</v>
      </c>
      <c r="AC8" s="148" t="s">
        <v>134</v>
      </c>
      <c r="AD8" s="263">
        <v>1542</v>
      </c>
      <c r="AE8" s="41" t="s">
        <v>133</v>
      </c>
      <c r="AF8" s="148" t="s">
        <v>135</v>
      </c>
      <c r="AG8" s="263">
        <v>1047.1500000000001</v>
      </c>
      <c r="AH8" s="41" t="s">
        <v>133</v>
      </c>
      <c r="AI8" s="148" t="s">
        <v>136</v>
      </c>
      <c r="AJ8" s="263">
        <f t="shared" si="3"/>
        <v>63.223500000000008</v>
      </c>
      <c r="AK8" s="41" t="s">
        <v>133</v>
      </c>
      <c r="AL8" s="148" t="s">
        <v>137</v>
      </c>
      <c r="AM8" s="263">
        <v>0</v>
      </c>
      <c r="AN8" s="41" t="s">
        <v>133</v>
      </c>
      <c r="AO8" s="148" t="s">
        <v>260</v>
      </c>
      <c r="AP8" s="263">
        <v>1047.1469628</v>
      </c>
      <c r="AQ8" s="264">
        <f t="shared" si="6"/>
        <v>4236.9202127999997</v>
      </c>
      <c r="AR8" s="265">
        <f t="shared" si="4"/>
        <v>10691.3202872</v>
      </c>
      <c r="AS8" s="262"/>
    </row>
    <row r="9" spans="1:46" s="267" customFormat="1" ht="30" customHeight="1" x14ac:dyDescent="0.25">
      <c r="A9" s="260" t="s">
        <v>23</v>
      </c>
      <c r="B9" s="260" t="s">
        <v>128</v>
      </c>
      <c r="C9" s="261" t="s">
        <v>143</v>
      </c>
      <c r="D9" s="262" t="s">
        <v>28</v>
      </c>
      <c r="E9" s="262" t="s">
        <v>141</v>
      </c>
      <c r="F9" s="41" t="s">
        <v>131</v>
      </c>
      <c r="G9" s="41" t="s">
        <v>132</v>
      </c>
      <c r="H9" s="234" t="s">
        <v>250</v>
      </c>
      <c r="I9" s="41">
        <v>7563.23</v>
      </c>
      <c r="J9" s="41" t="s">
        <v>131</v>
      </c>
      <c r="K9" s="147">
        <v>1311</v>
      </c>
      <c r="L9" s="263">
        <v>161.9</v>
      </c>
      <c r="M9" s="41" t="s">
        <v>131</v>
      </c>
      <c r="N9" s="147">
        <v>1713</v>
      </c>
      <c r="O9" s="41">
        <v>282.08999999999997</v>
      </c>
      <c r="P9" s="263">
        <v>418.44</v>
      </c>
      <c r="Q9" s="263">
        <f t="shared" si="0"/>
        <v>226.89689999999999</v>
      </c>
      <c r="R9" s="41" t="s">
        <v>131</v>
      </c>
      <c r="S9" s="147">
        <v>1712</v>
      </c>
      <c r="T9" s="264">
        <f t="shared" si="1"/>
        <v>645.33690000000001</v>
      </c>
      <c r="U9" s="41" t="s">
        <v>131</v>
      </c>
      <c r="V9" s="147">
        <v>1715</v>
      </c>
      <c r="W9" s="264">
        <v>8652.56</v>
      </c>
      <c r="X9" s="264">
        <f t="shared" si="5"/>
        <v>17305.116900000001</v>
      </c>
      <c r="Y9" s="41" t="s">
        <v>133</v>
      </c>
      <c r="Z9" s="147">
        <v>1431</v>
      </c>
      <c r="AA9" s="264">
        <f t="shared" si="2"/>
        <v>642.87455</v>
      </c>
      <c r="AB9" s="41" t="s">
        <v>133</v>
      </c>
      <c r="AC9" s="148" t="s">
        <v>134</v>
      </c>
      <c r="AD9" s="263">
        <v>0</v>
      </c>
      <c r="AE9" s="41" t="s">
        <v>133</v>
      </c>
      <c r="AF9" s="148" t="s">
        <v>135</v>
      </c>
      <c r="AG9" s="263">
        <v>1301</v>
      </c>
      <c r="AH9" s="41" t="s">
        <v>133</v>
      </c>
      <c r="AI9" s="148" t="s">
        <v>136</v>
      </c>
      <c r="AJ9" s="263">
        <f t="shared" si="3"/>
        <v>75.632300000000001</v>
      </c>
      <c r="AK9" s="41" t="s">
        <v>133</v>
      </c>
      <c r="AL9" s="148" t="s">
        <v>137</v>
      </c>
      <c r="AM9" s="263">
        <v>0</v>
      </c>
      <c r="AN9" s="41" t="s">
        <v>133</v>
      </c>
      <c r="AO9" s="148" t="s">
        <v>260</v>
      </c>
      <c r="AP9" s="263">
        <v>1300.99697784</v>
      </c>
      <c r="AQ9" s="264">
        <f t="shared" si="6"/>
        <v>3320.5038278399998</v>
      </c>
      <c r="AR9" s="265">
        <f t="shared" si="4"/>
        <v>13984.613072160002</v>
      </c>
      <c r="AS9" s="262"/>
    </row>
    <row r="10" spans="1:46" s="267" customFormat="1" ht="30" customHeight="1" x14ac:dyDescent="0.25">
      <c r="A10" s="260" t="s">
        <v>25</v>
      </c>
      <c r="B10" s="260" t="s">
        <v>128</v>
      </c>
      <c r="C10" s="261" t="s">
        <v>144</v>
      </c>
      <c r="D10" s="262" t="s">
        <v>30</v>
      </c>
      <c r="E10" s="262" t="s">
        <v>130</v>
      </c>
      <c r="F10" s="41" t="s">
        <v>131</v>
      </c>
      <c r="G10" s="41" t="s">
        <v>132</v>
      </c>
      <c r="H10" s="234" t="s">
        <v>250</v>
      </c>
      <c r="I10" s="41">
        <v>6322.35</v>
      </c>
      <c r="J10" s="41" t="s">
        <v>131</v>
      </c>
      <c r="K10" s="147">
        <v>1311</v>
      </c>
      <c r="L10" s="263">
        <v>194.28</v>
      </c>
      <c r="M10" s="41" t="s">
        <v>131</v>
      </c>
      <c r="N10" s="147">
        <v>1713</v>
      </c>
      <c r="O10" s="41">
        <v>351.5</v>
      </c>
      <c r="P10" s="263">
        <v>406.32</v>
      </c>
      <c r="Q10" s="263">
        <f t="shared" si="0"/>
        <v>189.6705</v>
      </c>
      <c r="R10" s="41" t="s">
        <v>131</v>
      </c>
      <c r="S10" s="147">
        <v>1712</v>
      </c>
      <c r="T10" s="264">
        <f t="shared" si="1"/>
        <v>595.9905</v>
      </c>
      <c r="U10" s="41" t="s">
        <v>131</v>
      </c>
      <c r="V10" s="147">
        <v>1715</v>
      </c>
      <c r="W10" s="264">
        <v>7464.12</v>
      </c>
      <c r="X10" s="264">
        <f t="shared" si="5"/>
        <v>14928.2405</v>
      </c>
      <c r="Y10" s="41" t="s">
        <v>133</v>
      </c>
      <c r="Z10" s="147">
        <v>1431</v>
      </c>
      <c r="AA10" s="264">
        <f t="shared" si="2"/>
        <v>537.39975000000004</v>
      </c>
      <c r="AB10" s="41" t="s">
        <v>133</v>
      </c>
      <c r="AC10" s="148" t="s">
        <v>134</v>
      </c>
      <c r="AD10" s="263">
        <v>0</v>
      </c>
      <c r="AE10" s="41" t="s">
        <v>133</v>
      </c>
      <c r="AF10" s="148" t="s">
        <v>135</v>
      </c>
      <c r="AG10" s="263">
        <v>1047.1500000000001</v>
      </c>
      <c r="AH10" s="41" t="s">
        <v>133</v>
      </c>
      <c r="AI10" s="148" t="s">
        <v>136</v>
      </c>
      <c r="AJ10" s="263">
        <f t="shared" si="3"/>
        <v>63.223500000000008</v>
      </c>
      <c r="AK10" s="41" t="s">
        <v>133</v>
      </c>
      <c r="AL10" s="148" t="s">
        <v>137</v>
      </c>
      <c r="AM10" s="263">
        <v>0</v>
      </c>
      <c r="AN10" s="41" t="s">
        <v>133</v>
      </c>
      <c r="AO10" s="148" t="s">
        <v>260</v>
      </c>
      <c r="AP10" s="263">
        <v>1047.1469628</v>
      </c>
      <c r="AQ10" s="264">
        <f t="shared" si="6"/>
        <v>2694.9202128000002</v>
      </c>
      <c r="AR10" s="265">
        <f t="shared" si="4"/>
        <v>12233.3202872</v>
      </c>
      <c r="AS10" s="262"/>
    </row>
    <row r="11" spans="1:46" s="267" customFormat="1" ht="30" customHeight="1" x14ac:dyDescent="0.25">
      <c r="A11" s="260" t="s">
        <v>27</v>
      </c>
      <c r="B11" s="260" t="s">
        <v>128</v>
      </c>
      <c r="C11" s="261" t="s">
        <v>145</v>
      </c>
      <c r="D11" s="262" t="s">
        <v>33</v>
      </c>
      <c r="E11" s="262" t="s">
        <v>130</v>
      </c>
      <c r="F11" s="41" t="s">
        <v>131</v>
      </c>
      <c r="G11" s="41" t="s">
        <v>132</v>
      </c>
      <c r="H11" s="234" t="s">
        <v>251</v>
      </c>
      <c r="I11" s="41">
        <v>4875.54</v>
      </c>
      <c r="J11" s="41" t="s">
        <v>131</v>
      </c>
      <c r="K11" s="147">
        <v>1311</v>
      </c>
      <c r="L11" s="263">
        <v>226.66</v>
      </c>
      <c r="M11" s="41" t="s">
        <v>131</v>
      </c>
      <c r="N11" s="147">
        <v>1713</v>
      </c>
      <c r="O11" s="41">
        <v>207.91</v>
      </c>
      <c r="P11" s="263">
        <v>371.02</v>
      </c>
      <c r="Q11" s="263">
        <f t="shared" si="0"/>
        <v>146.2662</v>
      </c>
      <c r="R11" s="41" t="s">
        <v>131</v>
      </c>
      <c r="S11" s="147">
        <v>1712</v>
      </c>
      <c r="T11" s="264">
        <f t="shared" si="1"/>
        <v>517.28620000000001</v>
      </c>
      <c r="U11" s="41" t="s">
        <v>131</v>
      </c>
      <c r="V11" s="147">
        <v>1715</v>
      </c>
      <c r="W11" s="264">
        <v>5827.4</v>
      </c>
      <c r="X11" s="264">
        <f t="shared" si="5"/>
        <v>11654.796199999999</v>
      </c>
      <c r="Y11" s="41" t="s">
        <v>133</v>
      </c>
      <c r="Z11" s="147">
        <v>1431</v>
      </c>
      <c r="AA11" s="264">
        <f t="shared" si="2"/>
        <v>414.42090000000002</v>
      </c>
      <c r="AB11" s="41" t="s">
        <v>133</v>
      </c>
      <c r="AC11" s="148" t="s">
        <v>134</v>
      </c>
      <c r="AD11" s="263">
        <v>0</v>
      </c>
      <c r="AE11" s="41" t="s">
        <v>133</v>
      </c>
      <c r="AF11" s="148" t="s">
        <v>135</v>
      </c>
      <c r="AG11" s="263">
        <v>697.54</v>
      </c>
      <c r="AH11" s="41" t="s">
        <v>133</v>
      </c>
      <c r="AI11" s="148" t="s">
        <v>136</v>
      </c>
      <c r="AJ11" s="263">
        <v>0</v>
      </c>
      <c r="AK11" s="41" t="s">
        <v>133</v>
      </c>
      <c r="AL11" s="148" t="s">
        <v>137</v>
      </c>
      <c r="AM11" s="263">
        <v>0</v>
      </c>
      <c r="AN11" s="41" t="s">
        <v>133</v>
      </c>
      <c r="AO11" s="148" t="s">
        <v>260</v>
      </c>
      <c r="AP11" s="263">
        <v>697.54265231999989</v>
      </c>
      <c r="AQ11" s="264">
        <f t="shared" si="6"/>
        <v>1809.5035523199999</v>
      </c>
      <c r="AR11" s="265">
        <f t="shared" si="4"/>
        <v>9845.2926476799985</v>
      </c>
      <c r="AS11" s="262"/>
    </row>
    <row r="12" spans="1:46" s="267" customFormat="1" ht="30" customHeight="1" x14ac:dyDescent="0.25">
      <c r="A12" s="260" t="s">
        <v>31</v>
      </c>
      <c r="B12" s="260" t="s">
        <v>128</v>
      </c>
      <c r="C12" s="261" t="s">
        <v>146</v>
      </c>
      <c r="D12" s="262" t="s">
        <v>36</v>
      </c>
      <c r="E12" s="262" t="s">
        <v>130</v>
      </c>
      <c r="F12" s="41" t="s">
        <v>131</v>
      </c>
      <c r="G12" s="41" t="s">
        <v>132</v>
      </c>
      <c r="H12" s="234" t="s">
        <v>251</v>
      </c>
      <c r="I12" s="41">
        <v>4875.54</v>
      </c>
      <c r="J12" s="41" t="s">
        <v>131</v>
      </c>
      <c r="K12" s="147">
        <v>1311</v>
      </c>
      <c r="L12" s="263">
        <v>194.28</v>
      </c>
      <c r="M12" s="41" t="s">
        <v>131</v>
      </c>
      <c r="N12" s="147">
        <v>1713</v>
      </c>
      <c r="O12" s="41">
        <v>207.91</v>
      </c>
      <c r="P12" s="263">
        <v>371.02</v>
      </c>
      <c r="Q12" s="263">
        <f t="shared" si="0"/>
        <v>146.2662</v>
      </c>
      <c r="R12" s="41" t="s">
        <v>131</v>
      </c>
      <c r="S12" s="147">
        <v>1712</v>
      </c>
      <c r="T12" s="264">
        <f t="shared" si="1"/>
        <v>517.28620000000001</v>
      </c>
      <c r="U12" s="41" t="s">
        <v>131</v>
      </c>
      <c r="V12" s="147">
        <v>1715</v>
      </c>
      <c r="W12" s="264">
        <v>5795.02</v>
      </c>
      <c r="X12" s="264">
        <f t="shared" si="5"/>
        <v>11590.0362</v>
      </c>
      <c r="Y12" s="41" t="s">
        <v>133</v>
      </c>
      <c r="Z12" s="147">
        <v>1431</v>
      </c>
      <c r="AA12" s="264">
        <f t="shared" si="2"/>
        <v>414.42090000000002</v>
      </c>
      <c r="AB12" s="41" t="s">
        <v>133</v>
      </c>
      <c r="AC12" s="148" t="s">
        <v>134</v>
      </c>
      <c r="AD12" s="263">
        <v>0</v>
      </c>
      <c r="AE12" s="41" t="s">
        <v>133</v>
      </c>
      <c r="AF12" s="148" t="s">
        <v>135</v>
      </c>
      <c r="AG12" s="263">
        <v>690.63</v>
      </c>
      <c r="AH12" s="41" t="s">
        <v>133</v>
      </c>
      <c r="AI12" s="148" t="s">
        <v>136</v>
      </c>
      <c r="AJ12" s="263">
        <v>0</v>
      </c>
      <c r="AK12" s="41" t="s">
        <v>133</v>
      </c>
      <c r="AL12" s="148" t="s">
        <v>137</v>
      </c>
      <c r="AM12" s="263">
        <v>0</v>
      </c>
      <c r="AN12" s="41" t="s">
        <v>133</v>
      </c>
      <c r="AO12" s="148" t="s">
        <v>260</v>
      </c>
      <c r="AP12" s="263">
        <v>690.62628432000008</v>
      </c>
      <c r="AQ12" s="264">
        <f t="shared" si="6"/>
        <v>1795.6771843199999</v>
      </c>
      <c r="AR12" s="265">
        <f t="shared" si="4"/>
        <v>9794.3590156800001</v>
      </c>
      <c r="AS12" s="262"/>
    </row>
    <row r="13" spans="1:46" s="267" customFormat="1" ht="30" customHeight="1" x14ac:dyDescent="0.25">
      <c r="A13" s="260" t="s">
        <v>34</v>
      </c>
      <c r="B13" s="260" t="s">
        <v>128</v>
      </c>
      <c r="C13" s="261" t="s">
        <v>147</v>
      </c>
      <c r="D13" s="262" t="s">
        <v>38</v>
      </c>
      <c r="E13" s="262" t="s">
        <v>130</v>
      </c>
      <c r="F13" s="41" t="s">
        <v>131</v>
      </c>
      <c r="G13" s="41" t="s">
        <v>132</v>
      </c>
      <c r="H13" s="234" t="s">
        <v>251</v>
      </c>
      <c r="I13" s="41">
        <v>6322.35</v>
      </c>
      <c r="J13" s="41" t="s">
        <v>131</v>
      </c>
      <c r="K13" s="147">
        <v>1311</v>
      </c>
      <c r="L13" s="263">
        <v>226.66</v>
      </c>
      <c r="M13" s="41" t="s">
        <v>131</v>
      </c>
      <c r="N13" s="147">
        <v>1713</v>
      </c>
      <c r="O13" s="41">
        <v>351.5</v>
      </c>
      <c r="P13" s="263">
        <v>406.32</v>
      </c>
      <c r="Q13" s="263">
        <f t="shared" si="0"/>
        <v>189.6705</v>
      </c>
      <c r="R13" s="41" t="s">
        <v>131</v>
      </c>
      <c r="S13" s="147">
        <v>1712</v>
      </c>
      <c r="T13" s="264">
        <f t="shared" si="1"/>
        <v>595.9905</v>
      </c>
      <c r="U13" s="41" t="s">
        <v>131</v>
      </c>
      <c r="V13" s="147">
        <v>1715</v>
      </c>
      <c r="W13" s="264">
        <v>7496.5</v>
      </c>
      <c r="X13" s="264">
        <f t="shared" si="5"/>
        <v>14993.0005</v>
      </c>
      <c r="Y13" s="41" t="s">
        <v>133</v>
      </c>
      <c r="Z13" s="147">
        <v>1431</v>
      </c>
      <c r="AA13" s="264">
        <f t="shared" si="2"/>
        <v>537.39975000000004</v>
      </c>
      <c r="AB13" s="41" t="s">
        <v>133</v>
      </c>
      <c r="AC13" s="148" t="s">
        <v>134</v>
      </c>
      <c r="AD13" s="263">
        <v>1378.15</v>
      </c>
      <c r="AE13" s="41" t="s">
        <v>133</v>
      </c>
      <c r="AF13" s="148" t="s">
        <v>135</v>
      </c>
      <c r="AG13" s="263">
        <v>1054.06</v>
      </c>
      <c r="AH13" s="41" t="s">
        <v>133</v>
      </c>
      <c r="AI13" s="148" t="s">
        <v>136</v>
      </c>
      <c r="AJ13" s="263">
        <v>0</v>
      </c>
      <c r="AK13" s="41" t="s">
        <v>133</v>
      </c>
      <c r="AL13" s="148" t="s">
        <v>137</v>
      </c>
      <c r="AM13" s="263">
        <v>0</v>
      </c>
      <c r="AN13" s="41" t="s">
        <v>133</v>
      </c>
      <c r="AO13" s="148" t="s">
        <v>260</v>
      </c>
      <c r="AP13" s="263">
        <v>1054.0633308000001</v>
      </c>
      <c r="AQ13" s="264">
        <f t="shared" si="6"/>
        <v>4023.6730808000002</v>
      </c>
      <c r="AR13" s="265">
        <f t="shared" si="4"/>
        <v>10969.327419199999</v>
      </c>
      <c r="AS13" s="262"/>
    </row>
    <row r="14" spans="1:46" s="267" customFormat="1" ht="30" customHeight="1" x14ac:dyDescent="0.25">
      <c r="A14" s="260" t="s">
        <v>35</v>
      </c>
      <c r="B14" s="260" t="s">
        <v>128</v>
      </c>
      <c r="C14" s="261" t="s">
        <v>148</v>
      </c>
      <c r="D14" s="262" t="s">
        <v>40</v>
      </c>
      <c r="E14" s="262" t="s">
        <v>149</v>
      </c>
      <c r="F14" s="41" t="s">
        <v>131</v>
      </c>
      <c r="G14" s="41" t="s">
        <v>132</v>
      </c>
      <c r="H14" s="234" t="s">
        <v>250</v>
      </c>
      <c r="I14" s="263">
        <v>15441.5</v>
      </c>
      <c r="J14" s="41" t="s">
        <v>131</v>
      </c>
      <c r="K14" s="147">
        <v>1311</v>
      </c>
      <c r="L14" s="263">
        <v>0</v>
      </c>
      <c r="M14" s="41" t="s">
        <v>131</v>
      </c>
      <c r="N14" s="147">
        <v>1713</v>
      </c>
      <c r="O14" s="263">
        <v>566.5</v>
      </c>
      <c r="P14" s="263">
        <v>835.5</v>
      </c>
      <c r="Q14" s="263">
        <f t="shared" si="0"/>
        <v>463.245</v>
      </c>
      <c r="R14" s="41" t="s">
        <v>131</v>
      </c>
      <c r="S14" s="147">
        <v>1712</v>
      </c>
      <c r="T14" s="264">
        <f t="shared" si="1"/>
        <v>1298.7449999999999</v>
      </c>
      <c r="U14" s="41" t="s">
        <v>131</v>
      </c>
      <c r="V14" s="147">
        <v>1715</v>
      </c>
      <c r="W14" s="264">
        <v>8582.25</v>
      </c>
      <c r="X14" s="264">
        <f t="shared" si="5"/>
        <v>25888.994999999999</v>
      </c>
      <c r="Y14" s="41" t="s">
        <v>133</v>
      </c>
      <c r="Z14" s="147">
        <v>1431</v>
      </c>
      <c r="AA14" s="264">
        <f t="shared" si="2"/>
        <v>1312.5275000000001</v>
      </c>
      <c r="AB14" s="41" t="s">
        <v>133</v>
      </c>
      <c r="AC14" s="148" t="s">
        <v>134</v>
      </c>
      <c r="AD14" s="263">
        <v>0</v>
      </c>
      <c r="AE14" s="41" t="s">
        <v>133</v>
      </c>
      <c r="AF14" s="148" t="s">
        <v>135</v>
      </c>
      <c r="AG14" s="263">
        <v>3376.71</v>
      </c>
      <c r="AH14" s="41" t="s">
        <v>133</v>
      </c>
      <c r="AI14" s="148" t="s">
        <v>136</v>
      </c>
      <c r="AJ14" s="263">
        <v>0</v>
      </c>
      <c r="AK14" s="41" t="s">
        <v>133</v>
      </c>
      <c r="AL14" s="148" t="s">
        <v>137</v>
      </c>
      <c r="AM14" s="263">
        <v>0</v>
      </c>
      <c r="AN14" s="41" t="s">
        <v>133</v>
      </c>
      <c r="AO14" s="148" t="s">
        <v>260</v>
      </c>
      <c r="AP14" s="263">
        <v>1285.9791869917808</v>
      </c>
      <c r="AQ14" s="264">
        <f t="shared" si="6"/>
        <v>5975.216686991781</v>
      </c>
      <c r="AR14" s="265">
        <f t="shared" si="4"/>
        <v>19913.778313008217</v>
      </c>
      <c r="AS14" s="262"/>
    </row>
    <row r="15" spans="1:46" s="267" customFormat="1" ht="30" customHeight="1" x14ac:dyDescent="0.25">
      <c r="B15" s="260" t="s">
        <v>128</v>
      </c>
      <c r="C15" s="261" t="s">
        <v>150</v>
      </c>
      <c r="D15" s="268" t="s">
        <v>43</v>
      </c>
      <c r="E15" s="262" t="s">
        <v>130</v>
      </c>
      <c r="F15" s="41" t="s">
        <v>131</v>
      </c>
      <c r="G15" s="41" t="s">
        <v>132</v>
      </c>
      <c r="H15" s="234" t="s">
        <v>250</v>
      </c>
      <c r="I15" s="153">
        <v>4875.54</v>
      </c>
      <c r="J15" s="41" t="s">
        <v>131</v>
      </c>
      <c r="K15" s="147">
        <v>1311</v>
      </c>
      <c r="L15" s="269">
        <v>97.14</v>
      </c>
      <c r="M15" s="41" t="s">
        <v>131</v>
      </c>
      <c r="N15" s="147">
        <v>1713</v>
      </c>
      <c r="O15" s="153">
        <v>207.91</v>
      </c>
      <c r="P15" s="269">
        <v>371.02</v>
      </c>
      <c r="Q15" s="269">
        <f t="shared" si="0"/>
        <v>146.2662</v>
      </c>
      <c r="R15" s="41" t="s">
        <v>131</v>
      </c>
      <c r="S15" s="147">
        <v>1712</v>
      </c>
      <c r="T15" s="264">
        <f t="shared" si="1"/>
        <v>517.28620000000001</v>
      </c>
      <c r="U15" s="41" t="s">
        <v>131</v>
      </c>
      <c r="V15" s="147">
        <v>1715</v>
      </c>
      <c r="W15" s="264">
        <v>5697.88</v>
      </c>
      <c r="X15" s="264">
        <f t="shared" si="5"/>
        <v>11395.7562</v>
      </c>
      <c r="Y15" s="41" t="s">
        <v>133</v>
      </c>
      <c r="Z15" s="147">
        <v>1431</v>
      </c>
      <c r="AA15" s="264">
        <f t="shared" si="2"/>
        <v>414.42090000000002</v>
      </c>
      <c r="AB15" s="41" t="s">
        <v>133</v>
      </c>
      <c r="AC15" s="148" t="s">
        <v>134</v>
      </c>
      <c r="AD15" s="269">
        <v>0</v>
      </c>
      <c r="AE15" s="41" t="s">
        <v>133</v>
      </c>
      <c r="AF15" s="148" t="s">
        <v>135</v>
      </c>
      <c r="AG15" s="269">
        <v>669.88</v>
      </c>
      <c r="AH15" s="41" t="s">
        <v>133</v>
      </c>
      <c r="AI15" s="148" t="s">
        <v>136</v>
      </c>
      <c r="AJ15" s="263">
        <f>(I15*1%)</f>
        <v>48.755400000000002</v>
      </c>
      <c r="AK15" s="41" t="s">
        <v>133</v>
      </c>
      <c r="AL15" s="148" t="s">
        <v>137</v>
      </c>
      <c r="AM15" s="269">
        <v>0</v>
      </c>
      <c r="AN15" s="41" t="s">
        <v>133</v>
      </c>
      <c r="AO15" s="148" t="s">
        <v>260</v>
      </c>
      <c r="AP15" s="269">
        <v>669.87718032000021</v>
      </c>
      <c r="AQ15" s="264">
        <f t="shared" si="6"/>
        <v>1802.9334803200002</v>
      </c>
      <c r="AR15" s="265">
        <f t="shared" si="4"/>
        <v>9592.8227196799999</v>
      </c>
      <c r="AS15" s="268"/>
      <c r="AT15" s="270"/>
    </row>
    <row r="16" spans="1:46" s="267" customFormat="1" ht="30" customHeight="1" x14ac:dyDescent="0.25">
      <c r="A16" s="260" t="s">
        <v>41</v>
      </c>
      <c r="B16" s="260" t="s">
        <v>128</v>
      </c>
      <c r="C16" s="261" t="s">
        <v>151</v>
      </c>
      <c r="D16" s="262" t="s">
        <v>46</v>
      </c>
      <c r="E16" s="262" t="s">
        <v>130</v>
      </c>
      <c r="F16" s="41" t="s">
        <v>131</v>
      </c>
      <c r="G16" s="41" t="s">
        <v>132</v>
      </c>
      <c r="H16" s="234" t="s">
        <v>250</v>
      </c>
      <c r="I16" s="41">
        <v>6322.35</v>
      </c>
      <c r="J16" s="41" t="s">
        <v>131</v>
      </c>
      <c r="K16" s="147">
        <v>1311</v>
      </c>
      <c r="L16" s="263">
        <v>97.14</v>
      </c>
      <c r="M16" s="41" t="s">
        <v>131</v>
      </c>
      <c r="N16" s="147">
        <v>1713</v>
      </c>
      <c r="O16" s="41">
        <v>351.5</v>
      </c>
      <c r="P16" s="263">
        <v>406.32</v>
      </c>
      <c r="Q16" s="263">
        <f t="shared" si="0"/>
        <v>189.6705</v>
      </c>
      <c r="R16" s="41" t="s">
        <v>131</v>
      </c>
      <c r="S16" s="147">
        <v>1712</v>
      </c>
      <c r="T16" s="264">
        <f t="shared" si="1"/>
        <v>595.9905</v>
      </c>
      <c r="U16" s="41" t="s">
        <v>131</v>
      </c>
      <c r="V16" s="147">
        <v>1715</v>
      </c>
      <c r="W16" s="264">
        <v>7366.98</v>
      </c>
      <c r="X16" s="264">
        <f t="shared" si="5"/>
        <v>14733.960500000001</v>
      </c>
      <c r="Y16" s="41" t="s">
        <v>133</v>
      </c>
      <c r="Z16" s="147">
        <v>1431</v>
      </c>
      <c r="AA16" s="264">
        <f t="shared" si="2"/>
        <v>537.39975000000004</v>
      </c>
      <c r="AB16" s="41" t="s">
        <v>133</v>
      </c>
      <c r="AC16" s="148" t="s">
        <v>134</v>
      </c>
      <c r="AD16" s="263">
        <v>574</v>
      </c>
      <c r="AE16" s="41" t="s">
        <v>133</v>
      </c>
      <c r="AF16" s="148" t="s">
        <v>135</v>
      </c>
      <c r="AG16" s="263">
        <v>1026.4000000000001</v>
      </c>
      <c r="AH16" s="41" t="s">
        <v>133</v>
      </c>
      <c r="AI16" s="148" t="s">
        <v>136</v>
      </c>
      <c r="AJ16" s="263">
        <f>(I16*1%)</f>
        <v>63.223500000000008</v>
      </c>
      <c r="AK16" s="41" t="s">
        <v>133</v>
      </c>
      <c r="AL16" s="148" t="s">
        <v>137</v>
      </c>
      <c r="AM16" s="263">
        <v>0</v>
      </c>
      <c r="AN16" s="41" t="s">
        <v>133</v>
      </c>
      <c r="AO16" s="148" t="s">
        <v>260</v>
      </c>
      <c r="AP16" s="263">
        <v>1026.3978588000002</v>
      </c>
      <c r="AQ16" s="264">
        <f t="shared" si="6"/>
        <v>3227.4211088000002</v>
      </c>
      <c r="AR16" s="265">
        <f t="shared" si="4"/>
        <v>11506.5393912</v>
      </c>
      <c r="AS16" s="262"/>
    </row>
    <row r="17" spans="1:45" s="267" customFormat="1" ht="30" customHeight="1" x14ac:dyDescent="0.25">
      <c r="A17" s="260" t="s">
        <v>44</v>
      </c>
      <c r="B17" s="260" t="s">
        <v>128</v>
      </c>
      <c r="C17" s="261" t="s">
        <v>152</v>
      </c>
      <c r="D17" s="271" t="s">
        <v>48</v>
      </c>
      <c r="E17" s="262" t="s">
        <v>130</v>
      </c>
      <c r="F17" s="41" t="s">
        <v>131</v>
      </c>
      <c r="G17" s="41" t="s">
        <v>132</v>
      </c>
      <c r="H17" s="234" t="s">
        <v>251</v>
      </c>
      <c r="I17" s="53">
        <v>6322.35</v>
      </c>
      <c r="J17" s="41" t="s">
        <v>131</v>
      </c>
      <c r="K17" s="147">
        <v>1311</v>
      </c>
      <c r="L17" s="272">
        <v>97.14</v>
      </c>
      <c r="M17" s="41" t="s">
        <v>131</v>
      </c>
      <c r="N17" s="147">
        <v>1713</v>
      </c>
      <c r="O17" s="53">
        <v>351.5</v>
      </c>
      <c r="P17" s="272">
        <v>406.32</v>
      </c>
      <c r="Q17" s="272">
        <f t="shared" si="0"/>
        <v>189.6705</v>
      </c>
      <c r="R17" s="41" t="s">
        <v>131</v>
      </c>
      <c r="S17" s="147">
        <v>1712</v>
      </c>
      <c r="T17" s="273">
        <f t="shared" si="1"/>
        <v>595.9905</v>
      </c>
      <c r="U17" s="41" t="s">
        <v>131</v>
      </c>
      <c r="V17" s="147">
        <v>1715</v>
      </c>
      <c r="W17" s="273">
        <v>7366.98</v>
      </c>
      <c r="X17" s="264">
        <f t="shared" si="5"/>
        <v>14733.960500000001</v>
      </c>
      <c r="Y17" s="41" t="s">
        <v>133</v>
      </c>
      <c r="Z17" s="147">
        <v>1431</v>
      </c>
      <c r="AA17" s="273">
        <v>537.4</v>
      </c>
      <c r="AB17" s="41" t="s">
        <v>133</v>
      </c>
      <c r="AC17" s="148" t="s">
        <v>134</v>
      </c>
      <c r="AD17" s="272">
        <v>2907.86</v>
      </c>
      <c r="AE17" s="41" t="s">
        <v>133</v>
      </c>
      <c r="AF17" s="148" t="s">
        <v>135</v>
      </c>
      <c r="AG17" s="272">
        <v>1026.4000000000001</v>
      </c>
      <c r="AH17" s="41" t="s">
        <v>133</v>
      </c>
      <c r="AI17" s="148" t="s">
        <v>136</v>
      </c>
      <c r="AJ17" s="272">
        <f>(I17*1%)</f>
        <v>63.223500000000008</v>
      </c>
      <c r="AK17" s="41" t="s">
        <v>133</v>
      </c>
      <c r="AL17" s="148" t="s">
        <v>137</v>
      </c>
      <c r="AM17" s="272">
        <v>0</v>
      </c>
      <c r="AN17" s="41" t="s">
        <v>133</v>
      </c>
      <c r="AO17" s="148" t="s">
        <v>260</v>
      </c>
      <c r="AP17" s="272">
        <v>1026.3978588000002</v>
      </c>
      <c r="AQ17" s="264">
        <f t="shared" si="6"/>
        <v>5561.2813587999999</v>
      </c>
      <c r="AR17" s="274">
        <f t="shared" si="4"/>
        <v>9172.6791412000021</v>
      </c>
      <c r="AS17" s="275"/>
    </row>
    <row r="18" spans="1:45" s="278" customFormat="1" ht="30" customHeight="1" x14ac:dyDescent="0.25">
      <c r="A18" s="276"/>
      <c r="B18" s="260" t="s">
        <v>128</v>
      </c>
      <c r="C18" s="261" t="s">
        <v>153</v>
      </c>
      <c r="D18" s="277" t="s">
        <v>50</v>
      </c>
      <c r="E18" s="262" t="s">
        <v>149</v>
      </c>
      <c r="F18" s="41" t="s">
        <v>131</v>
      </c>
      <c r="G18" s="41" t="s">
        <v>132</v>
      </c>
      <c r="H18" s="235" t="s">
        <v>251</v>
      </c>
      <c r="I18" s="41">
        <v>15441.5</v>
      </c>
      <c r="J18" s="41" t="s">
        <v>131</v>
      </c>
      <c r="K18" s="147">
        <v>1311</v>
      </c>
      <c r="L18" s="263">
        <v>97.14</v>
      </c>
      <c r="M18" s="41" t="s">
        <v>131</v>
      </c>
      <c r="N18" s="147">
        <v>1713</v>
      </c>
      <c r="O18" s="41">
        <v>566.5</v>
      </c>
      <c r="P18" s="263">
        <v>835.5</v>
      </c>
      <c r="Q18" s="263">
        <f t="shared" si="0"/>
        <v>463.245</v>
      </c>
      <c r="R18" s="41" t="s">
        <v>131</v>
      </c>
      <c r="S18" s="147">
        <v>1712</v>
      </c>
      <c r="T18" s="264">
        <f t="shared" si="1"/>
        <v>1298.7449999999999</v>
      </c>
      <c r="U18" s="41" t="s">
        <v>131</v>
      </c>
      <c r="V18" s="147">
        <v>1715</v>
      </c>
      <c r="W18" s="264">
        <v>17403.89</v>
      </c>
      <c r="X18" s="264">
        <f t="shared" si="5"/>
        <v>34807.774999999994</v>
      </c>
      <c r="Y18" s="41" t="s">
        <v>133</v>
      </c>
      <c r="Z18" s="147">
        <v>1431</v>
      </c>
      <c r="AA18" s="264">
        <f>(I18*8.5%)</f>
        <v>1312.5275000000001</v>
      </c>
      <c r="AB18" s="41" t="s">
        <v>133</v>
      </c>
      <c r="AC18" s="148" t="s">
        <v>134</v>
      </c>
      <c r="AD18" s="263">
        <v>0</v>
      </c>
      <c r="AE18" s="41" t="s">
        <v>133</v>
      </c>
      <c r="AF18" s="148" t="s">
        <v>135</v>
      </c>
      <c r="AG18" s="263">
        <v>3405.85</v>
      </c>
      <c r="AH18" s="41" t="s">
        <v>133</v>
      </c>
      <c r="AI18" s="148" t="s">
        <v>136</v>
      </c>
      <c r="AJ18" s="263">
        <v>0</v>
      </c>
      <c r="AK18" s="41" t="s">
        <v>133</v>
      </c>
      <c r="AL18" s="148" t="s">
        <v>137</v>
      </c>
      <c r="AM18" s="263">
        <v>0</v>
      </c>
      <c r="AN18" s="41" t="s">
        <v>133</v>
      </c>
      <c r="AO18" s="148" t="s">
        <v>260</v>
      </c>
      <c r="AP18" s="263">
        <v>3405.8474999999994</v>
      </c>
      <c r="AQ18" s="264">
        <f t="shared" si="6"/>
        <v>8124.2250000000004</v>
      </c>
      <c r="AR18" s="265">
        <f t="shared" si="4"/>
        <v>26683.549999999996</v>
      </c>
      <c r="AS18" s="262"/>
    </row>
    <row r="19" spans="1:45" s="267" customFormat="1" ht="30" customHeight="1" x14ac:dyDescent="0.25">
      <c r="A19" s="279"/>
      <c r="B19" s="260" t="s">
        <v>128</v>
      </c>
      <c r="C19" s="261" t="s">
        <v>154</v>
      </c>
      <c r="D19" s="262" t="s">
        <v>52</v>
      </c>
      <c r="E19" s="262" t="s">
        <v>141</v>
      </c>
      <c r="F19" s="41" t="s">
        <v>131</v>
      </c>
      <c r="G19" s="41" t="s">
        <v>132</v>
      </c>
      <c r="H19" s="234" t="s">
        <v>253</v>
      </c>
      <c r="I19" s="263">
        <v>7563.23</v>
      </c>
      <c r="J19" s="41" t="s">
        <v>131</v>
      </c>
      <c r="K19" s="147">
        <v>1311</v>
      </c>
      <c r="L19" s="263">
        <v>64.760000000000005</v>
      </c>
      <c r="M19" s="41" t="s">
        <v>131</v>
      </c>
      <c r="N19" s="147">
        <v>1713</v>
      </c>
      <c r="O19" s="263">
        <v>282.08999999999997</v>
      </c>
      <c r="P19" s="263">
        <v>418.44</v>
      </c>
      <c r="Q19" s="263">
        <f t="shared" si="0"/>
        <v>226.89689999999999</v>
      </c>
      <c r="R19" s="41" t="s">
        <v>131</v>
      </c>
      <c r="S19" s="147">
        <v>1712</v>
      </c>
      <c r="T19" s="264">
        <f t="shared" si="1"/>
        <v>645.33690000000001</v>
      </c>
      <c r="U19" s="41" t="s">
        <v>131</v>
      </c>
      <c r="V19" s="147">
        <v>1715</v>
      </c>
      <c r="W19" s="264">
        <v>8555.42</v>
      </c>
      <c r="X19" s="264">
        <f t="shared" si="5"/>
        <v>17110.836900000002</v>
      </c>
      <c r="Y19" s="41" t="s">
        <v>133</v>
      </c>
      <c r="Z19" s="147">
        <v>1431</v>
      </c>
      <c r="AA19" s="264">
        <f>(I19*8.5%)</f>
        <v>642.87455</v>
      </c>
      <c r="AB19" s="41" t="s">
        <v>133</v>
      </c>
      <c r="AC19" s="148" t="s">
        <v>134</v>
      </c>
      <c r="AD19" s="263">
        <v>4194.41</v>
      </c>
      <c r="AE19" s="41" t="s">
        <v>133</v>
      </c>
      <c r="AF19" s="148" t="s">
        <v>135</v>
      </c>
      <c r="AG19" s="263">
        <v>1280.25</v>
      </c>
      <c r="AH19" s="41" t="s">
        <v>133</v>
      </c>
      <c r="AI19" s="148" t="s">
        <v>136</v>
      </c>
      <c r="AJ19" s="263">
        <f>(I19*1%)</f>
        <v>75.632300000000001</v>
      </c>
      <c r="AK19" s="41" t="s">
        <v>133</v>
      </c>
      <c r="AL19" s="148" t="s">
        <v>137</v>
      </c>
      <c r="AM19" s="263">
        <v>0</v>
      </c>
      <c r="AN19" s="41" t="s">
        <v>133</v>
      </c>
      <c r="AO19" s="148" t="s">
        <v>260</v>
      </c>
      <c r="AP19" s="263">
        <v>1280.24787384</v>
      </c>
      <c r="AQ19" s="264">
        <f t="shared" si="6"/>
        <v>7473.4147238400001</v>
      </c>
      <c r="AR19" s="265">
        <f t="shared" si="4"/>
        <v>9637.422176160002</v>
      </c>
      <c r="AS19" s="262"/>
    </row>
    <row r="20" spans="1:45" s="267" customFormat="1" ht="30" customHeight="1" x14ac:dyDescent="0.25">
      <c r="B20" s="260" t="s">
        <v>128</v>
      </c>
      <c r="C20" s="261" t="s">
        <v>155</v>
      </c>
      <c r="D20" s="262" t="s">
        <v>54</v>
      </c>
      <c r="E20" s="262" t="s">
        <v>130</v>
      </c>
      <c r="F20" s="41" t="s">
        <v>131</v>
      </c>
      <c r="G20" s="41" t="s">
        <v>132</v>
      </c>
      <c r="H20" s="234" t="s">
        <v>249</v>
      </c>
      <c r="I20" s="263">
        <v>6322.35</v>
      </c>
      <c r="J20" s="41" t="s">
        <v>131</v>
      </c>
      <c r="K20" s="147">
        <v>1311</v>
      </c>
      <c r="L20" s="263">
        <v>64.760000000000005</v>
      </c>
      <c r="M20" s="41" t="s">
        <v>131</v>
      </c>
      <c r="N20" s="147">
        <v>1713</v>
      </c>
      <c r="O20" s="263">
        <v>351.5</v>
      </c>
      <c r="P20" s="263">
        <v>406.32</v>
      </c>
      <c r="Q20" s="263">
        <f t="shared" si="0"/>
        <v>189.6705</v>
      </c>
      <c r="R20" s="41" t="s">
        <v>131</v>
      </c>
      <c r="S20" s="147">
        <v>1712</v>
      </c>
      <c r="T20" s="264">
        <f t="shared" si="1"/>
        <v>595.9905</v>
      </c>
      <c r="U20" s="41" t="s">
        <v>131</v>
      </c>
      <c r="V20" s="147">
        <v>1715</v>
      </c>
      <c r="W20" s="264">
        <v>7334.6</v>
      </c>
      <c r="X20" s="264">
        <f t="shared" si="5"/>
        <v>14669.200500000001</v>
      </c>
      <c r="Y20" s="41" t="s">
        <v>133</v>
      </c>
      <c r="Z20" s="147">
        <v>1431</v>
      </c>
      <c r="AA20" s="264">
        <f>(I20*8.5%)</f>
        <v>537.39975000000004</v>
      </c>
      <c r="AB20" s="41" t="s">
        <v>133</v>
      </c>
      <c r="AC20" s="148" t="s">
        <v>134</v>
      </c>
      <c r="AD20" s="263">
        <v>315</v>
      </c>
      <c r="AE20" s="41" t="s">
        <v>133</v>
      </c>
      <c r="AF20" s="148" t="s">
        <v>135</v>
      </c>
      <c r="AG20" s="263">
        <v>1019.48</v>
      </c>
      <c r="AH20" s="41" t="s">
        <v>133</v>
      </c>
      <c r="AI20" s="148" t="s">
        <v>136</v>
      </c>
      <c r="AJ20" s="263">
        <f>(I20*1%)</f>
        <v>63.223500000000008</v>
      </c>
      <c r="AK20" s="41" t="s">
        <v>133</v>
      </c>
      <c r="AL20" s="148" t="s">
        <v>137</v>
      </c>
      <c r="AM20" s="263">
        <v>0</v>
      </c>
      <c r="AN20" s="41" t="s">
        <v>133</v>
      </c>
      <c r="AO20" s="148" t="s">
        <v>260</v>
      </c>
      <c r="AP20" s="263">
        <v>1019.4814908000002</v>
      </c>
      <c r="AQ20" s="264">
        <f t="shared" si="6"/>
        <v>2954.5847408000004</v>
      </c>
      <c r="AR20" s="265">
        <f t="shared" si="4"/>
        <v>11714.6157592</v>
      </c>
      <c r="AS20" s="262"/>
    </row>
    <row r="21" spans="1:45" s="267" customFormat="1" ht="30" customHeight="1" x14ac:dyDescent="0.25">
      <c r="B21" s="260" t="s">
        <v>128</v>
      </c>
      <c r="C21" s="261" t="s">
        <v>202</v>
      </c>
      <c r="D21" s="275" t="s">
        <v>56</v>
      </c>
      <c r="E21" s="262" t="s">
        <v>130</v>
      </c>
      <c r="F21" s="41" t="s">
        <v>131</v>
      </c>
      <c r="G21" s="41" t="s">
        <v>132</v>
      </c>
      <c r="H21" s="234" t="s">
        <v>252</v>
      </c>
      <c r="I21" s="272">
        <v>0</v>
      </c>
      <c r="J21" s="41" t="s">
        <v>131</v>
      </c>
      <c r="K21" s="147">
        <v>1311</v>
      </c>
      <c r="L21" s="272">
        <v>0</v>
      </c>
      <c r="M21" s="41" t="s">
        <v>131</v>
      </c>
      <c r="N21" s="147">
        <v>1713</v>
      </c>
      <c r="O21" s="272">
        <v>0</v>
      </c>
      <c r="P21" s="272">
        <v>0</v>
      </c>
      <c r="Q21" s="272">
        <f t="shared" si="0"/>
        <v>0</v>
      </c>
      <c r="R21" s="41" t="s">
        <v>131</v>
      </c>
      <c r="S21" s="147">
        <v>1712</v>
      </c>
      <c r="T21" s="273">
        <f t="shared" si="1"/>
        <v>0</v>
      </c>
      <c r="U21" s="41" t="s">
        <v>131</v>
      </c>
      <c r="V21" s="147">
        <v>1715</v>
      </c>
      <c r="W21" s="273">
        <v>0</v>
      </c>
      <c r="X21" s="264">
        <f t="shared" si="5"/>
        <v>0</v>
      </c>
      <c r="Y21" s="41" t="s">
        <v>133</v>
      </c>
      <c r="Z21" s="147">
        <v>1431</v>
      </c>
      <c r="AA21" s="273">
        <f>(I21*8.5%)</f>
        <v>0</v>
      </c>
      <c r="AB21" s="41" t="s">
        <v>133</v>
      </c>
      <c r="AC21" s="148" t="s">
        <v>134</v>
      </c>
      <c r="AD21" s="272">
        <v>0</v>
      </c>
      <c r="AE21" s="41" t="s">
        <v>133</v>
      </c>
      <c r="AF21" s="148" t="s">
        <v>135</v>
      </c>
      <c r="AG21" s="272">
        <v>0</v>
      </c>
      <c r="AH21" s="41" t="s">
        <v>133</v>
      </c>
      <c r="AI21" s="148" t="s">
        <v>136</v>
      </c>
      <c r="AJ21" s="272">
        <f>(I21*1%)</f>
        <v>0</v>
      </c>
      <c r="AK21" s="41" t="s">
        <v>133</v>
      </c>
      <c r="AL21" s="148" t="s">
        <v>137</v>
      </c>
      <c r="AM21" s="272">
        <v>0</v>
      </c>
      <c r="AN21" s="41" t="s">
        <v>133</v>
      </c>
      <c r="AO21" s="148" t="s">
        <v>260</v>
      </c>
      <c r="AP21" s="272">
        <v>0</v>
      </c>
      <c r="AQ21" s="264">
        <f t="shared" si="6"/>
        <v>0</v>
      </c>
      <c r="AR21" s="274">
        <f t="shared" si="4"/>
        <v>0</v>
      </c>
      <c r="AS21" s="275"/>
    </row>
    <row r="22" spans="1:45" s="278" customFormat="1" ht="30" customHeight="1" x14ac:dyDescent="0.25">
      <c r="B22" s="260" t="s">
        <v>128</v>
      </c>
      <c r="C22" s="261" t="s">
        <v>156</v>
      </c>
      <c r="D22" s="275" t="s">
        <v>58</v>
      </c>
      <c r="E22" s="262" t="s">
        <v>130</v>
      </c>
      <c r="F22" s="41" t="s">
        <v>131</v>
      </c>
      <c r="G22" s="41" t="s">
        <v>132</v>
      </c>
      <c r="H22" s="236" t="s">
        <v>253</v>
      </c>
      <c r="I22" s="272">
        <v>5302.32</v>
      </c>
      <c r="J22" s="41" t="s">
        <v>131</v>
      </c>
      <c r="K22" s="147">
        <v>1311</v>
      </c>
      <c r="L22" s="272">
        <v>64.760000000000005</v>
      </c>
      <c r="M22" s="41" t="s">
        <v>131</v>
      </c>
      <c r="N22" s="147">
        <v>1713</v>
      </c>
      <c r="O22" s="272">
        <v>211.44</v>
      </c>
      <c r="P22" s="272">
        <v>378.6</v>
      </c>
      <c r="Q22" s="272">
        <f t="shared" si="0"/>
        <v>159.06959999999998</v>
      </c>
      <c r="R22" s="41" t="s">
        <v>131</v>
      </c>
      <c r="S22" s="147">
        <v>1712</v>
      </c>
      <c r="T22" s="273">
        <f t="shared" si="1"/>
        <v>537.66959999999995</v>
      </c>
      <c r="U22" s="41" t="s">
        <v>131</v>
      </c>
      <c r="V22" s="147">
        <v>1715</v>
      </c>
      <c r="W22" s="273">
        <v>6116.19</v>
      </c>
      <c r="X22" s="264">
        <f t="shared" si="5"/>
        <v>12232.3796</v>
      </c>
      <c r="Y22" s="41" t="s">
        <v>133</v>
      </c>
      <c r="Z22" s="147">
        <v>1431</v>
      </c>
      <c r="AA22" s="273">
        <v>450.7</v>
      </c>
      <c r="AB22" s="41" t="s">
        <v>133</v>
      </c>
      <c r="AC22" s="148" t="s">
        <v>134</v>
      </c>
      <c r="AD22" s="272">
        <v>0</v>
      </c>
      <c r="AE22" s="41" t="s">
        <v>133</v>
      </c>
      <c r="AF22" s="148" t="s">
        <v>135</v>
      </c>
      <c r="AG22" s="272">
        <v>759.23</v>
      </c>
      <c r="AH22" s="41" t="s">
        <v>133</v>
      </c>
      <c r="AI22" s="148" t="s">
        <v>136</v>
      </c>
      <c r="AJ22" s="272">
        <f>(I22*1%)</f>
        <v>53.023199999999996</v>
      </c>
      <c r="AK22" s="41" t="s">
        <v>133</v>
      </c>
      <c r="AL22" s="148" t="s">
        <v>137</v>
      </c>
      <c r="AM22" s="272">
        <v>0</v>
      </c>
      <c r="AN22" s="41" t="s">
        <v>133</v>
      </c>
      <c r="AO22" s="148" t="s">
        <v>260</v>
      </c>
      <c r="AP22" s="272">
        <v>759.22892256</v>
      </c>
      <c r="AQ22" s="264">
        <f t="shared" si="6"/>
        <v>2022.1821225600002</v>
      </c>
      <c r="AR22" s="274">
        <f t="shared" si="4"/>
        <v>10210.197477440001</v>
      </c>
      <c r="AS22" s="275"/>
    </row>
    <row r="23" spans="1:45" s="278" customFormat="1" ht="30" customHeight="1" x14ac:dyDescent="0.25">
      <c r="B23" s="260" t="s">
        <v>128</v>
      </c>
      <c r="C23" s="261" t="s">
        <v>157</v>
      </c>
      <c r="D23" s="280" t="s">
        <v>97</v>
      </c>
      <c r="E23" s="262" t="s">
        <v>130</v>
      </c>
      <c r="F23" s="41" t="s">
        <v>131</v>
      </c>
      <c r="G23" s="41" t="s">
        <v>132</v>
      </c>
      <c r="H23" s="236" t="s">
        <v>251</v>
      </c>
      <c r="I23" s="281">
        <v>6322.35</v>
      </c>
      <c r="J23" s="41" t="s">
        <v>131</v>
      </c>
      <c r="K23" s="147">
        <v>1311</v>
      </c>
      <c r="L23" s="281">
        <v>97.14</v>
      </c>
      <c r="M23" s="41" t="s">
        <v>131</v>
      </c>
      <c r="N23" s="147">
        <v>1713</v>
      </c>
      <c r="O23" s="281">
        <v>351.5</v>
      </c>
      <c r="P23" s="281">
        <v>406.32</v>
      </c>
      <c r="Q23" s="281">
        <f t="shared" si="0"/>
        <v>189.6705</v>
      </c>
      <c r="R23" s="41" t="s">
        <v>131</v>
      </c>
      <c r="S23" s="147">
        <v>1712</v>
      </c>
      <c r="T23" s="273">
        <f t="shared" si="1"/>
        <v>595.9905</v>
      </c>
      <c r="U23" s="41" t="s">
        <v>131</v>
      </c>
      <c r="V23" s="147">
        <v>1715</v>
      </c>
      <c r="W23" s="273">
        <v>7366.98</v>
      </c>
      <c r="X23" s="264">
        <f t="shared" si="5"/>
        <v>14733.960500000001</v>
      </c>
      <c r="Y23" s="41" t="s">
        <v>133</v>
      </c>
      <c r="Z23" s="147">
        <v>1431</v>
      </c>
      <c r="AA23" s="273">
        <v>537.4</v>
      </c>
      <c r="AB23" s="41" t="s">
        <v>133</v>
      </c>
      <c r="AC23" s="148" t="s">
        <v>134</v>
      </c>
      <c r="AD23" s="281">
        <v>2106</v>
      </c>
      <c r="AE23" s="41" t="s">
        <v>133</v>
      </c>
      <c r="AF23" s="148" t="s">
        <v>135</v>
      </c>
      <c r="AG23" s="281">
        <v>1005.65</v>
      </c>
      <c r="AH23" s="41" t="s">
        <v>133</v>
      </c>
      <c r="AI23" s="148" t="s">
        <v>136</v>
      </c>
      <c r="AJ23" s="272">
        <v>0</v>
      </c>
      <c r="AK23" s="41" t="s">
        <v>133</v>
      </c>
      <c r="AL23" s="148" t="s">
        <v>137</v>
      </c>
      <c r="AM23" s="281">
        <v>0</v>
      </c>
      <c r="AN23" s="41" t="s">
        <v>133</v>
      </c>
      <c r="AO23" s="148" t="s">
        <v>260</v>
      </c>
      <c r="AP23" s="281">
        <v>1026.3978588000002</v>
      </c>
      <c r="AQ23" s="264">
        <f t="shared" si="6"/>
        <v>4675.4478588000002</v>
      </c>
      <c r="AR23" s="274">
        <f t="shared" si="4"/>
        <v>10058.512641200001</v>
      </c>
      <c r="AS23" s="275"/>
    </row>
    <row r="24" spans="1:45" s="267" customFormat="1" ht="30" customHeight="1" x14ac:dyDescent="0.25">
      <c r="B24" s="260" t="s">
        <v>128</v>
      </c>
      <c r="C24" s="261" t="s">
        <v>158</v>
      </c>
      <c r="D24" s="268" t="s">
        <v>60</v>
      </c>
      <c r="E24" s="262" t="s">
        <v>130</v>
      </c>
      <c r="F24" s="41" t="s">
        <v>131</v>
      </c>
      <c r="G24" s="41" t="s">
        <v>132</v>
      </c>
      <c r="H24" s="236" t="s">
        <v>252</v>
      </c>
      <c r="I24" s="269">
        <v>6322.35</v>
      </c>
      <c r="J24" s="41" t="s">
        <v>131</v>
      </c>
      <c r="K24" s="147">
        <v>1311</v>
      </c>
      <c r="L24" s="269">
        <v>64.760000000000005</v>
      </c>
      <c r="M24" s="41" t="s">
        <v>131</v>
      </c>
      <c r="N24" s="147">
        <v>1713</v>
      </c>
      <c r="O24" s="269">
        <v>351.5</v>
      </c>
      <c r="P24" s="269">
        <v>406.32</v>
      </c>
      <c r="Q24" s="269">
        <f t="shared" si="0"/>
        <v>189.6705</v>
      </c>
      <c r="R24" s="41" t="s">
        <v>131</v>
      </c>
      <c r="S24" s="147">
        <v>1712</v>
      </c>
      <c r="T24" s="264">
        <f t="shared" si="1"/>
        <v>595.9905</v>
      </c>
      <c r="U24" s="41" t="s">
        <v>131</v>
      </c>
      <c r="V24" s="147">
        <v>1715</v>
      </c>
      <c r="W24" s="264">
        <v>7334.6</v>
      </c>
      <c r="X24" s="264">
        <f t="shared" si="5"/>
        <v>14669.200500000001</v>
      </c>
      <c r="Y24" s="41" t="s">
        <v>133</v>
      </c>
      <c r="Z24" s="147">
        <v>1431</v>
      </c>
      <c r="AA24" s="264">
        <f t="shared" ref="AA24:AA34" si="7">(I24*8.5%)</f>
        <v>537.39975000000004</v>
      </c>
      <c r="AB24" s="41" t="s">
        <v>133</v>
      </c>
      <c r="AC24" s="148" t="s">
        <v>134</v>
      </c>
      <c r="AD24" s="269">
        <v>2108</v>
      </c>
      <c r="AE24" s="41" t="s">
        <v>133</v>
      </c>
      <c r="AF24" s="148" t="s">
        <v>135</v>
      </c>
      <c r="AG24" s="269">
        <v>1019.48</v>
      </c>
      <c r="AH24" s="41" t="s">
        <v>133</v>
      </c>
      <c r="AI24" s="148" t="s">
        <v>136</v>
      </c>
      <c r="AJ24" s="263">
        <f t="shared" ref="AJ24:AJ30" si="8">(I24*1%)</f>
        <v>63.223500000000008</v>
      </c>
      <c r="AK24" s="41" t="s">
        <v>133</v>
      </c>
      <c r="AL24" s="148" t="s">
        <v>137</v>
      </c>
      <c r="AM24" s="269">
        <v>0</v>
      </c>
      <c r="AN24" s="41" t="s">
        <v>133</v>
      </c>
      <c r="AO24" s="148" t="s">
        <v>260</v>
      </c>
      <c r="AP24" s="269">
        <v>1019.4814908000002</v>
      </c>
      <c r="AQ24" s="264">
        <f t="shared" si="6"/>
        <v>4747.5847408</v>
      </c>
      <c r="AR24" s="265">
        <f t="shared" si="4"/>
        <v>9921.6157592000018</v>
      </c>
      <c r="AS24" s="262"/>
    </row>
    <row r="25" spans="1:45" s="267" customFormat="1" ht="30" customHeight="1" x14ac:dyDescent="0.25">
      <c r="B25" s="260" t="s">
        <v>128</v>
      </c>
      <c r="C25" s="261" t="s">
        <v>159</v>
      </c>
      <c r="D25" s="268" t="s">
        <v>62</v>
      </c>
      <c r="E25" s="262" t="s">
        <v>130</v>
      </c>
      <c r="F25" s="41" t="s">
        <v>131</v>
      </c>
      <c r="G25" s="41" t="s">
        <v>132</v>
      </c>
      <c r="H25" s="236" t="s">
        <v>251</v>
      </c>
      <c r="I25" s="269">
        <v>6322.35</v>
      </c>
      <c r="J25" s="41" t="s">
        <v>131</v>
      </c>
      <c r="K25" s="147">
        <v>1311</v>
      </c>
      <c r="L25" s="269">
        <v>0</v>
      </c>
      <c r="M25" s="41" t="s">
        <v>131</v>
      </c>
      <c r="N25" s="147">
        <v>1713</v>
      </c>
      <c r="O25" s="269">
        <v>351.5</v>
      </c>
      <c r="P25" s="269">
        <v>406.32</v>
      </c>
      <c r="Q25" s="269">
        <f t="shared" si="0"/>
        <v>189.6705</v>
      </c>
      <c r="R25" s="41" t="s">
        <v>131</v>
      </c>
      <c r="S25" s="147">
        <v>1712</v>
      </c>
      <c r="T25" s="264">
        <f t="shared" si="1"/>
        <v>595.9905</v>
      </c>
      <c r="U25" s="41" t="s">
        <v>131</v>
      </c>
      <c r="V25" s="147">
        <v>1715</v>
      </c>
      <c r="W25" s="264">
        <v>7269.84</v>
      </c>
      <c r="X25" s="264">
        <f t="shared" si="5"/>
        <v>14539.6805</v>
      </c>
      <c r="Y25" s="41" t="s">
        <v>133</v>
      </c>
      <c r="Z25" s="147">
        <v>1431</v>
      </c>
      <c r="AA25" s="264">
        <f t="shared" si="7"/>
        <v>537.39975000000004</v>
      </c>
      <c r="AB25" s="41" t="s">
        <v>133</v>
      </c>
      <c r="AC25" s="148" t="s">
        <v>134</v>
      </c>
      <c r="AD25" s="269">
        <v>0</v>
      </c>
      <c r="AE25" s="41" t="s">
        <v>133</v>
      </c>
      <c r="AF25" s="148" t="s">
        <v>135</v>
      </c>
      <c r="AG25" s="269">
        <v>1005.65</v>
      </c>
      <c r="AH25" s="41" t="s">
        <v>133</v>
      </c>
      <c r="AI25" s="148" t="s">
        <v>136</v>
      </c>
      <c r="AJ25" s="263">
        <f t="shared" si="8"/>
        <v>63.223500000000008</v>
      </c>
      <c r="AK25" s="41" t="s">
        <v>133</v>
      </c>
      <c r="AL25" s="148" t="s">
        <v>137</v>
      </c>
      <c r="AM25" s="269">
        <v>0</v>
      </c>
      <c r="AN25" s="41" t="s">
        <v>133</v>
      </c>
      <c r="AO25" s="148" t="s">
        <v>260</v>
      </c>
      <c r="AP25" s="269">
        <v>1005.6487548000002</v>
      </c>
      <c r="AQ25" s="264">
        <f t="shared" si="6"/>
        <v>2611.9220048000006</v>
      </c>
      <c r="AR25" s="265">
        <f t="shared" si="4"/>
        <v>11927.7584952</v>
      </c>
      <c r="AS25" s="262"/>
    </row>
    <row r="26" spans="1:45" s="267" customFormat="1" ht="30" customHeight="1" x14ac:dyDescent="0.25">
      <c r="B26" s="260" t="s">
        <v>128</v>
      </c>
      <c r="C26" s="261" t="s">
        <v>160</v>
      </c>
      <c r="D26" s="268" t="s">
        <v>64</v>
      </c>
      <c r="E26" s="262" t="s">
        <v>130</v>
      </c>
      <c r="F26" s="41" t="s">
        <v>131</v>
      </c>
      <c r="G26" s="41" t="s">
        <v>132</v>
      </c>
      <c r="H26" s="236" t="s">
        <v>253</v>
      </c>
      <c r="I26" s="269">
        <v>4875.54</v>
      </c>
      <c r="J26" s="41" t="s">
        <v>131</v>
      </c>
      <c r="K26" s="147">
        <v>1311</v>
      </c>
      <c r="L26" s="269">
        <v>0</v>
      </c>
      <c r="M26" s="41" t="s">
        <v>131</v>
      </c>
      <c r="N26" s="147">
        <v>1713</v>
      </c>
      <c r="O26" s="269">
        <v>207.91</v>
      </c>
      <c r="P26" s="269">
        <v>371.02</v>
      </c>
      <c r="Q26" s="269">
        <f t="shared" si="0"/>
        <v>146.2662</v>
      </c>
      <c r="R26" s="41" t="s">
        <v>131</v>
      </c>
      <c r="S26" s="147">
        <v>1712</v>
      </c>
      <c r="T26" s="264">
        <f t="shared" si="1"/>
        <v>517.28620000000001</v>
      </c>
      <c r="U26" s="41" t="s">
        <v>131</v>
      </c>
      <c r="V26" s="147">
        <v>1715</v>
      </c>
      <c r="W26" s="264">
        <v>5600.74</v>
      </c>
      <c r="X26" s="264">
        <f t="shared" si="5"/>
        <v>11201.476199999999</v>
      </c>
      <c r="Y26" s="41" t="s">
        <v>133</v>
      </c>
      <c r="Z26" s="147">
        <v>1431</v>
      </c>
      <c r="AA26" s="264">
        <f t="shared" si="7"/>
        <v>414.42090000000002</v>
      </c>
      <c r="AB26" s="41" t="s">
        <v>133</v>
      </c>
      <c r="AC26" s="148" t="s">
        <v>134</v>
      </c>
      <c r="AD26" s="269">
        <v>0</v>
      </c>
      <c r="AE26" s="41" t="s">
        <v>133</v>
      </c>
      <c r="AF26" s="148" t="s">
        <v>135</v>
      </c>
      <c r="AG26" s="269">
        <v>649.13</v>
      </c>
      <c r="AH26" s="41" t="s">
        <v>133</v>
      </c>
      <c r="AI26" s="148" t="s">
        <v>136</v>
      </c>
      <c r="AJ26" s="263">
        <f t="shared" si="8"/>
        <v>48.755400000000002</v>
      </c>
      <c r="AK26" s="41" t="s">
        <v>133</v>
      </c>
      <c r="AL26" s="148" t="s">
        <v>137</v>
      </c>
      <c r="AM26" s="269">
        <v>0</v>
      </c>
      <c r="AN26" s="41" t="s">
        <v>133</v>
      </c>
      <c r="AO26" s="148" t="s">
        <v>260</v>
      </c>
      <c r="AP26" s="269">
        <v>649.12807631999999</v>
      </c>
      <c r="AQ26" s="264">
        <f t="shared" si="6"/>
        <v>1761.43437632</v>
      </c>
      <c r="AR26" s="265">
        <f t="shared" si="4"/>
        <v>9440.0418236799997</v>
      </c>
      <c r="AS26" s="262"/>
    </row>
    <row r="27" spans="1:45" s="267" customFormat="1" ht="30" customHeight="1" x14ac:dyDescent="0.25">
      <c r="B27" s="260" t="s">
        <v>128</v>
      </c>
      <c r="C27" s="261" t="s">
        <v>161</v>
      </c>
      <c r="D27" s="268" t="s">
        <v>66</v>
      </c>
      <c r="E27" s="262" t="s">
        <v>130</v>
      </c>
      <c r="F27" s="41" t="s">
        <v>131</v>
      </c>
      <c r="G27" s="41" t="s">
        <v>132</v>
      </c>
      <c r="H27" s="236" t="s">
        <v>252</v>
      </c>
      <c r="I27" s="269">
        <v>6322.35</v>
      </c>
      <c r="J27" s="41" t="s">
        <v>131</v>
      </c>
      <c r="K27" s="147">
        <v>1311</v>
      </c>
      <c r="L27" s="269">
        <v>0</v>
      </c>
      <c r="M27" s="41" t="s">
        <v>131</v>
      </c>
      <c r="N27" s="147">
        <v>1713</v>
      </c>
      <c r="O27" s="269">
        <v>351.5</v>
      </c>
      <c r="P27" s="269">
        <v>406.32</v>
      </c>
      <c r="Q27" s="269">
        <f t="shared" si="0"/>
        <v>189.6705</v>
      </c>
      <c r="R27" s="41" t="s">
        <v>131</v>
      </c>
      <c r="S27" s="147">
        <v>1712</v>
      </c>
      <c r="T27" s="264">
        <f t="shared" si="1"/>
        <v>595.9905</v>
      </c>
      <c r="U27" s="41" t="s">
        <v>131</v>
      </c>
      <c r="V27" s="147">
        <v>1715</v>
      </c>
      <c r="W27" s="264">
        <v>7269.84</v>
      </c>
      <c r="X27" s="264">
        <f t="shared" si="5"/>
        <v>14539.6805</v>
      </c>
      <c r="Y27" s="41" t="s">
        <v>133</v>
      </c>
      <c r="Z27" s="147">
        <v>1431</v>
      </c>
      <c r="AA27" s="264">
        <f t="shared" si="7"/>
        <v>537.39975000000004</v>
      </c>
      <c r="AB27" s="41" t="s">
        <v>133</v>
      </c>
      <c r="AC27" s="148" t="s">
        <v>134</v>
      </c>
      <c r="AD27" s="269">
        <v>1687</v>
      </c>
      <c r="AE27" s="41" t="s">
        <v>133</v>
      </c>
      <c r="AF27" s="148" t="s">
        <v>135</v>
      </c>
      <c r="AG27" s="269">
        <v>1005.65</v>
      </c>
      <c r="AH27" s="41" t="s">
        <v>133</v>
      </c>
      <c r="AI27" s="148" t="s">
        <v>136</v>
      </c>
      <c r="AJ27" s="263">
        <f t="shared" si="8"/>
        <v>63.223500000000008</v>
      </c>
      <c r="AK27" s="41" t="s">
        <v>133</v>
      </c>
      <c r="AL27" s="148" t="s">
        <v>137</v>
      </c>
      <c r="AM27" s="269">
        <v>0</v>
      </c>
      <c r="AN27" s="41" t="s">
        <v>133</v>
      </c>
      <c r="AO27" s="148" t="s">
        <v>260</v>
      </c>
      <c r="AP27" s="269">
        <v>1005.6487548000002</v>
      </c>
      <c r="AQ27" s="264">
        <f t="shared" si="6"/>
        <v>4298.9220048000006</v>
      </c>
      <c r="AR27" s="265">
        <f t="shared" si="4"/>
        <v>10240.7584952</v>
      </c>
      <c r="AS27" s="262"/>
    </row>
    <row r="28" spans="1:45" s="267" customFormat="1" ht="30" customHeight="1" x14ac:dyDescent="0.25">
      <c r="B28" s="260" t="s">
        <v>128</v>
      </c>
      <c r="C28" s="261" t="s">
        <v>162</v>
      </c>
      <c r="D28" s="268" t="s">
        <v>68</v>
      </c>
      <c r="E28" s="262" t="s">
        <v>130</v>
      </c>
      <c r="F28" s="41" t="s">
        <v>131</v>
      </c>
      <c r="G28" s="41" t="s">
        <v>132</v>
      </c>
      <c r="H28" s="236" t="s">
        <v>251</v>
      </c>
      <c r="I28" s="269">
        <v>4875.54</v>
      </c>
      <c r="J28" s="41" t="s">
        <v>131</v>
      </c>
      <c r="K28" s="147">
        <v>1311</v>
      </c>
      <c r="L28" s="269">
        <v>0</v>
      </c>
      <c r="M28" s="41" t="s">
        <v>131</v>
      </c>
      <c r="N28" s="147">
        <v>1713</v>
      </c>
      <c r="O28" s="269">
        <v>207.91</v>
      </c>
      <c r="P28" s="269">
        <v>371.02</v>
      </c>
      <c r="Q28" s="269">
        <f t="shared" si="0"/>
        <v>146.2662</v>
      </c>
      <c r="R28" s="41" t="s">
        <v>131</v>
      </c>
      <c r="S28" s="147">
        <v>1712</v>
      </c>
      <c r="T28" s="264">
        <f t="shared" si="1"/>
        <v>517.28620000000001</v>
      </c>
      <c r="U28" s="41" t="s">
        <v>131</v>
      </c>
      <c r="V28" s="147">
        <v>1715</v>
      </c>
      <c r="W28" s="264">
        <v>5600.74</v>
      </c>
      <c r="X28" s="264">
        <f t="shared" si="5"/>
        <v>11201.476199999999</v>
      </c>
      <c r="Y28" s="41" t="s">
        <v>133</v>
      </c>
      <c r="Z28" s="147">
        <v>1431</v>
      </c>
      <c r="AA28" s="264">
        <f t="shared" si="7"/>
        <v>414.42090000000002</v>
      </c>
      <c r="AB28" s="41" t="s">
        <v>133</v>
      </c>
      <c r="AC28" s="148" t="s">
        <v>134</v>
      </c>
      <c r="AD28" s="269">
        <v>0</v>
      </c>
      <c r="AE28" s="41" t="s">
        <v>133</v>
      </c>
      <c r="AF28" s="148" t="s">
        <v>135</v>
      </c>
      <c r="AG28" s="269">
        <v>649.13</v>
      </c>
      <c r="AH28" s="41" t="s">
        <v>133</v>
      </c>
      <c r="AI28" s="148" t="s">
        <v>136</v>
      </c>
      <c r="AJ28" s="263">
        <f t="shared" si="8"/>
        <v>48.755400000000002</v>
      </c>
      <c r="AK28" s="41" t="s">
        <v>133</v>
      </c>
      <c r="AL28" s="148" t="s">
        <v>137</v>
      </c>
      <c r="AM28" s="269">
        <v>0</v>
      </c>
      <c r="AN28" s="41" t="s">
        <v>133</v>
      </c>
      <c r="AO28" s="148" t="s">
        <v>260</v>
      </c>
      <c r="AP28" s="269">
        <v>649.12807631999999</v>
      </c>
      <c r="AQ28" s="264">
        <f t="shared" si="6"/>
        <v>1761.43437632</v>
      </c>
      <c r="AR28" s="265">
        <f t="shared" si="4"/>
        <v>9440.0418236799997</v>
      </c>
      <c r="AS28" s="262"/>
    </row>
    <row r="29" spans="1:45" s="267" customFormat="1" ht="30" customHeight="1" x14ac:dyDescent="0.25">
      <c r="B29" s="260" t="s">
        <v>128</v>
      </c>
      <c r="C29" s="261" t="s">
        <v>163</v>
      </c>
      <c r="D29" s="268" t="s">
        <v>164</v>
      </c>
      <c r="E29" s="262" t="s">
        <v>130</v>
      </c>
      <c r="F29" s="41" t="s">
        <v>131</v>
      </c>
      <c r="G29" s="41" t="s">
        <v>132</v>
      </c>
      <c r="H29" s="236" t="s">
        <v>250</v>
      </c>
      <c r="I29" s="269">
        <v>6322.35</v>
      </c>
      <c r="J29" s="41" t="s">
        <v>131</v>
      </c>
      <c r="K29" s="147">
        <v>1311</v>
      </c>
      <c r="L29" s="269">
        <v>0</v>
      </c>
      <c r="M29" s="41" t="s">
        <v>131</v>
      </c>
      <c r="N29" s="147">
        <v>1713</v>
      </c>
      <c r="O29" s="269">
        <v>351.5</v>
      </c>
      <c r="P29" s="269">
        <v>406.32</v>
      </c>
      <c r="Q29" s="269">
        <f t="shared" si="0"/>
        <v>189.6705</v>
      </c>
      <c r="R29" s="41" t="s">
        <v>131</v>
      </c>
      <c r="S29" s="147">
        <v>1712</v>
      </c>
      <c r="T29" s="264">
        <f t="shared" si="1"/>
        <v>595.9905</v>
      </c>
      <c r="U29" s="41" t="s">
        <v>131</v>
      </c>
      <c r="V29" s="147">
        <v>1715</v>
      </c>
      <c r="W29" s="264">
        <v>7269.84</v>
      </c>
      <c r="X29" s="264">
        <f t="shared" si="5"/>
        <v>14539.6805</v>
      </c>
      <c r="Y29" s="41" t="s">
        <v>133</v>
      </c>
      <c r="Z29" s="147">
        <v>1431</v>
      </c>
      <c r="AA29" s="264">
        <f t="shared" si="7"/>
        <v>537.39975000000004</v>
      </c>
      <c r="AB29" s="41" t="s">
        <v>133</v>
      </c>
      <c r="AC29" s="148" t="s">
        <v>134</v>
      </c>
      <c r="AD29" s="269">
        <v>0</v>
      </c>
      <c r="AE29" s="41" t="s">
        <v>133</v>
      </c>
      <c r="AF29" s="148" t="s">
        <v>135</v>
      </c>
      <c r="AG29" s="269">
        <v>1005.65</v>
      </c>
      <c r="AH29" s="41" t="s">
        <v>133</v>
      </c>
      <c r="AI29" s="148" t="s">
        <v>136</v>
      </c>
      <c r="AJ29" s="263">
        <f t="shared" si="8"/>
        <v>63.223500000000008</v>
      </c>
      <c r="AK29" s="41" t="s">
        <v>133</v>
      </c>
      <c r="AL29" s="148" t="s">
        <v>137</v>
      </c>
      <c r="AM29" s="269">
        <v>0</v>
      </c>
      <c r="AN29" s="41" t="s">
        <v>133</v>
      </c>
      <c r="AO29" s="148" t="s">
        <v>260</v>
      </c>
      <c r="AP29" s="269">
        <v>1005.6487548000002</v>
      </c>
      <c r="AQ29" s="264">
        <f t="shared" si="6"/>
        <v>2611.9220048000006</v>
      </c>
      <c r="AR29" s="265">
        <f t="shared" si="4"/>
        <v>11927.7584952</v>
      </c>
      <c r="AS29" s="262"/>
    </row>
    <row r="30" spans="1:45" s="267" customFormat="1" ht="30" customHeight="1" x14ac:dyDescent="0.25">
      <c r="B30" s="260" t="s">
        <v>128</v>
      </c>
      <c r="C30" s="261" t="s">
        <v>165</v>
      </c>
      <c r="D30" s="268" t="s">
        <v>72</v>
      </c>
      <c r="E30" s="262" t="s">
        <v>130</v>
      </c>
      <c r="F30" s="41" t="s">
        <v>131</v>
      </c>
      <c r="G30" s="41" t="s">
        <v>132</v>
      </c>
      <c r="H30" s="236" t="s">
        <v>253</v>
      </c>
      <c r="I30" s="269">
        <v>4875.54</v>
      </c>
      <c r="J30" s="41" t="s">
        <v>131</v>
      </c>
      <c r="K30" s="147">
        <v>1311</v>
      </c>
      <c r="L30" s="269">
        <v>0</v>
      </c>
      <c r="M30" s="41" t="s">
        <v>131</v>
      </c>
      <c r="N30" s="147">
        <v>1713</v>
      </c>
      <c r="O30" s="269">
        <v>207.91</v>
      </c>
      <c r="P30" s="269">
        <v>371.02</v>
      </c>
      <c r="Q30" s="269">
        <f t="shared" si="0"/>
        <v>146.2662</v>
      </c>
      <c r="R30" s="41" t="s">
        <v>131</v>
      </c>
      <c r="S30" s="147">
        <v>1712</v>
      </c>
      <c r="T30" s="264">
        <f t="shared" si="1"/>
        <v>517.28620000000001</v>
      </c>
      <c r="U30" s="41" t="s">
        <v>131</v>
      </c>
      <c r="V30" s="147">
        <v>1715</v>
      </c>
      <c r="W30" s="264">
        <v>5600.74</v>
      </c>
      <c r="X30" s="264">
        <f t="shared" si="5"/>
        <v>11201.476199999999</v>
      </c>
      <c r="Y30" s="41" t="s">
        <v>133</v>
      </c>
      <c r="Z30" s="147">
        <v>1431</v>
      </c>
      <c r="AA30" s="264">
        <f t="shared" si="7"/>
        <v>414.42090000000002</v>
      </c>
      <c r="AB30" s="41" t="s">
        <v>133</v>
      </c>
      <c r="AC30" s="148" t="s">
        <v>134</v>
      </c>
      <c r="AD30" s="269">
        <v>1355</v>
      </c>
      <c r="AE30" s="41" t="s">
        <v>133</v>
      </c>
      <c r="AF30" s="148" t="s">
        <v>135</v>
      </c>
      <c r="AG30" s="269">
        <v>649.13</v>
      </c>
      <c r="AH30" s="41" t="s">
        <v>133</v>
      </c>
      <c r="AI30" s="148" t="s">
        <v>136</v>
      </c>
      <c r="AJ30" s="263">
        <f t="shared" si="8"/>
        <v>48.755400000000002</v>
      </c>
      <c r="AK30" s="41" t="s">
        <v>133</v>
      </c>
      <c r="AL30" s="148" t="s">
        <v>137</v>
      </c>
      <c r="AM30" s="269">
        <v>0</v>
      </c>
      <c r="AN30" s="41" t="s">
        <v>133</v>
      </c>
      <c r="AO30" s="148" t="s">
        <v>260</v>
      </c>
      <c r="AP30" s="269">
        <v>649.12807631999999</v>
      </c>
      <c r="AQ30" s="264">
        <f t="shared" si="6"/>
        <v>3116.4343763200004</v>
      </c>
      <c r="AR30" s="265">
        <f t="shared" si="4"/>
        <v>8085.0418236799987</v>
      </c>
      <c r="AS30" s="262"/>
    </row>
    <row r="31" spans="1:45" s="267" customFormat="1" ht="30" customHeight="1" x14ac:dyDescent="0.25">
      <c r="B31" s="260" t="s">
        <v>128</v>
      </c>
      <c r="C31" s="261" t="s">
        <v>166</v>
      </c>
      <c r="D31" s="268" t="s">
        <v>74</v>
      </c>
      <c r="E31" s="262" t="s">
        <v>149</v>
      </c>
      <c r="F31" s="41" t="s">
        <v>131</v>
      </c>
      <c r="G31" s="41" t="s">
        <v>132</v>
      </c>
      <c r="H31" s="236" t="s">
        <v>249</v>
      </c>
      <c r="I31" s="269">
        <v>15441.5</v>
      </c>
      <c r="J31" s="41" t="s">
        <v>131</v>
      </c>
      <c r="K31" s="147">
        <v>1311</v>
      </c>
      <c r="L31" s="269">
        <v>0</v>
      </c>
      <c r="M31" s="41" t="s">
        <v>131</v>
      </c>
      <c r="N31" s="147">
        <v>1713</v>
      </c>
      <c r="O31" s="269">
        <v>566.5</v>
      </c>
      <c r="P31" s="269">
        <v>835.5</v>
      </c>
      <c r="Q31" s="269">
        <f t="shared" si="0"/>
        <v>463.245</v>
      </c>
      <c r="R31" s="41" t="s">
        <v>131</v>
      </c>
      <c r="S31" s="147">
        <v>1712</v>
      </c>
      <c r="T31" s="264">
        <f t="shared" si="1"/>
        <v>1298.7449999999999</v>
      </c>
      <c r="U31" s="41" t="s">
        <v>131</v>
      </c>
      <c r="V31" s="147">
        <v>1715</v>
      </c>
      <c r="W31" s="264">
        <v>17306.75</v>
      </c>
      <c r="X31" s="264">
        <f t="shared" si="5"/>
        <v>34613.494999999995</v>
      </c>
      <c r="Y31" s="41" t="s">
        <v>133</v>
      </c>
      <c r="Z31" s="147">
        <v>1431</v>
      </c>
      <c r="AA31" s="264">
        <f t="shared" si="7"/>
        <v>1312.5275000000001</v>
      </c>
      <c r="AB31" s="41" t="s">
        <v>133</v>
      </c>
      <c r="AC31" s="148" t="s">
        <v>134</v>
      </c>
      <c r="AD31" s="269">
        <v>0</v>
      </c>
      <c r="AE31" s="41" t="s">
        <v>133</v>
      </c>
      <c r="AF31" s="148" t="s">
        <v>135</v>
      </c>
      <c r="AG31" s="269">
        <v>3376.71</v>
      </c>
      <c r="AH31" s="41" t="s">
        <v>133</v>
      </c>
      <c r="AI31" s="148" t="s">
        <v>136</v>
      </c>
      <c r="AJ31" s="263">
        <v>0</v>
      </c>
      <c r="AK31" s="41" t="s">
        <v>133</v>
      </c>
      <c r="AL31" s="148" t="s">
        <v>137</v>
      </c>
      <c r="AM31" s="269">
        <v>0</v>
      </c>
      <c r="AN31" s="41" t="s">
        <v>133</v>
      </c>
      <c r="AO31" s="148" t="s">
        <v>260</v>
      </c>
      <c r="AP31" s="269">
        <v>3376.7054999999996</v>
      </c>
      <c r="AQ31" s="264">
        <f t="shared" si="6"/>
        <v>8065.9429999999993</v>
      </c>
      <c r="AR31" s="265">
        <f t="shared" si="4"/>
        <v>26547.551999999996</v>
      </c>
      <c r="AS31" s="262"/>
    </row>
    <row r="32" spans="1:45" s="267" customFormat="1" ht="30" customHeight="1" x14ac:dyDescent="0.25">
      <c r="B32" s="260" t="s">
        <v>128</v>
      </c>
      <c r="C32" s="261" t="s">
        <v>167</v>
      </c>
      <c r="D32" s="268" t="s">
        <v>17</v>
      </c>
      <c r="E32" s="262" t="s">
        <v>168</v>
      </c>
      <c r="F32" s="41" t="s">
        <v>131</v>
      </c>
      <c r="G32" s="41" t="s">
        <v>132</v>
      </c>
      <c r="H32" s="236" t="s">
        <v>248</v>
      </c>
      <c r="I32" s="153">
        <v>29379.5</v>
      </c>
      <c r="J32" s="41" t="s">
        <v>131</v>
      </c>
      <c r="K32" s="147">
        <v>1311</v>
      </c>
      <c r="L32" s="269">
        <v>0</v>
      </c>
      <c r="M32" s="41" t="s">
        <v>131</v>
      </c>
      <c r="N32" s="147">
        <v>1713</v>
      </c>
      <c r="O32" s="153">
        <v>808.5</v>
      </c>
      <c r="P32" s="269">
        <v>1144</v>
      </c>
      <c r="Q32" s="269">
        <f t="shared" si="0"/>
        <v>881.38499999999999</v>
      </c>
      <c r="R32" s="41" t="s">
        <v>131</v>
      </c>
      <c r="S32" s="147">
        <v>1712</v>
      </c>
      <c r="T32" s="264">
        <f t="shared" si="1"/>
        <v>2025.385</v>
      </c>
      <c r="U32" s="41" t="s">
        <v>131</v>
      </c>
      <c r="V32" s="147">
        <v>1715</v>
      </c>
      <c r="W32" s="264">
        <v>0</v>
      </c>
      <c r="X32" s="264">
        <f t="shared" si="5"/>
        <v>32213.384999999998</v>
      </c>
      <c r="Y32" s="41" t="s">
        <v>133</v>
      </c>
      <c r="Z32" s="147">
        <v>1431</v>
      </c>
      <c r="AA32" s="264">
        <f t="shared" si="7"/>
        <v>2497.2575000000002</v>
      </c>
      <c r="AB32" s="41" t="s">
        <v>133</v>
      </c>
      <c r="AC32" s="148" t="s">
        <v>134</v>
      </c>
      <c r="AD32" s="269">
        <v>0</v>
      </c>
      <c r="AE32" s="41" t="s">
        <v>133</v>
      </c>
      <c r="AF32" s="148" t="s">
        <v>135</v>
      </c>
      <c r="AG32" s="269">
        <v>7848.7</v>
      </c>
      <c r="AH32" s="41" t="s">
        <v>133</v>
      </c>
      <c r="AI32" s="148" t="s">
        <v>136</v>
      </c>
      <c r="AJ32" s="263">
        <v>0</v>
      </c>
      <c r="AK32" s="41" t="s">
        <v>133</v>
      </c>
      <c r="AL32" s="148" t="s">
        <v>137</v>
      </c>
      <c r="AM32" s="269">
        <v>0</v>
      </c>
      <c r="AN32" s="41" t="s">
        <v>133</v>
      </c>
      <c r="AO32" s="148" t="s">
        <v>260</v>
      </c>
      <c r="AP32" s="269">
        <v>0</v>
      </c>
      <c r="AQ32" s="264">
        <f t="shared" si="6"/>
        <v>10345.9575</v>
      </c>
      <c r="AR32" s="265">
        <f t="shared" si="4"/>
        <v>21867.427499999998</v>
      </c>
      <c r="AS32" s="262"/>
    </row>
    <row r="33" spans="1:45" s="267" customFormat="1" ht="30" customHeight="1" thickBot="1" x14ac:dyDescent="0.3">
      <c r="B33" s="260" t="s">
        <v>128</v>
      </c>
      <c r="C33" s="261" t="s">
        <v>169</v>
      </c>
      <c r="D33" s="268" t="s">
        <v>91</v>
      </c>
      <c r="E33" s="262" t="s">
        <v>149</v>
      </c>
      <c r="F33" s="41" t="s">
        <v>131</v>
      </c>
      <c r="G33" s="41" t="s">
        <v>132</v>
      </c>
      <c r="H33" s="236" t="s">
        <v>253</v>
      </c>
      <c r="I33" s="269">
        <v>15441.5</v>
      </c>
      <c r="J33" s="41" t="s">
        <v>131</v>
      </c>
      <c r="K33" s="147">
        <v>1311</v>
      </c>
      <c r="L33" s="269">
        <v>0</v>
      </c>
      <c r="M33" s="41" t="s">
        <v>131</v>
      </c>
      <c r="N33" s="147">
        <v>1713</v>
      </c>
      <c r="O33" s="269">
        <v>566.5</v>
      </c>
      <c r="P33" s="269">
        <v>835.5</v>
      </c>
      <c r="Q33" s="269">
        <f t="shared" si="0"/>
        <v>463.245</v>
      </c>
      <c r="R33" s="41" t="s">
        <v>131</v>
      </c>
      <c r="S33" s="147">
        <v>1712</v>
      </c>
      <c r="T33" s="264">
        <f t="shared" si="1"/>
        <v>1298.7449999999999</v>
      </c>
      <c r="U33" s="41" t="s">
        <v>131</v>
      </c>
      <c r="V33" s="147">
        <v>1715</v>
      </c>
      <c r="W33" s="264">
        <v>7728.77</v>
      </c>
      <c r="X33" s="264">
        <f t="shared" si="5"/>
        <v>25035.514999999999</v>
      </c>
      <c r="Y33" s="41" t="s">
        <v>133</v>
      </c>
      <c r="Z33" s="147">
        <v>1431</v>
      </c>
      <c r="AA33" s="264">
        <f t="shared" si="7"/>
        <v>1312.5275000000001</v>
      </c>
      <c r="AB33" s="41" t="s">
        <v>133</v>
      </c>
      <c r="AC33" s="148" t="s">
        <v>134</v>
      </c>
      <c r="AD33" s="269">
        <v>0</v>
      </c>
      <c r="AE33" s="41" t="s">
        <v>133</v>
      </c>
      <c r="AF33" s="148" t="s">
        <v>135</v>
      </c>
      <c r="AG33" s="269">
        <v>3376.71</v>
      </c>
      <c r="AH33" s="41" t="s">
        <v>133</v>
      </c>
      <c r="AI33" s="148" t="s">
        <v>136</v>
      </c>
      <c r="AJ33" s="263">
        <v>0</v>
      </c>
      <c r="AK33" s="41" t="s">
        <v>133</v>
      </c>
      <c r="AL33" s="148" t="s">
        <v>137</v>
      </c>
      <c r="AM33" s="269">
        <v>0</v>
      </c>
      <c r="AN33" s="41" t="s">
        <v>133</v>
      </c>
      <c r="AO33" s="148" t="s">
        <v>260</v>
      </c>
      <c r="AP33" s="269">
        <v>1103.6751508931509</v>
      </c>
      <c r="AQ33" s="264">
        <f t="shared" si="6"/>
        <v>5792.9126508931513</v>
      </c>
      <c r="AR33" s="265">
        <f t="shared" si="4"/>
        <v>19242.602349106848</v>
      </c>
      <c r="AS33" s="262"/>
    </row>
    <row r="34" spans="1:45" s="278" customFormat="1" ht="30" customHeight="1" thickBot="1" x14ac:dyDescent="0.3">
      <c r="B34" s="260" t="s">
        <v>128</v>
      </c>
      <c r="C34" s="261" t="s">
        <v>170</v>
      </c>
      <c r="D34" s="268" t="s">
        <v>93</v>
      </c>
      <c r="E34" s="262" t="s">
        <v>149</v>
      </c>
      <c r="F34" s="41" t="s">
        <v>131</v>
      </c>
      <c r="G34" s="41" t="s">
        <v>132</v>
      </c>
      <c r="H34" s="237" t="s">
        <v>252</v>
      </c>
      <c r="I34" s="269">
        <v>15441.5</v>
      </c>
      <c r="J34" s="41" t="s">
        <v>131</v>
      </c>
      <c r="K34" s="147">
        <v>1311</v>
      </c>
      <c r="L34" s="269">
        <v>0</v>
      </c>
      <c r="M34" s="41" t="s">
        <v>131</v>
      </c>
      <c r="N34" s="147">
        <v>1713</v>
      </c>
      <c r="O34" s="269">
        <v>566.5</v>
      </c>
      <c r="P34" s="269">
        <v>835.5</v>
      </c>
      <c r="Q34" s="269">
        <f t="shared" si="0"/>
        <v>463.245</v>
      </c>
      <c r="R34" s="41" t="s">
        <v>131</v>
      </c>
      <c r="S34" s="147">
        <v>1712</v>
      </c>
      <c r="T34" s="264">
        <f t="shared" si="1"/>
        <v>1298.7449999999999</v>
      </c>
      <c r="U34" s="41" t="s">
        <v>131</v>
      </c>
      <c r="V34" s="147">
        <v>1715</v>
      </c>
      <c r="W34" s="264">
        <v>7871.01</v>
      </c>
      <c r="X34" s="264">
        <f t="shared" si="5"/>
        <v>25177.754999999997</v>
      </c>
      <c r="Y34" s="41" t="s">
        <v>133</v>
      </c>
      <c r="Z34" s="147">
        <v>1431</v>
      </c>
      <c r="AA34" s="264">
        <f t="shared" si="7"/>
        <v>1312.5275000000001</v>
      </c>
      <c r="AB34" s="41" t="s">
        <v>133</v>
      </c>
      <c r="AC34" s="148" t="s">
        <v>134</v>
      </c>
      <c r="AD34" s="269">
        <v>9068.5400000000009</v>
      </c>
      <c r="AE34" s="41" t="s">
        <v>133</v>
      </c>
      <c r="AF34" s="148" t="s">
        <v>135</v>
      </c>
      <c r="AG34" s="269">
        <v>3376.71</v>
      </c>
      <c r="AH34" s="41" t="s">
        <v>133</v>
      </c>
      <c r="AI34" s="148" t="s">
        <v>136</v>
      </c>
      <c r="AJ34" s="263">
        <v>0</v>
      </c>
      <c r="AK34" s="41" t="s">
        <v>133</v>
      </c>
      <c r="AL34" s="148" t="s">
        <v>137</v>
      </c>
      <c r="AM34" s="269">
        <v>0</v>
      </c>
      <c r="AN34" s="41" t="s">
        <v>133</v>
      </c>
      <c r="AO34" s="148" t="s">
        <v>260</v>
      </c>
      <c r="AP34" s="269">
        <v>1134.0591569095891</v>
      </c>
      <c r="AQ34" s="264">
        <f t="shared" si="6"/>
        <v>14891.836656909589</v>
      </c>
      <c r="AR34" s="265">
        <f t="shared" si="4"/>
        <v>10285.918343090409</v>
      </c>
      <c r="AS34" s="262"/>
    </row>
    <row r="35" spans="1:45" s="289" customFormat="1" ht="21" customHeight="1" thickBot="1" x14ac:dyDescent="0.3">
      <c r="A35" s="282"/>
      <c r="B35" s="283"/>
      <c r="C35" s="284"/>
      <c r="D35" s="284" t="s">
        <v>75</v>
      </c>
      <c r="E35" s="284"/>
      <c r="F35" s="285"/>
      <c r="G35" s="287"/>
      <c r="H35" s="308"/>
      <c r="I35" s="307">
        <f>SUM(I5:I34)</f>
        <v>246022.80000000005</v>
      </c>
      <c r="J35" s="285"/>
      <c r="K35" s="285"/>
      <c r="L35" s="285">
        <f>SUM(L5:L34)</f>
        <v>2396.1200000000013</v>
      </c>
      <c r="M35" s="285"/>
      <c r="N35" s="286"/>
      <c r="O35" s="285">
        <f>SUM(O5:O34)</f>
        <v>10515.669999999998</v>
      </c>
      <c r="P35" s="285">
        <f>SUM(P5:P34)</f>
        <v>14463.7</v>
      </c>
      <c r="Q35" s="285">
        <f>SUM(Q5:Q34)</f>
        <v>7380.6840000000011</v>
      </c>
      <c r="R35" s="285"/>
      <c r="S35" s="286"/>
      <c r="T35" s="285">
        <f>SUM(T5:T34)</f>
        <v>21844.383999999998</v>
      </c>
      <c r="U35" s="285"/>
      <c r="V35" s="286"/>
      <c r="W35" s="285">
        <f>SUM(W5:W34)</f>
        <v>220827.41999999998</v>
      </c>
      <c r="X35" s="285">
        <f>SUM(X5:X34)</f>
        <v>501606.39399999991</v>
      </c>
      <c r="Y35" s="285"/>
      <c r="Z35" s="286"/>
      <c r="AA35" s="285">
        <f>SUM(AA5:AA34)</f>
        <v>20911.941300000002</v>
      </c>
      <c r="AB35" s="285"/>
      <c r="AC35" s="286"/>
      <c r="AD35" s="285">
        <f>SUM(AD5:AD34)</f>
        <v>30028.11</v>
      </c>
      <c r="AE35" s="285"/>
      <c r="AF35" s="286"/>
      <c r="AG35" s="285">
        <f>SUM(AG5:AG34)</f>
        <v>46744.57</v>
      </c>
      <c r="AH35" s="285"/>
      <c r="AI35" s="286"/>
      <c r="AJ35" s="285">
        <f>SUM(AJ5:AJ34)</f>
        <v>1170.4002000000003</v>
      </c>
      <c r="AK35" s="285"/>
      <c r="AL35" s="286"/>
      <c r="AM35" s="285">
        <f>SUM(AM5:AM34)</f>
        <v>0</v>
      </c>
      <c r="AN35" s="285"/>
      <c r="AO35" s="286"/>
      <c r="AP35" s="285">
        <f>SUM(AP5:AP34)</f>
        <v>32310.172493194528</v>
      </c>
      <c r="AQ35" s="285">
        <f>SUM(AQ5:AQ34)</f>
        <v>131165.19399319452</v>
      </c>
      <c r="AR35" s="287">
        <f>SUM(AR5:AR34)</f>
        <v>370441.20000680548</v>
      </c>
      <c r="AS35" s="288"/>
    </row>
    <row r="36" spans="1:45" ht="10.5" customHeight="1" x14ac:dyDescent="0.25">
      <c r="A36" s="290"/>
      <c r="B36" s="253"/>
      <c r="C36" s="252"/>
      <c r="D36" s="291"/>
      <c r="E36" s="291"/>
      <c r="F36" s="292"/>
      <c r="G36" s="292"/>
      <c r="H36" s="292"/>
      <c r="I36" s="292"/>
      <c r="J36" s="292"/>
      <c r="K36" s="292"/>
      <c r="L36" s="292"/>
      <c r="M36" s="292"/>
      <c r="N36" s="293"/>
      <c r="O36" s="292"/>
      <c r="P36" s="292"/>
      <c r="Q36" s="292"/>
      <c r="R36" s="292"/>
      <c r="S36" s="293"/>
      <c r="T36" s="292"/>
      <c r="U36" s="292"/>
      <c r="V36" s="293"/>
      <c r="W36" s="292"/>
      <c r="X36" s="292"/>
      <c r="Y36" s="292"/>
      <c r="Z36" s="293"/>
      <c r="AA36" s="292"/>
      <c r="AB36" s="292"/>
      <c r="AC36" s="293"/>
      <c r="AD36" s="292"/>
      <c r="AE36" s="292"/>
      <c r="AF36" s="293"/>
      <c r="AG36" s="292"/>
      <c r="AH36" s="292"/>
      <c r="AI36" s="293"/>
      <c r="AJ36" s="292"/>
      <c r="AK36" s="292"/>
      <c r="AL36" s="293"/>
      <c r="AM36" s="292"/>
      <c r="AN36" s="292"/>
      <c r="AO36" s="293"/>
      <c r="AP36" s="292"/>
      <c r="AQ36" s="292"/>
      <c r="AR36" s="292"/>
      <c r="AS36" s="253"/>
    </row>
    <row r="37" spans="1:45" ht="15.75" x14ac:dyDescent="0.25">
      <c r="A37" s="253"/>
      <c r="B37" s="253"/>
      <c r="C37" s="294"/>
      <c r="D37" s="324" t="s">
        <v>98</v>
      </c>
      <c r="E37" s="324"/>
      <c r="F37" s="324"/>
      <c r="G37" s="324"/>
      <c r="H37" s="324"/>
      <c r="I37" s="324"/>
      <c r="J37" s="295"/>
      <c r="K37" s="295"/>
      <c r="M37" s="295"/>
      <c r="N37" s="296"/>
      <c r="O37" s="297"/>
      <c r="P37" s="298"/>
      <c r="Q37" s="324" t="s">
        <v>99</v>
      </c>
      <c r="R37" s="324"/>
      <c r="S37" s="324"/>
      <c r="T37" s="324"/>
      <c r="U37" s="324"/>
      <c r="V37" s="324"/>
      <c r="W37" s="324"/>
      <c r="X37" s="324"/>
      <c r="Y37" s="253"/>
      <c r="Z37" s="253"/>
      <c r="AA37" s="253"/>
      <c r="AB37" s="253"/>
      <c r="AC37" s="253"/>
      <c r="AE37" s="253"/>
      <c r="AF37" s="253"/>
      <c r="AG37" s="253"/>
      <c r="AH37" s="253"/>
      <c r="AI37" s="253"/>
      <c r="AJ37" s="324" t="s">
        <v>100</v>
      </c>
      <c r="AK37" s="324"/>
      <c r="AL37" s="324"/>
      <c r="AM37" s="324"/>
      <c r="AN37" s="324"/>
      <c r="AO37" s="324"/>
      <c r="AP37" s="324"/>
      <c r="AQ37" s="324"/>
      <c r="AR37" s="324"/>
    </row>
    <row r="38" spans="1:45" ht="22.5" customHeight="1" x14ac:dyDescent="0.25">
      <c r="A38" s="253"/>
      <c r="B38" s="253"/>
      <c r="C38" s="291"/>
      <c r="D38" s="299"/>
      <c r="E38" s="299"/>
      <c r="F38" s="299"/>
      <c r="G38" s="299"/>
      <c r="H38" s="299"/>
      <c r="I38" s="299"/>
      <c r="J38" s="299"/>
      <c r="K38" s="299"/>
      <c r="M38" s="299"/>
      <c r="N38" s="300"/>
      <c r="O38" s="299"/>
      <c r="P38" s="298"/>
      <c r="Q38" s="298"/>
      <c r="R38" s="299"/>
      <c r="S38" s="300"/>
      <c r="U38" s="299"/>
      <c r="V38" s="300"/>
      <c r="X38" s="298"/>
      <c r="Y38" s="299"/>
      <c r="Z38" s="300"/>
      <c r="AA38" s="253"/>
      <c r="AB38" s="299"/>
      <c r="AC38" s="300"/>
      <c r="AE38" s="299"/>
      <c r="AF38" s="300"/>
      <c r="AG38" s="253"/>
      <c r="AH38" s="299"/>
      <c r="AI38" s="300"/>
      <c r="AJ38" s="297"/>
      <c r="AK38" s="299"/>
      <c r="AL38" s="300"/>
      <c r="AM38" s="253"/>
      <c r="AN38" s="299"/>
      <c r="AO38" s="300"/>
      <c r="AP38" s="253"/>
      <c r="AR38" s="253"/>
    </row>
    <row r="39" spans="1:45" ht="15.75" x14ac:dyDescent="0.25">
      <c r="A39" s="253"/>
      <c r="B39" s="253"/>
      <c r="C39" s="252"/>
      <c r="D39" s="297" t="s">
        <v>101</v>
      </c>
      <c r="E39" s="297"/>
      <c r="F39" s="297"/>
      <c r="G39" s="297"/>
      <c r="H39" s="297"/>
      <c r="I39" s="297"/>
      <c r="J39" s="297"/>
      <c r="K39" s="297"/>
      <c r="M39" s="297"/>
      <c r="N39" s="301"/>
      <c r="O39" s="298"/>
      <c r="P39" s="298"/>
      <c r="Q39" s="297" t="s">
        <v>79</v>
      </c>
      <c r="R39" s="297"/>
      <c r="S39" s="301"/>
      <c r="U39" s="297"/>
      <c r="V39" s="301"/>
      <c r="X39" s="298"/>
      <c r="Y39" s="297"/>
      <c r="Z39" s="301"/>
      <c r="AA39" s="253"/>
      <c r="AB39" s="297"/>
      <c r="AC39" s="301"/>
      <c r="AE39" s="297"/>
      <c r="AF39" s="301"/>
      <c r="AH39" s="297"/>
      <c r="AI39" s="301"/>
      <c r="AJ39" s="324" t="s">
        <v>102</v>
      </c>
      <c r="AK39" s="324"/>
      <c r="AL39" s="324"/>
      <c r="AM39" s="324"/>
      <c r="AN39" s="324"/>
      <c r="AO39" s="324"/>
      <c r="AP39" s="324"/>
      <c r="AQ39" s="324"/>
      <c r="AR39" s="324"/>
      <c r="AS39" s="253"/>
    </row>
    <row r="40" spans="1:45" ht="15.75" x14ac:dyDescent="0.25">
      <c r="A40" s="253"/>
      <c r="B40" s="253"/>
      <c r="C40" s="252"/>
      <c r="D40" s="324" t="s">
        <v>82</v>
      </c>
      <c r="E40" s="324"/>
      <c r="F40" s="324"/>
      <c r="G40" s="324"/>
      <c r="H40" s="324"/>
      <c r="I40" s="324"/>
      <c r="J40" s="295"/>
      <c r="K40" s="295"/>
      <c r="M40" s="295"/>
      <c r="N40" s="296"/>
      <c r="O40" s="298"/>
      <c r="P40" s="298"/>
      <c r="Q40" s="324" t="s">
        <v>83</v>
      </c>
      <c r="R40" s="324"/>
      <c r="S40" s="324"/>
      <c r="T40" s="324"/>
      <c r="U40" s="324"/>
      <c r="V40" s="324"/>
      <c r="W40" s="324"/>
      <c r="X40" s="324"/>
      <c r="Y40" s="253"/>
      <c r="Z40" s="253"/>
      <c r="AA40" s="253"/>
      <c r="AB40" s="253"/>
      <c r="AC40" s="253"/>
      <c r="AE40" s="253"/>
      <c r="AF40" s="253"/>
      <c r="AH40" s="253"/>
      <c r="AI40" s="253"/>
      <c r="AJ40" s="324" t="s">
        <v>84</v>
      </c>
      <c r="AK40" s="324"/>
      <c r="AL40" s="324"/>
      <c r="AM40" s="324"/>
      <c r="AN40" s="324"/>
      <c r="AO40" s="324"/>
      <c r="AP40" s="324"/>
      <c r="AQ40" s="324"/>
      <c r="AR40" s="324"/>
      <c r="AS40" s="253"/>
    </row>
    <row r="41" spans="1:45" ht="15.75" x14ac:dyDescent="0.25">
      <c r="A41" s="253"/>
      <c r="B41" s="253"/>
      <c r="C41" s="252"/>
      <c r="D41" s="324" t="s">
        <v>85</v>
      </c>
      <c r="E41" s="324"/>
      <c r="F41" s="324"/>
      <c r="G41" s="324"/>
      <c r="H41" s="324"/>
      <c r="I41" s="324"/>
      <c r="J41" s="295"/>
      <c r="K41" s="295"/>
      <c r="M41" s="295"/>
      <c r="N41" s="296"/>
      <c r="O41" s="298"/>
      <c r="P41" s="298"/>
      <c r="Q41" s="324" t="s">
        <v>86</v>
      </c>
      <c r="R41" s="324"/>
      <c r="S41" s="324"/>
      <c r="T41" s="324"/>
      <c r="U41" s="324"/>
      <c r="V41" s="324"/>
      <c r="W41" s="324"/>
      <c r="X41" s="324"/>
      <c r="Y41" s="253"/>
      <c r="Z41" s="253"/>
      <c r="AA41" s="253"/>
      <c r="AB41" s="253"/>
      <c r="AC41" s="253"/>
      <c r="AE41" s="253"/>
      <c r="AF41" s="253"/>
      <c r="AH41" s="253"/>
      <c r="AI41" s="253"/>
      <c r="AJ41" s="324" t="s">
        <v>87</v>
      </c>
      <c r="AK41" s="324"/>
      <c r="AL41" s="324"/>
      <c r="AM41" s="324"/>
      <c r="AN41" s="324"/>
      <c r="AO41" s="324"/>
      <c r="AP41" s="324"/>
      <c r="AQ41" s="324"/>
      <c r="AR41" s="324"/>
      <c r="AS41" s="253"/>
    </row>
    <row r="42" spans="1:45" x14ac:dyDescent="0.25">
      <c r="A42" s="253"/>
      <c r="B42" s="253"/>
      <c r="C42" s="252"/>
      <c r="D42" s="252"/>
      <c r="E42" s="252"/>
      <c r="F42" s="253"/>
      <c r="G42" s="253"/>
      <c r="H42" s="253"/>
      <c r="I42" s="253"/>
      <c r="J42" s="253"/>
      <c r="K42" s="253"/>
      <c r="L42" s="253"/>
      <c r="M42" s="253"/>
      <c r="N42" s="254"/>
      <c r="O42" s="253"/>
      <c r="R42" s="253"/>
      <c r="S42" s="254"/>
      <c r="U42" s="253"/>
      <c r="V42" s="254"/>
      <c r="X42" s="253"/>
      <c r="Y42" s="253"/>
      <c r="Z42" s="254"/>
      <c r="AA42" s="253"/>
      <c r="AB42" s="253"/>
      <c r="AC42" s="254"/>
      <c r="AD42" s="292"/>
      <c r="AE42" s="253"/>
      <c r="AF42" s="254"/>
      <c r="AH42" s="253"/>
      <c r="AI42" s="254"/>
      <c r="AK42" s="253"/>
      <c r="AL42" s="254"/>
      <c r="AN42" s="253"/>
      <c r="AO42" s="254"/>
      <c r="AQ42" s="253"/>
      <c r="AR42" s="253"/>
      <c r="AS42" s="253"/>
    </row>
    <row r="43" spans="1:45" x14ac:dyDescent="0.25">
      <c r="C43" s="252"/>
      <c r="D43" s="252"/>
      <c r="E43" s="252"/>
      <c r="F43" s="253"/>
      <c r="G43" s="253"/>
      <c r="H43" s="253"/>
      <c r="I43" s="253"/>
      <c r="J43" s="253"/>
      <c r="K43" s="253"/>
      <c r="L43" s="253"/>
      <c r="M43" s="253"/>
      <c r="N43" s="254"/>
      <c r="O43" s="253"/>
      <c r="P43" s="253"/>
      <c r="Q43" s="253"/>
      <c r="R43" s="253"/>
      <c r="S43" s="254"/>
      <c r="T43" s="292"/>
      <c r="U43" s="253"/>
      <c r="V43" s="254"/>
      <c r="W43" s="292"/>
      <c r="X43" s="253"/>
      <c r="Y43" s="253"/>
      <c r="Z43" s="254"/>
      <c r="AA43" s="253"/>
      <c r="AB43" s="253"/>
      <c r="AC43" s="254"/>
      <c r="AD43" s="253"/>
      <c r="AE43" s="253"/>
      <c r="AF43" s="254"/>
      <c r="AG43" s="253"/>
      <c r="AH43" s="253"/>
      <c r="AI43" s="254"/>
      <c r="AJ43" s="253"/>
      <c r="AK43" s="253"/>
      <c r="AL43" s="254"/>
      <c r="AM43" s="253"/>
      <c r="AN43" s="253"/>
      <c r="AO43" s="254"/>
      <c r="AP43" s="253"/>
      <c r="AQ43" s="253"/>
    </row>
    <row r="44" spans="1:45" x14ac:dyDescent="0.25">
      <c r="C44" s="252"/>
      <c r="D44" s="252"/>
      <c r="E44" s="252"/>
      <c r="F44" s="253"/>
      <c r="G44" s="253"/>
      <c r="H44" s="253"/>
      <c r="I44" s="253"/>
      <c r="J44" s="253"/>
      <c r="K44" s="253"/>
      <c r="L44" s="253"/>
      <c r="M44" s="253"/>
      <c r="N44" s="254"/>
      <c r="O44" s="253"/>
      <c r="P44" s="253"/>
      <c r="Q44" s="253"/>
      <c r="R44" s="253"/>
      <c r="S44" s="254"/>
      <c r="T44" s="292"/>
      <c r="U44" s="253"/>
      <c r="V44" s="254"/>
      <c r="W44" s="292"/>
      <c r="X44" s="253"/>
      <c r="Y44" s="253"/>
      <c r="Z44" s="254"/>
      <c r="AA44" s="253"/>
      <c r="AB44" s="253"/>
      <c r="AC44" s="254"/>
      <c r="AD44" s="253"/>
      <c r="AE44" s="253"/>
      <c r="AF44" s="254"/>
      <c r="AG44" s="253"/>
      <c r="AH44" s="253"/>
      <c r="AI44" s="254"/>
      <c r="AJ44" s="253"/>
      <c r="AK44" s="253"/>
      <c r="AL44" s="254"/>
      <c r="AM44" s="253"/>
      <c r="AN44" s="253"/>
      <c r="AO44" s="254"/>
      <c r="AP44" s="253"/>
      <c r="AQ44" s="253"/>
    </row>
    <row r="45" spans="1:45" x14ac:dyDescent="0.25">
      <c r="C45" s="252"/>
      <c r="D45" s="252"/>
      <c r="E45" s="252"/>
      <c r="F45" s="253"/>
      <c r="G45" s="253"/>
      <c r="H45" s="253"/>
      <c r="I45" s="253"/>
      <c r="J45" s="253"/>
      <c r="K45" s="253"/>
      <c r="L45" s="253"/>
      <c r="M45" s="253"/>
      <c r="N45" s="254"/>
      <c r="O45" s="253"/>
      <c r="P45" s="253"/>
      <c r="Q45" s="253"/>
      <c r="R45" s="253"/>
      <c r="S45" s="254"/>
      <c r="T45" s="292"/>
      <c r="U45" s="253"/>
      <c r="V45" s="254"/>
      <c r="W45" s="292"/>
      <c r="X45" s="253"/>
      <c r="Y45" s="253"/>
      <c r="Z45" s="254"/>
      <c r="AA45" s="253"/>
      <c r="AB45" s="253"/>
      <c r="AC45" s="254"/>
      <c r="AD45" s="253"/>
      <c r="AE45" s="253"/>
      <c r="AF45" s="254"/>
      <c r="AG45" s="253"/>
      <c r="AH45" s="253"/>
      <c r="AI45" s="254"/>
      <c r="AJ45" s="253"/>
      <c r="AK45" s="253"/>
      <c r="AL45" s="254"/>
      <c r="AM45" s="253"/>
      <c r="AN45" s="253"/>
      <c r="AO45" s="254"/>
      <c r="AP45" s="253"/>
      <c r="AQ45" s="253"/>
      <c r="AR45" s="253"/>
    </row>
    <row r="46" spans="1:45" x14ac:dyDescent="0.25">
      <c r="C46" s="252"/>
      <c r="D46" s="252"/>
      <c r="E46" s="252"/>
      <c r="F46" s="253"/>
      <c r="G46" s="253"/>
      <c r="H46" s="253"/>
      <c r="I46" s="253"/>
      <c r="J46" s="253"/>
      <c r="K46" s="253"/>
      <c r="L46" s="253"/>
      <c r="M46" s="253"/>
      <c r="N46" s="254"/>
      <c r="O46" s="253"/>
      <c r="P46" s="253"/>
      <c r="Q46" s="253"/>
      <c r="R46" s="253"/>
      <c r="S46" s="254"/>
      <c r="T46" s="292"/>
      <c r="U46" s="253"/>
      <c r="V46" s="254"/>
      <c r="W46" s="292"/>
      <c r="X46" s="253"/>
      <c r="Y46" s="253"/>
      <c r="Z46" s="254"/>
      <c r="AA46" s="253"/>
      <c r="AB46" s="253"/>
      <c r="AC46" s="254"/>
      <c r="AD46" s="253"/>
      <c r="AE46" s="253"/>
      <c r="AF46" s="254"/>
      <c r="AG46" s="253"/>
      <c r="AH46" s="253"/>
      <c r="AI46" s="254"/>
      <c r="AJ46" s="253"/>
      <c r="AK46" s="253"/>
      <c r="AL46" s="254"/>
      <c r="AM46" s="253"/>
      <c r="AN46" s="253"/>
      <c r="AO46" s="254"/>
      <c r="AP46" s="253"/>
      <c r="AQ46" s="253"/>
      <c r="AR46" s="253"/>
    </row>
    <row r="47" spans="1:45" x14ac:dyDescent="0.25">
      <c r="C47" s="252"/>
      <c r="D47" s="252"/>
      <c r="E47" s="252"/>
      <c r="F47" s="253"/>
      <c r="G47" s="253"/>
      <c r="H47" s="253"/>
      <c r="I47" s="253"/>
      <c r="J47" s="253"/>
      <c r="K47" s="253"/>
      <c r="L47" s="253"/>
      <c r="M47" s="253"/>
      <c r="N47" s="254"/>
      <c r="O47" s="253"/>
      <c r="P47" s="253"/>
      <c r="Q47" s="253"/>
      <c r="R47" s="253"/>
      <c r="S47" s="254"/>
      <c r="T47" s="292"/>
      <c r="U47" s="253"/>
      <c r="V47" s="254"/>
      <c r="W47" s="292"/>
      <c r="X47" s="253"/>
      <c r="Y47" s="253"/>
      <c r="Z47" s="254"/>
      <c r="AA47" s="253"/>
      <c r="AB47" s="253"/>
      <c r="AC47" s="254"/>
      <c r="AD47" s="253"/>
      <c r="AE47" s="253"/>
      <c r="AF47" s="254"/>
      <c r="AG47" s="253"/>
      <c r="AH47" s="253"/>
      <c r="AI47" s="254"/>
      <c r="AJ47" s="253"/>
      <c r="AK47" s="253"/>
      <c r="AL47" s="254"/>
      <c r="AM47" s="253"/>
      <c r="AN47" s="253"/>
      <c r="AO47" s="254"/>
      <c r="AP47" s="253"/>
      <c r="AQ47" s="253"/>
      <c r="AR47" s="253"/>
    </row>
    <row r="48" spans="1:45" x14ac:dyDescent="0.25">
      <c r="C48" s="252"/>
      <c r="D48" s="252"/>
      <c r="E48" s="252"/>
      <c r="F48" s="253"/>
      <c r="G48" s="253"/>
      <c r="H48" s="253"/>
      <c r="I48" s="253"/>
      <c r="J48" s="253"/>
      <c r="K48" s="253"/>
      <c r="L48" s="253"/>
      <c r="M48" s="253"/>
      <c r="N48" s="254"/>
      <c r="O48" s="253"/>
      <c r="P48" s="253"/>
      <c r="Q48" s="253"/>
      <c r="R48" s="253"/>
      <c r="S48" s="254"/>
      <c r="T48" s="292"/>
      <c r="U48" s="253"/>
      <c r="V48" s="254"/>
      <c r="W48" s="292"/>
      <c r="X48" s="253"/>
      <c r="Y48" s="253"/>
      <c r="Z48" s="254"/>
      <c r="AA48" s="253"/>
      <c r="AB48" s="253"/>
      <c r="AC48" s="254"/>
      <c r="AD48" s="253"/>
      <c r="AE48" s="253"/>
      <c r="AF48" s="254"/>
      <c r="AG48" s="253"/>
      <c r="AH48" s="253"/>
      <c r="AI48" s="254"/>
      <c r="AJ48" s="253"/>
      <c r="AK48" s="253"/>
      <c r="AL48" s="254"/>
      <c r="AM48" s="253"/>
      <c r="AN48" s="253"/>
      <c r="AO48" s="254"/>
      <c r="AP48" s="253"/>
      <c r="AQ48" s="253"/>
      <c r="AR48" s="253"/>
    </row>
    <row r="49" spans="3:43" x14ac:dyDescent="0.25">
      <c r="C49" s="252"/>
      <c r="D49" s="252"/>
      <c r="E49" s="252"/>
      <c r="F49" s="253"/>
      <c r="G49" s="253"/>
      <c r="H49" s="253"/>
      <c r="I49" s="253"/>
      <c r="J49" s="253"/>
      <c r="K49" s="253"/>
      <c r="L49" s="253"/>
      <c r="M49" s="253"/>
      <c r="N49" s="254"/>
      <c r="O49" s="253"/>
      <c r="P49" s="253"/>
      <c r="Q49" s="253"/>
      <c r="R49" s="253"/>
      <c r="S49" s="254"/>
      <c r="T49" s="292"/>
      <c r="U49" s="253"/>
      <c r="V49" s="254"/>
      <c r="W49" s="292"/>
      <c r="X49" s="253"/>
      <c r="Y49" s="253"/>
      <c r="Z49" s="254"/>
      <c r="AA49" s="253"/>
      <c r="AB49" s="253"/>
      <c r="AC49" s="254"/>
      <c r="AD49" s="253"/>
      <c r="AE49" s="253"/>
      <c r="AF49" s="254"/>
      <c r="AG49" s="253"/>
      <c r="AH49" s="253"/>
      <c r="AI49" s="254"/>
      <c r="AJ49" s="253"/>
      <c r="AK49" s="253"/>
      <c r="AL49" s="254"/>
      <c r="AM49" s="253"/>
      <c r="AN49" s="253"/>
      <c r="AO49" s="254"/>
      <c r="AP49" s="253"/>
      <c r="AQ49" s="253"/>
    </row>
    <row r="50" spans="3:43" x14ac:dyDescent="0.25">
      <c r="C50" s="252"/>
      <c r="D50" s="252"/>
      <c r="E50" s="252"/>
      <c r="F50" s="253"/>
      <c r="G50" s="253"/>
      <c r="H50" s="253"/>
      <c r="I50" s="253"/>
      <c r="J50" s="253"/>
      <c r="K50" s="253"/>
      <c r="L50" s="253"/>
      <c r="M50" s="253"/>
      <c r="N50" s="254"/>
      <c r="O50" s="253"/>
      <c r="P50" s="253"/>
      <c r="Q50" s="253"/>
      <c r="R50" s="253"/>
      <c r="S50" s="254"/>
      <c r="T50" s="292"/>
      <c r="U50" s="253"/>
      <c r="V50" s="254"/>
      <c r="W50" s="292"/>
      <c r="X50" s="253"/>
      <c r="Y50" s="253"/>
      <c r="Z50" s="254"/>
      <c r="AA50" s="253"/>
      <c r="AB50" s="253"/>
      <c r="AC50" s="254"/>
      <c r="AD50" s="253"/>
      <c r="AE50" s="253"/>
      <c r="AF50" s="254"/>
      <c r="AG50" s="253"/>
      <c r="AH50" s="253"/>
      <c r="AI50" s="254"/>
      <c r="AJ50" s="253"/>
      <c r="AK50" s="253"/>
      <c r="AL50" s="254"/>
      <c r="AM50" s="253"/>
      <c r="AN50" s="253"/>
      <c r="AO50" s="254"/>
      <c r="AP50" s="253"/>
      <c r="AQ50" s="253"/>
    </row>
    <row r="51" spans="3:43" x14ac:dyDescent="0.25">
      <c r="C51" s="252"/>
      <c r="D51" s="252"/>
      <c r="E51" s="252"/>
      <c r="F51" s="253"/>
      <c r="G51" s="253"/>
      <c r="H51" s="253"/>
      <c r="I51" s="253"/>
      <c r="J51" s="253"/>
      <c r="K51" s="253"/>
      <c r="L51" s="253"/>
      <c r="M51" s="253"/>
      <c r="N51" s="254"/>
      <c r="O51" s="253"/>
      <c r="P51" s="253"/>
      <c r="Q51" s="253"/>
      <c r="R51" s="253"/>
      <c r="S51" s="254"/>
      <c r="T51" s="292"/>
      <c r="U51" s="253"/>
      <c r="V51" s="254"/>
      <c r="W51" s="292"/>
      <c r="X51" s="253"/>
      <c r="Y51" s="253"/>
      <c r="Z51" s="254"/>
      <c r="AA51" s="253"/>
      <c r="AB51" s="253"/>
      <c r="AC51" s="254"/>
      <c r="AD51" s="253"/>
      <c r="AE51" s="253"/>
      <c r="AF51" s="254"/>
      <c r="AG51" s="253"/>
      <c r="AH51" s="253"/>
      <c r="AI51" s="254"/>
      <c r="AJ51" s="253"/>
      <c r="AK51" s="253"/>
      <c r="AL51" s="254"/>
      <c r="AM51" s="253"/>
      <c r="AN51" s="253"/>
      <c r="AO51" s="254"/>
      <c r="AP51" s="253"/>
      <c r="AQ51" s="253"/>
    </row>
    <row r="52" spans="3:43" x14ac:dyDescent="0.25">
      <c r="C52" s="252"/>
      <c r="D52" s="252"/>
      <c r="E52" s="252"/>
      <c r="F52" s="253"/>
      <c r="G52" s="253"/>
      <c r="H52" s="253"/>
      <c r="I52" s="253"/>
      <c r="J52" s="253"/>
      <c r="K52" s="253"/>
      <c r="L52" s="253"/>
      <c r="M52" s="253"/>
      <c r="N52" s="254"/>
      <c r="O52" s="253"/>
      <c r="P52" s="253"/>
      <c r="Q52" s="253"/>
      <c r="R52" s="253"/>
      <c r="S52" s="254"/>
      <c r="T52" s="292"/>
      <c r="U52" s="253"/>
      <c r="V52" s="254"/>
      <c r="W52" s="292"/>
      <c r="X52" s="253"/>
      <c r="Y52" s="253"/>
      <c r="Z52" s="254"/>
      <c r="AA52" s="253"/>
      <c r="AB52" s="253"/>
      <c r="AC52" s="254"/>
      <c r="AD52" s="253"/>
      <c r="AE52" s="253"/>
      <c r="AF52" s="254"/>
      <c r="AG52" s="253"/>
      <c r="AH52" s="253"/>
      <c r="AI52" s="254"/>
      <c r="AJ52" s="253"/>
      <c r="AK52" s="253"/>
      <c r="AL52" s="254"/>
      <c r="AM52" s="253"/>
      <c r="AN52" s="253"/>
      <c r="AO52" s="254"/>
      <c r="AP52" s="253"/>
      <c r="AQ52" s="253"/>
    </row>
    <row r="53" spans="3:43" x14ac:dyDescent="0.25">
      <c r="C53" s="252"/>
      <c r="D53" s="252"/>
      <c r="E53" s="252"/>
      <c r="F53" s="253"/>
      <c r="G53" s="253"/>
      <c r="H53" s="253"/>
      <c r="I53" s="253"/>
      <c r="J53" s="253"/>
      <c r="K53" s="253"/>
      <c r="L53" s="253"/>
      <c r="M53" s="253"/>
      <c r="N53" s="254"/>
      <c r="O53" s="253"/>
      <c r="P53" s="253"/>
      <c r="Q53" s="253"/>
      <c r="R53" s="253"/>
      <c r="S53" s="254"/>
      <c r="T53" s="292"/>
      <c r="U53" s="253"/>
      <c r="V53" s="254"/>
      <c r="W53" s="292"/>
      <c r="X53" s="253"/>
      <c r="Y53" s="253"/>
      <c r="Z53" s="254"/>
      <c r="AA53" s="253"/>
      <c r="AB53" s="253"/>
      <c r="AC53" s="254"/>
      <c r="AD53" s="253"/>
      <c r="AE53" s="253"/>
      <c r="AF53" s="254"/>
      <c r="AG53" s="253"/>
      <c r="AH53" s="253"/>
      <c r="AI53" s="254"/>
      <c r="AJ53" s="253"/>
      <c r="AK53" s="253"/>
      <c r="AL53" s="254"/>
      <c r="AM53" s="253"/>
      <c r="AN53" s="253"/>
      <c r="AO53" s="254"/>
      <c r="AP53" s="253"/>
      <c r="AQ53" s="253"/>
    </row>
    <row r="54" spans="3:43" x14ac:dyDescent="0.25">
      <c r="C54" s="252"/>
      <c r="D54" s="252"/>
      <c r="E54" s="252"/>
      <c r="F54" s="253"/>
      <c r="G54" s="253"/>
      <c r="H54" s="253"/>
      <c r="I54" s="253"/>
      <c r="J54" s="253"/>
      <c r="K54" s="253"/>
      <c r="L54" s="253"/>
      <c r="M54" s="253"/>
      <c r="N54" s="254"/>
      <c r="O54" s="253"/>
      <c r="P54" s="253"/>
      <c r="Q54" s="253"/>
      <c r="R54" s="253"/>
      <c r="S54" s="254"/>
      <c r="T54" s="292"/>
      <c r="U54" s="253"/>
      <c r="V54" s="254"/>
      <c r="W54" s="292"/>
      <c r="X54" s="253"/>
      <c r="Y54" s="253"/>
      <c r="Z54" s="254"/>
      <c r="AA54" s="253"/>
      <c r="AB54" s="253"/>
      <c r="AC54" s="254"/>
      <c r="AD54" s="253"/>
      <c r="AE54" s="253"/>
      <c r="AF54" s="254"/>
      <c r="AG54" s="253"/>
      <c r="AH54" s="253"/>
      <c r="AI54" s="254"/>
      <c r="AJ54" s="253"/>
      <c r="AK54" s="253"/>
      <c r="AL54" s="254"/>
      <c r="AM54" s="253"/>
      <c r="AN54" s="253"/>
      <c r="AO54" s="254"/>
      <c r="AP54" s="253"/>
      <c r="AQ54" s="253"/>
    </row>
    <row r="55" spans="3:43" x14ac:dyDescent="0.25">
      <c r="C55" s="252"/>
      <c r="D55" s="252"/>
      <c r="E55" s="252"/>
      <c r="F55" s="253"/>
      <c r="G55" s="253"/>
      <c r="H55" s="253"/>
      <c r="I55" s="253"/>
      <c r="J55" s="253"/>
      <c r="K55" s="253"/>
      <c r="L55" s="253"/>
      <c r="M55" s="253"/>
      <c r="N55" s="254"/>
      <c r="O55" s="253"/>
      <c r="P55" s="253"/>
      <c r="Q55" s="253"/>
      <c r="R55" s="253"/>
      <c r="S55" s="254"/>
      <c r="T55" s="292"/>
      <c r="U55" s="253"/>
      <c r="V55" s="254"/>
      <c r="W55" s="292"/>
      <c r="X55" s="253"/>
      <c r="Y55" s="253"/>
      <c r="Z55" s="254"/>
      <c r="AA55" s="253"/>
      <c r="AB55" s="253"/>
      <c r="AC55" s="254"/>
      <c r="AD55" s="253"/>
      <c r="AE55" s="253"/>
      <c r="AF55" s="254"/>
      <c r="AG55" s="253"/>
      <c r="AH55" s="253"/>
      <c r="AI55" s="254"/>
      <c r="AJ55" s="253"/>
      <c r="AK55" s="253"/>
      <c r="AL55" s="254"/>
      <c r="AM55" s="253"/>
      <c r="AN55" s="253"/>
      <c r="AO55" s="254"/>
      <c r="AP55" s="253"/>
      <c r="AQ55" s="253"/>
    </row>
    <row r="56" spans="3:43" x14ac:dyDescent="0.25">
      <c r="C56" s="252"/>
      <c r="D56" s="252"/>
      <c r="E56" s="252"/>
      <c r="F56" s="253"/>
      <c r="G56" s="253"/>
      <c r="H56" s="253"/>
      <c r="I56" s="253"/>
      <c r="J56" s="253"/>
      <c r="K56" s="253"/>
      <c r="L56" s="253"/>
      <c r="M56" s="253"/>
      <c r="N56" s="254"/>
      <c r="O56" s="253"/>
      <c r="P56" s="253"/>
      <c r="Q56" s="253"/>
      <c r="R56" s="253"/>
      <c r="S56" s="254"/>
      <c r="T56" s="292"/>
      <c r="U56" s="253"/>
      <c r="V56" s="254"/>
      <c r="W56" s="292"/>
      <c r="X56" s="253"/>
      <c r="Y56" s="253"/>
      <c r="Z56" s="254"/>
      <c r="AA56" s="253"/>
      <c r="AB56" s="253"/>
      <c r="AC56" s="254"/>
      <c r="AD56" s="253"/>
      <c r="AE56" s="253"/>
      <c r="AF56" s="254"/>
      <c r="AG56" s="253"/>
      <c r="AH56" s="253"/>
      <c r="AI56" s="254"/>
      <c r="AJ56" s="253"/>
      <c r="AK56" s="253"/>
      <c r="AL56" s="254"/>
      <c r="AM56" s="253"/>
      <c r="AN56" s="253"/>
      <c r="AO56" s="254"/>
      <c r="AP56" s="253"/>
      <c r="AQ56" s="253"/>
    </row>
    <row r="57" spans="3:43" x14ac:dyDescent="0.25">
      <c r="C57" s="252"/>
      <c r="D57" s="252"/>
      <c r="E57" s="252"/>
      <c r="F57" s="253"/>
      <c r="G57" s="253"/>
      <c r="H57" s="253"/>
      <c r="I57" s="253"/>
      <c r="J57" s="253"/>
      <c r="K57" s="253"/>
      <c r="L57" s="253"/>
      <c r="M57" s="253"/>
      <c r="N57" s="254"/>
      <c r="O57" s="253"/>
      <c r="P57" s="253"/>
      <c r="Q57" s="253"/>
      <c r="R57" s="253"/>
      <c r="S57" s="254"/>
      <c r="T57" s="292"/>
      <c r="U57" s="253"/>
      <c r="V57" s="254"/>
      <c r="W57" s="292"/>
      <c r="X57" s="253"/>
      <c r="Y57" s="253"/>
      <c r="Z57" s="254"/>
      <c r="AA57" s="253"/>
      <c r="AB57" s="253"/>
      <c r="AC57" s="254"/>
      <c r="AD57" s="253"/>
      <c r="AE57" s="253"/>
      <c r="AF57" s="254"/>
      <c r="AG57" s="253"/>
      <c r="AH57" s="253"/>
      <c r="AI57" s="254"/>
      <c r="AJ57" s="253"/>
      <c r="AK57" s="253"/>
      <c r="AL57" s="254"/>
      <c r="AM57" s="253"/>
      <c r="AN57" s="253"/>
      <c r="AO57" s="254"/>
      <c r="AP57" s="253"/>
      <c r="AQ57" s="253"/>
    </row>
    <row r="58" spans="3:43" x14ac:dyDescent="0.25">
      <c r="C58" s="294"/>
      <c r="D58" s="302"/>
      <c r="E58" s="302"/>
      <c r="F58" s="253"/>
      <c r="G58" s="253"/>
      <c r="H58" s="253"/>
      <c r="I58" s="253"/>
      <c r="J58" s="253"/>
      <c r="K58" s="253"/>
      <c r="L58" s="253"/>
      <c r="M58" s="253"/>
      <c r="N58" s="254"/>
      <c r="O58" s="253"/>
      <c r="P58" s="253"/>
      <c r="Q58" s="253"/>
      <c r="R58" s="253"/>
      <c r="S58" s="254"/>
      <c r="T58" s="292"/>
      <c r="U58" s="253"/>
      <c r="V58" s="254"/>
      <c r="W58" s="292"/>
      <c r="X58" s="253"/>
      <c r="Y58" s="253"/>
      <c r="Z58" s="254"/>
      <c r="AA58" s="253"/>
      <c r="AB58" s="253"/>
      <c r="AC58" s="254"/>
      <c r="AD58" s="253"/>
      <c r="AE58" s="253"/>
      <c r="AF58" s="254"/>
      <c r="AG58" s="253"/>
      <c r="AH58" s="253"/>
      <c r="AI58" s="254"/>
      <c r="AJ58" s="253"/>
      <c r="AK58" s="253"/>
      <c r="AL58" s="254"/>
      <c r="AM58" s="253"/>
      <c r="AN58" s="253"/>
      <c r="AO58" s="254"/>
      <c r="AP58" s="253"/>
      <c r="AQ58" s="253"/>
    </row>
    <row r="59" spans="3:43" x14ac:dyDescent="0.25">
      <c r="C59" s="294"/>
      <c r="D59" s="302"/>
      <c r="E59" s="302"/>
      <c r="F59" s="253"/>
      <c r="G59" s="253"/>
      <c r="H59" s="253"/>
      <c r="I59" s="253"/>
      <c r="J59" s="253"/>
      <c r="K59" s="253"/>
      <c r="L59" s="253"/>
      <c r="M59" s="253"/>
      <c r="N59" s="254"/>
      <c r="O59" s="253"/>
      <c r="P59" s="253"/>
      <c r="Q59" s="253"/>
      <c r="R59" s="253"/>
      <c r="S59" s="254"/>
      <c r="T59" s="292"/>
      <c r="U59" s="253"/>
      <c r="V59" s="254"/>
      <c r="W59" s="292"/>
      <c r="X59" s="253"/>
      <c r="Y59" s="253"/>
      <c r="Z59" s="254"/>
      <c r="AA59" s="253"/>
      <c r="AB59" s="253"/>
      <c r="AC59" s="254"/>
      <c r="AD59" s="253"/>
      <c r="AE59" s="253"/>
      <c r="AF59" s="254"/>
      <c r="AG59" s="253"/>
      <c r="AH59" s="253"/>
      <c r="AI59" s="254"/>
      <c r="AJ59" s="253"/>
      <c r="AK59" s="253"/>
      <c r="AL59" s="254"/>
      <c r="AM59" s="253"/>
      <c r="AN59" s="253"/>
      <c r="AO59" s="254"/>
      <c r="AP59" s="253"/>
      <c r="AQ59" s="253"/>
    </row>
    <row r="60" spans="3:43" x14ac:dyDescent="0.25">
      <c r="C60" s="294"/>
      <c r="D60" s="302"/>
      <c r="E60" s="302"/>
      <c r="F60" s="253"/>
      <c r="G60" s="253"/>
      <c r="H60" s="253"/>
      <c r="I60" s="253"/>
      <c r="J60" s="253"/>
      <c r="K60" s="253"/>
      <c r="L60" s="253"/>
      <c r="M60" s="253"/>
      <c r="N60" s="254"/>
      <c r="O60" s="253"/>
      <c r="P60" s="253"/>
      <c r="Q60" s="253"/>
      <c r="R60" s="253"/>
      <c r="S60" s="254"/>
      <c r="T60" s="292"/>
      <c r="U60" s="253"/>
      <c r="V60" s="254"/>
      <c r="W60" s="292"/>
      <c r="X60" s="253"/>
      <c r="Y60" s="253"/>
      <c r="Z60" s="254"/>
      <c r="AA60" s="253"/>
      <c r="AB60" s="253"/>
      <c r="AC60" s="254"/>
      <c r="AD60" s="253"/>
      <c r="AE60" s="253"/>
      <c r="AF60" s="254"/>
      <c r="AG60" s="253"/>
      <c r="AH60" s="253"/>
      <c r="AI60" s="254"/>
      <c r="AJ60" s="253"/>
      <c r="AK60" s="253"/>
      <c r="AL60" s="254"/>
      <c r="AM60" s="253"/>
      <c r="AN60" s="253"/>
      <c r="AO60" s="254"/>
      <c r="AP60" s="253"/>
      <c r="AQ60" s="253"/>
    </row>
    <row r="61" spans="3:43" x14ac:dyDescent="0.25">
      <c r="C61" s="294"/>
      <c r="D61" s="302"/>
      <c r="E61" s="302"/>
      <c r="F61" s="253"/>
      <c r="G61" s="253"/>
      <c r="H61" s="253"/>
      <c r="I61" s="253"/>
      <c r="J61" s="253"/>
      <c r="K61" s="253"/>
      <c r="L61" s="253"/>
      <c r="M61" s="253"/>
      <c r="N61" s="254"/>
      <c r="O61" s="253"/>
      <c r="P61" s="253"/>
      <c r="Q61" s="253"/>
      <c r="R61" s="253"/>
      <c r="S61" s="254"/>
      <c r="T61" s="292"/>
      <c r="U61" s="253"/>
      <c r="V61" s="254"/>
      <c r="W61" s="292"/>
      <c r="X61" s="253"/>
      <c r="Y61" s="253"/>
      <c r="Z61" s="254"/>
      <c r="AA61" s="253"/>
      <c r="AB61" s="253"/>
      <c r="AC61" s="254"/>
      <c r="AD61" s="253"/>
      <c r="AE61" s="253"/>
      <c r="AF61" s="254"/>
      <c r="AG61" s="253"/>
      <c r="AH61" s="253"/>
      <c r="AI61" s="254"/>
      <c r="AJ61" s="253"/>
      <c r="AK61" s="253"/>
      <c r="AL61" s="254"/>
      <c r="AM61" s="253"/>
      <c r="AN61" s="253"/>
      <c r="AO61" s="254"/>
      <c r="AP61" s="253"/>
      <c r="AQ61" s="253"/>
    </row>
    <row r="62" spans="3:43" x14ac:dyDescent="0.25">
      <c r="C62" s="252"/>
      <c r="D62" s="252"/>
      <c r="E62" s="252"/>
      <c r="F62" s="253"/>
      <c r="G62" s="253"/>
      <c r="H62" s="253"/>
      <c r="I62" s="253"/>
      <c r="J62" s="253"/>
      <c r="K62" s="253"/>
      <c r="L62" s="253"/>
      <c r="M62" s="253"/>
      <c r="N62" s="254"/>
      <c r="O62" s="253"/>
      <c r="P62" s="253"/>
      <c r="Q62" s="253"/>
      <c r="R62" s="253"/>
      <c r="S62" s="254"/>
      <c r="T62" s="292"/>
      <c r="U62" s="253"/>
      <c r="V62" s="254"/>
      <c r="W62" s="292"/>
      <c r="X62" s="253"/>
      <c r="Y62" s="253"/>
      <c r="Z62" s="254"/>
      <c r="AB62" s="253"/>
      <c r="AC62" s="254"/>
      <c r="AE62" s="253"/>
      <c r="AF62" s="254"/>
      <c r="AH62" s="253"/>
      <c r="AI62" s="254"/>
      <c r="AK62" s="253"/>
      <c r="AL62" s="254"/>
      <c r="AN62" s="253"/>
      <c r="AO62" s="254"/>
    </row>
    <row r="63" spans="3:43" x14ac:dyDescent="0.25">
      <c r="C63" s="252"/>
      <c r="D63" s="252"/>
      <c r="E63" s="252"/>
      <c r="F63" s="253"/>
      <c r="G63" s="253"/>
      <c r="H63" s="253"/>
      <c r="I63" s="253"/>
      <c r="J63" s="253"/>
      <c r="K63" s="253"/>
      <c r="L63" s="253"/>
      <c r="M63" s="253"/>
      <c r="N63" s="254"/>
      <c r="O63" s="253"/>
      <c r="P63" s="253"/>
      <c r="Q63" s="253"/>
      <c r="R63" s="253"/>
      <c r="S63" s="254"/>
      <c r="T63" s="292"/>
      <c r="U63" s="253"/>
      <c r="V63" s="254"/>
      <c r="W63" s="292"/>
      <c r="X63" s="253"/>
      <c r="Y63" s="253"/>
      <c r="Z63" s="254"/>
      <c r="AB63" s="253"/>
      <c r="AC63" s="254"/>
      <c r="AE63" s="253"/>
      <c r="AF63" s="254"/>
      <c r="AH63" s="253"/>
      <c r="AI63" s="254"/>
      <c r="AK63" s="253"/>
      <c r="AL63" s="254"/>
      <c r="AN63" s="253"/>
      <c r="AO63" s="254"/>
    </row>
    <row r="64" spans="3:43" x14ac:dyDescent="0.25">
      <c r="C64" s="252"/>
      <c r="D64" s="252"/>
      <c r="E64" s="252"/>
      <c r="F64" s="253"/>
      <c r="G64" s="253"/>
      <c r="H64" s="253"/>
      <c r="I64" s="253"/>
      <c r="J64" s="253"/>
      <c r="K64" s="253"/>
      <c r="L64" s="253"/>
      <c r="M64" s="253"/>
      <c r="N64" s="254"/>
      <c r="O64" s="253"/>
      <c r="P64" s="253"/>
      <c r="Q64" s="253"/>
      <c r="R64" s="253"/>
      <c r="S64" s="254"/>
      <c r="T64" s="292"/>
      <c r="U64" s="253"/>
      <c r="V64" s="254"/>
      <c r="W64" s="292"/>
      <c r="X64" s="253"/>
      <c r="Y64" s="253"/>
      <c r="Z64" s="254"/>
      <c r="AB64" s="253"/>
      <c r="AC64" s="254"/>
      <c r="AE64" s="253"/>
      <c r="AF64" s="254"/>
      <c r="AH64" s="253"/>
      <c r="AI64" s="254"/>
      <c r="AK64" s="253"/>
      <c r="AL64" s="254"/>
      <c r="AN64" s="253"/>
      <c r="AO64" s="254"/>
    </row>
    <row r="65" spans="3:44" x14ac:dyDescent="0.25">
      <c r="C65" s="252"/>
      <c r="D65" s="252"/>
      <c r="E65" s="252"/>
      <c r="F65" s="253"/>
      <c r="G65" s="253"/>
      <c r="H65" s="253"/>
      <c r="I65" s="253"/>
      <c r="J65" s="253"/>
      <c r="K65" s="253"/>
      <c r="L65" s="253"/>
      <c r="M65" s="253"/>
      <c r="N65" s="254"/>
      <c r="O65" s="253"/>
      <c r="P65" s="253"/>
      <c r="Q65" s="253"/>
      <c r="R65" s="253"/>
      <c r="S65" s="254"/>
      <c r="T65" s="292"/>
      <c r="U65" s="253"/>
      <c r="V65" s="254"/>
      <c r="W65" s="292"/>
      <c r="X65" s="253"/>
      <c r="Y65" s="253"/>
      <c r="Z65" s="254"/>
      <c r="AB65" s="253"/>
      <c r="AC65" s="254"/>
      <c r="AE65" s="253"/>
      <c r="AF65" s="254"/>
      <c r="AH65" s="253"/>
      <c r="AI65" s="254"/>
      <c r="AK65" s="253"/>
      <c r="AL65" s="254"/>
      <c r="AN65" s="253"/>
      <c r="AO65" s="254"/>
    </row>
    <row r="66" spans="3:44" x14ac:dyDescent="0.25">
      <c r="C66" s="252"/>
      <c r="D66" s="252"/>
      <c r="E66" s="252"/>
      <c r="F66" s="253"/>
      <c r="G66" s="253"/>
      <c r="H66" s="253"/>
      <c r="I66" s="253"/>
      <c r="J66" s="253"/>
      <c r="K66" s="253"/>
      <c r="L66" s="253"/>
      <c r="M66" s="253"/>
      <c r="N66" s="254"/>
      <c r="O66" s="253"/>
      <c r="P66" s="253"/>
      <c r="Q66" s="253"/>
      <c r="R66" s="253"/>
      <c r="S66" s="254"/>
      <c r="T66" s="292"/>
      <c r="U66" s="253"/>
      <c r="V66" s="254"/>
      <c r="W66" s="292"/>
      <c r="X66" s="253"/>
      <c r="Y66" s="253"/>
      <c r="Z66" s="254"/>
      <c r="AB66" s="253"/>
      <c r="AC66" s="254"/>
      <c r="AE66" s="253"/>
      <c r="AF66" s="254"/>
      <c r="AH66" s="253"/>
      <c r="AI66" s="254"/>
      <c r="AK66" s="253"/>
      <c r="AL66" s="254"/>
      <c r="AN66" s="253"/>
      <c r="AO66" s="254"/>
    </row>
    <row r="67" spans="3:44" x14ac:dyDescent="0.25">
      <c r="C67" s="252"/>
      <c r="D67" s="252"/>
      <c r="E67" s="252"/>
      <c r="F67" s="253"/>
      <c r="G67" s="253"/>
      <c r="H67" s="253"/>
      <c r="I67" s="253"/>
      <c r="J67" s="253"/>
      <c r="K67" s="253"/>
      <c r="L67" s="253"/>
      <c r="M67" s="253"/>
      <c r="N67" s="254"/>
      <c r="O67" s="253"/>
      <c r="P67" s="253"/>
      <c r="Q67" s="253"/>
      <c r="R67" s="253"/>
      <c r="S67" s="254"/>
      <c r="T67" s="292"/>
      <c r="U67" s="253"/>
      <c r="V67" s="254"/>
      <c r="W67" s="292"/>
      <c r="X67" s="253"/>
      <c r="Y67" s="253"/>
      <c r="Z67" s="254"/>
      <c r="AB67" s="253"/>
      <c r="AC67" s="254"/>
      <c r="AE67" s="253"/>
      <c r="AF67" s="254"/>
      <c r="AH67" s="253"/>
      <c r="AI67" s="254"/>
      <c r="AK67" s="253"/>
      <c r="AL67" s="254"/>
      <c r="AN67" s="253"/>
      <c r="AO67" s="254"/>
    </row>
    <row r="68" spans="3:44" ht="13.5" x14ac:dyDescent="0.25">
      <c r="C68" s="291"/>
      <c r="D68" s="291"/>
      <c r="E68" s="291"/>
      <c r="F68" s="253"/>
      <c r="G68" s="253"/>
      <c r="H68" s="253"/>
      <c r="I68" s="253"/>
      <c r="J68" s="253"/>
      <c r="K68" s="253"/>
      <c r="L68" s="253"/>
      <c r="M68" s="253"/>
      <c r="N68" s="254"/>
      <c r="O68" s="292"/>
      <c r="P68" s="253"/>
      <c r="Q68" s="292"/>
      <c r="R68" s="253"/>
      <c r="S68" s="254"/>
      <c r="T68" s="292"/>
      <c r="U68" s="253"/>
      <c r="V68" s="254"/>
      <c r="W68" s="292"/>
      <c r="X68" s="253"/>
      <c r="Y68" s="253"/>
      <c r="Z68" s="254"/>
      <c r="AA68" s="253"/>
      <c r="AB68" s="253"/>
      <c r="AC68" s="254"/>
      <c r="AD68" s="253"/>
      <c r="AE68" s="253"/>
      <c r="AF68" s="254"/>
      <c r="AG68" s="253"/>
      <c r="AH68" s="253"/>
      <c r="AI68" s="254"/>
      <c r="AJ68" s="253"/>
      <c r="AK68" s="253"/>
      <c r="AL68" s="254"/>
      <c r="AM68" s="253"/>
      <c r="AN68" s="253"/>
      <c r="AO68" s="254"/>
      <c r="AP68" s="253"/>
      <c r="AQ68" s="253"/>
    </row>
    <row r="69" spans="3:44" x14ac:dyDescent="0.25">
      <c r="C69" s="252"/>
      <c r="D69" s="252"/>
      <c r="E69" s="252"/>
      <c r="F69" s="253"/>
      <c r="G69" s="253"/>
      <c r="H69" s="253"/>
      <c r="I69" s="253"/>
      <c r="J69" s="253"/>
      <c r="K69" s="253"/>
      <c r="L69" s="253"/>
      <c r="M69" s="253"/>
      <c r="N69" s="254"/>
      <c r="O69" s="253"/>
      <c r="P69" s="253"/>
      <c r="Q69" s="253"/>
      <c r="R69" s="253"/>
      <c r="S69" s="254"/>
      <c r="T69" s="253"/>
      <c r="U69" s="253"/>
      <c r="V69" s="254"/>
      <c r="W69" s="253"/>
      <c r="X69" s="253"/>
      <c r="Y69" s="253"/>
      <c r="Z69" s="254"/>
      <c r="AA69" s="253"/>
      <c r="AB69" s="253"/>
      <c r="AC69" s="254"/>
      <c r="AD69" s="253"/>
      <c r="AE69" s="253"/>
      <c r="AF69" s="254"/>
      <c r="AG69" s="253"/>
      <c r="AH69" s="253"/>
      <c r="AI69" s="254"/>
      <c r="AJ69" s="253"/>
      <c r="AK69" s="253"/>
      <c r="AL69" s="254"/>
      <c r="AM69" s="253"/>
      <c r="AN69" s="253"/>
      <c r="AO69" s="254"/>
      <c r="AP69" s="253"/>
      <c r="AQ69" s="253"/>
    </row>
    <row r="70" spans="3:44" x14ac:dyDescent="0.25">
      <c r="C70" s="294"/>
      <c r="D70" s="252"/>
      <c r="E70" s="252"/>
      <c r="F70" s="253"/>
      <c r="G70" s="253"/>
      <c r="H70" s="253"/>
      <c r="I70" s="253"/>
      <c r="J70" s="253"/>
      <c r="K70" s="253"/>
      <c r="L70" s="253"/>
      <c r="M70" s="253"/>
      <c r="N70" s="254"/>
      <c r="O70" s="253"/>
      <c r="P70" s="253"/>
      <c r="Q70" s="253"/>
      <c r="R70" s="253"/>
      <c r="S70" s="254"/>
      <c r="T70" s="253"/>
      <c r="U70" s="253"/>
      <c r="V70" s="254"/>
      <c r="W70" s="253"/>
      <c r="X70" s="253"/>
      <c r="Y70" s="253"/>
      <c r="Z70" s="254"/>
      <c r="AA70" s="253"/>
      <c r="AB70" s="253"/>
      <c r="AC70" s="254"/>
      <c r="AD70" s="253"/>
      <c r="AE70" s="253"/>
      <c r="AF70" s="254"/>
      <c r="AG70" s="253"/>
      <c r="AH70" s="253"/>
      <c r="AI70" s="254"/>
      <c r="AJ70" s="253"/>
      <c r="AK70" s="253"/>
      <c r="AL70" s="254"/>
      <c r="AM70" s="253"/>
      <c r="AN70" s="253"/>
      <c r="AO70" s="254"/>
      <c r="AP70" s="253"/>
      <c r="AQ70" s="253"/>
    </row>
    <row r="71" spans="3:44" x14ac:dyDescent="0.25">
      <c r="C71" s="252"/>
      <c r="D71" s="252"/>
      <c r="E71" s="252"/>
      <c r="F71" s="253"/>
      <c r="G71" s="253"/>
      <c r="H71" s="253"/>
      <c r="I71" s="253"/>
      <c r="J71" s="253"/>
      <c r="K71" s="253"/>
      <c r="L71" s="253"/>
      <c r="M71" s="253"/>
      <c r="N71" s="254"/>
      <c r="O71" s="253"/>
      <c r="P71" s="253"/>
      <c r="Q71" s="253"/>
      <c r="R71" s="253"/>
      <c r="S71" s="254"/>
      <c r="T71" s="253"/>
      <c r="U71" s="253"/>
      <c r="V71" s="254"/>
      <c r="W71" s="253"/>
      <c r="X71" s="253"/>
      <c r="Y71" s="253"/>
      <c r="Z71" s="254"/>
      <c r="AA71" s="253"/>
      <c r="AB71" s="253"/>
      <c r="AC71" s="254"/>
      <c r="AD71" s="253"/>
      <c r="AE71" s="253"/>
      <c r="AF71" s="254"/>
      <c r="AG71" s="253"/>
      <c r="AH71" s="253"/>
      <c r="AI71" s="254"/>
      <c r="AJ71" s="253"/>
      <c r="AK71" s="253"/>
      <c r="AL71" s="254"/>
      <c r="AM71" s="253"/>
      <c r="AN71" s="253"/>
      <c r="AO71" s="254"/>
      <c r="AP71" s="253"/>
      <c r="AQ71" s="253"/>
    </row>
    <row r="72" spans="3:44" x14ac:dyDescent="0.25">
      <c r="C72" s="252"/>
      <c r="D72" s="252"/>
      <c r="E72" s="252"/>
      <c r="F72" s="253"/>
      <c r="G72" s="253"/>
      <c r="H72" s="253"/>
      <c r="I72" s="253"/>
      <c r="J72" s="253"/>
      <c r="K72" s="253"/>
      <c r="L72" s="253"/>
      <c r="M72" s="253"/>
      <c r="N72" s="254"/>
      <c r="O72" s="253"/>
      <c r="P72" s="253"/>
      <c r="Q72" s="253"/>
      <c r="R72" s="253"/>
      <c r="S72" s="254"/>
      <c r="T72" s="253"/>
      <c r="U72" s="253"/>
      <c r="V72" s="254"/>
      <c r="W72" s="253"/>
      <c r="X72" s="253"/>
      <c r="Y72" s="253"/>
      <c r="Z72" s="254"/>
      <c r="AA72" s="253"/>
      <c r="AB72" s="253"/>
      <c r="AC72" s="254"/>
      <c r="AD72" s="253"/>
      <c r="AE72" s="253"/>
      <c r="AF72" s="254"/>
      <c r="AG72" s="253"/>
      <c r="AH72" s="253"/>
      <c r="AI72" s="254"/>
      <c r="AJ72" s="253"/>
      <c r="AK72" s="253"/>
      <c r="AL72" s="254"/>
      <c r="AM72" s="253"/>
      <c r="AN72" s="253"/>
      <c r="AO72" s="254"/>
      <c r="AP72" s="253"/>
      <c r="AQ72" s="253"/>
    </row>
    <row r="73" spans="3:44" x14ac:dyDescent="0.25">
      <c r="C73" s="252"/>
      <c r="D73" s="252"/>
      <c r="E73" s="252"/>
      <c r="F73" s="253"/>
      <c r="G73" s="253"/>
      <c r="H73" s="253"/>
      <c r="I73" s="253"/>
      <c r="J73" s="253"/>
      <c r="K73" s="253"/>
      <c r="L73" s="253"/>
      <c r="M73" s="253"/>
      <c r="N73" s="254"/>
      <c r="O73" s="253"/>
      <c r="P73" s="253"/>
      <c r="Q73" s="253"/>
      <c r="R73" s="253"/>
      <c r="S73" s="254"/>
      <c r="T73" s="253"/>
      <c r="U73" s="253"/>
      <c r="V73" s="254"/>
      <c r="W73" s="253"/>
      <c r="X73" s="253"/>
      <c r="Y73" s="253"/>
      <c r="Z73" s="254"/>
      <c r="AA73" s="253"/>
      <c r="AB73" s="253"/>
      <c r="AC73" s="254"/>
      <c r="AD73" s="253"/>
      <c r="AE73" s="253"/>
      <c r="AF73" s="254"/>
      <c r="AG73" s="253"/>
      <c r="AH73" s="253"/>
      <c r="AI73" s="254"/>
      <c r="AJ73" s="253"/>
      <c r="AK73" s="253"/>
      <c r="AL73" s="254"/>
      <c r="AM73" s="253"/>
      <c r="AN73" s="253"/>
      <c r="AO73" s="254"/>
      <c r="AP73" s="253"/>
      <c r="AQ73" s="253"/>
    </row>
    <row r="74" spans="3:44" x14ac:dyDescent="0.25">
      <c r="C74" s="252"/>
      <c r="D74" s="252"/>
      <c r="E74" s="252"/>
      <c r="F74" s="253"/>
      <c r="G74" s="253"/>
      <c r="H74" s="253"/>
      <c r="I74" s="253"/>
      <c r="J74" s="253"/>
      <c r="K74" s="253"/>
      <c r="L74" s="253"/>
      <c r="M74" s="253"/>
      <c r="N74" s="254"/>
      <c r="O74" s="253"/>
      <c r="P74" s="76"/>
      <c r="Q74" s="253"/>
      <c r="R74" s="253"/>
      <c r="S74" s="254"/>
      <c r="T74" s="253"/>
      <c r="U74" s="253"/>
      <c r="V74" s="254"/>
      <c r="W74" s="253"/>
      <c r="X74" s="253"/>
      <c r="Y74" s="253"/>
      <c r="Z74" s="254"/>
      <c r="AA74" s="253"/>
      <c r="AB74" s="253"/>
      <c r="AC74" s="254"/>
      <c r="AD74" s="253"/>
      <c r="AE74" s="253"/>
      <c r="AF74" s="254"/>
      <c r="AG74" s="253"/>
      <c r="AH74" s="253"/>
      <c r="AI74" s="254"/>
      <c r="AJ74" s="253"/>
      <c r="AK74" s="253"/>
      <c r="AL74" s="254"/>
      <c r="AM74" s="253"/>
      <c r="AN74" s="253"/>
      <c r="AO74" s="254"/>
      <c r="AP74" s="253"/>
      <c r="AQ74" s="253"/>
    </row>
    <row r="75" spans="3:44" x14ac:dyDescent="0.25">
      <c r="C75" s="252"/>
      <c r="D75" s="252"/>
      <c r="E75" s="252"/>
      <c r="F75" s="253"/>
      <c r="G75" s="253"/>
      <c r="H75" s="253"/>
      <c r="I75" s="253"/>
      <c r="J75" s="253"/>
      <c r="K75" s="253"/>
      <c r="L75" s="253"/>
      <c r="M75" s="253"/>
      <c r="N75" s="254"/>
      <c r="O75" s="253"/>
      <c r="P75" s="76"/>
      <c r="Q75" s="253"/>
      <c r="R75" s="253"/>
      <c r="S75" s="254"/>
      <c r="T75" s="253"/>
      <c r="U75" s="253"/>
      <c r="V75" s="254"/>
      <c r="W75" s="253"/>
      <c r="X75" s="253"/>
      <c r="Y75" s="253"/>
      <c r="Z75" s="254"/>
      <c r="AA75" s="253"/>
      <c r="AB75" s="253"/>
      <c r="AC75" s="254"/>
      <c r="AD75" s="253"/>
      <c r="AE75" s="253"/>
      <c r="AF75" s="254"/>
      <c r="AG75" s="253"/>
      <c r="AH75" s="253"/>
      <c r="AI75" s="254"/>
      <c r="AJ75" s="253"/>
      <c r="AK75" s="253"/>
      <c r="AL75" s="254"/>
      <c r="AM75" s="253"/>
      <c r="AN75" s="253"/>
      <c r="AO75" s="254"/>
      <c r="AP75" s="253"/>
      <c r="AQ75" s="253"/>
    </row>
    <row r="76" spans="3:44" x14ac:dyDescent="0.25">
      <c r="C76" s="252"/>
      <c r="D76" s="252"/>
      <c r="E76" s="252"/>
      <c r="F76" s="253"/>
      <c r="G76" s="253"/>
      <c r="H76" s="253"/>
      <c r="I76" s="253"/>
      <c r="J76" s="253"/>
      <c r="K76" s="253"/>
      <c r="L76" s="253"/>
      <c r="M76" s="253"/>
      <c r="N76" s="254"/>
      <c r="O76" s="253"/>
      <c r="P76" s="76"/>
      <c r="Q76" s="253"/>
      <c r="R76" s="253"/>
      <c r="S76" s="254"/>
      <c r="T76" s="253"/>
      <c r="U76" s="253"/>
      <c r="V76" s="254"/>
      <c r="W76" s="253"/>
      <c r="X76" s="253"/>
      <c r="Y76" s="253"/>
      <c r="Z76" s="254"/>
      <c r="AA76" s="253"/>
      <c r="AB76" s="253"/>
      <c r="AC76" s="254"/>
      <c r="AD76" s="253"/>
      <c r="AE76" s="253"/>
      <c r="AF76" s="254"/>
      <c r="AG76" s="253"/>
      <c r="AH76" s="253"/>
      <c r="AI76" s="254"/>
      <c r="AJ76" s="253"/>
      <c r="AK76" s="253"/>
      <c r="AL76" s="254"/>
      <c r="AM76" s="253"/>
      <c r="AN76" s="253"/>
      <c r="AO76" s="254"/>
      <c r="AP76" s="253"/>
      <c r="AQ76" s="253"/>
    </row>
    <row r="77" spans="3:44" x14ac:dyDescent="0.25">
      <c r="C77" s="252"/>
      <c r="D77" s="252"/>
      <c r="E77" s="252"/>
      <c r="F77" s="253"/>
      <c r="G77" s="253"/>
      <c r="H77" s="253"/>
      <c r="I77" s="253"/>
      <c r="J77" s="253"/>
      <c r="K77" s="253"/>
      <c r="L77" s="253"/>
      <c r="M77" s="253"/>
      <c r="N77" s="254"/>
      <c r="O77" s="253"/>
      <c r="P77" s="76"/>
      <c r="Q77" s="253"/>
      <c r="R77" s="253"/>
      <c r="S77" s="254"/>
      <c r="T77" s="253"/>
      <c r="U77" s="253"/>
      <c r="V77" s="254"/>
      <c r="W77" s="253"/>
      <c r="X77" s="253"/>
      <c r="Y77" s="253"/>
      <c r="Z77" s="254"/>
      <c r="AA77" s="253"/>
      <c r="AB77" s="253"/>
      <c r="AC77" s="254"/>
      <c r="AD77" s="253"/>
      <c r="AE77" s="253"/>
      <c r="AF77" s="254"/>
      <c r="AG77" s="253"/>
      <c r="AH77" s="253"/>
      <c r="AI77" s="254"/>
      <c r="AJ77" s="253"/>
      <c r="AK77" s="253"/>
      <c r="AL77" s="254"/>
      <c r="AM77" s="253"/>
      <c r="AN77" s="253"/>
      <c r="AO77" s="254"/>
      <c r="AP77" s="253"/>
      <c r="AQ77" s="253"/>
      <c r="AR77" s="253"/>
    </row>
    <row r="78" spans="3:44" x14ac:dyDescent="0.25">
      <c r="C78" s="252"/>
      <c r="D78" s="252"/>
      <c r="E78" s="252"/>
      <c r="F78" s="253"/>
      <c r="G78" s="253"/>
      <c r="H78" s="253"/>
      <c r="I78" s="253"/>
      <c r="J78" s="253"/>
      <c r="K78" s="253"/>
      <c r="L78" s="253"/>
      <c r="M78" s="253"/>
      <c r="N78" s="254"/>
      <c r="O78" s="253"/>
      <c r="P78" s="76"/>
      <c r="Q78" s="253"/>
      <c r="R78" s="253"/>
      <c r="S78" s="254"/>
      <c r="T78" s="253"/>
      <c r="U78" s="253"/>
      <c r="V78" s="254"/>
      <c r="W78" s="253"/>
      <c r="X78" s="253"/>
      <c r="Y78" s="253"/>
      <c r="Z78" s="254"/>
      <c r="AA78" s="253"/>
      <c r="AB78" s="253"/>
      <c r="AC78" s="254"/>
      <c r="AD78" s="253"/>
      <c r="AE78" s="253"/>
      <c r="AF78" s="254"/>
      <c r="AG78" s="253"/>
      <c r="AH78" s="253"/>
      <c r="AI78" s="254"/>
      <c r="AJ78" s="253"/>
      <c r="AK78" s="253"/>
      <c r="AL78" s="254"/>
      <c r="AM78" s="253"/>
      <c r="AN78" s="253"/>
      <c r="AO78" s="254"/>
      <c r="AP78" s="253"/>
      <c r="AQ78" s="253"/>
      <c r="AR78" s="253"/>
    </row>
    <row r="79" spans="3:44" x14ac:dyDescent="0.25">
      <c r="C79" s="252"/>
      <c r="D79" s="252"/>
      <c r="E79" s="252"/>
      <c r="F79" s="253"/>
      <c r="G79" s="253"/>
      <c r="H79" s="253"/>
      <c r="I79" s="253"/>
      <c r="J79" s="253"/>
      <c r="K79" s="253"/>
      <c r="L79" s="253"/>
      <c r="M79" s="253"/>
      <c r="N79" s="254"/>
      <c r="O79" s="253"/>
      <c r="P79" s="76"/>
      <c r="Q79" s="253"/>
      <c r="R79" s="253"/>
      <c r="S79" s="254"/>
      <c r="T79" s="253"/>
      <c r="U79" s="253"/>
      <c r="V79" s="254"/>
      <c r="W79" s="253"/>
      <c r="X79" s="253"/>
      <c r="Y79" s="253"/>
      <c r="Z79" s="254"/>
      <c r="AB79" s="253"/>
      <c r="AC79" s="254"/>
      <c r="AE79" s="253"/>
      <c r="AF79" s="254"/>
      <c r="AH79" s="253"/>
      <c r="AI79" s="254"/>
      <c r="AK79" s="253"/>
      <c r="AL79" s="254"/>
      <c r="AN79" s="253"/>
      <c r="AO79" s="254"/>
      <c r="AR79" s="253"/>
    </row>
    <row r="80" spans="3:44" x14ac:dyDescent="0.25">
      <c r="C80" s="252"/>
      <c r="D80" s="252"/>
      <c r="E80" s="252"/>
      <c r="F80" s="253"/>
      <c r="G80" s="253"/>
      <c r="H80" s="253"/>
      <c r="I80" s="253"/>
      <c r="J80" s="253"/>
      <c r="K80" s="253"/>
      <c r="L80" s="253"/>
      <c r="M80" s="253"/>
      <c r="N80" s="254"/>
      <c r="O80" s="253"/>
      <c r="P80" s="76"/>
      <c r="Q80" s="253"/>
      <c r="R80" s="253"/>
      <c r="S80" s="254"/>
      <c r="T80" s="253"/>
      <c r="U80" s="253"/>
      <c r="V80" s="254"/>
      <c r="W80" s="253"/>
      <c r="X80" s="253"/>
      <c r="Y80" s="253"/>
      <c r="Z80" s="254"/>
      <c r="AB80" s="253"/>
      <c r="AC80" s="254"/>
      <c r="AE80" s="253"/>
      <c r="AF80" s="254"/>
      <c r="AH80" s="253"/>
      <c r="AI80" s="254"/>
      <c r="AK80" s="253"/>
      <c r="AL80" s="254"/>
      <c r="AN80" s="253"/>
      <c r="AO80" s="254"/>
      <c r="AR80" s="253"/>
    </row>
    <row r="81" spans="3:44" x14ac:dyDescent="0.25">
      <c r="C81" s="252"/>
      <c r="D81" s="252"/>
      <c r="E81" s="252"/>
      <c r="F81" s="253"/>
      <c r="G81" s="253"/>
      <c r="H81" s="253"/>
      <c r="I81" s="253"/>
      <c r="J81" s="253"/>
      <c r="K81" s="253"/>
      <c r="L81" s="253"/>
      <c r="M81" s="253"/>
      <c r="N81" s="254"/>
      <c r="O81" s="253"/>
      <c r="P81" s="76"/>
      <c r="Q81" s="253"/>
      <c r="R81" s="253"/>
      <c r="S81" s="254"/>
      <c r="T81" s="253"/>
      <c r="U81" s="253"/>
      <c r="V81" s="254"/>
      <c r="W81" s="253"/>
      <c r="X81" s="253"/>
      <c r="Y81" s="253"/>
      <c r="Z81" s="254"/>
      <c r="AB81" s="253"/>
      <c r="AC81" s="254"/>
      <c r="AE81" s="253"/>
      <c r="AF81" s="254"/>
      <c r="AH81" s="253"/>
      <c r="AI81" s="254"/>
      <c r="AK81" s="253"/>
      <c r="AL81" s="254"/>
      <c r="AN81" s="253"/>
      <c r="AO81" s="254"/>
    </row>
    <row r="82" spans="3:44" x14ac:dyDescent="0.25">
      <c r="C82" s="252"/>
      <c r="D82" s="252"/>
      <c r="E82" s="252"/>
      <c r="F82" s="253"/>
      <c r="G82" s="253"/>
      <c r="H82" s="253"/>
      <c r="I82" s="253"/>
      <c r="J82" s="253"/>
      <c r="K82" s="253"/>
      <c r="L82" s="253"/>
      <c r="M82" s="253"/>
      <c r="N82" s="254"/>
      <c r="O82" s="253"/>
      <c r="P82" s="76"/>
      <c r="Q82" s="253"/>
      <c r="R82" s="253"/>
      <c r="S82" s="254"/>
      <c r="T82" s="253"/>
      <c r="U82" s="253"/>
      <c r="V82" s="254"/>
      <c r="W82" s="253"/>
      <c r="X82" s="303"/>
      <c r="Y82" s="253"/>
      <c r="Z82" s="254"/>
      <c r="AA82" s="303"/>
      <c r="AB82" s="253"/>
      <c r="AC82" s="254"/>
      <c r="AD82" s="303"/>
      <c r="AE82" s="253"/>
      <c r="AF82" s="254"/>
      <c r="AG82" s="303"/>
      <c r="AH82" s="253"/>
      <c r="AI82" s="254"/>
      <c r="AJ82" s="303"/>
      <c r="AK82" s="253"/>
      <c r="AL82" s="254"/>
      <c r="AM82" s="303"/>
      <c r="AN82" s="253"/>
      <c r="AO82" s="254"/>
      <c r="AP82" s="303"/>
      <c r="AQ82" s="303"/>
      <c r="AR82" s="303"/>
    </row>
    <row r="83" spans="3:44" x14ac:dyDescent="0.25">
      <c r="C83" s="252"/>
      <c r="D83" s="252"/>
      <c r="E83" s="252"/>
      <c r="F83" s="253"/>
      <c r="G83" s="253"/>
      <c r="H83" s="253"/>
      <c r="I83" s="253"/>
      <c r="J83" s="253"/>
      <c r="K83" s="253"/>
      <c r="L83" s="253"/>
      <c r="M83" s="253"/>
      <c r="N83" s="254"/>
      <c r="O83" s="253"/>
      <c r="P83" s="76"/>
      <c r="Q83" s="253"/>
      <c r="R83" s="253"/>
      <c r="S83" s="254"/>
      <c r="T83" s="253"/>
      <c r="U83" s="253"/>
      <c r="V83" s="254"/>
      <c r="W83" s="253"/>
      <c r="X83" s="253"/>
      <c r="Y83" s="253"/>
      <c r="Z83" s="254"/>
      <c r="AA83" s="253"/>
      <c r="AB83" s="253"/>
      <c r="AC83" s="254"/>
      <c r="AD83" s="253"/>
      <c r="AE83" s="253"/>
      <c r="AF83" s="254"/>
      <c r="AG83" s="253"/>
      <c r="AH83" s="253"/>
      <c r="AI83" s="254"/>
      <c r="AJ83" s="253"/>
      <c r="AK83" s="253"/>
      <c r="AL83" s="254"/>
      <c r="AM83" s="253"/>
      <c r="AN83" s="253"/>
      <c r="AO83" s="254"/>
      <c r="AP83" s="253"/>
      <c r="AQ83" s="253"/>
      <c r="AR83" s="253"/>
    </row>
    <row r="84" spans="3:44" ht="13.5" x14ac:dyDescent="0.25">
      <c r="C84" s="291"/>
      <c r="D84" s="291"/>
      <c r="E84" s="291"/>
      <c r="F84" s="253"/>
      <c r="G84" s="253"/>
      <c r="H84" s="253"/>
      <c r="I84" s="253"/>
      <c r="J84" s="253"/>
      <c r="K84" s="253"/>
      <c r="L84" s="253"/>
      <c r="M84" s="253"/>
      <c r="N84" s="254"/>
      <c r="O84" s="253"/>
      <c r="P84" s="76"/>
      <c r="Q84" s="253"/>
      <c r="R84" s="253"/>
      <c r="S84" s="254"/>
      <c r="T84" s="253"/>
      <c r="U84" s="253"/>
      <c r="V84" s="254"/>
      <c r="W84" s="253"/>
      <c r="X84" s="253"/>
      <c r="Y84" s="253"/>
      <c r="Z84" s="254"/>
      <c r="AA84" s="253"/>
      <c r="AB84" s="253"/>
      <c r="AC84" s="254"/>
      <c r="AD84" s="253"/>
      <c r="AE84" s="253"/>
      <c r="AF84" s="254"/>
      <c r="AG84" s="253"/>
      <c r="AH84" s="253"/>
      <c r="AI84" s="254"/>
      <c r="AJ84" s="253"/>
      <c r="AK84" s="253"/>
      <c r="AL84" s="254"/>
      <c r="AM84" s="253"/>
      <c r="AN84" s="253"/>
      <c r="AO84" s="254"/>
      <c r="AP84" s="253"/>
      <c r="AQ84" s="253"/>
      <c r="AR84" s="253"/>
    </row>
    <row r="85" spans="3:44" x14ac:dyDescent="0.25">
      <c r="C85" s="252"/>
      <c r="D85" s="252"/>
      <c r="E85" s="252"/>
      <c r="F85" s="253"/>
      <c r="G85" s="253"/>
      <c r="H85" s="253"/>
      <c r="I85" s="253"/>
      <c r="J85" s="253"/>
      <c r="K85" s="253"/>
      <c r="L85" s="253"/>
      <c r="M85" s="253"/>
      <c r="N85" s="254"/>
      <c r="O85" s="253"/>
      <c r="P85" s="76"/>
      <c r="Q85" s="253"/>
      <c r="R85" s="253"/>
      <c r="S85" s="254"/>
      <c r="T85" s="253"/>
      <c r="U85" s="253"/>
      <c r="V85" s="254"/>
      <c r="W85" s="253"/>
      <c r="X85" s="253"/>
      <c r="Y85" s="253"/>
      <c r="Z85" s="254"/>
      <c r="AA85" s="253"/>
      <c r="AB85" s="253"/>
      <c r="AC85" s="254"/>
      <c r="AD85" s="253"/>
      <c r="AE85" s="253"/>
      <c r="AF85" s="254"/>
      <c r="AG85" s="253"/>
      <c r="AH85" s="253"/>
      <c r="AI85" s="254"/>
      <c r="AJ85" s="253"/>
      <c r="AK85" s="253"/>
      <c r="AL85" s="254"/>
      <c r="AM85" s="253"/>
      <c r="AN85" s="253"/>
      <c r="AO85" s="254"/>
      <c r="AP85" s="253"/>
      <c r="AQ85" s="253"/>
      <c r="AR85" s="253"/>
    </row>
    <row r="86" spans="3:44" x14ac:dyDescent="0.25">
      <c r="C86" s="252"/>
      <c r="D86" s="252"/>
      <c r="E86" s="252"/>
      <c r="F86" s="253"/>
      <c r="G86" s="253"/>
      <c r="H86" s="253"/>
      <c r="I86" s="253"/>
      <c r="J86" s="253"/>
      <c r="K86" s="253"/>
      <c r="L86" s="253"/>
      <c r="M86" s="253"/>
      <c r="N86" s="254"/>
      <c r="O86" s="253"/>
      <c r="P86" s="76"/>
      <c r="Q86" s="253"/>
      <c r="R86" s="253"/>
      <c r="S86" s="254"/>
      <c r="T86" s="253"/>
      <c r="U86" s="253"/>
      <c r="V86" s="254"/>
      <c r="W86" s="253"/>
      <c r="X86" s="253"/>
      <c r="Y86" s="253"/>
      <c r="Z86" s="254"/>
      <c r="AA86" s="253"/>
      <c r="AB86" s="253"/>
      <c r="AC86" s="254"/>
      <c r="AD86" s="253"/>
      <c r="AE86" s="253"/>
      <c r="AF86" s="254"/>
      <c r="AG86" s="253"/>
      <c r="AH86" s="253"/>
      <c r="AI86" s="254"/>
      <c r="AJ86" s="253"/>
      <c r="AK86" s="253"/>
      <c r="AL86" s="254"/>
      <c r="AM86" s="253"/>
      <c r="AN86" s="253"/>
      <c r="AO86" s="254"/>
      <c r="AP86" s="253"/>
      <c r="AQ86" s="253"/>
      <c r="AR86" s="253"/>
    </row>
    <row r="87" spans="3:44" x14ac:dyDescent="0.25">
      <c r="C87" s="252"/>
      <c r="D87" s="252"/>
      <c r="E87" s="252"/>
      <c r="F87" s="253"/>
      <c r="G87" s="253"/>
      <c r="H87" s="253"/>
      <c r="I87" s="253"/>
      <c r="J87" s="253"/>
      <c r="K87" s="253"/>
      <c r="L87" s="253"/>
      <c r="M87" s="253"/>
      <c r="N87" s="254"/>
      <c r="O87" s="253"/>
      <c r="P87" s="76"/>
      <c r="Q87" s="253"/>
      <c r="R87" s="253"/>
      <c r="S87" s="254"/>
      <c r="T87" s="253"/>
      <c r="U87" s="253"/>
      <c r="V87" s="254"/>
      <c r="W87" s="253"/>
      <c r="X87" s="253"/>
      <c r="Y87" s="253"/>
      <c r="Z87" s="254"/>
      <c r="AA87" s="253"/>
      <c r="AB87" s="253"/>
      <c r="AC87" s="254"/>
      <c r="AD87" s="253"/>
      <c r="AE87" s="253"/>
      <c r="AF87" s="254"/>
      <c r="AG87" s="253"/>
      <c r="AH87" s="253"/>
      <c r="AI87" s="254"/>
      <c r="AJ87" s="253"/>
      <c r="AK87" s="253"/>
      <c r="AL87" s="254"/>
      <c r="AM87" s="253"/>
      <c r="AN87" s="253"/>
      <c r="AO87" s="254"/>
      <c r="AP87" s="253"/>
      <c r="AQ87" s="253"/>
      <c r="AR87" s="253"/>
    </row>
    <row r="88" spans="3:44" x14ac:dyDescent="0.25">
      <c r="C88" s="252"/>
      <c r="D88" s="252"/>
      <c r="E88" s="252"/>
      <c r="F88" s="253"/>
      <c r="G88" s="253"/>
      <c r="H88" s="253"/>
      <c r="I88" s="253"/>
      <c r="J88" s="253"/>
      <c r="K88" s="253"/>
      <c r="L88" s="253"/>
      <c r="M88" s="253"/>
      <c r="N88" s="254"/>
      <c r="O88" s="253"/>
      <c r="P88" s="76"/>
      <c r="Q88" s="253"/>
      <c r="R88" s="253"/>
      <c r="S88" s="254"/>
      <c r="T88" s="253"/>
      <c r="U88" s="253"/>
      <c r="V88" s="254"/>
      <c r="W88" s="253"/>
      <c r="X88" s="253"/>
      <c r="Y88" s="253"/>
      <c r="Z88" s="254"/>
      <c r="AA88" s="253"/>
      <c r="AB88" s="253"/>
      <c r="AC88" s="254"/>
      <c r="AD88" s="253"/>
      <c r="AE88" s="253"/>
      <c r="AF88" s="254"/>
      <c r="AG88" s="253"/>
      <c r="AH88" s="253"/>
      <c r="AI88" s="254"/>
      <c r="AJ88" s="253"/>
      <c r="AK88" s="253"/>
      <c r="AL88" s="254"/>
      <c r="AM88" s="253"/>
      <c r="AN88" s="253"/>
      <c r="AO88" s="254"/>
      <c r="AP88" s="253"/>
      <c r="AQ88" s="253"/>
      <c r="AR88" s="253"/>
    </row>
    <row r="89" spans="3:44" x14ac:dyDescent="0.25">
      <c r="C89" s="252"/>
      <c r="D89" s="252"/>
      <c r="E89" s="252"/>
      <c r="F89" s="253"/>
      <c r="G89" s="253"/>
      <c r="H89" s="253"/>
      <c r="I89" s="253"/>
      <c r="J89" s="253"/>
      <c r="K89" s="253"/>
      <c r="L89" s="253"/>
      <c r="M89" s="253"/>
      <c r="N89" s="254"/>
      <c r="O89" s="253"/>
      <c r="P89" s="76"/>
      <c r="Q89" s="253"/>
      <c r="R89" s="253"/>
      <c r="S89" s="254"/>
      <c r="T89" s="253"/>
      <c r="U89" s="253"/>
      <c r="V89" s="254"/>
      <c r="W89" s="253"/>
      <c r="X89" s="253"/>
      <c r="Y89" s="253"/>
      <c r="Z89" s="254"/>
      <c r="AA89" s="253"/>
      <c r="AB89" s="253"/>
      <c r="AC89" s="254"/>
      <c r="AD89" s="253"/>
      <c r="AE89" s="253"/>
      <c r="AF89" s="254"/>
      <c r="AG89" s="253"/>
      <c r="AH89" s="253"/>
      <c r="AI89" s="254"/>
      <c r="AJ89" s="253"/>
      <c r="AK89" s="253"/>
      <c r="AL89" s="254"/>
      <c r="AM89" s="253"/>
      <c r="AN89" s="253"/>
      <c r="AO89" s="254"/>
      <c r="AP89" s="253"/>
      <c r="AQ89" s="253"/>
      <c r="AR89" s="253"/>
    </row>
    <row r="90" spans="3:44" x14ac:dyDescent="0.25">
      <c r="C90" s="252"/>
      <c r="D90" s="252"/>
      <c r="E90" s="252"/>
      <c r="F90" s="253"/>
      <c r="G90" s="253"/>
      <c r="H90" s="253"/>
      <c r="I90" s="253"/>
      <c r="J90" s="253"/>
      <c r="K90" s="253"/>
      <c r="L90" s="253"/>
      <c r="M90" s="253"/>
      <c r="N90" s="254"/>
      <c r="O90" s="253"/>
      <c r="P90" s="76"/>
      <c r="Q90" s="253"/>
      <c r="R90" s="253"/>
      <c r="S90" s="254"/>
      <c r="T90" s="253"/>
      <c r="U90" s="253"/>
      <c r="V90" s="254"/>
      <c r="W90" s="253"/>
      <c r="X90" s="253"/>
      <c r="Y90" s="253"/>
      <c r="Z90" s="254"/>
      <c r="AA90" s="253"/>
      <c r="AB90" s="253"/>
      <c r="AC90" s="254"/>
      <c r="AD90" s="253"/>
      <c r="AE90" s="253"/>
      <c r="AF90" s="254"/>
      <c r="AG90" s="253"/>
      <c r="AH90" s="253"/>
      <c r="AI90" s="254"/>
      <c r="AJ90" s="253"/>
      <c r="AK90" s="253"/>
      <c r="AL90" s="254"/>
      <c r="AM90" s="253"/>
      <c r="AN90" s="253"/>
      <c r="AO90" s="254"/>
      <c r="AP90" s="253"/>
      <c r="AQ90" s="253"/>
      <c r="AR90" s="253"/>
    </row>
    <row r="91" spans="3:44" x14ac:dyDescent="0.25">
      <c r="C91" s="252"/>
      <c r="D91" s="252"/>
      <c r="E91" s="252"/>
      <c r="F91" s="253"/>
      <c r="G91" s="253"/>
      <c r="H91" s="253"/>
      <c r="I91" s="253"/>
      <c r="J91" s="253"/>
      <c r="K91" s="253"/>
      <c r="L91" s="253"/>
      <c r="M91" s="253"/>
      <c r="N91" s="254"/>
      <c r="O91" s="253"/>
      <c r="P91" s="76"/>
      <c r="Q91" s="253"/>
      <c r="R91" s="253"/>
      <c r="S91" s="254"/>
      <c r="T91" s="253"/>
      <c r="U91" s="253"/>
      <c r="V91" s="254"/>
      <c r="W91" s="253"/>
      <c r="X91" s="253"/>
      <c r="Y91" s="253"/>
      <c r="Z91" s="254"/>
      <c r="AA91" s="253"/>
      <c r="AB91" s="253"/>
      <c r="AC91" s="254"/>
      <c r="AD91" s="253"/>
      <c r="AE91" s="253"/>
      <c r="AF91" s="254"/>
      <c r="AG91" s="253"/>
      <c r="AH91" s="253"/>
      <c r="AI91" s="254"/>
      <c r="AJ91" s="253"/>
      <c r="AK91" s="253"/>
      <c r="AL91" s="254"/>
      <c r="AM91" s="253"/>
      <c r="AN91" s="253"/>
      <c r="AO91" s="254"/>
      <c r="AP91" s="253"/>
      <c r="AQ91" s="253"/>
      <c r="AR91" s="253"/>
    </row>
    <row r="92" spans="3:44" x14ac:dyDescent="0.25">
      <c r="C92" s="252"/>
      <c r="D92" s="252"/>
      <c r="E92" s="252"/>
      <c r="F92" s="253"/>
      <c r="G92" s="253"/>
      <c r="H92" s="253"/>
      <c r="I92" s="253"/>
      <c r="J92" s="253"/>
      <c r="K92" s="253"/>
      <c r="L92" s="253"/>
      <c r="M92" s="253"/>
      <c r="N92" s="254"/>
      <c r="O92" s="253"/>
      <c r="P92" s="76"/>
      <c r="Q92" s="253"/>
      <c r="R92" s="253"/>
      <c r="S92" s="254"/>
      <c r="T92" s="253"/>
      <c r="U92" s="253"/>
      <c r="V92" s="254"/>
      <c r="W92" s="253"/>
      <c r="X92" s="253"/>
      <c r="Y92" s="253"/>
      <c r="Z92" s="254"/>
      <c r="AA92" s="253"/>
      <c r="AB92" s="253"/>
      <c r="AC92" s="254"/>
      <c r="AD92" s="253"/>
      <c r="AE92" s="253"/>
      <c r="AF92" s="254"/>
      <c r="AG92" s="253"/>
      <c r="AH92" s="253"/>
      <c r="AI92" s="254"/>
      <c r="AJ92" s="253"/>
      <c r="AK92" s="253"/>
      <c r="AL92" s="254"/>
      <c r="AM92" s="253"/>
      <c r="AN92" s="253"/>
      <c r="AO92" s="254"/>
      <c r="AP92" s="253"/>
      <c r="AQ92" s="253"/>
      <c r="AR92" s="253"/>
    </row>
    <row r="93" spans="3:44" x14ac:dyDescent="0.25">
      <c r="C93" s="252"/>
      <c r="D93" s="252"/>
      <c r="E93" s="252"/>
      <c r="F93" s="253"/>
      <c r="G93" s="253"/>
      <c r="H93" s="253"/>
      <c r="I93" s="253"/>
      <c r="J93" s="253"/>
      <c r="K93" s="253"/>
      <c r="L93" s="253"/>
      <c r="M93" s="253"/>
      <c r="N93" s="254"/>
      <c r="O93" s="253"/>
      <c r="P93" s="76"/>
      <c r="Q93" s="253"/>
      <c r="R93" s="253"/>
      <c r="S93" s="254"/>
      <c r="T93" s="253"/>
      <c r="U93" s="253"/>
      <c r="V93" s="254"/>
      <c r="W93" s="253"/>
      <c r="X93" s="253"/>
      <c r="Y93" s="253"/>
      <c r="Z93" s="254"/>
      <c r="AA93" s="253"/>
      <c r="AB93" s="253"/>
      <c r="AC93" s="254"/>
      <c r="AD93" s="253"/>
      <c r="AE93" s="253"/>
      <c r="AF93" s="254"/>
      <c r="AG93" s="253"/>
      <c r="AH93" s="253"/>
      <c r="AI93" s="254"/>
      <c r="AJ93" s="253"/>
      <c r="AK93" s="253"/>
      <c r="AL93" s="254"/>
      <c r="AM93" s="253"/>
      <c r="AN93" s="253"/>
      <c r="AO93" s="254"/>
      <c r="AP93" s="253"/>
      <c r="AQ93" s="253"/>
      <c r="AR93" s="253"/>
    </row>
    <row r="94" spans="3:44" x14ac:dyDescent="0.25">
      <c r="C94" s="252"/>
      <c r="D94" s="252"/>
      <c r="E94" s="252"/>
      <c r="F94" s="253"/>
      <c r="G94" s="253"/>
      <c r="H94" s="253"/>
      <c r="I94" s="253"/>
      <c r="J94" s="253"/>
      <c r="K94" s="253"/>
      <c r="L94" s="253"/>
      <c r="M94" s="253"/>
      <c r="N94" s="254"/>
      <c r="O94" s="253"/>
      <c r="P94" s="76"/>
      <c r="Q94" s="253"/>
      <c r="R94" s="253"/>
      <c r="S94" s="254"/>
      <c r="T94" s="253"/>
      <c r="U94" s="253"/>
      <c r="V94" s="254"/>
      <c r="W94" s="253"/>
      <c r="X94" s="253"/>
      <c r="Y94" s="253"/>
      <c r="Z94" s="254"/>
      <c r="AA94" s="253"/>
      <c r="AB94" s="253"/>
      <c r="AC94" s="254"/>
      <c r="AD94" s="253"/>
      <c r="AE94" s="253"/>
      <c r="AF94" s="254"/>
      <c r="AG94" s="253"/>
      <c r="AH94" s="253"/>
      <c r="AI94" s="254"/>
      <c r="AJ94" s="253"/>
      <c r="AK94" s="253"/>
      <c r="AL94" s="254"/>
      <c r="AM94" s="253"/>
      <c r="AN94" s="253"/>
      <c r="AO94" s="254"/>
      <c r="AP94" s="253"/>
      <c r="AQ94" s="253"/>
      <c r="AR94" s="253"/>
    </row>
    <row r="95" spans="3:44" x14ac:dyDescent="0.25">
      <c r="C95" s="252"/>
      <c r="D95" s="252"/>
      <c r="E95" s="252"/>
      <c r="F95" s="253"/>
      <c r="G95" s="253"/>
      <c r="H95" s="253"/>
      <c r="I95" s="253"/>
      <c r="J95" s="253"/>
      <c r="K95" s="253"/>
      <c r="L95" s="253"/>
      <c r="M95" s="253"/>
      <c r="N95" s="254"/>
      <c r="O95" s="253"/>
      <c r="P95" s="76"/>
      <c r="Q95" s="253"/>
      <c r="R95" s="253"/>
      <c r="S95" s="254"/>
      <c r="T95" s="253"/>
      <c r="U95" s="253"/>
      <c r="V95" s="254"/>
      <c r="W95" s="253"/>
      <c r="X95" s="253"/>
      <c r="Y95" s="253"/>
      <c r="Z95" s="254"/>
      <c r="AA95" s="253"/>
      <c r="AB95" s="253"/>
      <c r="AC95" s="254"/>
      <c r="AD95" s="253"/>
      <c r="AE95" s="253"/>
      <c r="AF95" s="254"/>
      <c r="AG95" s="253"/>
      <c r="AH95" s="253"/>
      <c r="AI95" s="254"/>
      <c r="AJ95" s="253"/>
      <c r="AK95" s="253"/>
      <c r="AL95" s="254"/>
      <c r="AM95" s="253"/>
      <c r="AN95" s="253"/>
      <c r="AO95" s="254"/>
      <c r="AP95" s="253"/>
      <c r="AQ95" s="253"/>
      <c r="AR95" s="253"/>
    </row>
    <row r="96" spans="3:44" x14ac:dyDescent="0.25">
      <c r="C96" s="252"/>
      <c r="D96" s="252"/>
      <c r="E96" s="252"/>
      <c r="F96" s="253"/>
      <c r="G96" s="253"/>
      <c r="H96" s="253"/>
      <c r="I96" s="253"/>
      <c r="J96" s="253"/>
      <c r="K96" s="253"/>
      <c r="L96" s="253"/>
      <c r="M96" s="253"/>
      <c r="N96" s="254"/>
      <c r="O96" s="253"/>
      <c r="P96" s="253"/>
      <c r="Q96" s="253"/>
      <c r="R96" s="253"/>
      <c r="S96" s="254"/>
      <c r="T96" s="253"/>
      <c r="U96" s="253"/>
      <c r="V96" s="254"/>
      <c r="W96" s="253"/>
      <c r="X96" s="253"/>
      <c r="Y96" s="253"/>
      <c r="Z96" s="254"/>
      <c r="AA96" s="253"/>
      <c r="AB96" s="253"/>
      <c r="AC96" s="254"/>
      <c r="AD96" s="253"/>
      <c r="AE96" s="253"/>
      <c r="AF96" s="254"/>
      <c r="AG96" s="253"/>
      <c r="AH96" s="253"/>
      <c r="AI96" s="254"/>
      <c r="AJ96" s="253"/>
      <c r="AK96" s="253"/>
      <c r="AL96" s="254"/>
      <c r="AM96" s="253"/>
      <c r="AN96" s="253"/>
      <c r="AO96" s="254"/>
      <c r="AP96" s="253"/>
      <c r="AQ96" s="253"/>
      <c r="AR96" s="253"/>
    </row>
    <row r="97" spans="1:45" x14ac:dyDescent="0.25">
      <c r="C97" s="252"/>
      <c r="D97" s="252"/>
      <c r="E97" s="252"/>
      <c r="F97" s="253"/>
      <c r="G97" s="253"/>
      <c r="H97" s="253"/>
      <c r="I97" s="253"/>
      <c r="J97" s="253"/>
      <c r="K97" s="253"/>
      <c r="L97" s="253"/>
      <c r="M97" s="253"/>
      <c r="N97" s="254"/>
      <c r="O97" s="253"/>
      <c r="P97" s="253"/>
      <c r="Q97" s="253"/>
      <c r="R97" s="253"/>
      <c r="S97" s="254"/>
      <c r="T97" s="253"/>
      <c r="U97" s="253"/>
      <c r="V97" s="254"/>
      <c r="W97" s="253"/>
      <c r="X97" s="253"/>
      <c r="Y97" s="253"/>
      <c r="Z97" s="254"/>
      <c r="AA97" s="253"/>
      <c r="AB97" s="253"/>
      <c r="AC97" s="254"/>
      <c r="AD97" s="253"/>
      <c r="AE97" s="253"/>
      <c r="AF97" s="254"/>
      <c r="AG97" s="253"/>
      <c r="AH97" s="253"/>
      <c r="AI97" s="254"/>
      <c r="AJ97" s="253"/>
      <c r="AK97" s="253"/>
      <c r="AL97" s="254"/>
      <c r="AM97" s="253"/>
      <c r="AN97" s="253"/>
      <c r="AO97" s="254"/>
      <c r="AP97" s="253"/>
      <c r="AQ97" s="253"/>
      <c r="AR97" s="253"/>
    </row>
    <row r="98" spans="1:45" x14ac:dyDescent="0.25">
      <c r="C98" s="252"/>
      <c r="D98" s="252"/>
      <c r="E98" s="252"/>
      <c r="F98" s="253"/>
      <c r="G98" s="253"/>
      <c r="H98" s="253"/>
      <c r="I98" s="253"/>
      <c r="J98" s="253"/>
      <c r="K98" s="253"/>
      <c r="L98" s="253"/>
      <c r="M98" s="253"/>
      <c r="N98" s="254"/>
      <c r="O98" s="253"/>
      <c r="P98" s="253"/>
      <c r="Q98" s="253"/>
      <c r="R98" s="253"/>
      <c r="S98" s="254"/>
      <c r="T98" s="253"/>
      <c r="U98" s="253"/>
      <c r="V98" s="254"/>
      <c r="W98" s="253"/>
      <c r="X98" s="253"/>
      <c r="Y98" s="253"/>
      <c r="Z98" s="254"/>
      <c r="AA98" s="253"/>
      <c r="AB98" s="253"/>
      <c r="AC98" s="254"/>
      <c r="AD98" s="253"/>
      <c r="AE98" s="253"/>
      <c r="AF98" s="254"/>
      <c r="AG98" s="253"/>
      <c r="AH98" s="253"/>
      <c r="AI98" s="254"/>
      <c r="AJ98" s="253"/>
      <c r="AK98" s="253"/>
      <c r="AL98" s="254"/>
      <c r="AM98" s="253"/>
      <c r="AN98" s="253"/>
      <c r="AO98" s="254"/>
      <c r="AP98" s="253"/>
      <c r="AQ98" s="253"/>
      <c r="AR98" s="253"/>
    </row>
    <row r="99" spans="1:45" x14ac:dyDescent="0.25">
      <c r="C99" s="252"/>
      <c r="D99" s="252"/>
      <c r="E99" s="252"/>
      <c r="F99" s="253"/>
      <c r="G99" s="253"/>
      <c r="H99" s="253"/>
      <c r="I99" s="253"/>
      <c r="J99" s="253"/>
      <c r="K99" s="253"/>
      <c r="L99" s="253"/>
      <c r="M99" s="253"/>
      <c r="N99" s="254"/>
      <c r="O99" s="253"/>
      <c r="P99" s="253"/>
      <c r="Q99" s="253"/>
      <c r="R99" s="253"/>
      <c r="S99" s="254"/>
      <c r="T99" s="253"/>
      <c r="U99" s="253"/>
      <c r="V99" s="254"/>
      <c r="W99" s="253"/>
      <c r="X99" s="253"/>
      <c r="Y99" s="253"/>
      <c r="Z99" s="254"/>
      <c r="AA99" s="253"/>
      <c r="AB99" s="253"/>
      <c r="AC99" s="254"/>
      <c r="AD99" s="253"/>
      <c r="AE99" s="253"/>
      <c r="AF99" s="254"/>
      <c r="AG99" s="253"/>
      <c r="AH99" s="253"/>
      <c r="AI99" s="254"/>
      <c r="AJ99" s="253"/>
      <c r="AK99" s="253"/>
      <c r="AL99" s="254"/>
      <c r="AM99" s="253"/>
      <c r="AN99" s="253"/>
      <c r="AO99" s="254"/>
      <c r="AP99" s="253"/>
      <c r="AQ99" s="253"/>
      <c r="AR99" s="253"/>
      <c r="AS99" s="304"/>
    </row>
    <row r="100" spans="1:45" x14ac:dyDescent="0.25">
      <c r="C100" s="252"/>
      <c r="D100" s="252"/>
      <c r="E100" s="252"/>
      <c r="F100" s="253"/>
      <c r="G100" s="253"/>
      <c r="H100" s="253"/>
      <c r="I100" s="253"/>
      <c r="J100" s="253"/>
      <c r="K100" s="253"/>
      <c r="L100" s="253"/>
      <c r="M100" s="253"/>
      <c r="N100" s="254"/>
      <c r="O100" s="253"/>
      <c r="P100" s="253"/>
      <c r="Q100" s="253"/>
      <c r="R100" s="253"/>
      <c r="S100" s="254"/>
      <c r="T100" s="253"/>
      <c r="U100" s="253"/>
      <c r="V100" s="254"/>
      <c r="W100" s="253"/>
      <c r="X100" s="253"/>
      <c r="Y100" s="253"/>
      <c r="Z100" s="254"/>
      <c r="AA100" s="253"/>
      <c r="AB100" s="253"/>
      <c r="AC100" s="254"/>
      <c r="AD100" s="253"/>
      <c r="AE100" s="253"/>
      <c r="AF100" s="254"/>
      <c r="AG100" s="253"/>
      <c r="AH100" s="253"/>
      <c r="AI100" s="254"/>
      <c r="AJ100" s="253"/>
      <c r="AK100" s="253"/>
      <c r="AL100" s="254"/>
      <c r="AM100" s="253"/>
      <c r="AN100" s="253"/>
      <c r="AO100" s="254"/>
      <c r="AP100" s="253"/>
      <c r="AQ100" s="253"/>
      <c r="AR100" s="253"/>
    </row>
    <row r="101" spans="1:45" x14ac:dyDescent="0.25">
      <c r="C101" s="252"/>
      <c r="D101" s="252"/>
      <c r="E101" s="252"/>
      <c r="F101" s="253"/>
      <c r="G101" s="253"/>
      <c r="H101" s="253"/>
      <c r="I101" s="253"/>
      <c r="J101" s="253"/>
      <c r="K101" s="253"/>
      <c r="L101" s="253"/>
      <c r="M101" s="253"/>
      <c r="N101" s="254"/>
      <c r="O101" s="253"/>
      <c r="P101" s="253"/>
      <c r="Q101" s="253"/>
      <c r="R101" s="253"/>
      <c r="S101" s="254"/>
      <c r="T101" s="253"/>
      <c r="U101" s="253"/>
      <c r="V101" s="254"/>
      <c r="W101" s="253"/>
      <c r="X101" s="253"/>
      <c r="Y101" s="253"/>
      <c r="Z101" s="254"/>
      <c r="AA101" s="253"/>
      <c r="AB101" s="253"/>
      <c r="AC101" s="254"/>
      <c r="AD101" s="253"/>
      <c r="AE101" s="253"/>
      <c r="AF101" s="254"/>
      <c r="AG101" s="253"/>
      <c r="AH101" s="253"/>
      <c r="AI101" s="254"/>
      <c r="AJ101" s="253"/>
      <c r="AK101" s="253"/>
      <c r="AL101" s="254"/>
      <c r="AM101" s="253"/>
      <c r="AN101" s="253"/>
      <c r="AO101" s="254"/>
      <c r="AP101" s="253"/>
      <c r="AQ101" s="253"/>
      <c r="AR101" s="253"/>
    </row>
    <row r="102" spans="1:45" x14ac:dyDescent="0.25">
      <c r="C102" s="252"/>
      <c r="D102" s="252"/>
      <c r="E102" s="252"/>
      <c r="F102" s="253"/>
      <c r="G102" s="253"/>
      <c r="H102" s="253"/>
      <c r="I102" s="253"/>
      <c r="J102" s="253"/>
      <c r="K102" s="253"/>
      <c r="L102" s="253"/>
      <c r="M102" s="253"/>
      <c r="N102" s="254"/>
      <c r="O102" s="253"/>
      <c r="P102" s="253"/>
      <c r="Q102" s="253"/>
      <c r="R102" s="253"/>
      <c r="S102" s="254"/>
      <c r="T102" s="253"/>
      <c r="U102" s="253"/>
      <c r="V102" s="254"/>
      <c r="W102" s="253"/>
      <c r="X102" s="253"/>
      <c r="Y102" s="253"/>
      <c r="Z102" s="254"/>
      <c r="AA102" s="253"/>
      <c r="AB102" s="253"/>
      <c r="AC102" s="254"/>
      <c r="AD102" s="253"/>
      <c r="AE102" s="253"/>
      <c r="AF102" s="254"/>
      <c r="AG102" s="253"/>
      <c r="AH102" s="253"/>
      <c r="AI102" s="254"/>
      <c r="AJ102" s="253"/>
      <c r="AK102" s="253"/>
      <c r="AL102" s="254"/>
      <c r="AM102" s="253"/>
      <c r="AN102" s="253"/>
      <c r="AO102" s="254"/>
      <c r="AP102" s="253"/>
      <c r="AQ102" s="253"/>
      <c r="AR102" s="253"/>
    </row>
    <row r="103" spans="1:45" x14ac:dyDescent="0.25">
      <c r="C103" s="252"/>
      <c r="D103" s="252"/>
      <c r="E103" s="252"/>
      <c r="F103" s="253"/>
      <c r="G103" s="253"/>
      <c r="H103" s="253"/>
      <c r="I103" s="253"/>
      <c r="J103" s="253"/>
      <c r="K103" s="253"/>
      <c r="L103" s="253"/>
      <c r="M103" s="253"/>
      <c r="N103" s="254"/>
      <c r="O103" s="253"/>
      <c r="P103" s="253"/>
      <c r="Q103" s="253"/>
      <c r="R103" s="253"/>
      <c r="S103" s="254"/>
      <c r="T103" s="253"/>
      <c r="U103" s="253"/>
      <c r="V103" s="254"/>
      <c r="W103" s="253"/>
      <c r="X103" s="253"/>
      <c r="Y103" s="253"/>
      <c r="Z103" s="254"/>
      <c r="AA103" s="253"/>
      <c r="AB103" s="253"/>
      <c r="AC103" s="254"/>
      <c r="AD103" s="253"/>
      <c r="AE103" s="253"/>
      <c r="AF103" s="254"/>
      <c r="AG103" s="253"/>
      <c r="AH103" s="253"/>
      <c r="AI103" s="254"/>
      <c r="AJ103" s="253"/>
      <c r="AK103" s="253"/>
      <c r="AL103" s="254"/>
      <c r="AM103" s="253"/>
      <c r="AN103" s="253"/>
      <c r="AO103" s="254"/>
      <c r="AP103" s="253"/>
      <c r="AQ103" s="253"/>
      <c r="AR103" s="253"/>
    </row>
    <row r="104" spans="1:45" x14ac:dyDescent="0.25">
      <c r="C104" s="252"/>
      <c r="D104" s="252"/>
      <c r="E104" s="252"/>
      <c r="F104" s="253"/>
      <c r="G104" s="253"/>
      <c r="H104" s="253"/>
      <c r="I104" s="253"/>
      <c r="J104" s="253"/>
      <c r="K104" s="253"/>
      <c r="L104" s="253"/>
      <c r="M104" s="253"/>
      <c r="N104" s="254"/>
      <c r="O104" s="253"/>
      <c r="P104" s="253"/>
      <c r="Q104" s="253"/>
      <c r="R104" s="253"/>
      <c r="S104" s="254"/>
      <c r="T104" s="253"/>
      <c r="U104" s="253"/>
      <c r="V104" s="254"/>
      <c r="W104" s="253"/>
      <c r="X104" s="253"/>
      <c r="Y104" s="253"/>
      <c r="Z104" s="254"/>
      <c r="AB104" s="253"/>
      <c r="AC104" s="254"/>
      <c r="AE104" s="253"/>
      <c r="AF104" s="254"/>
      <c r="AH104" s="253"/>
      <c r="AI104" s="254"/>
      <c r="AK104" s="253"/>
      <c r="AL104" s="254"/>
      <c r="AN104" s="253"/>
      <c r="AO104" s="254"/>
      <c r="AR104" s="253"/>
    </row>
    <row r="105" spans="1:45" x14ac:dyDescent="0.25">
      <c r="C105" s="252"/>
      <c r="D105" s="252"/>
      <c r="E105" s="252"/>
      <c r="F105" s="253"/>
      <c r="G105" s="253"/>
      <c r="H105" s="253"/>
      <c r="I105" s="253"/>
      <c r="J105" s="253"/>
      <c r="K105" s="253"/>
      <c r="L105" s="253"/>
      <c r="M105" s="253"/>
      <c r="N105" s="254"/>
      <c r="O105" s="253"/>
      <c r="P105" s="253"/>
      <c r="Q105" s="253"/>
      <c r="R105" s="253"/>
      <c r="S105" s="254"/>
      <c r="T105" s="253"/>
      <c r="U105" s="253"/>
      <c r="V105" s="254"/>
      <c r="W105" s="253"/>
      <c r="X105" s="253"/>
      <c r="Y105" s="253"/>
      <c r="Z105" s="254"/>
      <c r="AB105" s="253"/>
      <c r="AC105" s="254"/>
      <c r="AE105" s="253"/>
      <c r="AF105" s="254"/>
      <c r="AH105" s="253"/>
      <c r="AI105" s="254"/>
      <c r="AK105" s="253"/>
      <c r="AL105" s="254"/>
      <c r="AN105" s="253"/>
      <c r="AO105" s="254"/>
      <c r="AR105" s="253"/>
    </row>
    <row r="106" spans="1:45" x14ac:dyDescent="0.25">
      <c r="C106" s="252"/>
      <c r="D106" s="252"/>
      <c r="E106" s="252"/>
      <c r="F106" s="253"/>
      <c r="G106" s="253"/>
      <c r="H106" s="253"/>
      <c r="I106" s="253"/>
      <c r="J106" s="253"/>
      <c r="K106" s="253"/>
      <c r="L106" s="253"/>
      <c r="M106" s="253"/>
      <c r="N106" s="254"/>
      <c r="O106" s="253"/>
      <c r="P106" s="253"/>
      <c r="Q106" s="253"/>
      <c r="R106" s="253"/>
      <c r="S106" s="254"/>
      <c r="T106" s="253"/>
      <c r="U106" s="253"/>
      <c r="V106" s="254"/>
      <c r="W106" s="253"/>
      <c r="X106" s="253"/>
      <c r="Y106" s="253"/>
      <c r="Z106" s="254"/>
      <c r="AB106" s="253"/>
      <c r="AC106" s="254"/>
      <c r="AE106" s="253"/>
      <c r="AF106" s="254"/>
      <c r="AH106" s="253"/>
      <c r="AI106" s="254"/>
      <c r="AK106" s="253"/>
      <c r="AL106" s="254"/>
      <c r="AN106" s="253"/>
      <c r="AO106" s="254"/>
      <c r="AR106" s="253"/>
    </row>
    <row r="107" spans="1:45" x14ac:dyDescent="0.25">
      <c r="C107" s="252"/>
      <c r="D107" s="252"/>
      <c r="E107" s="252"/>
      <c r="F107" s="253"/>
      <c r="G107" s="253"/>
      <c r="H107" s="253"/>
      <c r="I107" s="253"/>
      <c r="J107" s="253"/>
      <c r="K107" s="253"/>
      <c r="L107" s="253"/>
      <c r="M107" s="253"/>
      <c r="N107" s="254"/>
      <c r="O107" s="253"/>
      <c r="P107" s="253"/>
      <c r="Q107" s="253"/>
      <c r="R107" s="253"/>
      <c r="S107" s="254"/>
      <c r="T107" s="253"/>
      <c r="U107" s="253"/>
      <c r="V107" s="254"/>
      <c r="W107" s="253"/>
      <c r="X107" s="253"/>
      <c r="Y107" s="253"/>
      <c r="Z107" s="254"/>
      <c r="AB107" s="253"/>
      <c r="AC107" s="254"/>
      <c r="AE107" s="253"/>
      <c r="AF107" s="254"/>
      <c r="AH107" s="253"/>
      <c r="AI107" s="254"/>
      <c r="AK107" s="253"/>
      <c r="AL107" s="254"/>
      <c r="AN107" s="253"/>
      <c r="AO107" s="254"/>
    </row>
    <row r="108" spans="1:45" x14ac:dyDescent="0.25">
      <c r="C108" s="252"/>
      <c r="D108" s="252"/>
      <c r="E108" s="252"/>
      <c r="F108" s="253"/>
      <c r="G108" s="253"/>
      <c r="H108" s="253"/>
      <c r="I108" s="253"/>
      <c r="J108" s="253"/>
      <c r="K108" s="253"/>
      <c r="L108" s="253"/>
      <c r="M108" s="253"/>
      <c r="N108" s="254"/>
      <c r="O108" s="253"/>
      <c r="P108" s="253"/>
      <c r="Q108" s="253"/>
      <c r="R108" s="253"/>
      <c r="S108" s="254"/>
      <c r="T108" s="253"/>
      <c r="U108" s="253"/>
      <c r="V108" s="254"/>
      <c r="W108" s="253"/>
      <c r="X108" s="253"/>
      <c r="Y108" s="253"/>
      <c r="Z108" s="254"/>
      <c r="AB108" s="253"/>
      <c r="AC108" s="254"/>
      <c r="AE108" s="253"/>
      <c r="AF108" s="254"/>
      <c r="AH108" s="253"/>
      <c r="AI108" s="254"/>
      <c r="AK108" s="253"/>
      <c r="AL108" s="254"/>
      <c r="AN108" s="253"/>
      <c r="AO108" s="254"/>
    </row>
    <row r="109" spans="1:45" x14ac:dyDescent="0.25">
      <c r="C109" s="252"/>
      <c r="D109" s="252"/>
      <c r="E109" s="252"/>
      <c r="F109" s="253"/>
      <c r="G109" s="253"/>
      <c r="H109" s="253"/>
      <c r="I109" s="253"/>
      <c r="J109" s="253"/>
      <c r="K109" s="253"/>
      <c r="L109" s="253"/>
      <c r="M109" s="253"/>
      <c r="N109" s="254"/>
      <c r="O109" s="253"/>
      <c r="P109" s="253"/>
      <c r="Q109" s="253"/>
      <c r="R109" s="253"/>
      <c r="S109" s="254"/>
      <c r="T109" s="253"/>
      <c r="U109" s="253"/>
      <c r="V109" s="254"/>
      <c r="W109" s="253"/>
      <c r="X109" s="253"/>
      <c r="Y109" s="253"/>
      <c r="Z109" s="254"/>
      <c r="AB109" s="253"/>
      <c r="AC109" s="254"/>
      <c r="AE109" s="253"/>
      <c r="AF109" s="254"/>
      <c r="AH109" s="253"/>
      <c r="AI109" s="254"/>
      <c r="AK109" s="253"/>
      <c r="AL109" s="254"/>
      <c r="AN109" s="253"/>
      <c r="AO109" s="254"/>
    </row>
    <row r="110" spans="1:45" x14ac:dyDescent="0.25">
      <c r="C110" s="252"/>
      <c r="D110" s="252"/>
      <c r="E110" s="252"/>
      <c r="F110" s="253"/>
      <c r="G110" s="253"/>
      <c r="H110" s="253"/>
      <c r="I110" s="253"/>
      <c r="J110" s="253"/>
      <c r="K110" s="253"/>
      <c r="L110" s="253"/>
      <c r="M110" s="253"/>
      <c r="N110" s="254"/>
      <c r="O110" s="253"/>
      <c r="P110" s="253"/>
      <c r="Q110" s="253"/>
      <c r="R110" s="253"/>
      <c r="S110" s="254"/>
      <c r="T110" s="253"/>
      <c r="U110" s="253"/>
      <c r="V110" s="254"/>
      <c r="W110" s="253"/>
      <c r="X110" s="253"/>
      <c r="Y110" s="253"/>
      <c r="Z110" s="254"/>
      <c r="AB110" s="253"/>
      <c r="AC110" s="254"/>
      <c r="AE110" s="253"/>
      <c r="AF110" s="254"/>
      <c r="AH110" s="253"/>
      <c r="AI110" s="254"/>
      <c r="AK110" s="253"/>
      <c r="AL110" s="254"/>
      <c r="AN110" s="253"/>
      <c r="AO110" s="254"/>
    </row>
    <row r="111" spans="1:45" x14ac:dyDescent="0.25">
      <c r="C111" s="252"/>
      <c r="D111" s="252"/>
      <c r="E111" s="252"/>
      <c r="F111" s="253"/>
      <c r="G111" s="253"/>
      <c r="H111" s="253"/>
      <c r="I111" s="253"/>
      <c r="J111" s="253"/>
      <c r="K111" s="253"/>
      <c r="L111" s="253"/>
      <c r="M111" s="253"/>
      <c r="N111" s="254"/>
      <c r="O111" s="253"/>
      <c r="P111" s="253"/>
      <c r="Q111" s="253"/>
      <c r="R111" s="253"/>
      <c r="S111" s="254"/>
      <c r="T111" s="253"/>
      <c r="U111" s="253"/>
      <c r="V111" s="254"/>
      <c r="W111" s="253"/>
      <c r="X111" s="253"/>
      <c r="Y111" s="253"/>
      <c r="Z111" s="254"/>
      <c r="AB111" s="253"/>
      <c r="AC111" s="254"/>
      <c r="AE111" s="253"/>
      <c r="AF111" s="254"/>
      <c r="AH111" s="253"/>
      <c r="AI111" s="254"/>
      <c r="AK111" s="253"/>
      <c r="AL111" s="254"/>
      <c r="AN111" s="253"/>
      <c r="AO111" s="254"/>
    </row>
    <row r="112" spans="1:45" x14ac:dyDescent="0.25">
      <c r="A112" s="304"/>
      <c r="B112" s="304"/>
      <c r="C112" s="252"/>
      <c r="D112" s="252"/>
      <c r="E112" s="252"/>
      <c r="F112" s="253"/>
      <c r="G112" s="253"/>
      <c r="H112" s="253"/>
      <c r="I112" s="253"/>
      <c r="J112" s="253"/>
      <c r="K112" s="253"/>
      <c r="L112" s="253"/>
      <c r="M112" s="253"/>
      <c r="N112" s="254"/>
      <c r="O112" s="253"/>
      <c r="P112" s="253"/>
      <c r="Q112" s="253"/>
      <c r="R112" s="253"/>
      <c r="S112" s="254"/>
      <c r="T112" s="253"/>
      <c r="U112" s="253"/>
      <c r="V112" s="254"/>
      <c r="W112" s="253"/>
      <c r="X112" s="253"/>
      <c r="Y112" s="253"/>
      <c r="Z112" s="254"/>
      <c r="AB112" s="253"/>
      <c r="AC112" s="254"/>
      <c r="AE112" s="253"/>
      <c r="AF112" s="254"/>
      <c r="AH112" s="253"/>
      <c r="AI112" s="254"/>
      <c r="AK112" s="253"/>
      <c r="AL112" s="254"/>
      <c r="AN112" s="253"/>
      <c r="AO112" s="254"/>
    </row>
    <row r="113" spans="1:46" x14ac:dyDescent="0.25">
      <c r="C113" s="252"/>
      <c r="D113" s="252"/>
      <c r="E113" s="252"/>
      <c r="F113" s="253"/>
      <c r="G113" s="253"/>
      <c r="H113" s="253"/>
      <c r="I113" s="253"/>
      <c r="J113" s="253"/>
      <c r="K113" s="253"/>
      <c r="L113" s="253"/>
      <c r="M113" s="253"/>
      <c r="N113" s="254"/>
      <c r="O113" s="253"/>
      <c r="P113" s="253"/>
      <c r="Q113" s="253"/>
      <c r="R113" s="253"/>
      <c r="S113" s="254"/>
      <c r="T113" s="253"/>
      <c r="U113" s="253"/>
      <c r="V113" s="254"/>
      <c r="W113" s="253"/>
      <c r="X113" s="253"/>
      <c r="Y113" s="253"/>
      <c r="Z113" s="254"/>
      <c r="AB113" s="253"/>
      <c r="AC113" s="254"/>
      <c r="AE113" s="253"/>
      <c r="AF113" s="254"/>
      <c r="AH113" s="253"/>
      <c r="AI113" s="254"/>
      <c r="AK113" s="253"/>
      <c r="AL113" s="254"/>
      <c r="AN113" s="253"/>
      <c r="AO113" s="254"/>
    </row>
    <row r="114" spans="1:46" x14ac:dyDescent="0.25">
      <c r="C114" s="252"/>
      <c r="D114" s="252"/>
      <c r="E114" s="252"/>
      <c r="F114" s="253"/>
      <c r="G114" s="253"/>
      <c r="H114" s="253"/>
      <c r="I114" s="253"/>
      <c r="J114" s="253"/>
      <c r="K114" s="253"/>
      <c r="L114" s="253"/>
      <c r="M114" s="253"/>
      <c r="N114" s="254"/>
      <c r="O114" s="253"/>
      <c r="P114" s="253"/>
      <c r="Q114" s="253"/>
      <c r="R114" s="253"/>
      <c r="S114" s="254"/>
      <c r="T114" s="253"/>
      <c r="U114" s="253"/>
      <c r="V114" s="254"/>
      <c r="W114" s="253"/>
      <c r="X114" s="253"/>
      <c r="Y114" s="253"/>
      <c r="Z114" s="254"/>
      <c r="AB114" s="253"/>
      <c r="AC114" s="254"/>
      <c r="AE114" s="253"/>
      <c r="AF114" s="254"/>
      <c r="AH114" s="253"/>
      <c r="AI114" s="254"/>
      <c r="AK114" s="253"/>
      <c r="AL114" s="254"/>
      <c r="AN114" s="253"/>
      <c r="AO114" s="254"/>
    </row>
    <row r="115" spans="1:46" s="304" customFormat="1" x14ac:dyDescent="0.25">
      <c r="A115" s="251"/>
      <c r="B115" s="251"/>
      <c r="C115" s="252"/>
      <c r="D115" s="252"/>
      <c r="E115" s="252"/>
      <c r="F115" s="253"/>
      <c r="G115" s="253"/>
      <c r="H115" s="253"/>
      <c r="I115" s="253"/>
      <c r="J115" s="253"/>
      <c r="K115" s="253"/>
      <c r="L115" s="253"/>
      <c r="M115" s="253"/>
      <c r="N115" s="254"/>
      <c r="O115" s="253"/>
      <c r="P115" s="253"/>
      <c r="Q115" s="253"/>
      <c r="R115" s="253"/>
      <c r="S115" s="254"/>
      <c r="T115" s="253"/>
      <c r="U115" s="253"/>
      <c r="V115" s="254"/>
      <c r="W115" s="253"/>
      <c r="X115" s="253"/>
      <c r="Y115" s="253"/>
      <c r="Z115" s="254"/>
      <c r="AA115" s="251"/>
      <c r="AB115" s="253"/>
      <c r="AC115" s="254"/>
      <c r="AD115" s="251"/>
      <c r="AE115" s="253"/>
      <c r="AF115" s="254"/>
      <c r="AG115" s="251"/>
      <c r="AH115" s="253"/>
      <c r="AI115" s="254"/>
      <c r="AJ115" s="251"/>
      <c r="AK115" s="253"/>
      <c r="AL115" s="254"/>
      <c r="AM115" s="251"/>
      <c r="AN115" s="253"/>
      <c r="AO115" s="254"/>
      <c r="AP115" s="251"/>
      <c r="AQ115" s="251"/>
      <c r="AR115" s="251"/>
      <c r="AS115" s="251"/>
      <c r="AT115" s="251"/>
    </row>
    <row r="116" spans="1:46" x14ac:dyDescent="0.25">
      <c r="C116" s="252"/>
      <c r="D116" s="252"/>
      <c r="E116" s="252"/>
      <c r="F116" s="253"/>
      <c r="G116" s="253"/>
      <c r="H116" s="253"/>
      <c r="I116" s="253"/>
      <c r="J116" s="253"/>
      <c r="K116" s="253"/>
      <c r="L116" s="253"/>
      <c r="M116" s="253"/>
      <c r="N116" s="254"/>
      <c r="O116" s="253"/>
      <c r="P116" s="253"/>
      <c r="Q116" s="253"/>
      <c r="R116" s="253"/>
      <c r="S116" s="254"/>
      <c r="T116" s="253"/>
      <c r="U116" s="253"/>
      <c r="V116" s="254"/>
      <c r="W116" s="253"/>
      <c r="X116" s="253"/>
      <c r="Y116" s="253"/>
      <c r="Z116" s="254"/>
      <c r="AB116" s="253"/>
      <c r="AC116" s="254"/>
      <c r="AE116" s="253"/>
      <c r="AF116" s="254"/>
      <c r="AH116" s="253"/>
      <c r="AI116" s="254"/>
      <c r="AK116" s="253"/>
      <c r="AL116" s="254"/>
      <c r="AN116" s="253"/>
      <c r="AO116" s="254"/>
    </row>
    <row r="117" spans="1:46" x14ac:dyDescent="0.25">
      <c r="C117" s="252"/>
      <c r="D117" s="252"/>
      <c r="E117" s="252"/>
      <c r="F117" s="253"/>
      <c r="G117" s="253"/>
      <c r="H117" s="253"/>
      <c r="I117" s="253"/>
      <c r="J117" s="253"/>
      <c r="K117" s="253"/>
      <c r="L117" s="253"/>
      <c r="M117" s="253"/>
      <c r="N117" s="254"/>
      <c r="O117" s="253"/>
      <c r="P117" s="253"/>
      <c r="Q117" s="253"/>
      <c r="R117" s="253"/>
      <c r="S117" s="254"/>
      <c r="T117" s="253"/>
      <c r="U117" s="253"/>
      <c r="V117" s="254"/>
      <c r="W117" s="253"/>
      <c r="X117" s="253"/>
      <c r="Y117" s="253"/>
      <c r="Z117" s="254"/>
      <c r="AB117" s="253"/>
      <c r="AC117" s="254"/>
      <c r="AE117" s="253"/>
      <c r="AF117" s="254"/>
      <c r="AH117" s="253"/>
      <c r="AI117" s="254"/>
      <c r="AK117" s="253"/>
      <c r="AL117" s="254"/>
      <c r="AN117" s="253"/>
      <c r="AO117" s="254"/>
    </row>
    <row r="118" spans="1:46" x14ac:dyDescent="0.25">
      <c r="C118" s="252"/>
      <c r="D118" s="252"/>
      <c r="E118" s="252"/>
      <c r="F118" s="253"/>
      <c r="G118" s="253"/>
      <c r="H118" s="253"/>
      <c r="I118" s="253"/>
      <c r="J118" s="253"/>
      <c r="K118" s="253"/>
      <c r="L118" s="253"/>
      <c r="M118" s="253"/>
      <c r="N118" s="254"/>
      <c r="O118" s="253"/>
      <c r="P118" s="253"/>
      <c r="Q118" s="253"/>
      <c r="R118" s="253"/>
      <c r="S118" s="254"/>
      <c r="T118" s="253"/>
      <c r="U118" s="253"/>
      <c r="V118" s="254"/>
      <c r="W118" s="253"/>
      <c r="X118" s="253"/>
      <c r="Y118" s="253"/>
      <c r="Z118" s="254"/>
      <c r="AB118" s="253"/>
      <c r="AC118" s="254"/>
      <c r="AE118" s="253"/>
      <c r="AF118" s="254"/>
      <c r="AH118" s="253"/>
      <c r="AI118" s="254"/>
      <c r="AK118" s="253"/>
      <c r="AL118" s="254"/>
      <c r="AN118" s="253"/>
      <c r="AO118" s="254"/>
    </row>
    <row r="119" spans="1:46" x14ac:dyDescent="0.25">
      <c r="C119" s="252"/>
      <c r="D119" s="252"/>
      <c r="E119" s="252"/>
      <c r="F119" s="253"/>
      <c r="G119" s="253"/>
      <c r="H119" s="253"/>
      <c r="I119" s="253"/>
      <c r="J119" s="253"/>
      <c r="K119" s="253"/>
      <c r="L119" s="253"/>
      <c r="M119" s="253"/>
      <c r="N119" s="254"/>
      <c r="O119" s="253"/>
      <c r="P119" s="253"/>
      <c r="Q119" s="253"/>
      <c r="R119" s="253"/>
      <c r="S119" s="254"/>
      <c r="T119" s="253"/>
      <c r="U119" s="253"/>
      <c r="V119" s="254"/>
      <c r="W119" s="253"/>
      <c r="X119" s="253"/>
      <c r="Y119" s="253"/>
      <c r="Z119" s="254"/>
      <c r="AB119" s="253"/>
      <c r="AC119" s="254"/>
      <c r="AE119" s="253"/>
      <c r="AF119" s="254"/>
      <c r="AH119" s="253"/>
      <c r="AI119" s="254"/>
      <c r="AK119" s="253"/>
      <c r="AL119" s="254"/>
      <c r="AN119" s="253"/>
      <c r="AO119" s="254"/>
    </row>
    <row r="120" spans="1:46" x14ac:dyDescent="0.25">
      <c r="C120" s="252"/>
      <c r="D120" s="252"/>
      <c r="E120" s="252"/>
      <c r="F120" s="253"/>
      <c r="G120" s="253"/>
      <c r="H120" s="253"/>
      <c r="I120" s="253"/>
      <c r="J120" s="253"/>
      <c r="K120" s="253"/>
      <c r="L120" s="253"/>
      <c r="M120" s="253"/>
      <c r="N120" s="254"/>
      <c r="O120" s="253"/>
      <c r="P120" s="253"/>
      <c r="Q120" s="253"/>
      <c r="R120" s="253"/>
      <c r="S120" s="254"/>
      <c r="T120" s="253"/>
      <c r="U120" s="253"/>
      <c r="V120" s="254"/>
      <c r="W120" s="253"/>
      <c r="X120" s="253"/>
      <c r="Y120" s="253"/>
      <c r="Z120" s="254"/>
      <c r="AB120" s="253"/>
      <c r="AC120" s="254"/>
      <c r="AE120" s="253"/>
      <c r="AF120" s="254"/>
      <c r="AH120" s="253"/>
      <c r="AI120" s="254"/>
      <c r="AK120" s="253"/>
      <c r="AL120" s="254"/>
      <c r="AN120" s="253"/>
      <c r="AO120" s="254"/>
    </row>
    <row r="121" spans="1:46" x14ac:dyDescent="0.25">
      <c r="C121" s="252"/>
      <c r="D121" s="252"/>
      <c r="E121" s="252"/>
      <c r="F121" s="253"/>
      <c r="G121" s="253"/>
      <c r="H121" s="253"/>
      <c r="I121" s="253"/>
      <c r="J121" s="253"/>
      <c r="K121" s="253"/>
      <c r="L121" s="253"/>
      <c r="M121" s="253"/>
      <c r="N121" s="254"/>
      <c r="O121" s="253"/>
      <c r="P121" s="253"/>
      <c r="Q121" s="253"/>
      <c r="R121" s="253"/>
      <c r="S121" s="254"/>
      <c r="T121" s="253"/>
      <c r="U121" s="253"/>
      <c r="V121" s="254"/>
      <c r="W121" s="253"/>
      <c r="X121" s="253"/>
      <c r="Y121" s="253"/>
      <c r="Z121" s="254"/>
      <c r="AB121" s="253"/>
      <c r="AC121" s="254"/>
      <c r="AE121" s="253"/>
      <c r="AF121" s="254"/>
      <c r="AH121" s="253"/>
      <c r="AI121" s="254"/>
      <c r="AK121" s="253"/>
      <c r="AL121" s="254"/>
      <c r="AN121" s="253"/>
      <c r="AO121" s="254"/>
    </row>
    <row r="122" spans="1:46" x14ac:dyDescent="0.25">
      <c r="C122" s="252"/>
      <c r="D122" s="252"/>
      <c r="E122" s="252"/>
      <c r="F122" s="253"/>
      <c r="G122" s="253"/>
      <c r="H122" s="253"/>
      <c r="I122" s="253"/>
      <c r="J122" s="253"/>
      <c r="K122" s="253"/>
      <c r="L122" s="253"/>
      <c r="M122" s="253"/>
      <c r="N122" s="254"/>
      <c r="O122" s="253"/>
      <c r="P122" s="253"/>
      <c r="Q122" s="253"/>
      <c r="R122" s="253"/>
      <c r="S122" s="254"/>
      <c r="T122" s="253"/>
      <c r="U122" s="253"/>
      <c r="V122" s="254"/>
      <c r="W122" s="253"/>
      <c r="X122" s="253"/>
      <c r="Y122" s="253"/>
      <c r="Z122" s="254"/>
      <c r="AB122" s="253"/>
      <c r="AC122" s="254"/>
      <c r="AE122" s="253"/>
      <c r="AF122" s="254"/>
      <c r="AH122" s="253"/>
      <c r="AI122" s="254"/>
      <c r="AK122" s="253"/>
      <c r="AL122" s="254"/>
      <c r="AN122" s="253"/>
      <c r="AO122" s="254"/>
    </row>
    <row r="123" spans="1:46" x14ac:dyDescent="0.25">
      <c r="C123" s="252"/>
      <c r="D123" s="252"/>
      <c r="E123" s="252"/>
      <c r="F123" s="253"/>
      <c r="G123" s="253"/>
      <c r="H123" s="253"/>
      <c r="I123" s="253"/>
      <c r="J123" s="253"/>
      <c r="K123" s="253"/>
      <c r="L123" s="253"/>
      <c r="M123" s="253"/>
      <c r="N123" s="254"/>
      <c r="O123" s="253"/>
      <c r="P123" s="253"/>
      <c r="Q123" s="253"/>
      <c r="R123" s="253"/>
      <c r="S123" s="254"/>
      <c r="T123" s="253"/>
      <c r="U123" s="253"/>
      <c r="V123" s="254"/>
      <c r="W123" s="253"/>
      <c r="X123" s="253"/>
      <c r="Y123" s="253"/>
      <c r="Z123" s="254"/>
      <c r="AB123" s="253"/>
      <c r="AC123" s="254"/>
      <c r="AE123" s="253"/>
      <c r="AF123" s="254"/>
      <c r="AH123" s="253"/>
      <c r="AI123" s="254"/>
      <c r="AK123" s="253"/>
      <c r="AL123" s="254"/>
      <c r="AN123" s="253"/>
      <c r="AO123" s="254"/>
    </row>
    <row r="124" spans="1:46" x14ac:dyDescent="0.25">
      <c r="C124" s="252"/>
      <c r="D124" s="252"/>
      <c r="E124" s="252"/>
      <c r="F124" s="253"/>
      <c r="G124" s="253"/>
      <c r="H124" s="253"/>
      <c r="I124" s="253"/>
      <c r="J124" s="253"/>
      <c r="K124" s="253"/>
      <c r="L124" s="253"/>
      <c r="M124" s="253"/>
      <c r="N124" s="254"/>
      <c r="O124" s="253"/>
      <c r="P124" s="253"/>
      <c r="Q124" s="253"/>
      <c r="R124" s="253"/>
      <c r="S124" s="254"/>
      <c r="T124" s="253"/>
      <c r="U124" s="253"/>
      <c r="V124" s="254"/>
      <c r="W124" s="253"/>
      <c r="X124" s="253"/>
      <c r="Y124" s="253"/>
      <c r="Z124" s="254"/>
      <c r="AB124" s="253"/>
      <c r="AC124" s="254"/>
      <c r="AE124" s="253"/>
      <c r="AF124" s="254"/>
      <c r="AH124" s="253"/>
      <c r="AI124" s="254"/>
      <c r="AK124" s="253"/>
      <c r="AL124" s="254"/>
      <c r="AN124" s="253"/>
      <c r="AO124" s="254"/>
    </row>
    <row r="125" spans="1:46" x14ac:dyDescent="0.25">
      <c r="C125" s="252"/>
      <c r="D125" s="252"/>
      <c r="E125" s="252"/>
      <c r="F125" s="253"/>
      <c r="G125" s="253"/>
      <c r="H125" s="253"/>
      <c r="I125" s="253"/>
      <c r="J125" s="253"/>
      <c r="K125" s="253"/>
      <c r="L125" s="253"/>
      <c r="M125" s="253"/>
      <c r="N125" s="254"/>
      <c r="O125" s="253"/>
      <c r="P125" s="253"/>
      <c r="Q125" s="253"/>
      <c r="R125" s="253"/>
      <c r="S125" s="254"/>
      <c r="T125" s="253"/>
      <c r="U125" s="253"/>
      <c r="V125" s="254"/>
      <c r="W125" s="253"/>
      <c r="X125" s="253"/>
      <c r="Y125" s="253"/>
      <c r="Z125" s="254"/>
      <c r="AB125" s="253"/>
      <c r="AC125" s="254"/>
      <c r="AE125" s="253"/>
      <c r="AF125" s="254"/>
      <c r="AH125" s="253"/>
      <c r="AI125" s="254"/>
      <c r="AK125" s="253"/>
      <c r="AL125" s="254"/>
      <c r="AN125" s="253"/>
      <c r="AO125" s="254"/>
    </row>
    <row r="126" spans="1:46" x14ac:dyDescent="0.25">
      <c r="C126" s="252"/>
      <c r="D126" s="252"/>
      <c r="E126" s="252"/>
      <c r="F126" s="253"/>
      <c r="G126" s="253"/>
      <c r="H126" s="253"/>
      <c r="I126" s="253"/>
      <c r="J126" s="253"/>
      <c r="K126" s="253"/>
      <c r="L126" s="253"/>
      <c r="M126" s="253"/>
      <c r="N126" s="254"/>
      <c r="O126" s="253"/>
      <c r="P126" s="253"/>
      <c r="Q126" s="253"/>
      <c r="R126" s="253"/>
      <c r="S126" s="254"/>
      <c r="T126" s="253"/>
      <c r="U126" s="253"/>
      <c r="V126" s="254"/>
      <c r="W126" s="253"/>
      <c r="X126" s="253"/>
      <c r="Y126" s="253"/>
      <c r="Z126" s="254"/>
      <c r="AB126" s="253"/>
      <c r="AC126" s="254"/>
      <c r="AE126" s="253"/>
      <c r="AF126" s="254"/>
      <c r="AH126" s="253"/>
      <c r="AI126" s="254"/>
      <c r="AK126" s="253"/>
      <c r="AL126" s="254"/>
      <c r="AN126" s="253"/>
      <c r="AO126" s="254"/>
    </row>
    <row r="127" spans="1:46" x14ac:dyDescent="0.25">
      <c r="C127" s="252"/>
      <c r="D127" s="252"/>
      <c r="E127" s="252"/>
      <c r="F127" s="253"/>
      <c r="G127" s="253"/>
      <c r="H127" s="253"/>
      <c r="I127" s="253"/>
      <c r="J127" s="253"/>
      <c r="K127" s="253"/>
      <c r="L127" s="253"/>
      <c r="M127" s="253"/>
      <c r="N127" s="254"/>
      <c r="O127" s="253"/>
      <c r="P127" s="253"/>
      <c r="Q127" s="253"/>
      <c r="R127" s="253"/>
      <c r="S127" s="254"/>
      <c r="T127" s="253"/>
      <c r="U127" s="253"/>
      <c r="V127" s="254"/>
      <c r="W127" s="253"/>
      <c r="X127" s="253"/>
      <c r="Y127" s="253"/>
      <c r="Z127" s="254"/>
      <c r="AB127" s="253"/>
      <c r="AC127" s="254"/>
      <c r="AE127" s="253"/>
      <c r="AF127" s="254"/>
      <c r="AH127" s="253"/>
      <c r="AI127" s="254"/>
      <c r="AK127" s="253"/>
      <c r="AL127" s="254"/>
      <c r="AN127" s="253"/>
      <c r="AO127" s="254"/>
    </row>
    <row r="128" spans="1:46" x14ac:dyDescent="0.25">
      <c r="C128" s="252"/>
      <c r="D128" s="252"/>
      <c r="E128" s="252"/>
      <c r="F128" s="253"/>
      <c r="G128" s="253"/>
      <c r="H128" s="253"/>
      <c r="I128" s="253"/>
      <c r="J128" s="253"/>
      <c r="K128" s="253"/>
      <c r="L128" s="253"/>
      <c r="M128" s="253"/>
      <c r="N128" s="254"/>
      <c r="O128" s="253"/>
      <c r="P128" s="253"/>
      <c r="Q128" s="253"/>
      <c r="R128" s="253"/>
      <c r="S128" s="254"/>
      <c r="T128" s="253"/>
      <c r="U128" s="253"/>
      <c r="V128" s="254"/>
      <c r="W128" s="253"/>
      <c r="X128" s="253"/>
      <c r="Y128" s="253"/>
      <c r="Z128" s="254"/>
      <c r="AB128" s="253"/>
      <c r="AC128" s="254"/>
      <c r="AE128" s="253"/>
      <c r="AF128" s="254"/>
      <c r="AH128" s="253"/>
      <c r="AI128" s="254"/>
      <c r="AK128" s="253"/>
      <c r="AL128" s="254"/>
      <c r="AN128" s="253"/>
      <c r="AO128" s="254"/>
    </row>
    <row r="129" spans="3:41" x14ac:dyDescent="0.25">
      <c r="C129" s="252"/>
      <c r="D129" s="252"/>
      <c r="E129" s="252"/>
      <c r="F129" s="253"/>
      <c r="G129" s="253"/>
      <c r="H129" s="253"/>
      <c r="I129" s="253"/>
      <c r="J129" s="253"/>
      <c r="K129" s="253"/>
      <c r="L129" s="253"/>
      <c r="M129" s="253"/>
      <c r="N129" s="254"/>
      <c r="O129" s="253"/>
      <c r="P129" s="253"/>
      <c r="Q129" s="253"/>
      <c r="R129" s="253"/>
      <c r="S129" s="254"/>
      <c r="T129" s="253"/>
      <c r="U129" s="253"/>
      <c r="V129" s="254"/>
      <c r="W129" s="253"/>
      <c r="X129" s="253"/>
      <c r="Y129" s="253"/>
      <c r="Z129" s="254"/>
      <c r="AB129" s="253"/>
      <c r="AC129" s="254"/>
      <c r="AE129" s="253"/>
      <c r="AF129" s="254"/>
      <c r="AH129" s="253"/>
      <c r="AI129" s="254"/>
      <c r="AK129" s="253"/>
      <c r="AL129" s="254"/>
      <c r="AN129" s="253"/>
      <c r="AO129" s="254"/>
    </row>
    <row r="130" spans="3:41" x14ac:dyDescent="0.25">
      <c r="C130" s="252"/>
      <c r="D130" s="252"/>
      <c r="E130" s="252"/>
      <c r="F130" s="253"/>
      <c r="G130" s="253"/>
      <c r="H130" s="253"/>
      <c r="I130" s="253"/>
      <c r="J130" s="253"/>
      <c r="K130" s="253"/>
      <c r="L130" s="253"/>
      <c r="M130" s="253"/>
      <c r="N130" s="254"/>
      <c r="O130" s="253"/>
      <c r="P130" s="253"/>
      <c r="Q130" s="253"/>
      <c r="R130" s="253"/>
      <c r="S130" s="254"/>
      <c r="T130" s="253"/>
      <c r="U130" s="253"/>
      <c r="V130" s="254"/>
      <c r="W130" s="253"/>
      <c r="X130" s="253"/>
      <c r="Y130" s="253"/>
      <c r="Z130" s="254"/>
      <c r="AB130" s="253"/>
      <c r="AC130" s="254"/>
      <c r="AE130" s="253"/>
      <c r="AF130" s="254"/>
      <c r="AH130" s="253"/>
      <c r="AI130" s="254"/>
      <c r="AK130" s="253"/>
      <c r="AL130" s="254"/>
      <c r="AN130" s="253"/>
      <c r="AO130" s="254"/>
    </row>
    <row r="131" spans="3:41" x14ac:dyDescent="0.25">
      <c r="C131" s="252"/>
      <c r="D131" s="252"/>
      <c r="E131" s="252"/>
      <c r="F131" s="253"/>
      <c r="G131" s="253"/>
      <c r="H131" s="253"/>
      <c r="I131" s="253"/>
      <c r="J131" s="253"/>
      <c r="K131" s="253"/>
      <c r="L131" s="253"/>
      <c r="M131" s="253"/>
      <c r="N131" s="254"/>
      <c r="O131" s="253"/>
      <c r="P131" s="253"/>
      <c r="Q131" s="253"/>
      <c r="R131" s="253"/>
      <c r="S131" s="254"/>
      <c r="T131" s="253"/>
      <c r="U131" s="253"/>
      <c r="V131" s="254"/>
      <c r="W131" s="253"/>
      <c r="X131" s="253"/>
      <c r="Y131" s="253"/>
      <c r="Z131" s="254"/>
      <c r="AB131" s="253"/>
      <c r="AC131" s="254"/>
      <c r="AE131" s="253"/>
      <c r="AF131" s="254"/>
      <c r="AH131" s="253"/>
      <c r="AI131" s="254"/>
      <c r="AK131" s="253"/>
      <c r="AL131" s="254"/>
      <c r="AN131" s="253"/>
      <c r="AO131" s="254"/>
    </row>
    <row r="132" spans="3:41" x14ac:dyDescent="0.25">
      <c r="C132" s="252"/>
      <c r="D132" s="252"/>
      <c r="E132" s="252"/>
      <c r="F132" s="253"/>
      <c r="G132" s="253"/>
      <c r="H132" s="253"/>
      <c r="I132" s="253"/>
      <c r="J132" s="253"/>
      <c r="K132" s="253"/>
      <c r="L132" s="253"/>
      <c r="M132" s="253"/>
      <c r="N132" s="254"/>
      <c r="O132" s="253"/>
      <c r="P132" s="253"/>
      <c r="Q132" s="253"/>
      <c r="R132" s="253"/>
      <c r="S132" s="254"/>
      <c r="T132" s="253"/>
      <c r="U132" s="253"/>
      <c r="V132" s="254"/>
      <c r="W132" s="253"/>
      <c r="X132" s="253"/>
      <c r="Y132" s="253"/>
      <c r="Z132" s="254"/>
      <c r="AB132" s="253"/>
      <c r="AC132" s="254"/>
      <c r="AE132" s="253"/>
      <c r="AF132" s="254"/>
      <c r="AH132" s="253"/>
      <c r="AI132" s="254"/>
      <c r="AK132" s="253"/>
      <c r="AL132" s="254"/>
      <c r="AN132" s="253"/>
      <c r="AO132" s="254"/>
    </row>
    <row r="133" spans="3:41" x14ac:dyDescent="0.25">
      <c r="C133" s="252"/>
      <c r="D133" s="252"/>
      <c r="E133" s="252"/>
      <c r="F133" s="253"/>
      <c r="G133" s="253"/>
      <c r="H133" s="253"/>
      <c r="I133" s="253"/>
      <c r="J133" s="253"/>
      <c r="K133" s="253"/>
      <c r="L133" s="253"/>
      <c r="M133" s="253"/>
      <c r="N133" s="254"/>
      <c r="O133" s="253"/>
      <c r="P133" s="253"/>
      <c r="Q133" s="253"/>
      <c r="R133" s="253"/>
      <c r="S133" s="254"/>
      <c r="T133" s="253"/>
      <c r="U133" s="253"/>
      <c r="V133" s="254"/>
      <c r="W133" s="253"/>
      <c r="X133" s="253"/>
      <c r="Y133" s="253"/>
      <c r="Z133" s="254"/>
      <c r="AB133" s="253"/>
      <c r="AC133" s="254"/>
      <c r="AE133" s="253"/>
      <c r="AF133" s="254"/>
      <c r="AH133" s="253"/>
      <c r="AI133" s="254"/>
      <c r="AK133" s="253"/>
      <c r="AL133" s="254"/>
      <c r="AN133" s="253"/>
      <c r="AO133" s="254"/>
    </row>
    <row r="134" spans="3:41" x14ac:dyDescent="0.25">
      <c r="C134" s="252"/>
      <c r="D134" s="252"/>
      <c r="E134" s="252"/>
      <c r="F134" s="253"/>
      <c r="G134" s="253"/>
      <c r="H134" s="253"/>
      <c r="I134" s="253"/>
      <c r="J134" s="253"/>
      <c r="K134" s="253"/>
      <c r="L134" s="253"/>
      <c r="M134" s="253"/>
      <c r="N134" s="254"/>
      <c r="O134" s="253"/>
      <c r="P134" s="253"/>
      <c r="Q134" s="253"/>
      <c r="R134" s="253"/>
      <c r="S134" s="254"/>
      <c r="T134" s="253"/>
      <c r="U134" s="253"/>
      <c r="V134" s="254"/>
      <c r="W134" s="253"/>
      <c r="X134" s="253"/>
      <c r="Y134" s="253"/>
      <c r="Z134" s="254"/>
      <c r="AB134" s="253"/>
      <c r="AC134" s="254"/>
      <c r="AE134" s="253"/>
      <c r="AF134" s="254"/>
      <c r="AH134" s="253"/>
      <c r="AI134" s="254"/>
      <c r="AK134" s="253"/>
      <c r="AL134" s="254"/>
      <c r="AN134" s="253"/>
      <c r="AO134" s="254"/>
    </row>
    <row r="135" spans="3:41" x14ac:dyDescent="0.25">
      <c r="C135" s="252"/>
      <c r="D135" s="252"/>
      <c r="E135" s="252"/>
      <c r="F135" s="253"/>
      <c r="G135" s="253"/>
      <c r="H135" s="253"/>
      <c r="I135" s="253"/>
      <c r="J135" s="253"/>
      <c r="K135" s="253"/>
      <c r="L135" s="253"/>
      <c r="M135" s="253"/>
      <c r="N135" s="254"/>
      <c r="O135" s="253"/>
      <c r="P135" s="253"/>
      <c r="Q135" s="253"/>
      <c r="R135" s="253"/>
      <c r="S135" s="254"/>
      <c r="T135" s="253"/>
      <c r="U135" s="253"/>
      <c r="V135" s="254"/>
      <c r="W135" s="253"/>
      <c r="X135" s="253"/>
      <c r="Y135" s="253"/>
      <c r="Z135" s="254"/>
      <c r="AB135" s="253"/>
      <c r="AC135" s="254"/>
      <c r="AE135" s="253"/>
      <c r="AF135" s="254"/>
      <c r="AH135" s="253"/>
      <c r="AI135" s="254"/>
      <c r="AK135" s="253"/>
      <c r="AL135" s="254"/>
      <c r="AN135" s="253"/>
      <c r="AO135" s="254"/>
    </row>
    <row r="136" spans="3:41" x14ac:dyDescent="0.25">
      <c r="C136" s="252"/>
      <c r="D136" s="252"/>
      <c r="E136" s="252"/>
      <c r="F136" s="253"/>
      <c r="G136" s="253"/>
      <c r="H136" s="253"/>
      <c r="I136" s="253"/>
      <c r="J136" s="253"/>
      <c r="K136" s="253"/>
      <c r="L136" s="253"/>
      <c r="M136" s="253"/>
      <c r="N136" s="254"/>
      <c r="O136" s="253"/>
      <c r="P136" s="253"/>
      <c r="Q136" s="253"/>
      <c r="R136" s="253"/>
      <c r="S136" s="254"/>
      <c r="T136" s="253"/>
      <c r="U136" s="253"/>
      <c r="V136" s="254"/>
      <c r="W136" s="253"/>
      <c r="X136" s="253"/>
      <c r="Y136" s="253"/>
      <c r="Z136" s="254"/>
      <c r="AB136" s="253"/>
      <c r="AC136" s="254"/>
      <c r="AE136" s="253"/>
      <c r="AF136" s="254"/>
      <c r="AH136" s="253"/>
      <c r="AI136" s="254"/>
      <c r="AK136" s="253"/>
      <c r="AL136" s="254"/>
      <c r="AN136" s="253"/>
      <c r="AO136" s="254"/>
    </row>
    <row r="137" spans="3:41" x14ac:dyDescent="0.25">
      <c r="C137" s="252"/>
      <c r="D137" s="252"/>
      <c r="E137" s="252"/>
      <c r="F137" s="253"/>
      <c r="G137" s="253"/>
      <c r="H137" s="253"/>
      <c r="I137" s="253"/>
      <c r="J137" s="253"/>
      <c r="K137" s="253"/>
      <c r="L137" s="253"/>
      <c r="M137" s="253"/>
      <c r="N137" s="254"/>
      <c r="O137" s="253"/>
      <c r="P137" s="253"/>
      <c r="Q137" s="253"/>
      <c r="R137" s="253"/>
      <c r="S137" s="254"/>
      <c r="T137" s="253"/>
      <c r="U137" s="253"/>
      <c r="V137" s="254"/>
      <c r="W137" s="253"/>
      <c r="X137" s="253"/>
      <c r="Y137" s="253"/>
      <c r="Z137" s="254"/>
      <c r="AB137" s="253"/>
      <c r="AC137" s="254"/>
      <c r="AE137" s="253"/>
      <c r="AF137" s="254"/>
      <c r="AH137" s="253"/>
      <c r="AI137" s="254"/>
      <c r="AK137" s="253"/>
      <c r="AL137" s="254"/>
      <c r="AN137" s="253"/>
      <c r="AO137" s="254"/>
    </row>
    <row r="138" spans="3:41" x14ac:dyDescent="0.25">
      <c r="C138" s="252"/>
      <c r="D138" s="252"/>
      <c r="E138" s="252"/>
      <c r="F138" s="253"/>
      <c r="G138" s="253"/>
      <c r="H138" s="253"/>
      <c r="I138" s="253"/>
      <c r="J138" s="253"/>
      <c r="K138" s="253"/>
      <c r="L138" s="253"/>
      <c r="M138" s="253"/>
      <c r="N138" s="254"/>
      <c r="O138" s="253"/>
      <c r="P138" s="253"/>
      <c r="Q138" s="253"/>
      <c r="R138" s="253"/>
      <c r="S138" s="254"/>
      <c r="T138" s="253"/>
      <c r="U138" s="253"/>
      <c r="V138" s="254"/>
      <c r="W138" s="253"/>
      <c r="X138" s="253"/>
      <c r="Y138" s="253"/>
      <c r="Z138" s="254"/>
      <c r="AB138" s="253"/>
      <c r="AC138" s="254"/>
      <c r="AE138" s="253"/>
      <c r="AF138" s="254"/>
      <c r="AH138" s="253"/>
      <c r="AI138" s="254"/>
      <c r="AK138" s="253"/>
      <c r="AL138" s="254"/>
      <c r="AN138" s="253"/>
      <c r="AO138" s="254"/>
    </row>
    <row r="139" spans="3:41" x14ac:dyDescent="0.25">
      <c r="C139" s="252"/>
      <c r="D139" s="252"/>
      <c r="E139" s="252"/>
      <c r="F139" s="253"/>
      <c r="G139" s="253"/>
      <c r="H139" s="253"/>
      <c r="I139" s="253"/>
      <c r="J139" s="253"/>
      <c r="K139" s="253"/>
      <c r="L139" s="253"/>
      <c r="M139" s="253"/>
      <c r="N139" s="254"/>
      <c r="O139" s="253"/>
      <c r="P139" s="253"/>
      <c r="Q139" s="253"/>
      <c r="R139" s="253"/>
      <c r="S139" s="254"/>
      <c r="T139" s="253"/>
      <c r="U139" s="253"/>
      <c r="V139" s="254"/>
      <c r="W139" s="253"/>
      <c r="X139" s="253"/>
      <c r="Y139" s="253"/>
      <c r="Z139" s="254"/>
      <c r="AB139" s="253"/>
      <c r="AC139" s="254"/>
      <c r="AE139" s="253"/>
      <c r="AF139" s="254"/>
      <c r="AH139" s="253"/>
      <c r="AI139" s="254"/>
      <c r="AK139" s="253"/>
      <c r="AL139" s="254"/>
      <c r="AN139" s="253"/>
      <c r="AO139" s="254"/>
    </row>
    <row r="140" spans="3:41" x14ac:dyDescent="0.25">
      <c r="C140" s="252"/>
      <c r="D140" s="252"/>
      <c r="E140" s="252"/>
      <c r="F140" s="253"/>
      <c r="G140" s="253"/>
      <c r="H140" s="253"/>
      <c r="I140" s="253"/>
      <c r="J140" s="253"/>
      <c r="K140" s="253"/>
      <c r="L140" s="253"/>
      <c r="M140" s="253"/>
      <c r="N140" s="254"/>
      <c r="O140" s="253"/>
      <c r="P140" s="253"/>
      <c r="Q140" s="253"/>
      <c r="R140" s="253"/>
      <c r="S140" s="254"/>
      <c r="T140" s="253"/>
      <c r="U140" s="253"/>
      <c r="V140" s="254"/>
      <c r="W140" s="253"/>
      <c r="X140" s="253"/>
      <c r="Y140" s="253"/>
      <c r="Z140" s="254"/>
      <c r="AB140" s="253"/>
      <c r="AC140" s="254"/>
      <c r="AE140" s="253"/>
      <c r="AF140" s="254"/>
      <c r="AH140" s="253"/>
      <c r="AI140" s="254"/>
      <c r="AK140" s="253"/>
      <c r="AL140" s="254"/>
      <c r="AN140" s="253"/>
      <c r="AO140" s="254"/>
    </row>
    <row r="141" spans="3:41" x14ac:dyDescent="0.25">
      <c r="C141" s="252"/>
      <c r="D141" s="252"/>
      <c r="E141" s="252"/>
      <c r="F141" s="253"/>
      <c r="G141" s="253"/>
      <c r="H141" s="253"/>
      <c r="I141" s="253"/>
      <c r="J141" s="253"/>
      <c r="K141" s="253"/>
      <c r="L141" s="253"/>
      <c r="M141" s="253"/>
      <c r="N141" s="254"/>
      <c r="O141" s="253"/>
      <c r="P141" s="253"/>
      <c r="Q141" s="253"/>
      <c r="R141" s="253"/>
      <c r="S141" s="254"/>
      <c r="T141" s="253"/>
      <c r="U141" s="253"/>
      <c r="V141" s="254"/>
      <c r="W141" s="253"/>
      <c r="X141" s="253"/>
      <c r="Y141" s="253"/>
      <c r="Z141" s="254"/>
      <c r="AB141" s="253"/>
      <c r="AC141" s="254"/>
      <c r="AE141" s="253"/>
      <c r="AF141" s="254"/>
      <c r="AH141" s="253"/>
      <c r="AI141" s="254"/>
      <c r="AK141" s="253"/>
      <c r="AL141" s="254"/>
      <c r="AN141" s="253"/>
      <c r="AO141" s="254"/>
    </row>
    <row r="142" spans="3:41" x14ac:dyDescent="0.25">
      <c r="C142" s="252"/>
      <c r="D142" s="252"/>
      <c r="E142" s="252"/>
      <c r="F142" s="253"/>
      <c r="G142" s="253"/>
      <c r="H142" s="253"/>
      <c r="I142" s="253"/>
      <c r="J142" s="253"/>
      <c r="K142" s="253"/>
      <c r="L142" s="253"/>
      <c r="M142" s="253"/>
      <c r="N142" s="254"/>
      <c r="O142" s="253"/>
      <c r="P142" s="253"/>
      <c r="Q142" s="253"/>
      <c r="R142" s="253"/>
      <c r="S142" s="254"/>
      <c r="T142" s="253"/>
      <c r="U142" s="253"/>
      <c r="V142" s="254"/>
      <c r="W142" s="253"/>
      <c r="X142" s="253"/>
      <c r="Y142" s="253"/>
      <c r="Z142" s="254"/>
      <c r="AB142" s="253"/>
      <c r="AC142" s="254"/>
      <c r="AE142" s="253"/>
      <c r="AF142" s="254"/>
      <c r="AH142" s="253"/>
      <c r="AI142" s="254"/>
      <c r="AK142" s="253"/>
      <c r="AL142" s="254"/>
      <c r="AN142" s="253"/>
      <c r="AO142" s="254"/>
    </row>
    <row r="143" spans="3:41" x14ac:dyDescent="0.25">
      <c r="C143" s="252"/>
      <c r="D143" s="252"/>
      <c r="E143" s="252"/>
      <c r="F143" s="253"/>
      <c r="G143" s="253"/>
      <c r="H143" s="253"/>
      <c r="I143" s="253"/>
      <c r="J143" s="253"/>
      <c r="K143" s="253"/>
      <c r="L143" s="253"/>
      <c r="M143" s="253"/>
      <c r="N143" s="254"/>
      <c r="O143" s="253"/>
      <c r="P143" s="253"/>
      <c r="Q143" s="253"/>
      <c r="R143" s="253"/>
      <c r="S143" s="254"/>
      <c r="T143" s="253"/>
      <c r="U143" s="253"/>
      <c r="V143" s="254"/>
      <c r="W143" s="253"/>
      <c r="X143" s="253"/>
      <c r="Y143" s="253"/>
      <c r="Z143" s="254"/>
      <c r="AB143" s="253"/>
      <c r="AC143" s="254"/>
      <c r="AE143" s="253"/>
      <c r="AF143" s="254"/>
      <c r="AH143" s="253"/>
      <c r="AI143" s="254"/>
      <c r="AK143" s="253"/>
      <c r="AL143" s="254"/>
      <c r="AN143" s="253"/>
      <c r="AO143" s="254"/>
    </row>
    <row r="144" spans="3:41" x14ac:dyDescent="0.25">
      <c r="C144" s="252"/>
      <c r="D144" s="252"/>
      <c r="E144" s="252"/>
      <c r="F144" s="253"/>
      <c r="G144" s="253"/>
      <c r="H144" s="253"/>
      <c r="I144" s="253"/>
      <c r="J144" s="253"/>
      <c r="K144" s="253"/>
      <c r="L144" s="253"/>
      <c r="M144" s="253"/>
      <c r="N144" s="254"/>
      <c r="O144" s="253"/>
      <c r="P144" s="253"/>
      <c r="Q144" s="253"/>
      <c r="R144" s="253"/>
      <c r="S144" s="254"/>
      <c r="T144" s="253"/>
      <c r="U144" s="253"/>
      <c r="V144" s="254"/>
      <c r="W144" s="253"/>
      <c r="X144" s="253"/>
      <c r="Y144" s="253"/>
      <c r="Z144" s="254"/>
      <c r="AB144" s="253"/>
      <c r="AC144" s="254"/>
      <c r="AE144" s="253"/>
      <c r="AF144" s="254"/>
      <c r="AH144" s="253"/>
      <c r="AI144" s="254"/>
      <c r="AK144" s="253"/>
      <c r="AL144" s="254"/>
      <c r="AN144" s="253"/>
      <c r="AO144" s="254"/>
    </row>
    <row r="145" spans="3:41" x14ac:dyDescent="0.25">
      <c r="C145" s="252"/>
      <c r="D145" s="252"/>
      <c r="E145" s="252"/>
      <c r="F145" s="253"/>
      <c r="G145" s="253"/>
      <c r="H145" s="253"/>
      <c r="I145" s="253"/>
      <c r="J145" s="253"/>
      <c r="K145" s="253"/>
      <c r="L145" s="253"/>
      <c r="M145" s="253"/>
      <c r="N145" s="254"/>
      <c r="O145" s="253"/>
      <c r="P145" s="253"/>
      <c r="Q145" s="253"/>
      <c r="R145" s="253"/>
      <c r="S145" s="254"/>
      <c r="T145" s="253"/>
      <c r="U145" s="253"/>
      <c r="V145" s="254"/>
      <c r="W145" s="253"/>
      <c r="X145" s="253"/>
      <c r="Y145" s="253"/>
      <c r="Z145" s="254"/>
      <c r="AB145" s="253"/>
      <c r="AC145" s="254"/>
      <c r="AE145" s="253"/>
      <c r="AF145" s="254"/>
      <c r="AH145" s="253"/>
      <c r="AI145" s="254"/>
      <c r="AK145" s="253"/>
      <c r="AL145" s="254"/>
      <c r="AN145" s="253"/>
      <c r="AO145" s="254"/>
    </row>
    <row r="146" spans="3:41" x14ac:dyDescent="0.25">
      <c r="C146" s="252"/>
      <c r="D146" s="252"/>
      <c r="E146" s="252"/>
      <c r="F146" s="253"/>
      <c r="G146" s="253"/>
      <c r="H146" s="253"/>
      <c r="I146" s="253"/>
      <c r="J146" s="253"/>
      <c r="K146" s="253"/>
      <c r="L146" s="253"/>
      <c r="M146" s="253"/>
      <c r="N146" s="254"/>
      <c r="O146" s="253"/>
      <c r="P146" s="253"/>
      <c r="Q146" s="253"/>
      <c r="R146" s="253"/>
      <c r="S146" s="254"/>
      <c r="T146" s="253"/>
      <c r="U146" s="253"/>
      <c r="V146" s="254"/>
      <c r="W146" s="253"/>
      <c r="X146" s="253"/>
      <c r="Y146" s="253"/>
      <c r="Z146" s="254"/>
      <c r="AB146" s="253"/>
      <c r="AC146" s="254"/>
      <c r="AE146" s="253"/>
      <c r="AF146" s="254"/>
      <c r="AH146" s="253"/>
      <c r="AI146" s="254"/>
      <c r="AK146" s="253"/>
      <c r="AL146" s="254"/>
      <c r="AN146" s="253"/>
      <c r="AO146" s="254"/>
    </row>
    <row r="147" spans="3:41" x14ac:dyDescent="0.25">
      <c r="C147" s="252"/>
      <c r="D147" s="252"/>
      <c r="E147" s="252"/>
      <c r="F147" s="253"/>
      <c r="G147" s="253"/>
      <c r="H147" s="253"/>
      <c r="I147" s="253"/>
      <c r="J147" s="253"/>
      <c r="K147" s="253"/>
      <c r="L147" s="253"/>
      <c r="M147" s="253"/>
      <c r="N147" s="254"/>
      <c r="O147" s="253"/>
      <c r="P147" s="253"/>
      <c r="Q147" s="253"/>
      <c r="R147" s="253"/>
      <c r="S147" s="254"/>
      <c r="T147" s="253"/>
      <c r="U147" s="253"/>
      <c r="V147" s="254"/>
      <c r="W147" s="253"/>
      <c r="X147" s="253"/>
      <c r="Y147" s="253"/>
      <c r="Z147" s="254"/>
      <c r="AB147" s="253"/>
      <c r="AC147" s="254"/>
      <c r="AE147" s="253"/>
      <c r="AF147" s="254"/>
      <c r="AH147" s="253"/>
      <c r="AI147" s="254"/>
      <c r="AK147" s="253"/>
      <c r="AL147" s="254"/>
      <c r="AN147" s="253"/>
      <c r="AO147" s="254"/>
    </row>
    <row r="148" spans="3:41" x14ac:dyDescent="0.25">
      <c r="C148" s="252"/>
      <c r="D148" s="252"/>
      <c r="E148" s="252"/>
      <c r="F148" s="253"/>
      <c r="G148" s="253"/>
      <c r="H148" s="253"/>
      <c r="I148" s="253"/>
      <c r="J148" s="253"/>
      <c r="K148" s="253"/>
      <c r="L148" s="253"/>
      <c r="M148" s="253"/>
      <c r="N148" s="254"/>
      <c r="O148" s="253"/>
      <c r="P148" s="253"/>
      <c r="Q148" s="253"/>
      <c r="R148" s="253"/>
      <c r="S148" s="254"/>
      <c r="T148" s="253"/>
      <c r="U148" s="253"/>
      <c r="V148" s="254"/>
      <c r="W148" s="253"/>
      <c r="X148" s="253"/>
      <c r="Y148" s="253"/>
      <c r="Z148" s="254"/>
      <c r="AB148" s="253"/>
      <c r="AC148" s="254"/>
      <c r="AE148" s="253"/>
      <c r="AF148" s="254"/>
      <c r="AH148" s="253"/>
      <c r="AI148" s="254"/>
      <c r="AK148" s="253"/>
      <c r="AL148" s="254"/>
      <c r="AN148" s="253"/>
      <c r="AO148" s="254"/>
    </row>
    <row r="149" spans="3:41" x14ac:dyDescent="0.25">
      <c r="C149" s="252"/>
      <c r="D149" s="252"/>
      <c r="E149" s="252"/>
      <c r="F149" s="253"/>
      <c r="G149" s="253"/>
      <c r="H149" s="253"/>
      <c r="I149" s="253"/>
      <c r="J149" s="253"/>
      <c r="K149" s="253"/>
      <c r="L149" s="253"/>
      <c r="M149" s="253"/>
      <c r="N149" s="254"/>
      <c r="O149" s="253"/>
      <c r="P149" s="253"/>
      <c r="Q149" s="253"/>
      <c r="R149" s="253"/>
      <c r="S149" s="254"/>
      <c r="T149" s="253"/>
      <c r="U149" s="253"/>
      <c r="V149" s="254"/>
      <c r="W149" s="253"/>
      <c r="X149" s="253"/>
      <c r="Y149" s="253"/>
      <c r="Z149" s="254"/>
      <c r="AB149" s="253"/>
      <c r="AC149" s="254"/>
      <c r="AE149" s="253"/>
      <c r="AF149" s="254"/>
      <c r="AH149" s="253"/>
      <c r="AI149" s="254"/>
      <c r="AK149" s="253"/>
      <c r="AL149" s="254"/>
      <c r="AN149" s="253"/>
      <c r="AO149" s="254"/>
    </row>
    <row r="150" spans="3:41" x14ac:dyDescent="0.25">
      <c r="C150" s="252"/>
      <c r="D150" s="252"/>
      <c r="E150" s="252"/>
      <c r="F150" s="253"/>
      <c r="G150" s="253"/>
      <c r="H150" s="253"/>
      <c r="I150" s="253"/>
      <c r="J150" s="253"/>
      <c r="K150" s="253"/>
      <c r="L150" s="253"/>
      <c r="M150" s="253"/>
      <c r="N150" s="254"/>
      <c r="O150" s="253"/>
      <c r="P150" s="253"/>
      <c r="Q150" s="253"/>
      <c r="R150" s="253"/>
      <c r="S150" s="254"/>
      <c r="T150" s="253"/>
      <c r="U150" s="253"/>
      <c r="V150" s="254"/>
      <c r="W150" s="253"/>
      <c r="X150" s="253"/>
      <c r="Y150" s="253"/>
      <c r="Z150" s="254"/>
      <c r="AB150" s="253"/>
      <c r="AC150" s="254"/>
      <c r="AE150" s="253"/>
      <c r="AF150" s="254"/>
      <c r="AH150" s="253"/>
      <c r="AI150" s="254"/>
      <c r="AK150" s="253"/>
      <c r="AL150" s="254"/>
      <c r="AN150" s="253"/>
      <c r="AO150" s="254"/>
    </row>
    <row r="151" spans="3:41" x14ac:dyDescent="0.25">
      <c r="C151" s="252"/>
      <c r="D151" s="252"/>
      <c r="E151" s="252"/>
      <c r="F151" s="253"/>
      <c r="G151" s="253"/>
      <c r="H151" s="253"/>
      <c r="I151" s="253"/>
      <c r="J151" s="253"/>
      <c r="K151" s="253"/>
      <c r="L151" s="253"/>
      <c r="M151" s="253"/>
      <c r="N151" s="254"/>
      <c r="O151" s="253"/>
      <c r="P151" s="253"/>
      <c r="Q151" s="253"/>
      <c r="R151" s="253"/>
      <c r="S151" s="254"/>
      <c r="T151" s="253"/>
      <c r="U151" s="253"/>
      <c r="V151" s="254"/>
      <c r="W151" s="253"/>
      <c r="X151" s="253"/>
      <c r="Y151" s="253"/>
      <c r="Z151" s="254"/>
      <c r="AB151" s="253"/>
      <c r="AC151" s="254"/>
      <c r="AE151" s="253"/>
      <c r="AF151" s="254"/>
      <c r="AH151" s="253"/>
      <c r="AI151" s="254"/>
      <c r="AK151" s="253"/>
      <c r="AL151" s="254"/>
      <c r="AN151" s="253"/>
      <c r="AO151" s="254"/>
    </row>
    <row r="152" spans="3:41" x14ac:dyDescent="0.25">
      <c r="C152" s="252"/>
      <c r="D152" s="252"/>
      <c r="E152" s="252"/>
      <c r="F152" s="253"/>
      <c r="G152" s="253"/>
      <c r="H152" s="253"/>
      <c r="I152" s="253"/>
      <c r="J152" s="253"/>
      <c r="K152" s="253"/>
      <c r="L152" s="253"/>
      <c r="M152" s="253"/>
      <c r="N152" s="254"/>
      <c r="O152" s="253"/>
      <c r="P152" s="253"/>
      <c r="Q152" s="253"/>
      <c r="R152" s="253"/>
      <c r="S152" s="254"/>
      <c r="T152" s="253"/>
      <c r="U152" s="253"/>
      <c r="V152" s="254"/>
      <c r="W152" s="253"/>
      <c r="X152" s="253"/>
      <c r="Y152" s="253"/>
      <c r="Z152" s="254"/>
      <c r="AB152" s="253"/>
      <c r="AC152" s="254"/>
      <c r="AE152" s="253"/>
      <c r="AF152" s="254"/>
      <c r="AH152" s="253"/>
      <c r="AI152" s="254"/>
      <c r="AK152" s="253"/>
      <c r="AL152" s="254"/>
      <c r="AN152" s="253"/>
      <c r="AO152" s="254"/>
    </row>
    <row r="153" spans="3:41" x14ac:dyDescent="0.25">
      <c r="C153" s="252"/>
      <c r="D153" s="252"/>
      <c r="E153" s="252"/>
      <c r="F153" s="253"/>
      <c r="G153" s="253"/>
      <c r="H153" s="253"/>
      <c r="I153" s="253"/>
      <c r="J153" s="253"/>
      <c r="K153" s="253"/>
      <c r="L153" s="253"/>
      <c r="M153" s="253"/>
      <c r="N153" s="254"/>
      <c r="O153" s="253"/>
      <c r="P153" s="253"/>
      <c r="Q153" s="253"/>
      <c r="R153" s="253"/>
      <c r="S153" s="254"/>
      <c r="T153" s="253"/>
      <c r="U153" s="253"/>
      <c r="V153" s="254"/>
      <c r="W153" s="253"/>
      <c r="X153" s="253"/>
      <c r="Y153" s="253"/>
      <c r="Z153" s="254"/>
      <c r="AB153" s="253"/>
      <c r="AC153" s="254"/>
      <c r="AE153" s="253"/>
      <c r="AF153" s="254"/>
      <c r="AH153" s="253"/>
      <c r="AI153" s="254"/>
      <c r="AK153" s="253"/>
      <c r="AL153" s="254"/>
      <c r="AN153" s="253"/>
      <c r="AO153" s="254"/>
    </row>
    <row r="154" spans="3:41" x14ac:dyDescent="0.25">
      <c r="C154" s="252"/>
      <c r="D154" s="252"/>
      <c r="E154" s="252"/>
      <c r="F154" s="253"/>
      <c r="G154" s="253"/>
      <c r="H154" s="253"/>
      <c r="I154" s="253"/>
      <c r="J154" s="253"/>
      <c r="K154" s="253"/>
      <c r="L154" s="253"/>
      <c r="M154" s="253"/>
      <c r="N154" s="254"/>
      <c r="O154" s="253"/>
      <c r="P154" s="253"/>
      <c r="Q154" s="253"/>
      <c r="R154" s="253"/>
      <c r="S154" s="254"/>
      <c r="T154" s="253"/>
      <c r="U154" s="253"/>
      <c r="V154" s="254"/>
      <c r="W154" s="253"/>
      <c r="X154" s="253"/>
      <c r="Y154" s="253"/>
      <c r="Z154" s="254"/>
      <c r="AB154" s="253"/>
      <c r="AC154" s="254"/>
      <c r="AE154" s="253"/>
      <c r="AF154" s="254"/>
      <c r="AH154" s="253"/>
      <c r="AI154" s="254"/>
      <c r="AK154" s="253"/>
      <c r="AL154" s="254"/>
      <c r="AN154" s="253"/>
      <c r="AO154" s="254"/>
    </row>
    <row r="155" spans="3:41" x14ac:dyDescent="0.25">
      <c r="C155" s="252"/>
      <c r="D155" s="252"/>
      <c r="E155" s="252"/>
      <c r="F155" s="253"/>
      <c r="G155" s="253"/>
      <c r="H155" s="253"/>
      <c r="I155" s="253"/>
      <c r="J155" s="253"/>
      <c r="K155" s="253"/>
      <c r="L155" s="253"/>
      <c r="M155" s="253"/>
      <c r="N155" s="254"/>
      <c r="O155" s="253"/>
      <c r="P155" s="253"/>
      <c r="Q155" s="253"/>
      <c r="R155" s="253"/>
      <c r="S155" s="254"/>
      <c r="T155" s="253"/>
      <c r="U155" s="253"/>
      <c r="V155" s="254"/>
      <c r="W155" s="253"/>
      <c r="X155" s="253"/>
      <c r="Y155" s="253"/>
      <c r="Z155" s="254"/>
      <c r="AB155" s="253"/>
      <c r="AC155" s="254"/>
      <c r="AE155" s="253"/>
      <c r="AF155" s="254"/>
      <c r="AH155" s="253"/>
      <c r="AI155" s="254"/>
      <c r="AK155" s="253"/>
      <c r="AL155" s="254"/>
      <c r="AN155" s="253"/>
      <c r="AO155" s="254"/>
    </row>
    <row r="156" spans="3:41" x14ac:dyDescent="0.25">
      <c r="C156" s="252"/>
      <c r="D156" s="252"/>
      <c r="E156" s="252"/>
      <c r="F156" s="253"/>
      <c r="G156" s="253"/>
      <c r="H156" s="253"/>
      <c r="I156" s="253"/>
      <c r="J156" s="253"/>
      <c r="K156" s="253"/>
      <c r="L156" s="253"/>
      <c r="M156" s="253"/>
      <c r="N156" s="254"/>
      <c r="O156" s="253"/>
      <c r="P156" s="253"/>
      <c r="Q156" s="253"/>
      <c r="R156" s="253"/>
      <c r="S156" s="254"/>
      <c r="T156" s="253"/>
      <c r="U156" s="253"/>
      <c r="V156" s="254"/>
      <c r="W156" s="253"/>
      <c r="X156" s="253"/>
      <c r="Y156" s="253"/>
      <c r="Z156" s="254"/>
      <c r="AB156" s="253"/>
      <c r="AC156" s="254"/>
      <c r="AE156" s="253"/>
      <c r="AF156" s="254"/>
      <c r="AH156" s="253"/>
      <c r="AI156" s="254"/>
      <c r="AK156" s="253"/>
      <c r="AL156" s="254"/>
      <c r="AN156" s="253"/>
      <c r="AO156" s="254"/>
    </row>
    <row r="157" spans="3:41" x14ac:dyDescent="0.25">
      <c r="C157" s="252"/>
      <c r="D157" s="252"/>
      <c r="E157" s="252"/>
      <c r="F157" s="253"/>
      <c r="G157" s="253"/>
      <c r="H157" s="253"/>
      <c r="I157" s="253"/>
      <c r="J157" s="253"/>
      <c r="K157" s="253"/>
      <c r="L157" s="253"/>
      <c r="M157" s="253"/>
      <c r="N157" s="254"/>
      <c r="O157" s="253"/>
      <c r="P157" s="253"/>
      <c r="Q157" s="253"/>
      <c r="R157" s="253"/>
      <c r="S157" s="254"/>
      <c r="T157" s="253"/>
      <c r="U157" s="253"/>
      <c r="V157" s="254"/>
      <c r="W157" s="253"/>
      <c r="X157" s="253"/>
      <c r="Y157" s="253"/>
      <c r="Z157" s="254"/>
      <c r="AB157" s="253"/>
      <c r="AC157" s="254"/>
      <c r="AE157" s="253"/>
      <c r="AF157" s="254"/>
      <c r="AH157" s="253"/>
      <c r="AI157" s="254"/>
      <c r="AK157" s="253"/>
      <c r="AL157" s="254"/>
      <c r="AN157" s="253"/>
      <c r="AO157" s="254"/>
    </row>
    <row r="158" spans="3:41" x14ac:dyDescent="0.25">
      <c r="C158" s="252"/>
      <c r="D158" s="252"/>
      <c r="E158" s="252"/>
      <c r="F158" s="253"/>
      <c r="G158" s="253"/>
      <c r="H158" s="253"/>
      <c r="I158" s="253"/>
      <c r="J158" s="253"/>
      <c r="K158" s="253"/>
      <c r="L158" s="253"/>
      <c r="M158" s="253"/>
      <c r="N158" s="254"/>
      <c r="O158" s="253"/>
      <c r="P158" s="253"/>
      <c r="Q158" s="253"/>
      <c r="R158" s="253"/>
      <c r="S158" s="254"/>
      <c r="T158" s="253"/>
      <c r="U158" s="253"/>
      <c r="V158" s="254"/>
      <c r="W158" s="253"/>
      <c r="X158" s="253"/>
      <c r="Y158" s="253"/>
      <c r="Z158" s="254"/>
      <c r="AB158" s="253"/>
      <c r="AC158" s="254"/>
      <c r="AE158" s="253"/>
      <c r="AF158" s="254"/>
      <c r="AH158" s="253"/>
      <c r="AI158" s="254"/>
      <c r="AK158" s="253"/>
      <c r="AL158" s="254"/>
      <c r="AN158" s="253"/>
      <c r="AO158" s="254"/>
    </row>
    <row r="159" spans="3:41" x14ac:dyDescent="0.25">
      <c r="C159" s="252"/>
      <c r="D159" s="252"/>
      <c r="E159" s="252"/>
      <c r="F159" s="253"/>
      <c r="G159" s="253"/>
      <c r="H159" s="253"/>
      <c r="I159" s="253"/>
      <c r="J159" s="253"/>
      <c r="K159" s="253"/>
      <c r="L159" s="253"/>
      <c r="M159" s="253"/>
      <c r="N159" s="254"/>
      <c r="O159" s="253"/>
      <c r="P159" s="253"/>
      <c r="Q159" s="253"/>
      <c r="R159" s="253"/>
      <c r="S159" s="254"/>
      <c r="T159" s="253"/>
      <c r="U159" s="253"/>
      <c r="V159" s="254"/>
      <c r="W159" s="253"/>
      <c r="X159" s="253"/>
      <c r="Y159" s="253"/>
      <c r="Z159" s="254"/>
      <c r="AB159" s="253"/>
      <c r="AC159" s="254"/>
      <c r="AE159" s="253"/>
      <c r="AF159" s="254"/>
      <c r="AH159" s="253"/>
      <c r="AI159" s="254"/>
      <c r="AK159" s="253"/>
      <c r="AL159" s="254"/>
      <c r="AN159" s="253"/>
      <c r="AO159" s="254"/>
    </row>
    <row r="160" spans="3:41" x14ac:dyDescent="0.25">
      <c r="C160" s="252"/>
      <c r="D160" s="252"/>
      <c r="E160" s="252"/>
      <c r="F160" s="253"/>
      <c r="G160" s="253"/>
      <c r="H160" s="253"/>
      <c r="I160" s="253"/>
      <c r="J160" s="253"/>
      <c r="K160" s="253"/>
      <c r="L160" s="253"/>
      <c r="M160" s="253"/>
      <c r="N160" s="254"/>
      <c r="O160" s="253"/>
      <c r="P160" s="253"/>
      <c r="Q160" s="253"/>
      <c r="R160" s="253"/>
      <c r="S160" s="254"/>
      <c r="T160" s="253"/>
      <c r="U160" s="253"/>
      <c r="V160" s="254"/>
      <c r="W160" s="253"/>
      <c r="X160" s="253"/>
      <c r="Y160" s="253"/>
      <c r="Z160" s="254"/>
      <c r="AB160" s="253"/>
      <c r="AC160" s="254"/>
      <c r="AE160" s="253"/>
      <c r="AF160" s="254"/>
      <c r="AH160" s="253"/>
      <c r="AI160" s="254"/>
      <c r="AK160" s="253"/>
      <c r="AL160" s="254"/>
      <c r="AN160" s="253"/>
      <c r="AO160" s="254"/>
    </row>
    <row r="161" spans="3:41" x14ac:dyDescent="0.25">
      <c r="C161" s="252"/>
      <c r="D161" s="252"/>
      <c r="E161" s="252"/>
      <c r="F161" s="253"/>
      <c r="G161" s="253"/>
      <c r="H161" s="253"/>
      <c r="I161" s="253"/>
      <c r="J161" s="253"/>
      <c r="K161" s="253"/>
      <c r="L161" s="253"/>
      <c r="M161" s="253"/>
      <c r="N161" s="254"/>
      <c r="O161" s="253"/>
      <c r="P161" s="253"/>
      <c r="Q161" s="253"/>
      <c r="R161" s="253"/>
      <c r="S161" s="254"/>
      <c r="T161" s="253"/>
      <c r="U161" s="253"/>
      <c r="V161" s="254"/>
      <c r="W161" s="253"/>
      <c r="X161" s="253"/>
      <c r="Y161" s="253"/>
      <c r="Z161" s="254"/>
      <c r="AB161" s="253"/>
      <c r="AC161" s="254"/>
      <c r="AE161" s="253"/>
      <c r="AF161" s="254"/>
      <c r="AH161" s="253"/>
      <c r="AI161" s="254"/>
      <c r="AK161" s="253"/>
      <c r="AL161" s="254"/>
      <c r="AN161" s="253"/>
      <c r="AO161" s="254"/>
    </row>
    <row r="162" spans="3:41" x14ac:dyDescent="0.25">
      <c r="C162" s="252"/>
      <c r="D162" s="252"/>
      <c r="E162" s="252"/>
      <c r="F162" s="253"/>
      <c r="G162" s="253"/>
      <c r="H162" s="253"/>
      <c r="I162" s="253"/>
      <c r="J162" s="253"/>
      <c r="K162" s="253"/>
      <c r="L162" s="253"/>
      <c r="M162" s="253"/>
      <c r="N162" s="254"/>
      <c r="O162" s="253"/>
      <c r="P162" s="253"/>
      <c r="Q162" s="253"/>
      <c r="R162" s="253"/>
      <c r="S162" s="254"/>
      <c r="T162" s="253"/>
      <c r="U162" s="253"/>
      <c r="V162" s="254"/>
      <c r="W162" s="253"/>
      <c r="X162" s="253"/>
      <c r="Y162" s="253"/>
      <c r="Z162" s="254"/>
      <c r="AB162" s="253"/>
      <c r="AC162" s="254"/>
      <c r="AE162" s="253"/>
      <c r="AF162" s="254"/>
      <c r="AH162" s="253"/>
      <c r="AI162" s="254"/>
      <c r="AK162" s="253"/>
      <c r="AL162" s="254"/>
      <c r="AN162" s="253"/>
      <c r="AO162" s="254"/>
    </row>
    <row r="163" spans="3:41" x14ac:dyDescent="0.25">
      <c r="C163" s="252"/>
      <c r="D163" s="252"/>
      <c r="E163" s="252"/>
      <c r="F163" s="253"/>
      <c r="G163" s="253"/>
      <c r="H163" s="253"/>
      <c r="I163" s="253"/>
      <c r="J163" s="253"/>
      <c r="K163" s="253"/>
      <c r="L163" s="253"/>
      <c r="M163" s="253"/>
      <c r="N163" s="254"/>
      <c r="O163" s="253"/>
      <c r="P163" s="253"/>
      <c r="Q163" s="253"/>
      <c r="R163" s="253"/>
      <c r="S163" s="254"/>
      <c r="T163" s="253"/>
      <c r="U163" s="253"/>
      <c r="V163" s="254"/>
      <c r="W163" s="253"/>
      <c r="X163" s="253"/>
      <c r="Y163" s="253"/>
      <c r="Z163" s="254"/>
      <c r="AB163" s="253"/>
      <c r="AC163" s="254"/>
      <c r="AE163" s="253"/>
      <c r="AF163" s="254"/>
      <c r="AH163" s="253"/>
      <c r="AI163" s="254"/>
      <c r="AK163" s="253"/>
      <c r="AL163" s="254"/>
      <c r="AN163" s="253"/>
      <c r="AO163" s="254"/>
    </row>
    <row r="164" spans="3:41" x14ac:dyDescent="0.25">
      <c r="C164" s="252"/>
      <c r="D164" s="252"/>
      <c r="E164" s="252"/>
      <c r="F164" s="253"/>
      <c r="G164" s="253"/>
      <c r="H164" s="253"/>
      <c r="I164" s="253"/>
      <c r="J164" s="253"/>
      <c r="K164" s="253"/>
      <c r="L164" s="253"/>
      <c r="M164" s="253"/>
      <c r="N164" s="254"/>
      <c r="O164" s="253"/>
      <c r="P164" s="253"/>
      <c r="Q164" s="253"/>
      <c r="R164" s="253"/>
      <c r="S164" s="254"/>
      <c r="T164" s="253"/>
      <c r="U164" s="253"/>
      <c r="V164" s="254"/>
      <c r="W164" s="253"/>
      <c r="X164" s="253"/>
      <c r="Y164" s="253"/>
      <c r="Z164" s="254"/>
      <c r="AB164" s="253"/>
      <c r="AC164" s="254"/>
      <c r="AE164" s="253"/>
      <c r="AF164" s="254"/>
      <c r="AH164" s="253"/>
      <c r="AI164" s="254"/>
      <c r="AK164" s="253"/>
      <c r="AL164" s="254"/>
      <c r="AN164" s="253"/>
      <c r="AO164" s="254"/>
    </row>
    <row r="165" spans="3:41" x14ac:dyDescent="0.25">
      <c r="C165" s="252"/>
      <c r="D165" s="252"/>
      <c r="E165" s="252"/>
      <c r="F165" s="253"/>
      <c r="G165" s="253"/>
      <c r="H165" s="253"/>
      <c r="I165" s="253"/>
      <c r="J165" s="253"/>
      <c r="K165" s="253"/>
      <c r="L165" s="253"/>
      <c r="M165" s="253"/>
      <c r="N165" s="254"/>
      <c r="O165" s="253"/>
      <c r="P165" s="253"/>
      <c r="Q165" s="253"/>
      <c r="R165" s="253"/>
      <c r="S165" s="254"/>
      <c r="T165" s="253"/>
      <c r="U165" s="253"/>
      <c r="V165" s="254"/>
      <c r="W165" s="253"/>
      <c r="X165" s="253"/>
      <c r="Y165" s="253"/>
      <c r="Z165" s="254"/>
      <c r="AB165" s="253"/>
      <c r="AC165" s="254"/>
      <c r="AE165" s="253"/>
      <c r="AF165" s="254"/>
      <c r="AH165" s="253"/>
      <c r="AI165" s="254"/>
      <c r="AK165" s="253"/>
      <c r="AL165" s="254"/>
      <c r="AN165" s="253"/>
      <c r="AO165" s="254"/>
    </row>
    <row r="166" spans="3:41" x14ac:dyDescent="0.25">
      <c r="C166" s="252"/>
      <c r="D166" s="252"/>
      <c r="E166" s="252"/>
      <c r="F166" s="253"/>
      <c r="G166" s="253"/>
      <c r="H166" s="253"/>
      <c r="I166" s="253"/>
      <c r="J166" s="253"/>
      <c r="K166" s="253"/>
      <c r="L166" s="253"/>
      <c r="M166" s="253"/>
      <c r="N166" s="254"/>
      <c r="O166" s="253"/>
      <c r="P166" s="253"/>
      <c r="Q166" s="253"/>
      <c r="R166" s="253"/>
      <c r="S166" s="254"/>
      <c r="T166" s="253"/>
      <c r="U166" s="253"/>
      <c r="V166" s="254"/>
      <c r="W166" s="253"/>
      <c r="X166" s="253"/>
      <c r="Y166" s="253"/>
      <c r="Z166" s="254"/>
      <c r="AB166" s="253"/>
      <c r="AC166" s="254"/>
      <c r="AE166" s="253"/>
      <c r="AF166" s="254"/>
      <c r="AH166" s="253"/>
      <c r="AI166" s="254"/>
      <c r="AK166" s="253"/>
      <c r="AL166" s="254"/>
      <c r="AN166" s="253"/>
      <c r="AO166" s="254"/>
    </row>
    <row r="167" spans="3:41" x14ac:dyDescent="0.25">
      <c r="C167" s="252"/>
      <c r="D167" s="252"/>
      <c r="E167" s="252"/>
      <c r="F167" s="253"/>
      <c r="G167" s="253"/>
      <c r="H167" s="253"/>
      <c r="I167" s="253"/>
      <c r="J167" s="253"/>
      <c r="K167" s="253"/>
      <c r="L167" s="253"/>
      <c r="M167" s="253"/>
      <c r="N167" s="254"/>
      <c r="O167" s="253"/>
      <c r="P167" s="253"/>
      <c r="Q167" s="253"/>
      <c r="R167" s="253"/>
      <c r="S167" s="254"/>
      <c r="T167" s="253"/>
      <c r="U167" s="253"/>
      <c r="V167" s="254"/>
      <c r="W167" s="253"/>
      <c r="X167" s="253"/>
      <c r="Y167" s="253"/>
      <c r="Z167" s="254"/>
      <c r="AB167" s="253"/>
      <c r="AC167" s="254"/>
      <c r="AE167" s="253"/>
      <c r="AF167" s="254"/>
      <c r="AH167" s="253"/>
      <c r="AI167" s="254"/>
      <c r="AK167" s="253"/>
      <c r="AL167" s="254"/>
      <c r="AN167" s="253"/>
      <c r="AO167" s="254"/>
    </row>
    <row r="168" spans="3:41" x14ac:dyDescent="0.25">
      <c r="C168" s="252"/>
      <c r="D168" s="252"/>
      <c r="E168" s="252"/>
      <c r="F168" s="253"/>
      <c r="G168" s="253"/>
      <c r="H168" s="253"/>
      <c r="I168" s="253"/>
      <c r="J168" s="253"/>
      <c r="K168" s="253"/>
      <c r="L168" s="253"/>
      <c r="M168" s="253"/>
      <c r="N168" s="254"/>
      <c r="O168" s="253"/>
      <c r="P168" s="253"/>
      <c r="Q168" s="253"/>
      <c r="R168" s="253"/>
      <c r="S168" s="254"/>
      <c r="T168" s="253"/>
      <c r="U168" s="253"/>
      <c r="V168" s="254"/>
      <c r="W168" s="253"/>
      <c r="X168" s="253"/>
      <c r="Y168" s="253"/>
      <c r="Z168" s="254"/>
      <c r="AB168" s="253"/>
      <c r="AC168" s="254"/>
      <c r="AE168" s="253"/>
      <c r="AF168" s="254"/>
      <c r="AH168" s="253"/>
      <c r="AI168" s="254"/>
      <c r="AK168" s="253"/>
      <c r="AL168" s="254"/>
      <c r="AN168" s="253"/>
      <c r="AO168" s="254"/>
    </row>
    <row r="169" spans="3:41" x14ac:dyDescent="0.25">
      <c r="C169" s="252"/>
      <c r="D169" s="252"/>
      <c r="E169" s="252"/>
      <c r="F169" s="253"/>
      <c r="G169" s="253"/>
      <c r="H169" s="253"/>
      <c r="I169" s="253"/>
      <c r="J169" s="253"/>
      <c r="K169" s="253"/>
      <c r="L169" s="253"/>
      <c r="M169" s="253"/>
      <c r="N169" s="254"/>
      <c r="O169" s="253"/>
      <c r="P169" s="253"/>
      <c r="Q169" s="253"/>
      <c r="R169" s="253"/>
      <c r="S169" s="254"/>
      <c r="T169" s="253"/>
      <c r="U169" s="253"/>
      <c r="V169" s="254"/>
      <c r="W169" s="253"/>
      <c r="X169" s="253"/>
      <c r="Y169" s="253"/>
      <c r="Z169" s="254"/>
      <c r="AB169" s="253"/>
      <c r="AC169" s="254"/>
      <c r="AE169" s="253"/>
      <c r="AF169" s="254"/>
      <c r="AH169" s="253"/>
      <c r="AI169" s="254"/>
      <c r="AK169" s="253"/>
      <c r="AL169" s="254"/>
      <c r="AN169" s="253"/>
      <c r="AO169" s="254"/>
    </row>
    <row r="170" spans="3:41" x14ac:dyDescent="0.25">
      <c r="C170" s="252"/>
      <c r="D170" s="252"/>
      <c r="E170" s="252"/>
      <c r="F170" s="253"/>
      <c r="G170" s="253"/>
      <c r="H170" s="253"/>
      <c r="I170" s="253"/>
      <c r="J170" s="253"/>
      <c r="K170" s="253"/>
      <c r="L170" s="253"/>
      <c r="M170" s="253"/>
      <c r="N170" s="254"/>
      <c r="O170" s="253"/>
      <c r="P170" s="253"/>
      <c r="Q170" s="253"/>
      <c r="R170" s="253"/>
      <c r="S170" s="254"/>
      <c r="T170" s="253"/>
      <c r="U170" s="253"/>
      <c r="V170" s="254"/>
      <c r="W170" s="253"/>
      <c r="X170" s="253"/>
      <c r="Y170" s="253"/>
      <c r="Z170" s="254"/>
      <c r="AB170" s="253"/>
      <c r="AC170" s="254"/>
      <c r="AE170" s="253"/>
      <c r="AF170" s="254"/>
      <c r="AH170" s="253"/>
      <c r="AI170" s="254"/>
      <c r="AK170" s="253"/>
      <c r="AL170" s="254"/>
      <c r="AN170" s="253"/>
      <c r="AO170" s="254"/>
    </row>
    <row r="171" spans="3:41" x14ac:dyDescent="0.25">
      <c r="C171" s="252"/>
      <c r="D171" s="252"/>
      <c r="E171" s="252"/>
      <c r="F171" s="253"/>
      <c r="G171" s="253"/>
      <c r="H171" s="253"/>
      <c r="I171" s="253"/>
      <c r="J171" s="253"/>
      <c r="K171" s="253"/>
      <c r="L171" s="253"/>
      <c r="M171" s="253"/>
      <c r="N171" s="254"/>
      <c r="O171" s="253"/>
      <c r="P171" s="253"/>
      <c r="Q171" s="253"/>
      <c r="R171" s="253"/>
      <c r="S171" s="254"/>
      <c r="T171" s="253"/>
      <c r="U171" s="253"/>
      <c r="V171" s="254"/>
      <c r="W171" s="253"/>
      <c r="X171" s="253"/>
      <c r="Y171" s="253"/>
      <c r="Z171" s="254"/>
      <c r="AB171" s="253"/>
      <c r="AC171" s="254"/>
      <c r="AE171" s="253"/>
      <c r="AF171" s="254"/>
      <c r="AH171" s="253"/>
      <c r="AI171" s="254"/>
      <c r="AK171" s="253"/>
      <c r="AL171" s="254"/>
      <c r="AN171" s="253"/>
      <c r="AO171" s="254"/>
    </row>
    <row r="172" spans="3:41" x14ac:dyDescent="0.25">
      <c r="C172" s="252"/>
      <c r="D172" s="252"/>
      <c r="E172" s="252"/>
      <c r="F172" s="253"/>
      <c r="G172" s="253"/>
      <c r="H172" s="253"/>
      <c r="I172" s="253"/>
      <c r="J172" s="253"/>
      <c r="K172" s="253"/>
      <c r="L172" s="253"/>
      <c r="M172" s="253"/>
      <c r="N172" s="254"/>
      <c r="O172" s="253"/>
      <c r="P172" s="253"/>
      <c r="Q172" s="253"/>
      <c r="R172" s="253"/>
      <c r="S172" s="254"/>
      <c r="T172" s="253"/>
      <c r="U172" s="253"/>
      <c r="V172" s="254"/>
      <c r="W172" s="253"/>
      <c r="X172" s="253"/>
      <c r="Y172" s="253"/>
      <c r="Z172" s="254"/>
      <c r="AB172" s="253"/>
      <c r="AC172" s="254"/>
      <c r="AE172" s="253"/>
      <c r="AF172" s="254"/>
      <c r="AH172" s="253"/>
      <c r="AI172" s="254"/>
      <c r="AK172" s="253"/>
      <c r="AL172" s="254"/>
      <c r="AN172" s="253"/>
      <c r="AO172" s="254"/>
    </row>
    <row r="173" spans="3:41" x14ac:dyDescent="0.25">
      <c r="C173" s="252"/>
      <c r="D173" s="252"/>
      <c r="E173" s="252"/>
      <c r="F173" s="253"/>
      <c r="G173" s="253"/>
      <c r="H173" s="253"/>
      <c r="I173" s="253"/>
      <c r="J173" s="253"/>
      <c r="K173" s="253"/>
      <c r="L173" s="253"/>
      <c r="M173" s="253"/>
      <c r="N173" s="254"/>
      <c r="O173" s="253"/>
      <c r="P173" s="253"/>
      <c r="Q173" s="253"/>
      <c r="R173" s="253"/>
      <c r="S173" s="254"/>
      <c r="T173" s="253"/>
      <c r="U173" s="253"/>
      <c r="V173" s="254"/>
      <c r="W173" s="253"/>
      <c r="X173" s="253"/>
      <c r="Y173" s="253"/>
      <c r="Z173" s="254"/>
      <c r="AB173" s="253"/>
      <c r="AC173" s="254"/>
      <c r="AE173" s="253"/>
      <c r="AF173" s="254"/>
      <c r="AH173" s="253"/>
      <c r="AI173" s="254"/>
      <c r="AK173" s="253"/>
      <c r="AL173" s="254"/>
      <c r="AN173" s="253"/>
      <c r="AO173" s="254"/>
    </row>
    <row r="174" spans="3:41" x14ac:dyDescent="0.25">
      <c r="C174" s="252"/>
      <c r="D174" s="252"/>
      <c r="E174" s="252"/>
      <c r="F174" s="253"/>
      <c r="G174" s="253"/>
      <c r="H174" s="253"/>
      <c r="I174" s="253"/>
      <c r="J174" s="253"/>
      <c r="K174" s="253"/>
      <c r="L174" s="253"/>
      <c r="M174" s="253"/>
      <c r="N174" s="254"/>
      <c r="O174" s="253"/>
      <c r="P174" s="253"/>
      <c r="Q174" s="253"/>
      <c r="R174" s="253"/>
      <c r="S174" s="254"/>
      <c r="T174" s="253"/>
      <c r="U174" s="253"/>
      <c r="V174" s="254"/>
      <c r="W174" s="253"/>
      <c r="X174" s="253"/>
      <c r="Y174" s="253"/>
      <c r="Z174" s="254"/>
      <c r="AB174" s="253"/>
      <c r="AC174" s="254"/>
      <c r="AE174" s="253"/>
      <c r="AF174" s="254"/>
      <c r="AH174" s="253"/>
      <c r="AI174" s="254"/>
      <c r="AK174" s="253"/>
      <c r="AL174" s="254"/>
      <c r="AN174" s="253"/>
      <c r="AO174" s="254"/>
    </row>
    <row r="175" spans="3:41" x14ac:dyDescent="0.25">
      <c r="C175" s="252"/>
      <c r="D175" s="252"/>
      <c r="E175" s="252"/>
      <c r="F175" s="253"/>
      <c r="G175" s="253"/>
      <c r="H175" s="253"/>
      <c r="I175" s="253"/>
      <c r="J175" s="253"/>
      <c r="K175" s="253"/>
      <c r="L175" s="253"/>
      <c r="M175" s="253"/>
      <c r="N175" s="254"/>
      <c r="O175" s="253"/>
      <c r="P175" s="253"/>
      <c r="Q175" s="253"/>
      <c r="R175" s="253"/>
      <c r="S175" s="254"/>
      <c r="T175" s="253"/>
      <c r="U175" s="253"/>
      <c r="V175" s="254"/>
      <c r="W175" s="253"/>
      <c r="X175" s="253"/>
      <c r="Y175" s="253"/>
      <c r="Z175" s="254"/>
      <c r="AB175" s="253"/>
      <c r="AC175" s="254"/>
      <c r="AE175" s="253"/>
      <c r="AF175" s="254"/>
      <c r="AH175" s="253"/>
      <c r="AI175" s="254"/>
      <c r="AK175" s="253"/>
      <c r="AL175" s="254"/>
      <c r="AN175" s="253"/>
      <c r="AO175" s="254"/>
    </row>
    <row r="176" spans="3:41" x14ac:dyDescent="0.25">
      <c r="C176" s="252"/>
      <c r="D176" s="252"/>
      <c r="E176" s="252"/>
      <c r="F176" s="253"/>
      <c r="G176" s="253"/>
      <c r="H176" s="253"/>
      <c r="I176" s="253"/>
      <c r="J176" s="253"/>
      <c r="K176" s="253"/>
      <c r="L176" s="253"/>
      <c r="M176" s="253"/>
      <c r="N176" s="254"/>
      <c r="O176" s="253"/>
      <c r="P176" s="253"/>
      <c r="Q176" s="253"/>
      <c r="R176" s="253"/>
      <c r="S176" s="254"/>
      <c r="T176" s="253"/>
      <c r="U176" s="253"/>
      <c r="V176" s="254"/>
      <c r="W176" s="253"/>
      <c r="X176" s="253"/>
      <c r="Y176" s="253"/>
      <c r="Z176" s="254"/>
      <c r="AB176" s="253"/>
      <c r="AC176" s="254"/>
      <c r="AE176" s="253"/>
      <c r="AF176" s="254"/>
      <c r="AH176" s="253"/>
      <c r="AI176" s="254"/>
      <c r="AK176" s="253"/>
      <c r="AL176" s="254"/>
      <c r="AN176" s="253"/>
      <c r="AO176" s="254"/>
    </row>
    <row r="177" spans="3:41" x14ac:dyDescent="0.25">
      <c r="C177" s="252"/>
      <c r="D177" s="252"/>
      <c r="E177" s="252"/>
      <c r="F177" s="253"/>
      <c r="G177" s="253"/>
      <c r="H177" s="253"/>
      <c r="I177" s="253"/>
      <c r="J177" s="253"/>
      <c r="K177" s="253"/>
      <c r="L177" s="253"/>
      <c r="M177" s="253"/>
      <c r="N177" s="254"/>
      <c r="O177" s="253"/>
      <c r="P177" s="253"/>
      <c r="Q177" s="253"/>
      <c r="R177" s="253"/>
      <c r="S177" s="254"/>
      <c r="T177" s="253"/>
      <c r="U177" s="253"/>
      <c r="V177" s="254"/>
      <c r="W177" s="253"/>
      <c r="X177" s="253"/>
      <c r="Y177" s="253"/>
      <c r="Z177" s="254"/>
      <c r="AB177" s="253"/>
      <c r="AC177" s="254"/>
      <c r="AE177" s="253"/>
      <c r="AF177" s="254"/>
      <c r="AH177" s="253"/>
      <c r="AI177" s="254"/>
      <c r="AK177" s="253"/>
      <c r="AL177" s="254"/>
      <c r="AN177" s="253"/>
      <c r="AO177" s="254"/>
    </row>
    <row r="178" spans="3:41" x14ac:dyDescent="0.25">
      <c r="C178" s="252"/>
      <c r="D178" s="252"/>
      <c r="E178" s="252"/>
      <c r="F178" s="253"/>
      <c r="G178" s="253"/>
      <c r="H178" s="253"/>
      <c r="I178" s="253"/>
      <c r="J178" s="253"/>
      <c r="K178" s="253"/>
      <c r="L178" s="253"/>
      <c r="M178" s="253"/>
      <c r="N178" s="254"/>
      <c r="O178" s="253"/>
      <c r="P178" s="253"/>
      <c r="Q178" s="253"/>
      <c r="R178" s="253"/>
      <c r="S178" s="254"/>
      <c r="T178" s="253"/>
      <c r="U178" s="253"/>
      <c r="V178" s="254"/>
      <c r="W178" s="253"/>
      <c r="X178" s="253"/>
      <c r="Y178" s="253"/>
      <c r="Z178" s="254"/>
      <c r="AB178" s="253"/>
      <c r="AC178" s="254"/>
      <c r="AE178" s="253"/>
      <c r="AF178" s="254"/>
      <c r="AH178" s="253"/>
      <c r="AI178" s="254"/>
      <c r="AK178" s="253"/>
      <c r="AL178" s="254"/>
      <c r="AN178" s="253"/>
      <c r="AO178" s="254"/>
    </row>
    <row r="179" spans="3:41" x14ac:dyDescent="0.25">
      <c r="C179" s="252"/>
      <c r="D179" s="252"/>
      <c r="E179" s="252"/>
      <c r="F179" s="253"/>
      <c r="G179" s="253"/>
      <c r="H179" s="253"/>
      <c r="I179" s="253"/>
      <c r="J179" s="253"/>
      <c r="K179" s="253"/>
      <c r="L179" s="253"/>
      <c r="M179" s="253"/>
      <c r="N179" s="254"/>
      <c r="O179" s="253"/>
      <c r="P179" s="253"/>
      <c r="Q179" s="253"/>
      <c r="R179" s="253"/>
      <c r="S179" s="254"/>
      <c r="T179" s="253"/>
      <c r="U179" s="253"/>
      <c r="V179" s="254"/>
      <c r="W179" s="253"/>
      <c r="X179" s="253"/>
      <c r="Y179" s="253"/>
      <c r="Z179" s="254"/>
      <c r="AB179" s="253"/>
      <c r="AC179" s="254"/>
      <c r="AE179" s="253"/>
      <c r="AF179" s="254"/>
      <c r="AH179" s="253"/>
      <c r="AI179" s="254"/>
      <c r="AK179" s="253"/>
      <c r="AL179" s="254"/>
      <c r="AN179" s="253"/>
      <c r="AO179" s="254"/>
    </row>
    <row r="180" spans="3:41" x14ac:dyDescent="0.25">
      <c r="C180" s="252"/>
      <c r="D180" s="252"/>
      <c r="E180" s="252"/>
      <c r="F180" s="253"/>
      <c r="G180" s="253"/>
      <c r="H180" s="253"/>
      <c r="I180" s="253"/>
      <c r="J180" s="253"/>
      <c r="K180" s="253"/>
      <c r="L180" s="253"/>
      <c r="M180" s="253"/>
      <c r="N180" s="254"/>
      <c r="O180" s="253"/>
      <c r="P180" s="253"/>
      <c r="Q180" s="253"/>
      <c r="R180" s="253"/>
      <c r="S180" s="254"/>
      <c r="T180" s="253"/>
      <c r="U180" s="253"/>
      <c r="V180" s="254"/>
      <c r="W180" s="253"/>
      <c r="X180" s="253"/>
      <c r="Y180" s="253"/>
      <c r="Z180" s="254"/>
      <c r="AB180" s="253"/>
      <c r="AC180" s="254"/>
      <c r="AE180" s="253"/>
      <c r="AF180" s="254"/>
      <c r="AH180" s="253"/>
      <c r="AI180" s="254"/>
      <c r="AK180" s="253"/>
      <c r="AL180" s="254"/>
      <c r="AN180" s="253"/>
      <c r="AO180" s="254"/>
    </row>
    <row r="181" spans="3:41" x14ac:dyDescent="0.25">
      <c r="C181" s="252"/>
      <c r="D181" s="252"/>
      <c r="E181" s="252"/>
      <c r="F181" s="253"/>
      <c r="G181" s="253"/>
      <c r="H181" s="253"/>
      <c r="I181" s="253"/>
      <c r="J181" s="253"/>
      <c r="K181" s="253"/>
      <c r="L181" s="253"/>
      <c r="M181" s="253"/>
      <c r="N181" s="254"/>
      <c r="O181" s="253"/>
      <c r="P181" s="253"/>
      <c r="Q181" s="253"/>
      <c r="R181" s="253"/>
      <c r="S181" s="254"/>
      <c r="T181" s="253"/>
      <c r="U181" s="253"/>
      <c r="V181" s="254"/>
      <c r="W181" s="253"/>
      <c r="X181" s="253"/>
      <c r="Y181" s="253"/>
      <c r="Z181" s="254"/>
      <c r="AB181" s="253"/>
      <c r="AC181" s="254"/>
      <c r="AE181" s="253"/>
      <c r="AF181" s="254"/>
      <c r="AH181" s="253"/>
      <c r="AI181" s="254"/>
      <c r="AK181" s="253"/>
      <c r="AL181" s="254"/>
      <c r="AN181" s="253"/>
      <c r="AO181" s="254"/>
    </row>
    <row r="182" spans="3:41" x14ac:dyDescent="0.25">
      <c r="C182" s="252"/>
      <c r="D182" s="252"/>
      <c r="E182" s="252"/>
      <c r="F182" s="253"/>
      <c r="G182" s="253"/>
      <c r="H182" s="253"/>
      <c r="I182" s="253"/>
      <c r="J182" s="253"/>
      <c r="K182" s="253"/>
      <c r="L182" s="253"/>
      <c r="M182" s="253"/>
      <c r="N182" s="254"/>
      <c r="O182" s="253"/>
      <c r="P182" s="253"/>
      <c r="Q182" s="253"/>
      <c r="R182" s="253"/>
      <c r="S182" s="254"/>
      <c r="T182" s="253"/>
      <c r="U182" s="253"/>
      <c r="V182" s="254"/>
      <c r="W182" s="253"/>
      <c r="X182" s="253"/>
      <c r="Y182" s="253"/>
      <c r="Z182" s="254"/>
      <c r="AB182" s="253"/>
      <c r="AC182" s="254"/>
      <c r="AE182" s="253"/>
      <c r="AF182" s="254"/>
      <c r="AH182" s="253"/>
      <c r="AI182" s="254"/>
      <c r="AK182" s="253"/>
      <c r="AL182" s="254"/>
      <c r="AN182" s="253"/>
      <c r="AO182" s="254"/>
    </row>
    <row r="183" spans="3:41" x14ac:dyDescent="0.25">
      <c r="C183" s="252"/>
      <c r="D183" s="252"/>
      <c r="E183" s="252"/>
      <c r="F183" s="253"/>
      <c r="G183" s="253"/>
      <c r="H183" s="253"/>
      <c r="I183" s="253"/>
      <c r="J183" s="253"/>
      <c r="K183" s="253"/>
      <c r="L183" s="253"/>
      <c r="M183" s="253"/>
      <c r="N183" s="254"/>
      <c r="O183" s="253"/>
      <c r="P183" s="253"/>
      <c r="Q183" s="253"/>
      <c r="R183" s="253"/>
      <c r="S183" s="254"/>
      <c r="T183" s="253"/>
      <c r="U183" s="253"/>
      <c r="V183" s="254"/>
      <c r="W183" s="253"/>
      <c r="X183" s="253"/>
      <c r="Y183" s="253"/>
      <c r="Z183" s="254"/>
      <c r="AB183" s="253"/>
      <c r="AC183" s="254"/>
      <c r="AE183" s="253"/>
      <c r="AF183" s="254"/>
      <c r="AH183" s="253"/>
      <c r="AI183" s="254"/>
      <c r="AK183" s="253"/>
      <c r="AL183" s="254"/>
      <c r="AN183" s="253"/>
      <c r="AO183" s="254"/>
    </row>
    <row r="184" spans="3:41" x14ac:dyDescent="0.25">
      <c r="C184" s="252"/>
      <c r="D184" s="252"/>
      <c r="E184" s="252"/>
      <c r="F184" s="253"/>
      <c r="G184" s="253"/>
      <c r="H184" s="253"/>
      <c r="I184" s="253"/>
      <c r="J184" s="253"/>
      <c r="K184" s="253"/>
      <c r="L184" s="253"/>
      <c r="M184" s="253"/>
      <c r="N184" s="254"/>
      <c r="O184" s="253"/>
      <c r="P184" s="253"/>
      <c r="Q184" s="253"/>
      <c r="R184" s="253"/>
      <c r="S184" s="254"/>
      <c r="T184" s="253"/>
      <c r="U184" s="253"/>
      <c r="V184" s="254"/>
      <c r="W184" s="253"/>
      <c r="X184" s="253"/>
      <c r="Y184" s="253"/>
      <c r="Z184" s="254"/>
      <c r="AB184" s="253"/>
      <c r="AC184" s="254"/>
      <c r="AE184" s="253"/>
      <c r="AF184" s="254"/>
      <c r="AH184" s="253"/>
      <c r="AI184" s="254"/>
      <c r="AK184" s="253"/>
      <c r="AL184" s="254"/>
      <c r="AN184" s="253"/>
      <c r="AO184" s="254"/>
    </row>
    <row r="185" spans="3:41" x14ac:dyDescent="0.25">
      <c r="C185" s="252"/>
      <c r="D185" s="252"/>
      <c r="E185" s="252"/>
      <c r="F185" s="253"/>
      <c r="G185" s="253"/>
      <c r="H185" s="253"/>
      <c r="I185" s="253"/>
      <c r="J185" s="253"/>
      <c r="K185" s="253"/>
      <c r="L185" s="253"/>
      <c r="M185" s="253"/>
      <c r="N185" s="254"/>
      <c r="O185" s="253"/>
      <c r="P185" s="253"/>
      <c r="Q185" s="253"/>
      <c r="R185" s="253"/>
      <c r="S185" s="254"/>
      <c r="T185" s="253"/>
      <c r="U185" s="253"/>
      <c r="V185" s="254"/>
      <c r="W185" s="253"/>
      <c r="X185" s="253"/>
      <c r="Y185" s="253"/>
      <c r="Z185" s="254"/>
      <c r="AB185" s="253"/>
      <c r="AC185" s="254"/>
      <c r="AE185" s="253"/>
      <c r="AF185" s="254"/>
      <c r="AH185" s="253"/>
      <c r="AI185" s="254"/>
      <c r="AK185" s="253"/>
      <c r="AL185" s="254"/>
      <c r="AN185" s="253"/>
      <c r="AO185" s="254"/>
    </row>
    <row r="186" spans="3:41" x14ac:dyDescent="0.25">
      <c r="C186" s="252"/>
      <c r="D186" s="252"/>
      <c r="E186" s="252"/>
      <c r="F186" s="253"/>
      <c r="G186" s="253"/>
      <c r="H186" s="253"/>
      <c r="I186" s="253"/>
      <c r="J186" s="253"/>
      <c r="K186" s="253"/>
      <c r="L186" s="253"/>
      <c r="M186" s="253"/>
      <c r="N186" s="254"/>
      <c r="O186" s="253"/>
      <c r="P186" s="253"/>
      <c r="Q186" s="253"/>
      <c r="R186" s="253"/>
      <c r="S186" s="254"/>
      <c r="T186" s="253"/>
      <c r="U186" s="253"/>
      <c r="V186" s="254"/>
      <c r="W186" s="253"/>
      <c r="X186" s="253"/>
      <c r="Y186" s="253"/>
      <c r="Z186" s="254"/>
      <c r="AB186" s="253"/>
      <c r="AC186" s="254"/>
      <c r="AE186" s="253"/>
      <c r="AF186" s="254"/>
      <c r="AH186" s="253"/>
      <c r="AI186" s="254"/>
      <c r="AK186" s="253"/>
      <c r="AL186" s="254"/>
      <c r="AN186" s="253"/>
      <c r="AO186" s="254"/>
    </row>
    <row r="187" spans="3:41" x14ac:dyDescent="0.25">
      <c r="C187" s="252"/>
      <c r="D187" s="252"/>
      <c r="E187" s="252"/>
      <c r="F187" s="253"/>
      <c r="G187" s="253"/>
      <c r="H187" s="253"/>
      <c r="I187" s="253"/>
      <c r="J187" s="253"/>
      <c r="K187" s="253"/>
      <c r="L187" s="253"/>
      <c r="M187" s="253"/>
      <c r="N187" s="254"/>
      <c r="O187" s="253"/>
      <c r="P187" s="253"/>
      <c r="Q187" s="253"/>
      <c r="R187" s="253"/>
      <c r="S187" s="254"/>
      <c r="T187" s="253"/>
      <c r="U187" s="253"/>
      <c r="V187" s="254"/>
      <c r="W187" s="253"/>
      <c r="X187" s="253"/>
      <c r="Y187" s="253"/>
      <c r="Z187" s="254"/>
      <c r="AB187" s="253"/>
      <c r="AC187" s="254"/>
      <c r="AE187" s="253"/>
      <c r="AF187" s="254"/>
      <c r="AH187" s="253"/>
      <c r="AI187" s="254"/>
      <c r="AK187" s="253"/>
      <c r="AL187" s="254"/>
      <c r="AN187" s="253"/>
      <c r="AO187" s="254"/>
    </row>
    <row r="188" spans="3:41" x14ac:dyDescent="0.25">
      <c r="C188" s="252"/>
      <c r="D188" s="252"/>
      <c r="E188" s="252"/>
      <c r="F188" s="253"/>
      <c r="G188" s="253"/>
      <c r="H188" s="253"/>
      <c r="I188" s="253"/>
      <c r="J188" s="253"/>
      <c r="K188" s="253"/>
      <c r="L188" s="253"/>
      <c r="M188" s="253"/>
      <c r="N188" s="254"/>
      <c r="O188" s="253"/>
      <c r="P188" s="253"/>
      <c r="Q188" s="253"/>
      <c r="R188" s="253"/>
      <c r="S188" s="254"/>
      <c r="T188" s="253"/>
      <c r="U188" s="253"/>
      <c r="V188" s="254"/>
      <c r="W188" s="253"/>
      <c r="X188" s="253"/>
      <c r="Y188" s="253"/>
      <c r="Z188" s="254"/>
      <c r="AB188" s="253"/>
      <c r="AC188" s="254"/>
      <c r="AE188" s="253"/>
      <c r="AF188" s="254"/>
      <c r="AH188" s="253"/>
      <c r="AI188" s="254"/>
      <c r="AK188" s="253"/>
      <c r="AL188" s="254"/>
      <c r="AN188" s="253"/>
      <c r="AO188" s="254"/>
    </row>
    <row r="189" spans="3:41" x14ac:dyDescent="0.25">
      <c r="C189" s="252"/>
      <c r="D189" s="252"/>
      <c r="E189" s="252"/>
      <c r="F189" s="253"/>
      <c r="G189" s="253"/>
      <c r="H189" s="253"/>
      <c r="I189" s="253"/>
      <c r="J189" s="253"/>
      <c r="K189" s="253"/>
      <c r="L189" s="253"/>
      <c r="M189" s="253"/>
      <c r="N189" s="254"/>
      <c r="O189" s="253"/>
      <c r="P189" s="253"/>
      <c r="Q189" s="253"/>
      <c r="R189" s="253"/>
      <c r="S189" s="254"/>
      <c r="T189" s="253"/>
      <c r="U189" s="253"/>
      <c r="V189" s="254"/>
      <c r="W189" s="253"/>
      <c r="X189" s="253"/>
      <c r="Y189" s="253"/>
      <c r="Z189" s="254"/>
      <c r="AB189" s="253"/>
      <c r="AC189" s="254"/>
      <c r="AE189" s="253"/>
      <c r="AF189" s="254"/>
      <c r="AH189" s="253"/>
      <c r="AI189" s="254"/>
      <c r="AK189" s="253"/>
      <c r="AL189" s="254"/>
      <c r="AN189" s="253"/>
      <c r="AO189" s="254"/>
    </row>
    <row r="190" spans="3:41" x14ac:dyDescent="0.25">
      <c r="C190" s="252"/>
      <c r="D190" s="252"/>
      <c r="E190" s="252"/>
      <c r="F190" s="253"/>
      <c r="G190" s="253"/>
      <c r="H190" s="253"/>
      <c r="I190" s="253"/>
      <c r="J190" s="253"/>
      <c r="K190" s="253"/>
      <c r="L190" s="253"/>
      <c r="M190" s="253"/>
      <c r="N190" s="254"/>
      <c r="O190" s="253"/>
      <c r="P190" s="253"/>
      <c r="Q190" s="253"/>
      <c r="R190" s="253"/>
      <c r="S190" s="254"/>
      <c r="T190" s="253"/>
      <c r="U190" s="253"/>
      <c r="V190" s="254"/>
      <c r="W190" s="253"/>
      <c r="X190" s="253"/>
      <c r="Y190" s="253"/>
      <c r="Z190" s="254"/>
      <c r="AB190" s="253"/>
      <c r="AC190" s="254"/>
      <c r="AE190" s="253"/>
      <c r="AF190" s="254"/>
      <c r="AH190" s="253"/>
      <c r="AI190" s="254"/>
      <c r="AK190" s="253"/>
      <c r="AL190" s="254"/>
      <c r="AN190" s="253"/>
      <c r="AO190" s="254"/>
    </row>
    <row r="191" spans="3:41" x14ac:dyDescent="0.25">
      <c r="C191" s="252"/>
      <c r="D191" s="252"/>
      <c r="E191" s="252"/>
      <c r="F191" s="253"/>
      <c r="G191" s="253"/>
      <c r="H191" s="253"/>
      <c r="I191" s="253"/>
      <c r="J191" s="253"/>
      <c r="K191" s="253"/>
      <c r="L191" s="253"/>
      <c r="M191" s="253"/>
      <c r="N191" s="254"/>
      <c r="O191" s="253"/>
      <c r="P191" s="253"/>
      <c r="Q191" s="253"/>
      <c r="R191" s="253"/>
      <c r="S191" s="254"/>
      <c r="T191" s="253"/>
      <c r="U191" s="253"/>
      <c r="V191" s="254"/>
      <c r="W191" s="253"/>
      <c r="X191" s="253"/>
      <c r="Y191" s="253"/>
      <c r="Z191" s="254"/>
      <c r="AB191" s="253"/>
      <c r="AC191" s="254"/>
      <c r="AE191" s="253"/>
      <c r="AF191" s="254"/>
      <c r="AH191" s="253"/>
      <c r="AI191" s="254"/>
      <c r="AK191" s="253"/>
      <c r="AL191" s="254"/>
      <c r="AN191" s="253"/>
      <c r="AO191" s="254"/>
    </row>
    <row r="192" spans="3:41" x14ac:dyDescent="0.25">
      <c r="C192" s="252"/>
      <c r="D192" s="252"/>
      <c r="E192" s="252"/>
      <c r="F192" s="253"/>
      <c r="G192" s="253"/>
      <c r="H192" s="253"/>
      <c r="I192" s="253"/>
      <c r="J192" s="253"/>
      <c r="K192" s="253"/>
      <c r="L192" s="253"/>
      <c r="M192" s="253"/>
      <c r="N192" s="254"/>
      <c r="O192" s="253"/>
      <c r="P192" s="253"/>
      <c r="Q192" s="253"/>
      <c r="R192" s="253"/>
      <c r="S192" s="254"/>
      <c r="T192" s="253"/>
      <c r="U192" s="253"/>
      <c r="V192" s="254"/>
      <c r="W192" s="253"/>
      <c r="X192" s="253"/>
      <c r="Y192" s="253"/>
      <c r="Z192" s="254"/>
      <c r="AB192" s="253"/>
      <c r="AC192" s="254"/>
      <c r="AE192" s="253"/>
      <c r="AF192" s="254"/>
      <c r="AH192" s="253"/>
      <c r="AI192" s="254"/>
      <c r="AK192" s="253"/>
      <c r="AL192" s="254"/>
      <c r="AN192" s="253"/>
      <c r="AO192" s="254"/>
    </row>
    <row r="193" spans="3:41" x14ac:dyDescent="0.25">
      <c r="C193" s="252"/>
      <c r="D193" s="252"/>
      <c r="E193" s="252"/>
      <c r="F193" s="253"/>
      <c r="G193" s="253"/>
      <c r="H193" s="253"/>
      <c r="I193" s="253"/>
      <c r="J193" s="253"/>
      <c r="K193" s="253"/>
      <c r="L193" s="253"/>
      <c r="M193" s="253"/>
      <c r="N193" s="254"/>
      <c r="O193" s="253"/>
      <c r="P193" s="253"/>
      <c r="Q193" s="253"/>
      <c r="R193" s="253"/>
      <c r="S193" s="254"/>
      <c r="T193" s="253"/>
      <c r="U193" s="253"/>
      <c r="V193" s="254"/>
      <c r="W193" s="253"/>
      <c r="X193" s="253"/>
      <c r="Y193" s="253"/>
      <c r="Z193" s="254"/>
      <c r="AB193" s="253"/>
      <c r="AC193" s="254"/>
      <c r="AE193" s="253"/>
      <c r="AF193" s="254"/>
      <c r="AH193" s="253"/>
      <c r="AI193" s="254"/>
      <c r="AK193" s="253"/>
      <c r="AL193" s="254"/>
      <c r="AN193" s="253"/>
      <c r="AO193" s="254"/>
    </row>
    <row r="194" spans="3:41" x14ac:dyDescent="0.25">
      <c r="C194" s="252"/>
      <c r="D194" s="252"/>
      <c r="E194" s="252"/>
      <c r="F194" s="253"/>
      <c r="G194" s="253"/>
      <c r="H194" s="253"/>
      <c r="I194" s="253"/>
      <c r="J194" s="253"/>
      <c r="K194" s="253"/>
      <c r="L194" s="253"/>
      <c r="M194" s="253"/>
      <c r="N194" s="254"/>
      <c r="O194" s="253"/>
      <c r="P194" s="253"/>
      <c r="Q194" s="253"/>
      <c r="R194" s="253"/>
      <c r="S194" s="254"/>
      <c r="T194" s="253"/>
      <c r="U194" s="253"/>
      <c r="V194" s="254"/>
      <c r="W194" s="253"/>
      <c r="X194" s="253"/>
      <c r="Y194" s="253"/>
      <c r="Z194" s="254"/>
      <c r="AB194" s="253"/>
      <c r="AC194" s="254"/>
      <c r="AE194" s="253"/>
      <c r="AF194" s="254"/>
      <c r="AH194" s="253"/>
      <c r="AI194" s="254"/>
      <c r="AK194" s="253"/>
      <c r="AL194" s="254"/>
      <c r="AN194" s="253"/>
      <c r="AO194" s="254"/>
    </row>
    <row r="195" spans="3:41" x14ac:dyDescent="0.25">
      <c r="C195" s="252"/>
      <c r="D195" s="252"/>
      <c r="E195" s="252"/>
      <c r="F195" s="253"/>
      <c r="G195" s="253"/>
      <c r="H195" s="253"/>
      <c r="I195" s="253"/>
      <c r="J195" s="253"/>
      <c r="K195" s="253"/>
      <c r="L195" s="253"/>
      <c r="M195" s="253"/>
      <c r="N195" s="254"/>
      <c r="O195" s="253"/>
      <c r="P195" s="253"/>
      <c r="Q195" s="253"/>
      <c r="R195" s="253"/>
      <c r="S195" s="254"/>
      <c r="T195" s="253"/>
      <c r="U195" s="253"/>
      <c r="V195" s="254"/>
      <c r="W195" s="253"/>
      <c r="X195" s="253"/>
      <c r="Y195" s="253"/>
      <c r="Z195" s="254"/>
      <c r="AB195" s="253"/>
      <c r="AC195" s="254"/>
      <c r="AE195" s="253"/>
      <c r="AF195" s="254"/>
      <c r="AH195" s="253"/>
      <c r="AI195" s="254"/>
      <c r="AK195" s="253"/>
      <c r="AL195" s="254"/>
      <c r="AN195" s="253"/>
      <c r="AO195" s="254"/>
    </row>
    <row r="196" spans="3:41" x14ac:dyDescent="0.25">
      <c r="C196" s="252"/>
      <c r="D196" s="252"/>
      <c r="E196" s="252"/>
      <c r="F196" s="253"/>
      <c r="G196" s="253"/>
      <c r="H196" s="253"/>
      <c r="I196" s="253"/>
      <c r="J196" s="253"/>
      <c r="K196" s="253"/>
      <c r="L196" s="253"/>
      <c r="M196" s="253"/>
      <c r="N196" s="254"/>
      <c r="O196" s="253"/>
      <c r="P196" s="253"/>
      <c r="Q196" s="253"/>
      <c r="R196" s="253"/>
      <c r="S196" s="254"/>
      <c r="T196" s="253"/>
      <c r="U196" s="253"/>
      <c r="V196" s="254"/>
      <c r="W196" s="253"/>
      <c r="X196" s="253"/>
      <c r="Y196" s="253"/>
      <c r="Z196" s="254"/>
      <c r="AB196" s="253"/>
      <c r="AC196" s="254"/>
      <c r="AE196" s="253"/>
      <c r="AF196" s="254"/>
      <c r="AH196" s="253"/>
      <c r="AI196" s="254"/>
      <c r="AK196" s="253"/>
      <c r="AL196" s="254"/>
      <c r="AN196" s="253"/>
      <c r="AO196" s="254"/>
    </row>
    <row r="197" spans="3:41" x14ac:dyDescent="0.25">
      <c r="C197" s="252"/>
      <c r="D197" s="252"/>
      <c r="E197" s="252"/>
      <c r="F197" s="253"/>
      <c r="G197" s="253"/>
      <c r="H197" s="253"/>
      <c r="I197" s="253"/>
      <c r="J197" s="253"/>
      <c r="K197" s="253"/>
      <c r="L197" s="253"/>
      <c r="M197" s="253"/>
      <c r="N197" s="254"/>
      <c r="O197" s="253"/>
      <c r="P197" s="253"/>
      <c r="Q197" s="253"/>
      <c r="R197" s="253"/>
      <c r="S197" s="254"/>
      <c r="T197" s="253"/>
      <c r="U197" s="253"/>
      <c r="V197" s="254"/>
      <c r="W197" s="253"/>
      <c r="X197" s="253"/>
      <c r="Y197" s="253"/>
      <c r="Z197" s="254"/>
      <c r="AB197" s="253"/>
      <c r="AC197" s="254"/>
      <c r="AE197" s="253"/>
      <c r="AF197" s="254"/>
      <c r="AH197" s="253"/>
      <c r="AI197" s="254"/>
      <c r="AK197" s="253"/>
      <c r="AL197" s="254"/>
      <c r="AN197" s="253"/>
      <c r="AO197" s="254"/>
    </row>
    <row r="198" spans="3:41" x14ac:dyDescent="0.25">
      <c r="C198" s="252"/>
      <c r="D198" s="252"/>
      <c r="E198" s="252"/>
      <c r="F198" s="253"/>
      <c r="G198" s="253"/>
      <c r="H198" s="253"/>
      <c r="I198" s="253"/>
      <c r="J198" s="253"/>
      <c r="K198" s="253"/>
      <c r="L198" s="253"/>
      <c r="M198" s="253"/>
      <c r="N198" s="254"/>
      <c r="O198" s="253"/>
      <c r="P198" s="253"/>
      <c r="Q198" s="253"/>
      <c r="R198" s="253"/>
      <c r="S198" s="254"/>
      <c r="T198" s="253"/>
      <c r="U198" s="253"/>
      <c r="V198" s="254"/>
      <c r="W198" s="253"/>
      <c r="X198" s="253"/>
      <c r="Y198" s="253"/>
      <c r="Z198" s="254"/>
      <c r="AB198" s="253"/>
      <c r="AC198" s="254"/>
      <c r="AE198" s="253"/>
      <c r="AF198" s="254"/>
      <c r="AH198" s="253"/>
      <c r="AI198" s="254"/>
      <c r="AK198" s="253"/>
      <c r="AL198" s="254"/>
      <c r="AN198" s="253"/>
      <c r="AO198" s="254"/>
    </row>
    <row r="199" spans="3:41" x14ac:dyDescent="0.25">
      <c r="C199" s="252"/>
      <c r="D199" s="252"/>
      <c r="E199" s="252"/>
      <c r="F199" s="253"/>
      <c r="G199" s="253"/>
      <c r="H199" s="253"/>
      <c r="I199" s="253"/>
      <c r="J199" s="253"/>
      <c r="K199" s="253"/>
      <c r="L199" s="253"/>
      <c r="M199" s="253"/>
      <c r="N199" s="254"/>
      <c r="O199" s="253"/>
      <c r="P199" s="253"/>
      <c r="Q199" s="253"/>
      <c r="R199" s="253"/>
      <c r="S199" s="254"/>
      <c r="T199" s="253"/>
      <c r="U199" s="253"/>
      <c r="V199" s="254"/>
      <c r="W199" s="253"/>
      <c r="X199" s="253"/>
      <c r="Y199" s="253"/>
      <c r="Z199" s="254"/>
      <c r="AB199" s="253"/>
      <c r="AC199" s="254"/>
      <c r="AE199" s="253"/>
      <c r="AF199" s="254"/>
      <c r="AH199" s="253"/>
      <c r="AI199" s="254"/>
      <c r="AK199" s="253"/>
      <c r="AL199" s="254"/>
      <c r="AN199" s="253"/>
      <c r="AO199" s="254"/>
    </row>
    <row r="200" spans="3:41" x14ac:dyDescent="0.25">
      <c r="C200" s="252"/>
      <c r="D200" s="252"/>
      <c r="E200" s="252"/>
      <c r="F200" s="253"/>
      <c r="G200" s="253"/>
      <c r="H200" s="253"/>
      <c r="I200" s="253"/>
      <c r="J200" s="253"/>
      <c r="K200" s="253"/>
      <c r="L200" s="253"/>
      <c r="M200" s="253"/>
      <c r="N200" s="254"/>
      <c r="O200" s="253"/>
      <c r="P200" s="253"/>
      <c r="Q200" s="253"/>
      <c r="R200" s="253"/>
      <c r="S200" s="254"/>
      <c r="T200" s="253"/>
      <c r="U200" s="253"/>
      <c r="V200" s="254"/>
      <c r="W200" s="253"/>
      <c r="X200" s="253"/>
      <c r="Y200" s="253"/>
      <c r="Z200" s="254"/>
      <c r="AB200" s="253"/>
      <c r="AC200" s="254"/>
      <c r="AE200" s="253"/>
      <c r="AF200" s="254"/>
      <c r="AH200" s="253"/>
      <c r="AI200" s="254"/>
      <c r="AK200" s="253"/>
      <c r="AL200" s="254"/>
      <c r="AN200" s="253"/>
      <c r="AO200" s="254"/>
    </row>
    <row r="201" spans="3:41" x14ac:dyDescent="0.25">
      <c r="C201" s="252"/>
      <c r="D201" s="252"/>
      <c r="E201" s="252"/>
      <c r="F201" s="253"/>
      <c r="G201" s="253"/>
      <c r="H201" s="253"/>
      <c r="I201" s="253"/>
      <c r="J201" s="253"/>
      <c r="K201" s="253"/>
      <c r="L201" s="253"/>
      <c r="M201" s="253"/>
      <c r="N201" s="254"/>
      <c r="O201" s="253"/>
      <c r="P201" s="253"/>
      <c r="Q201" s="253"/>
      <c r="R201" s="253"/>
      <c r="S201" s="254"/>
      <c r="T201" s="253"/>
      <c r="U201" s="253"/>
      <c r="V201" s="254"/>
      <c r="W201" s="253"/>
      <c r="X201" s="253"/>
      <c r="Y201" s="253"/>
      <c r="Z201" s="254"/>
      <c r="AB201" s="253"/>
      <c r="AC201" s="254"/>
      <c r="AE201" s="253"/>
      <c r="AF201" s="254"/>
      <c r="AH201" s="253"/>
      <c r="AI201" s="254"/>
      <c r="AK201" s="253"/>
      <c r="AL201" s="254"/>
      <c r="AN201" s="253"/>
      <c r="AO201" s="254"/>
    </row>
    <row r="202" spans="3:41" x14ac:dyDescent="0.25">
      <c r="C202" s="252"/>
      <c r="D202" s="252"/>
      <c r="E202" s="252"/>
      <c r="F202" s="253"/>
      <c r="G202" s="253"/>
      <c r="H202" s="253"/>
      <c r="I202" s="253"/>
      <c r="J202" s="253"/>
      <c r="K202" s="253"/>
      <c r="L202" s="253"/>
      <c r="M202" s="253"/>
      <c r="N202" s="254"/>
      <c r="O202" s="253"/>
      <c r="P202" s="253"/>
      <c r="Q202" s="253"/>
      <c r="R202" s="253"/>
      <c r="S202" s="254"/>
      <c r="T202" s="253"/>
      <c r="U202" s="253"/>
      <c r="V202" s="254"/>
      <c r="W202" s="253"/>
      <c r="X202" s="253"/>
      <c r="Y202" s="253"/>
      <c r="Z202" s="254"/>
      <c r="AB202" s="253"/>
      <c r="AC202" s="254"/>
      <c r="AE202" s="253"/>
      <c r="AF202" s="254"/>
      <c r="AH202" s="253"/>
      <c r="AI202" s="254"/>
      <c r="AK202" s="253"/>
      <c r="AL202" s="254"/>
      <c r="AN202" s="253"/>
      <c r="AO202" s="254"/>
    </row>
    <row r="203" spans="3:41" x14ac:dyDescent="0.25">
      <c r="C203" s="252"/>
      <c r="D203" s="252"/>
      <c r="E203" s="252"/>
      <c r="F203" s="253"/>
      <c r="G203" s="253"/>
      <c r="H203" s="253"/>
      <c r="I203" s="253"/>
      <c r="J203" s="253"/>
      <c r="K203" s="253"/>
      <c r="L203" s="253"/>
      <c r="M203" s="253"/>
      <c r="N203" s="254"/>
      <c r="O203" s="253"/>
      <c r="P203" s="253"/>
      <c r="Q203" s="253"/>
      <c r="R203" s="253"/>
      <c r="S203" s="254"/>
      <c r="T203" s="253"/>
      <c r="U203" s="253"/>
      <c r="V203" s="254"/>
      <c r="W203" s="253"/>
      <c r="X203" s="253"/>
      <c r="Y203" s="253"/>
      <c r="Z203" s="254"/>
      <c r="AB203" s="253"/>
      <c r="AC203" s="254"/>
      <c r="AE203" s="253"/>
      <c r="AF203" s="254"/>
      <c r="AH203" s="253"/>
      <c r="AI203" s="254"/>
      <c r="AK203" s="253"/>
      <c r="AL203" s="254"/>
      <c r="AN203" s="253"/>
      <c r="AO203" s="254"/>
    </row>
    <row r="204" spans="3:41" x14ac:dyDescent="0.25">
      <c r="C204" s="252"/>
      <c r="D204" s="252"/>
      <c r="E204" s="252"/>
      <c r="F204" s="253"/>
      <c r="G204" s="253"/>
      <c r="H204" s="253"/>
      <c r="I204" s="253"/>
      <c r="J204" s="253"/>
      <c r="K204" s="253"/>
      <c r="L204" s="253"/>
      <c r="M204" s="253"/>
      <c r="N204" s="254"/>
      <c r="O204" s="253"/>
      <c r="P204" s="253"/>
      <c r="Q204" s="253"/>
      <c r="R204" s="253"/>
      <c r="S204" s="254"/>
      <c r="T204" s="253"/>
      <c r="U204" s="253"/>
      <c r="V204" s="254"/>
      <c r="W204" s="253"/>
      <c r="X204" s="253"/>
      <c r="Y204" s="253"/>
      <c r="Z204" s="254"/>
      <c r="AB204" s="253"/>
      <c r="AC204" s="254"/>
      <c r="AE204" s="253"/>
      <c r="AF204" s="254"/>
      <c r="AH204" s="253"/>
      <c r="AI204" s="254"/>
      <c r="AK204" s="253"/>
      <c r="AL204" s="254"/>
      <c r="AN204" s="253"/>
      <c r="AO204" s="254"/>
    </row>
    <row r="205" spans="3:41" x14ac:dyDescent="0.25">
      <c r="C205" s="252"/>
      <c r="D205" s="252"/>
      <c r="E205" s="252"/>
      <c r="F205" s="253"/>
      <c r="G205" s="253"/>
      <c r="H205" s="253"/>
      <c r="I205" s="253"/>
      <c r="J205" s="253"/>
      <c r="K205" s="253"/>
      <c r="L205" s="253"/>
      <c r="M205" s="253"/>
      <c r="N205" s="254"/>
      <c r="O205" s="253"/>
      <c r="P205" s="253"/>
      <c r="Q205" s="253"/>
      <c r="R205" s="253"/>
      <c r="S205" s="254"/>
      <c r="T205" s="253"/>
      <c r="U205" s="253"/>
      <c r="V205" s="254"/>
      <c r="W205" s="253"/>
      <c r="X205" s="253"/>
      <c r="Y205" s="253"/>
      <c r="Z205" s="254"/>
      <c r="AB205" s="253"/>
      <c r="AC205" s="254"/>
      <c r="AE205" s="253"/>
      <c r="AF205" s="254"/>
      <c r="AH205" s="253"/>
      <c r="AI205" s="254"/>
      <c r="AK205" s="253"/>
      <c r="AL205" s="254"/>
      <c r="AN205" s="253"/>
      <c r="AO205" s="254"/>
    </row>
    <row r="206" spans="3:41" x14ac:dyDescent="0.25">
      <c r="C206" s="252"/>
      <c r="D206" s="252"/>
      <c r="E206" s="252"/>
      <c r="F206" s="253"/>
      <c r="G206" s="253"/>
      <c r="H206" s="253"/>
      <c r="I206" s="253"/>
      <c r="J206" s="253"/>
      <c r="K206" s="253"/>
      <c r="L206" s="253"/>
      <c r="M206" s="253"/>
      <c r="N206" s="254"/>
      <c r="O206" s="253"/>
      <c r="P206" s="253"/>
      <c r="Q206" s="253"/>
      <c r="R206" s="253"/>
      <c r="S206" s="254"/>
      <c r="T206" s="253"/>
      <c r="U206" s="253"/>
      <c r="V206" s="254"/>
      <c r="W206" s="253"/>
      <c r="X206" s="253"/>
      <c r="Y206" s="253"/>
      <c r="Z206" s="254"/>
      <c r="AB206" s="253"/>
      <c r="AC206" s="254"/>
      <c r="AE206" s="253"/>
      <c r="AF206" s="254"/>
      <c r="AH206" s="253"/>
      <c r="AI206" s="254"/>
      <c r="AK206" s="253"/>
      <c r="AL206" s="254"/>
      <c r="AN206" s="253"/>
      <c r="AO206" s="254"/>
    </row>
    <row r="207" spans="3:41" x14ac:dyDescent="0.25">
      <c r="C207" s="252"/>
      <c r="D207" s="252"/>
      <c r="E207" s="252"/>
      <c r="F207" s="253"/>
      <c r="G207" s="253"/>
      <c r="H207" s="253"/>
      <c r="I207" s="253"/>
      <c r="J207" s="253"/>
      <c r="K207" s="253"/>
      <c r="L207" s="253"/>
      <c r="M207" s="253"/>
      <c r="N207" s="254"/>
      <c r="O207" s="253"/>
      <c r="P207" s="253"/>
      <c r="Q207" s="253"/>
      <c r="R207" s="253"/>
      <c r="S207" s="254"/>
      <c r="T207" s="253"/>
      <c r="U207" s="253"/>
      <c r="V207" s="254"/>
      <c r="W207" s="253"/>
      <c r="X207" s="253"/>
      <c r="Y207" s="253"/>
      <c r="Z207" s="254"/>
      <c r="AB207" s="253"/>
      <c r="AC207" s="254"/>
      <c r="AE207" s="253"/>
      <c r="AF207" s="254"/>
      <c r="AH207" s="253"/>
      <c r="AI207" s="254"/>
      <c r="AK207" s="253"/>
      <c r="AL207" s="254"/>
      <c r="AN207" s="253"/>
      <c r="AO207" s="254"/>
    </row>
    <row r="208" spans="3:41" x14ac:dyDescent="0.25">
      <c r="C208" s="252"/>
      <c r="D208" s="252"/>
      <c r="E208" s="252"/>
      <c r="F208" s="253"/>
      <c r="G208" s="253"/>
      <c r="H208" s="253"/>
      <c r="I208" s="253"/>
      <c r="J208" s="253"/>
      <c r="K208" s="253"/>
      <c r="L208" s="253"/>
      <c r="M208" s="253"/>
      <c r="N208" s="254"/>
      <c r="O208" s="253"/>
      <c r="P208" s="253"/>
      <c r="Q208" s="253"/>
      <c r="R208" s="253"/>
      <c r="S208" s="254"/>
      <c r="T208" s="253"/>
      <c r="U208" s="253"/>
      <c r="V208" s="254"/>
      <c r="W208" s="253"/>
      <c r="X208" s="253"/>
      <c r="Y208" s="253"/>
      <c r="Z208" s="254"/>
      <c r="AB208" s="253"/>
      <c r="AC208" s="254"/>
      <c r="AE208" s="253"/>
      <c r="AF208" s="254"/>
      <c r="AH208" s="253"/>
      <c r="AI208" s="254"/>
      <c r="AK208" s="253"/>
      <c r="AL208" s="254"/>
      <c r="AN208" s="253"/>
      <c r="AO208" s="254"/>
    </row>
    <row r="209" spans="3:41" x14ac:dyDescent="0.25">
      <c r="C209" s="252"/>
      <c r="D209" s="252"/>
      <c r="E209" s="252"/>
      <c r="F209" s="253"/>
      <c r="G209" s="253"/>
      <c r="H209" s="253"/>
      <c r="I209" s="253"/>
      <c r="J209" s="253"/>
      <c r="K209" s="253"/>
      <c r="L209" s="253"/>
      <c r="M209" s="253"/>
      <c r="N209" s="254"/>
      <c r="O209" s="253"/>
      <c r="P209" s="253"/>
      <c r="Q209" s="253"/>
      <c r="R209" s="253"/>
      <c r="S209" s="254"/>
      <c r="T209" s="253"/>
      <c r="U209" s="253"/>
      <c r="V209" s="254"/>
      <c r="W209" s="253"/>
      <c r="X209" s="253"/>
      <c r="Y209" s="253"/>
      <c r="Z209" s="254"/>
      <c r="AB209" s="253"/>
      <c r="AC209" s="254"/>
      <c r="AE209" s="253"/>
      <c r="AF209" s="254"/>
      <c r="AH209" s="253"/>
      <c r="AI209" s="254"/>
      <c r="AK209" s="253"/>
      <c r="AL209" s="254"/>
      <c r="AN209" s="253"/>
      <c r="AO209" s="254"/>
    </row>
    <row r="210" spans="3:41" x14ac:dyDescent="0.25">
      <c r="C210" s="252"/>
      <c r="D210" s="252"/>
      <c r="E210" s="252"/>
      <c r="F210" s="253"/>
      <c r="G210" s="253"/>
      <c r="H210" s="253"/>
      <c r="I210" s="253"/>
      <c r="J210" s="253"/>
      <c r="K210" s="253"/>
      <c r="L210" s="253"/>
      <c r="M210" s="253"/>
      <c r="N210" s="254"/>
      <c r="O210" s="253"/>
      <c r="P210" s="253"/>
      <c r="Q210" s="253"/>
      <c r="R210" s="253"/>
      <c r="S210" s="254"/>
      <c r="T210" s="253"/>
      <c r="U210" s="253"/>
      <c r="V210" s="254"/>
      <c r="W210" s="253"/>
      <c r="X210" s="253"/>
      <c r="Y210" s="253"/>
      <c r="Z210" s="254"/>
      <c r="AB210" s="253"/>
      <c r="AC210" s="254"/>
      <c r="AE210" s="253"/>
      <c r="AF210" s="254"/>
      <c r="AH210" s="253"/>
      <c r="AI210" s="254"/>
      <c r="AK210" s="253"/>
      <c r="AL210" s="254"/>
      <c r="AN210" s="253"/>
      <c r="AO210" s="254"/>
    </row>
    <row r="211" spans="3:41" x14ac:dyDescent="0.25">
      <c r="C211" s="252"/>
      <c r="D211" s="252"/>
      <c r="E211" s="252"/>
      <c r="F211" s="253"/>
      <c r="G211" s="253"/>
      <c r="H211" s="253"/>
      <c r="I211" s="253"/>
      <c r="J211" s="253"/>
      <c r="K211" s="253"/>
      <c r="L211" s="253"/>
      <c r="M211" s="253"/>
      <c r="N211" s="254"/>
      <c r="O211" s="253"/>
      <c r="P211" s="253"/>
      <c r="Q211" s="253"/>
      <c r="R211" s="253"/>
      <c r="S211" s="254"/>
      <c r="T211" s="253"/>
      <c r="U211" s="253"/>
      <c r="V211" s="254"/>
      <c r="W211" s="253"/>
      <c r="X211" s="253"/>
      <c r="Y211" s="253"/>
      <c r="Z211" s="254"/>
      <c r="AB211" s="253"/>
      <c r="AC211" s="254"/>
      <c r="AE211" s="253"/>
      <c r="AF211" s="254"/>
      <c r="AH211" s="253"/>
      <c r="AI211" s="254"/>
      <c r="AK211" s="253"/>
      <c r="AL211" s="254"/>
      <c r="AN211" s="253"/>
      <c r="AO211" s="254"/>
    </row>
    <row r="212" spans="3:41" x14ac:dyDescent="0.25">
      <c r="C212" s="252"/>
      <c r="D212" s="252"/>
      <c r="E212" s="252"/>
      <c r="F212" s="253"/>
      <c r="G212" s="253"/>
      <c r="H212" s="253"/>
      <c r="I212" s="253"/>
      <c r="J212" s="253"/>
      <c r="K212" s="253"/>
      <c r="L212" s="253"/>
      <c r="M212" s="253"/>
      <c r="N212" s="254"/>
      <c r="O212" s="253"/>
      <c r="P212" s="253"/>
      <c r="Q212" s="253"/>
      <c r="R212" s="253"/>
      <c r="S212" s="254"/>
      <c r="T212" s="253"/>
      <c r="U212" s="253"/>
      <c r="V212" s="254"/>
      <c r="W212" s="253"/>
      <c r="X212" s="253"/>
      <c r="Y212" s="253"/>
      <c r="Z212" s="254"/>
      <c r="AB212" s="253"/>
      <c r="AC212" s="254"/>
      <c r="AE212" s="253"/>
      <c r="AF212" s="254"/>
      <c r="AH212" s="253"/>
      <c r="AI212" s="254"/>
      <c r="AK212" s="253"/>
      <c r="AL212" s="254"/>
      <c r="AN212" s="253"/>
      <c r="AO212" s="254"/>
    </row>
    <row r="213" spans="3:41" x14ac:dyDescent="0.25">
      <c r="C213" s="252"/>
      <c r="D213" s="252"/>
      <c r="E213" s="252"/>
      <c r="F213" s="253"/>
      <c r="G213" s="253"/>
      <c r="H213" s="253"/>
      <c r="I213" s="253"/>
      <c r="J213" s="253"/>
      <c r="K213" s="253"/>
      <c r="L213" s="253"/>
      <c r="M213" s="253"/>
      <c r="N213" s="254"/>
      <c r="O213" s="253"/>
      <c r="P213" s="253"/>
      <c r="Q213" s="253"/>
      <c r="R213" s="253"/>
      <c r="S213" s="254"/>
      <c r="T213" s="253"/>
      <c r="U213" s="253"/>
      <c r="V213" s="254"/>
      <c r="W213" s="253"/>
      <c r="X213" s="253"/>
      <c r="Y213" s="253"/>
      <c r="Z213" s="254"/>
      <c r="AB213" s="253"/>
      <c r="AC213" s="254"/>
      <c r="AE213" s="253"/>
      <c r="AF213" s="254"/>
      <c r="AH213" s="253"/>
      <c r="AI213" s="254"/>
      <c r="AK213" s="253"/>
      <c r="AL213" s="254"/>
      <c r="AN213" s="253"/>
      <c r="AO213" s="254"/>
    </row>
    <row r="214" spans="3:41" x14ac:dyDescent="0.25">
      <c r="C214" s="252"/>
      <c r="D214" s="252"/>
      <c r="E214" s="252"/>
      <c r="F214" s="253"/>
      <c r="G214" s="253"/>
      <c r="H214" s="253"/>
      <c r="I214" s="253"/>
      <c r="J214" s="253"/>
      <c r="K214" s="253"/>
      <c r="L214" s="253"/>
      <c r="M214" s="253"/>
      <c r="N214" s="254"/>
      <c r="O214" s="253"/>
      <c r="P214" s="253"/>
      <c r="Q214" s="253"/>
      <c r="R214" s="253"/>
      <c r="S214" s="254"/>
      <c r="T214" s="253"/>
      <c r="U214" s="253"/>
      <c r="V214" s="254"/>
      <c r="W214" s="253"/>
      <c r="X214" s="253"/>
      <c r="Y214" s="253"/>
      <c r="Z214" s="254"/>
      <c r="AB214" s="253"/>
      <c r="AC214" s="254"/>
      <c r="AE214" s="253"/>
      <c r="AF214" s="254"/>
      <c r="AH214" s="253"/>
      <c r="AI214" s="254"/>
      <c r="AK214" s="253"/>
      <c r="AL214" s="254"/>
      <c r="AN214" s="253"/>
      <c r="AO214" s="254"/>
    </row>
    <row r="215" spans="3:41" x14ac:dyDescent="0.25">
      <c r="C215" s="252"/>
      <c r="D215" s="252"/>
      <c r="E215" s="252"/>
      <c r="F215" s="253"/>
      <c r="G215" s="253"/>
      <c r="H215" s="253"/>
      <c r="I215" s="253"/>
      <c r="J215" s="253"/>
      <c r="K215" s="253"/>
      <c r="L215" s="253"/>
      <c r="M215" s="253"/>
      <c r="N215" s="254"/>
      <c r="O215" s="253"/>
      <c r="P215" s="253"/>
      <c r="Q215" s="253"/>
      <c r="R215" s="253"/>
      <c r="S215" s="254"/>
      <c r="T215" s="253"/>
      <c r="U215" s="253"/>
      <c r="V215" s="254"/>
      <c r="W215" s="253"/>
      <c r="X215" s="253"/>
      <c r="Y215" s="253"/>
      <c r="Z215" s="254"/>
      <c r="AB215" s="253"/>
      <c r="AC215" s="254"/>
      <c r="AE215" s="253"/>
      <c r="AF215" s="254"/>
      <c r="AH215" s="253"/>
      <c r="AI215" s="254"/>
      <c r="AK215" s="253"/>
      <c r="AL215" s="254"/>
      <c r="AN215" s="253"/>
      <c r="AO215" s="254"/>
    </row>
    <row r="216" spans="3:41" x14ac:dyDescent="0.25">
      <c r="C216" s="252"/>
      <c r="D216" s="252"/>
      <c r="E216" s="252"/>
      <c r="F216" s="253"/>
      <c r="G216" s="253"/>
      <c r="H216" s="253"/>
      <c r="I216" s="253"/>
      <c r="J216" s="253"/>
      <c r="K216" s="253"/>
      <c r="L216" s="253"/>
      <c r="M216" s="253"/>
      <c r="N216" s="254"/>
      <c r="O216" s="253"/>
      <c r="P216" s="253"/>
      <c r="Q216" s="253"/>
      <c r="R216" s="253"/>
      <c r="S216" s="254"/>
      <c r="T216" s="253"/>
      <c r="U216" s="253"/>
      <c r="V216" s="254"/>
      <c r="W216" s="253"/>
      <c r="X216" s="253"/>
      <c r="Y216" s="253"/>
      <c r="Z216" s="254"/>
      <c r="AB216" s="253"/>
      <c r="AC216" s="254"/>
      <c r="AE216" s="253"/>
      <c r="AF216" s="254"/>
      <c r="AH216" s="253"/>
      <c r="AI216" s="254"/>
      <c r="AK216" s="253"/>
      <c r="AL216" s="254"/>
      <c r="AN216" s="253"/>
      <c r="AO216" s="254"/>
    </row>
    <row r="217" spans="3:41" x14ac:dyDescent="0.25">
      <c r="C217" s="252"/>
      <c r="D217" s="252"/>
      <c r="E217" s="252"/>
      <c r="F217" s="253"/>
      <c r="G217" s="253"/>
      <c r="H217" s="253"/>
      <c r="I217" s="253"/>
      <c r="J217" s="253"/>
      <c r="K217" s="253"/>
      <c r="L217" s="253"/>
      <c r="M217" s="253"/>
      <c r="N217" s="254"/>
      <c r="O217" s="253"/>
      <c r="P217" s="253"/>
      <c r="Q217" s="253"/>
      <c r="R217" s="253"/>
      <c r="S217" s="254"/>
      <c r="T217" s="253"/>
      <c r="U217" s="253"/>
      <c r="V217" s="254"/>
      <c r="W217" s="253"/>
      <c r="X217" s="253"/>
      <c r="Y217" s="253"/>
      <c r="Z217" s="254"/>
      <c r="AB217" s="253"/>
      <c r="AC217" s="254"/>
      <c r="AE217" s="253"/>
      <c r="AF217" s="254"/>
      <c r="AH217" s="253"/>
      <c r="AI217" s="254"/>
      <c r="AK217" s="253"/>
      <c r="AL217" s="254"/>
      <c r="AN217" s="253"/>
      <c r="AO217" s="254"/>
    </row>
    <row r="218" spans="3:41" x14ac:dyDescent="0.25">
      <c r="C218" s="252"/>
      <c r="D218" s="252"/>
      <c r="E218" s="252"/>
      <c r="F218" s="253"/>
      <c r="G218" s="253"/>
      <c r="H218" s="253"/>
      <c r="I218" s="253"/>
      <c r="J218" s="253"/>
      <c r="K218" s="253"/>
      <c r="L218" s="253"/>
      <c r="M218" s="253"/>
      <c r="N218" s="254"/>
      <c r="O218" s="253"/>
      <c r="P218" s="253"/>
      <c r="Q218" s="253"/>
      <c r="R218" s="253"/>
      <c r="S218" s="254"/>
      <c r="T218" s="253"/>
      <c r="U218" s="253"/>
      <c r="V218" s="254"/>
      <c r="W218" s="253"/>
      <c r="X218" s="253"/>
      <c r="Y218" s="253"/>
      <c r="Z218" s="254"/>
      <c r="AB218" s="253"/>
      <c r="AC218" s="254"/>
      <c r="AE218" s="253"/>
      <c r="AF218" s="254"/>
      <c r="AH218" s="253"/>
      <c r="AI218" s="254"/>
      <c r="AK218" s="253"/>
      <c r="AL218" s="254"/>
      <c r="AN218" s="253"/>
      <c r="AO218" s="254"/>
    </row>
    <row r="219" spans="3:41" x14ac:dyDescent="0.25">
      <c r="C219" s="252"/>
      <c r="D219" s="252"/>
      <c r="E219" s="252"/>
      <c r="F219" s="253"/>
      <c r="G219" s="253"/>
      <c r="H219" s="253"/>
      <c r="I219" s="253"/>
      <c r="J219" s="253"/>
      <c r="K219" s="253"/>
      <c r="L219" s="253"/>
      <c r="M219" s="253"/>
      <c r="N219" s="254"/>
      <c r="O219" s="253"/>
      <c r="P219" s="253"/>
      <c r="Q219" s="253"/>
      <c r="R219" s="253"/>
      <c r="S219" s="254"/>
      <c r="T219" s="253"/>
      <c r="U219" s="253"/>
      <c r="V219" s="254"/>
      <c r="W219" s="253"/>
      <c r="X219" s="253"/>
      <c r="Y219" s="253"/>
      <c r="Z219" s="254"/>
      <c r="AB219" s="253"/>
      <c r="AC219" s="254"/>
      <c r="AE219" s="253"/>
      <c r="AF219" s="254"/>
      <c r="AH219" s="253"/>
      <c r="AI219" s="254"/>
      <c r="AK219" s="253"/>
      <c r="AL219" s="254"/>
      <c r="AN219" s="253"/>
      <c r="AO219" s="254"/>
    </row>
    <row r="220" spans="3:41" x14ac:dyDescent="0.25">
      <c r="C220" s="252"/>
      <c r="D220" s="252"/>
      <c r="E220" s="252"/>
      <c r="F220" s="253"/>
      <c r="G220" s="253"/>
      <c r="H220" s="253"/>
      <c r="I220" s="253"/>
      <c r="J220" s="253"/>
      <c r="K220" s="253"/>
      <c r="L220" s="253"/>
      <c r="M220" s="253"/>
      <c r="N220" s="254"/>
      <c r="O220" s="253"/>
      <c r="P220" s="253"/>
      <c r="Q220" s="253"/>
      <c r="R220" s="253"/>
      <c r="S220" s="254"/>
      <c r="T220" s="253"/>
      <c r="U220" s="253"/>
      <c r="V220" s="254"/>
      <c r="W220" s="253"/>
      <c r="X220" s="253"/>
      <c r="Y220" s="253"/>
      <c r="Z220" s="254"/>
      <c r="AB220" s="253"/>
      <c r="AC220" s="254"/>
      <c r="AE220" s="253"/>
      <c r="AF220" s="254"/>
      <c r="AH220" s="253"/>
      <c r="AI220" s="254"/>
      <c r="AK220" s="253"/>
      <c r="AL220" s="254"/>
      <c r="AN220" s="253"/>
      <c r="AO220" s="254"/>
    </row>
    <row r="221" spans="3:41" x14ac:dyDescent="0.25">
      <c r="C221" s="252"/>
      <c r="D221" s="252"/>
      <c r="E221" s="252"/>
      <c r="F221" s="253"/>
      <c r="G221" s="253"/>
      <c r="H221" s="253"/>
      <c r="I221" s="253"/>
      <c r="J221" s="253"/>
      <c r="K221" s="253"/>
      <c r="L221" s="253"/>
      <c r="M221" s="253"/>
      <c r="N221" s="254"/>
      <c r="O221" s="253"/>
      <c r="P221" s="253"/>
      <c r="Q221" s="253"/>
      <c r="R221" s="253"/>
      <c r="S221" s="254"/>
      <c r="T221" s="253"/>
      <c r="U221" s="253"/>
      <c r="V221" s="254"/>
      <c r="W221" s="253"/>
      <c r="X221" s="253"/>
      <c r="Y221" s="253"/>
      <c r="Z221" s="254"/>
      <c r="AB221" s="253"/>
      <c r="AC221" s="254"/>
      <c r="AE221" s="253"/>
      <c r="AF221" s="254"/>
      <c r="AH221" s="253"/>
      <c r="AI221" s="254"/>
      <c r="AK221" s="253"/>
      <c r="AL221" s="254"/>
      <c r="AN221" s="253"/>
      <c r="AO221" s="254"/>
    </row>
    <row r="222" spans="3:41" x14ac:dyDescent="0.25">
      <c r="C222" s="252"/>
      <c r="D222" s="252"/>
      <c r="E222" s="252"/>
      <c r="F222" s="253"/>
      <c r="G222" s="253"/>
      <c r="H222" s="253"/>
      <c r="I222" s="253"/>
      <c r="J222" s="253"/>
      <c r="K222" s="253"/>
      <c r="L222" s="253"/>
      <c r="M222" s="253"/>
      <c r="N222" s="254"/>
      <c r="O222" s="253"/>
      <c r="P222" s="253"/>
      <c r="Q222" s="253"/>
      <c r="R222" s="253"/>
      <c r="S222" s="254"/>
      <c r="T222" s="253"/>
      <c r="U222" s="253"/>
      <c r="V222" s="254"/>
      <c r="W222" s="253"/>
      <c r="X222" s="253"/>
      <c r="Y222" s="253"/>
      <c r="Z222" s="254"/>
      <c r="AB222" s="253"/>
      <c r="AC222" s="254"/>
      <c r="AE222" s="253"/>
      <c r="AF222" s="254"/>
      <c r="AH222" s="253"/>
      <c r="AI222" s="254"/>
      <c r="AK222" s="253"/>
      <c r="AL222" s="254"/>
      <c r="AN222" s="253"/>
      <c r="AO222" s="254"/>
    </row>
    <row r="223" spans="3:41" x14ac:dyDescent="0.25">
      <c r="C223" s="252"/>
      <c r="D223" s="252"/>
      <c r="E223" s="252"/>
      <c r="F223" s="253"/>
      <c r="G223" s="253"/>
      <c r="H223" s="253"/>
      <c r="I223" s="253"/>
      <c r="J223" s="253"/>
      <c r="K223" s="253"/>
      <c r="L223" s="253"/>
      <c r="M223" s="253"/>
      <c r="N223" s="254"/>
      <c r="O223" s="253"/>
      <c r="P223" s="253"/>
      <c r="Q223" s="253"/>
      <c r="R223" s="253"/>
      <c r="S223" s="254"/>
      <c r="T223" s="253"/>
      <c r="U223" s="253"/>
      <c r="V223" s="254"/>
      <c r="W223" s="253"/>
      <c r="X223" s="253"/>
      <c r="Y223" s="253"/>
      <c r="Z223" s="254"/>
      <c r="AB223" s="253"/>
      <c r="AC223" s="254"/>
      <c r="AE223" s="253"/>
      <c r="AF223" s="254"/>
      <c r="AH223" s="253"/>
      <c r="AI223" s="254"/>
      <c r="AK223" s="253"/>
      <c r="AL223" s="254"/>
      <c r="AN223" s="253"/>
      <c r="AO223" s="254"/>
    </row>
    <row r="224" spans="3:41" x14ac:dyDescent="0.25">
      <c r="C224" s="252"/>
      <c r="D224" s="252"/>
      <c r="E224" s="252"/>
      <c r="F224" s="253"/>
      <c r="G224" s="253"/>
      <c r="H224" s="253"/>
      <c r="I224" s="253"/>
      <c r="J224" s="253"/>
      <c r="K224" s="253"/>
      <c r="L224" s="253"/>
      <c r="M224" s="253"/>
      <c r="N224" s="254"/>
      <c r="O224" s="253"/>
      <c r="P224" s="253"/>
      <c r="Q224" s="253"/>
      <c r="R224" s="253"/>
      <c r="S224" s="254"/>
      <c r="T224" s="253"/>
      <c r="U224" s="253"/>
      <c r="V224" s="254"/>
      <c r="W224" s="253"/>
      <c r="X224" s="253"/>
      <c r="Y224" s="253"/>
      <c r="Z224" s="254"/>
      <c r="AB224" s="253"/>
      <c r="AC224" s="254"/>
      <c r="AE224" s="253"/>
      <c r="AF224" s="254"/>
      <c r="AH224" s="253"/>
      <c r="AI224" s="254"/>
      <c r="AK224" s="253"/>
      <c r="AL224" s="254"/>
      <c r="AN224" s="253"/>
      <c r="AO224" s="254"/>
    </row>
    <row r="225" spans="3:41" x14ac:dyDescent="0.25">
      <c r="C225" s="252"/>
      <c r="D225" s="252"/>
      <c r="E225" s="252"/>
      <c r="F225" s="253"/>
      <c r="G225" s="253"/>
      <c r="H225" s="253"/>
      <c r="I225" s="253"/>
      <c r="J225" s="253"/>
      <c r="K225" s="253"/>
      <c r="L225" s="253"/>
      <c r="M225" s="253"/>
      <c r="N225" s="254"/>
      <c r="O225" s="253"/>
      <c r="P225" s="253"/>
      <c r="Q225" s="253"/>
      <c r="R225" s="253"/>
      <c r="S225" s="254"/>
      <c r="T225" s="253"/>
      <c r="U225" s="253"/>
      <c r="V225" s="254"/>
      <c r="W225" s="253"/>
      <c r="X225" s="253"/>
      <c r="Y225" s="253"/>
      <c r="Z225" s="254"/>
      <c r="AB225" s="253"/>
      <c r="AC225" s="254"/>
      <c r="AE225" s="253"/>
      <c r="AF225" s="254"/>
      <c r="AH225" s="253"/>
      <c r="AI225" s="254"/>
      <c r="AK225" s="253"/>
      <c r="AL225" s="254"/>
      <c r="AN225" s="253"/>
      <c r="AO225" s="254"/>
    </row>
    <row r="226" spans="3:41" x14ac:dyDescent="0.25">
      <c r="C226" s="252"/>
      <c r="D226" s="252"/>
      <c r="E226" s="252"/>
      <c r="F226" s="253"/>
      <c r="G226" s="253"/>
      <c r="H226" s="253"/>
      <c r="I226" s="253"/>
      <c r="J226" s="253"/>
      <c r="K226" s="253"/>
      <c r="L226" s="253"/>
      <c r="M226" s="253"/>
      <c r="N226" s="254"/>
      <c r="O226" s="253"/>
      <c r="P226" s="253"/>
      <c r="Q226" s="253"/>
      <c r="R226" s="253"/>
      <c r="S226" s="254"/>
      <c r="T226" s="253"/>
      <c r="U226" s="253"/>
      <c r="V226" s="254"/>
      <c r="W226" s="253"/>
      <c r="X226" s="253"/>
      <c r="Y226" s="253"/>
      <c r="Z226" s="254"/>
      <c r="AB226" s="253"/>
      <c r="AC226" s="254"/>
      <c r="AE226" s="253"/>
      <c r="AF226" s="254"/>
      <c r="AH226" s="253"/>
      <c r="AI226" s="254"/>
      <c r="AK226" s="253"/>
      <c r="AL226" s="254"/>
      <c r="AN226" s="253"/>
      <c r="AO226" s="254"/>
    </row>
    <row r="227" spans="3:41" x14ac:dyDescent="0.25">
      <c r="C227" s="252"/>
      <c r="D227" s="252"/>
      <c r="E227" s="252"/>
      <c r="F227" s="253"/>
      <c r="G227" s="253"/>
      <c r="H227" s="253"/>
      <c r="I227" s="253"/>
      <c r="J227" s="253"/>
      <c r="K227" s="253"/>
      <c r="L227" s="253"/>
      <c r="M227" s="253"/>
      <c r="N227" s="254"/>
      <c r="O227" s="253"/>
      <c r="P227" s="253"/>
      <c r="Q227" s="253"/>
      <c r="R227" s="253"/>
      <c r="S227" s="254"/>
      <c r="T227" s="253"/>
      <c r="U227" s="253"/>
      <c r="V227" s="254"/>
      <c r="W227" s="253"/>
      <c r="X227" s="253"/>
      <c r="Y227" s="253"/>
      <c r="Z227" s="254"/>
      <c r="AB227" s="253"/>
      <c r="AC227" s="254"/>
      <c r="AE227" s="253"/>
      <c r="AF227" s="254"/>
      <c r="AH227" s="253"/>
      <c r="AI227" s="254"/>
      <c r="AK227" s="253"/>
      <c r="AL227" s="254"/>
      <c r="AN227" s="253"/>
      <c r="AO227" s="254"/>
    </row>
    <row r="228" spans="3:41" x14ac:dyDescent="0.25">
      <c r="C228" s="252"/>
      <c r="D228" s="252"/>
      <c r="E228" s="252"/>
      <c r="F228" s="253"/>
      <c r="G228" s="253"/>
      <c r="H228" s="253"/>
      <c r="I228" s="253"/>
      <c r="J228" s="253"/>
      <c r="K228" s="253"/>
      <c r="L228" s="253"/>
      <c r="M228" s="253"/>
      <c r="N228" s="254"/>
      <c r="O228" s="253"/>
      <c r="P228" s="253"/>
      <c r="Q228" s="253"/>
      <c r="R228" s="253"/>
      <c r="S228" s="254"/>
      <c r="T228" s="253"/>
      <c r="U228" s="253"/>
      <c r="V228" s="254"/>
      <c r="W228" s="253"/>
      <c r="X228" s="253"/>
      <c r="Y228" s="253"/>
      <c r="Z228" s="254"/>
      <c r="AB228" s="253"/>
      <c r="AC228" s="254"/>
      <c r="AE228" s="253"/>
      <c r="AF228" s="254"/>
      <c r="AH228" s="253"/>
      <c r="AI228" s="254"/>
      <c r="AK228" s="253"/>
      <c r="AL228" s="254"/>
      <c r="AN228" s="253"/>
      <c r="AO228" s="254"/>
    </row>
    <row r="229" spans="3:41" x14ac:dyDescent="0.25">
      <c r="C229" s="252"/>
      <c r="D229" s="252"/>
      <c r="E229" s="252"/>
      <c r="F229" s="253"/>
      <c r="G229" s="253"/>
      <c r="H229" s="253"/>
      <c r="I229" s="253"/>
      <c r="J229" s="253"/>
      <c r="K229" s="253"/>
      <c r="L229" s="253"/>
      <c r="M229" s="253"/>
      <c r="N229" s="254"/>
      <c r="O229" s="253"/>
      <c r="P229" s="253"/>
      <c r="Q229" s="253"/>
      <c r="R229" s="253"/>
      <c r="S229" s="254"/>
      <c r="T229" s="253"/>
      <c r="U229" s="253"/>
      <c r="V229" s="254"/>
      <c r="W229" s="253"/>
      <c r="X229" s="253"/>
      <c r="Y229" s="253"/>
      <c r="Z229" s="254"/>
      <c r="AB229" s="253"/>
      <c r="AC229" s="254"/>
      <c r="AE229" s="253"/>
      <c r="AF229" s="254"/>
      <c r="AH229" s="253"/>
      <c r="AI229" s="254"/>
      <c r="AK229" s="253"/>
      <c r="AL229" s="254"/>
      <c r="AN229" s="253"/>
      <c r="AO229" s="254"/>
    </row>
    <row r="230" spans="3:41" x14ac:dyDescent="0.25">
      <c r="C230" s="252"/>
      <c r="D230" s="252"/>
      <c r="E230" s="252"/>
      <c r="F230" s="253"/>
      <c r="G230" s="253"/>
      <c r="H230" s="253"/>
      <c r="I230" s="253"/>
      <c r="J230" s="253"/>
      <c r="K230" s="253"/>
      <c r="L230" s="253"/>
      <c r="M230" s="253"/>
      <c r="N230" s="254"/>
      <c r="O230" s="253"/>
      <c r="P230" s="253"/>
      <c r="Q230" s="253"/>
      <c r="R230" s="253"/>
      <c r="S230" s="254"/>
      <c r="T230" s="253"/>
      <c r="U230" s="253"/>
      <c r="V230" s="254"/>
      <c r="W230" s="253"/>
      <c r="X230" s="253"/>
      <c r="Y230" s="253"/>
      <c r="Z230" s="254"/>
      <c r="AB230" s="253"/>
      <c r="AC230" s="254"/>
      <c r="AE230" s="253"/>
      <c r="AF230" s="254"/>
      <c r="AH230" s="253"/>
      <c r="AI230" s="254"/>
      <c r="AK230" s="253"/>
      <c r="AL230" s="254"/>
      <c r="AN230" s="253"/>
      <c r="AO230" s="254"/>
    </row>
    <row r="231" spans="3:41" x14ac:dyDescent="0.25">
      <c r="C231" s="252"/>
      <c r="D231" s="252"/>
      <c r="E231" s="252"/>
      <c r="F231" s="253"/>
      <c r="G231" s="253"/>
      <c r="H231" s="253"/>
      <c r="I231" s="253"/>
      <c r="J231" s="253"/>
      <c r="K231" s="253"/>
      <c r="L231" s="253"/>
      <c r="M231" s="253"/>
      <c r="N231" s="254"/>
      <c r="O231" s="253"/>
      <c r="P231" s="253"/>
      <c r="Q231" s="253"/>
      <c r="R231" s="253"/>
      <c r="S231" s="254"/>
      <c r="T231" s="253"/>
      <c r="U231" s="253"/>
      <c r="V231" s="254"/>
      <c r="W231" s="253"/>
      <c r="X231" s="253"/>
      <c r="Y231" s="253"/>
      <c r="Z231" s="254"/>
      <c r="AB231" s="253"/>
      <c r="AC231" s="254"/>
      <c r="AE231" s="253"/>
      <c r="AF231" s="254"/>
      <c r="AH231" s="253"/>
      <c r="AI231" s="254"/>
      <c r="AK231" s="253"/>
      <c r="AL231" s="254"/>
      <c r="AN231" s="253"/>
      <c r="AO231" s="254"/>
    </row>
    <row r="232" spans="3:41" x14ac:dyDescent="0.25">
      <c r="C232" s="252"/>
      <c r="D232" s="252"/>
      <c r="E232" s="252"/>
      <c r="F232" s="253"/>
      <c r="G232" s="253"/>
      <c r="H232" s="253"/>
      <c r="I232" s="253"/>
      <c r="J232" s="253"/>
      <c r="K232" s="253"/>
      <c r="L232" s="253"/>
      <c r="M232" s="253"/>
      <c r="N232" s="254"/>
      <c r="O232" s="253"/>
      <c r="P232" s="253"/>
      <c r="Q232" s="253"/>
      <c r="R232" s="253"/>
      <c r="S232" s="254"/>
      <c r="T232" s="253"/>
      <c r="U232" s="253"/>
      <c r="V232" s="254"/>
      <c r="W232" s="253"/>
      <c r="X232" s="253"/>
      <c r="Y232" s="253"/>
      <c r="Z232" s="254"/>
      <c r="AB232" s="253"/>
      <c r="AC232" s="254"/>
      <c r="AE232" s="253"/>
      <c r="AF232" s="254"/>
      <c r="AH232" s="253"/>
      <c r="AI232" s="254"/>
      <c r="AK232" s="253"/>
      <c r="AL232" s="254"/>
      <c r="AN232" s="253"/>
      <c r="AO232" s="254"/>
    </row>
    <row r="233" spans="3:41" x14ac:dyDescent="0.25">
      <c r="C233" s="252"/>
      <c r="D233" s="252"/>
      <c r="E233" s="252"/>
      <c r="F233" s="253"/>
      <c r="G233" s="253"/>
      <c r="H233" s="253"/>
      <c r="I233" s="253"/>
      <c r="J233" s="253"/>
      <c r="K233" s="253"/>
      <c r="L233" s="253"/>
      <c r="M233" s="253"/>
      <c r="N233" s="254"/>
      <c r="O233" s="253"/>
      <c r="P233" s="253"/>
      <c r="Q233" s="253"/>
      <c r="R233" s="253"/>
      <c r="S233" s="254"/>
      <c r="T233" s="253"/>
      <c r="U233" s="253"/>
      <c r="V233" s="254"/>
      <c r="W233" s="253"/>
      <c r="X233" s="253"/>
      <c r="Y233" s="253"/>
      <c r="Z233" s="254"/>
      <c r="AB233" s="253"/>
      <c r="AC233" s="254"/>
      <c r="AE233" s="253"/>
      <c r="AF233" s="254"/>
      <c r="AH233" s="253"/>
      <c r="AI233" s="254"/>
      <c r="AK233" s="253"/>
      <c r="AL233" s="254"/>
      <c r="AN233" s="253"/>
      <c r="AO233" s="254"/>
    </row>
    <row r="234" spans="3:41" x14ac:dyDescent="0.25">
      <c r="C234" s="252"/>
      <c r="D234" s="252"/>
      <c r="E234" s="252"/>
      <c r="F234" s="253"/>
      <c r="G234" s="253"/>
      <c r="H234" s="253"/>
      <c r="I234" s="253"/>
      <c r="J234" s="253"/>
      <c r="K234" s="253"/>
      <c r="L234" s="253"/>
      <c r="M234" s="253"/>
      <c r="N234" s="254"/>
      <c r="O234" s="253"/>
      <c r="P234" s="253"/>
      <c r="Q234" s="253"/>
      <c r="R234" s="253"/>
      <c r="S234" s="254"/>
      <c r="T234" s="253"/>
      <c r="U234" s="253"/>
      <c r="V234" s="254"/>
      <c r="W234" s="253"/>
      <c r="X234" s="253"/>
      <c r="Y234" s="253"/>
      <c r="Z234" s="254"/>
      <c r="AB234" s="253"/>
      <c r="AC234" s="254"/>
      <c r="AE234" s="253"/>
      <c r="AF234" s="254"/>
      <c r="AH234" s="253"/>
      <c r="AI234" s="254"/>
      <c r="AK234" s="253"/>
      <c r="AL234" s="254"/>
      <c r="AN234" s="253"/>
      <c r="AO234" s="254"/>
    </row>
    <row r="235" spans="3:41" x14ac:dyDescent="0.25">
      <c r="C235" s="252"/>
      <c r="D235" s="252"/>
      <c r="E235" s="252"/>
      <c r="F235" s="253"/>
      <c r="G235" s="253"/>
      <c r="H235" s="253"/>
      <c r="I235" s="253"/>
      <c r="J235" s="253"/>
      <c r="K235" s="253"/>
      <c r="L235" s="253"/>
      <c r="M235" s="253"/>
      <c r="N235" s="254"/>
      <c r="O235" s="253"/>
      <c r="P235" s="253"/>
      <c r="Q235" s="253"/>
      <c r="R235" s="253"/>
      <c r="S235" s="254"/>
      <c r="T235" s="253"/>
      <c r="U235" s="253"/>
      <c r="V235" s="254"/>
      <c r="W235" s="253"/>
      <c r="X235" s="253"/>
      <c r="Y235" s="253"/>
      <c r="Z235" s="254"/>
      <c r="AB235" s="253"/>
      <c r="AC235" s="254"/>
      <c r="AE235" s="253"/>
      <c r="AF235" s="254"/>
      <c r="AH235" s="253"/>
      <c r="AI235" s="254"/>
      <c r="AK235" s="253"/>
      <c r="AL235" s="254"/>
      <c r="AN235" s="253"/>
      <c r="AO235" s="254"/>
    </row>
    <row r="236" spans="3:41" x14ac:dyDescent="0.25">
      <c r="C236" s="252"/>
      <c r="D236" s="252"/>
      <c r="E236" s="252"/>
      <c r="F236" s="253"/>
      <c r="G236" s="253"/>
      <c r="H236" s="253"/>
      <c r="I236" s="253"/>
      <c r="J236" s="253"/>
      <c r="K236" s="253"/>
      <c r="L236" s="253"/>
      <c r="M236" s="253"/>
      <c r="N236" s="254"/>
      <c r="O236" s="253"/>
      <c r="P236" s="253"/>
      <c r="Q236" s="253"/>
      <c r="R236" s="253"/>
      <c r="S236" s="254"/>
      <c r="T236" s="253"/>
      <c r="U236" s="253"/>
      <c r="V236" s="254"/>
      <c r="W236" s="253"/>
      <c r="X236" s="253"/>
      <c r="Y236" s="253"/>
      <c r="Z236" s="254"/>
      <c r="AB236" s="253"/>
      <c r="AC236" s="254"/>
      <c r="AE236" s="253"/>
      <c r="AF236" s="254"/>
      <c r="AH236" s="253"/>
      <c r="AI236" s="254"/>
      <c r="AK236" s="253"/>
      <c r="AL236" s="254"/>
      <c r="AN236" s="253"/>
      <c r="AO236" s="254"/>
    </row>
    <row r="237" spans="3:41" x14ac:dyDescent="0.25">
      <c r="C237" s="252"/>
      <c r="D237" s="252"/>
      <c r="E237" s="252"/>
      <c r="F237" s="253"/>
      <c r="G237" s="253"/>
      <c r="H237" s="253"/>
      <c r="I237" s="253"/>
      <c r="J237" s="253"/>
      <c r="K237" s="253"/>
      <c r="L237" s="253"/>
      <c r="M237" s="253"/>
      <c r="N237" s="254"/>
      <c r="O237" s="253"/>
      <c r="P237" s="253"/>
      <c r="Q237" s="253"/>
      <c r="R237" s="253"/>
      <c r="S237" s="254"/>
      <c r="T237" s="253"/>
      <c r="U237" s="253"/>
      <c r="V237" s="254"/>
      <c r="W237" s="253"/>
      <c r="X237" s="253"/>
      <c r="Y237" s="253"/>
      <c r="Z237" s="254"/>
      <c r="AB237" s="253"/>
      <c r="AC237" s="254"/>
      <c r="AE237" s="253"/>
      <c r="AF237" s="254"/>
      <c r="AH237" s="253"/>
      <c r="AI237" s="254"/>
      <c r="AK237" s="253"/>
      <c r="AL237" s="254"/>
      <c r="AN237" s="253"/>
      <c r="AO237" s="254"/>
    </row>
    <row r="238" spans="3:41" x14ac:dyDescent="0.25">
      <c r="C238" s="252"/>
      <c r="D238" s="252"/>
      <c r="E238" s="252"/>
      <c r="F238" s="253"/>
      <c r="G238" s="253"/>
      <c r="H238" s="253"/>
      <c r="I238" s="253"/>
      <c r="J238" s="253"/>
      <c r="K238" s="253"/>
      <c r="L238" s="253"/>
      <c r="M238" s="253"/>
      <c r="N238" s="254"/>
      <c r="O238" s="253"/>
      <c r="P238" s="253"/>
      <c r="Q238" s="253"/>
      <c r="R238" s="253"/>
      <c r="S238" s="254"/>
      <c r="T238" s="253"/>
      <c r="U238" s="253"/>
      <c r="V238" s="254"/>
      <c r="W238" s="253"/>
      <c r="X238" s="253"/>
      <c r="Y238" s="253"/>
      <c r="Z238" s="254"/>
      <c r="AB238" s="253"/>
      <c r="AC238" s="254"/>
      <c r="AE238" s="253"/>
      <c r="AF238" s="254"/>
      <c r="AH238" s="253"/>
      <c r="AI238" s="254"/>
      <c r="AK238" s="253"/>
      <c r="AL238" s="254"/>
      <c r="AN238" s="253"/>
      <c r="AO238" s="254"/>
    </row>
    <row r="239" spans="3:41" x14ac:dyDescent="0.25">
      <c r="C239" s="252"/>
      <c r="D239" s="252"/>
      <c r="E239" s="252"/>
      <c r="F239" s="253"/>
      <c r="G239" s="253"/>
      <c r="H239" s="253"/>
      <c r="I239" s="253"/>
      <c r="J239" s="253"/>
      <c r="K239" s="253"/>
      <c r="L239" s="253"/>
      <c r="M239" s="253"/>
      <c r="N239" s="254"/>
      <c r="O239" s="253"/>
      <c r="P239" s="253"/>
      <c r="Q239" s="253"/>
      <c r="R239" s="253"/>
      <c r="S239" s="254"/>
      <c r="T239" s="253"/>
      <c r="U239" s="253"/>
      <c r="V239" s="254"/>
      <c r="W239" s="253"/>
      <c r="X239" s="253"/>
      <c r="Y239" s="253"/>
      <c r="Z239" s="254"/>
      <c r="AB239" s="253"/>
      <c r="AC239" s="254"/>
      <c r="AE239" s="253"/>
      <c r="AF239" s="254"/>
      <c r="AH239" s="253"/>
      <c r="AI239" s="254"/>
      <c r="AK239" s="253"/>
      <c r="AL239" s="254"/>
      <c r="AN239" s="253"/>
      <c r="AO239" s="254"/>
    </row>
    <row r="240" spans="3:41" x14ac:dyDescent="0.25">
      <c r="C240" s="252"/>
      <c r="D240" s="252"/>
      <c r="E240" s="252"/>
      <c r="F240" s="253"/>
      <c r="G240" s="253"/>
      <c r="H240" s="253"/>
      <c r="I240" s="253"/>
      <c r="J240" s="253"/>
      <c r="K240" s="253"/>
      <c r="L240" s="253"/>
      <c r="M240" s="253"/>
      <c r="N240" s="254"/>
      <c r="O240" s="253"/>
      <c r="P240" s="253"/>
      <c r="Q240" s="253"/>
      <c r="R240" s="253"/>
      <c r="S240" s="254"/>
      <c r="T240" s="253"/>
      <c r="U240" s="253"/>
      <c r="V240" s="254"/>
      <c r="W240" s="253"/>
      <c r="X240" s="253"/>
      <c r="Y240" s="253"/>
      <c r="Z240" s="254"/>
      <c r="AB240" s="253"/>
      <c r="AC240" s="254"/>
      <c r="AE240" s="253"/>
      <c r="AF240" s="254"/>
      <c r="AH240" s="253"/>
      <c r="AI240" s="254"/>
      <c r="AK240" s="253"/>
      <c r="AL240" s="254"/>
      <c r="AN240" s="253"/>
      <c r="AO240" s="254"/>
    </row>
    <row r="241" spans="3:41" x14ac:dyDescent="0.25">
      <c r="C241" s="252"/>
      <c r="D241" s="252"/>
      <c r="E241" s="252"/>
      <c r="F241" s="253"/>
      <c r="G241" s="253"/>
      <c r="H241" s="253"/>
      <c r="I241" s="253"/>
      <c r="J241" s="253"/>
      <c r="K241" s="253"/>
      <c r="L241" s="253"/>
      <c r="M241" s="253"/>
      <c r="N241" s="254"/>
      <c r="O241" s="253"/>
      <c r="P241" s="253"/>
      <c r="Q241" s="253"/>
      <c r="R241" s="253"/>
      <c r="S241" s="254"/>
      <c r="T241" s="253"/>
      <c r="U241" s="253"/>
      <c r="V241" s="254"/>
      <c r="W241" s="253"/>
      <c r="X241" s="253"/>
      <c r="Y241" s="253"/>
      <c r="Z241" s="254"/>
      <c r="AB241" s="253"/>
      <c r="AC241" s="254"/>
      <c r="AE241" s="253"/>
      <c r="AF241" s="254"/>
      <c r="AH241" s="253"/>
      <c r="AI241" s="254"/>
      <c r="AK241" s="253"/>
      <c r="AL241" s="254"/>
      <c r="AN241" s="253"/>
      <c r="AO241" s="254"/>
    </row>
    <row r="242" spans="3:41" x14ac:dyDescent="0.25">
      <c r="C242" s="252"/>
      <c r="D242" s="252"/>
      <c r="E242" s="252"/>
      <c r="F242" s="253"/>
      <c r="G242" s="253"/>
      <c r="H242" s="253"/>
      <c r="I242" s="253"/>
      <c r="J242" s="253"/>
      <c r="K242" s="253"/>
      <c r="L242" s="253"/>
      <c r="M242" s="253"/>
      <c r="N242" s="254"/>
      <c r="O242" s="253"/>
      <c r="P242" s="253"/>
      <c r="Q242" s="253"/>
      <c r="R242" s="253"/>
      <c r="S242" s="254"/>
      <c r="T242" s="253"/>
      <c r="U242" s="253"/>
      <c r="V242" s="254"/>
      <c r="W242" s="253"/>
      <c r="X242" s="253"/>
      <c r="Y242" s="253"/>
      <c r="Z242" s="254"/>
      <c r="AB242" s="253"/>
      <c r="AC242" s="254"/>
      <c r="AE242" s="253"/>
      <c r="AF242" s="254"/>
      <c r="AH242" s="253"/>
      <c r="AI242" s="254"/>
      <c r="AK242" s="253"/>
      <c r="AL242" s="254"/>
      <c r="AN242" s="253"/>
      <c r="AO242" s="254"/>
    </row>
    <row r="243" spans="3:41" x14ac:dyDescent="0.25">
      <c r="C243" s="252"/>
      <c r="D243" s="252"/>
      <c r="E243" s="252"/>
      <c r="F243" s="253"/>
      <c r="G243" s="253"/>
      <c r="H243" s="253"/>
      <c r="I243" s="253"/>
      <c r="J243" s="253"/>
      <c r="K243" s="253"/>
      <c r="L243" s="253"/>
      <c r="M243" s="253"/>
      <c r="N243" s="254"/>
      <c r="O243" s="253"/>
      <c r="P243" s="253"/>
      <c r="Q243" s="253"/>
      <c r="R243" s="253"/>
      <c r="S243" s="254"/>
      <c r="T243" s="253"/>
      <c r="U243" s="253"/>
      <c r="V243" s="254"/>
      <c r="W243" s="253"/>
      <c r="X243" s="253"/>
      <c r="Y243" s="253"/>
      <c r="Z243" s="254"/>
      <c r="AB243" s="253"/>
      <c r="AC243" s="254"/>
      <c r="AE243" s="253"/>
      <c r="AF243" s="254"/>
      <c r="AH243" s="253"/>
      <c r="AI243" s="254"/>
      <c r="AK243" s="253"/>
      <c r="AL243" s="254"/>
      <c r="AN243" s="253"/>
      <c r="AO243" s="254"/>
    </row>
    <row r="244" spans="3:41" x14ac:dyDescent="0.25">
      <c r="C244" s="252"/>
      <c r="D244" s="252"/>
      <c r="E244" s="252"/>
      <c r="F244" s="253"/>
      <c r="G244" s="253"/>
      <c r="H244" s="253"/>
      <c r="I244" s="253"/>
      <c r="J244" s="253"/>
      <c r="K244" s="253"/>
      <c r="L244" s="253"/>
      <c r="M244" s="253"/>
      <c r="N244" s="254"/>
      <c r="O244" s="253"/>
      <c r="P244" s="253"/>
      <c r="Q244" s="253"/>
      <c r="R244" s="253"/>
      <c r="S244" s="254"/>
      <c r="T244" s="253"/>
      <c r="U244" s="253"/>
      <c r="V244" s="254"/>
      <c r="W244" s="253"/>
      <c r="X244" s="253"/>
      <c r="Y244" s="253"/>
      <c r="Z244" s="254"/>
      <c r="AB244" s="253"/>
      <c r="AC244" s="254"/>
      <c r="AE244" s="253"/>
      <c r="AF244" s="254"/>
      <c r="AH244" s="253"/>
      <c r="AI244" s="254"/>
      <c r="AK244" s="253"/>
      <c r="AL244" s="254"/>
      <c r="AN244" s="253"/>
      <c r="AO244" s="254"/>
    </row>
    <row r="245" spans="3:41" x14ac:dyDescent="0.25">
      <c r="C245" s="252"/>
      <c r="D245" s="252"/>
      <c r="E245" s="252"/>
      <c r="F245" s="253"/>
      <c r="G245" s="253"/>
      <c r="H245" s="253"/>
      <c r="I245" s="253"/>
      <c r="J245" s="253"/>
      <c r="K245" s="253"/>
      <c r="L245" s="253"/>
      <c r="M245" s="253"/>
      <c r="N245" s="254"/>
      <c r="O245" s="253"/>
      <c r="P245" s="253"/>
      <c r="Q245" s="253"/>
      <c r="R245" s="253"/>
      <c r="S245" s="254"/>
      <c r="T245" s="253"/>
      <c r="U245" s="253"/>
      <c r="V245" s="254"/>
      <c r="W245" s="253"/>
      <c r="X245" s="253"/>
      <c r="Y245" s="253"/>
      <c r="Z245" s="254"/>
      <c r="AB245" s="253"/>
      <c r="AC245" s="254"/>
      <c r="AE245" s="253"/>
      <c r="AF245" s="254"/>
      <c r="AH245" s="253"/>
      <c r="AI245" s="254"/>
      <c r="AK245" s="253"/>
      <c r="AL245" s="254"/>
      <c r="AN245" s="253"/>
      <c r="AO245" s="254"/>
    </row>
    <row r="246" spans="3:41" x14ac:dyDescent="0.25">
      <c r="C246" s="252"/>
      <c r="D246" s="252"/>
      <c r="E246" s="252"/>
      <c r="F246" s="253"/>
      <c r="G246" s="253"/>
      <c r="H246" s="253"/>
      <c r="I246" s="253"/>
      <c r="J246" s="253"/>
      <c r="K246" s="253"/>
      <c r="L246" s="253"/>
      <c r="M246" s="253"/>
      <c r="N246" s="254"/>
      <c r="O246" s="253"/>
      <c r="P246" s="253"/>
      <c r="Q246" s="253"/>
      <c r="R246" s="253"/>
      <c r="S246" s="254"/>
      <c r="T246" s="253"/>
      <c r="U246" s="253"/>
      <c r="V246" s="254"/>
      <c r="W246" s="253"/>
      <c r="X246" s="253"/>
      <c r="Y246" s="253"/>
      <c r="Z246" s="254"/>
      <c r="AB246" s="253"/>
      <c r="AC246" s="254"/>
      <c r="AE246" s="253"/>
      <c r="AF246" s="254"/>
      <c r="AH246" s="253"/>
      <c r="AI246" s="254"/>
      <c r="AK246" s="253"/>
      <c r="AL246" s="254"/>
      <c r="AN246" s="253"/>
      <c r="AO246" s="254"/>
    </row>
    <row r="247" spans="3:41" x14ac:dyDescent="0.25">
      <c r="C247" s="252"/>
      <c r="D247" s="252"/>
      <c r="E247" s="252"/>
      <c r="F247" s="253"/>
      <c r="G247" s="253"/>
      <c r="H247" s="253"/>
      <c r="I247" s="253"/>
      <c r="J247" s="253"/>
      <c r="K247" s="253"/>
      <c r="L247" s="253"/>
      <c r="M247" s="253"/>
      <c r="N247" s="254"/>
      <c r="O247" s="253"/>
      <c r="P247" s="253"/>
      <c r="Q247" s="253"/>
      <c r="R247" s="253"/>
      <c r="S247" s="254"/>
      <c r="T247" s="253"/>
      <c r="U247" s="253"/>
      <c r="V247" s="254"/>
      <c r="W247" s="253"/>
      <c r="X247" s="253"/>
      <c r="Y247" s="253"/>
      <c r="Z247" s="254"/>
      <c r="AB247" s="253"/>
      <c r="AC247" s="254"/>
      <c r="AE247" s="253"/>
      <c r="AF247" s="254"/>
      <c r="AH247" s="253"/>
      <c r="AI247" s="254"/>
      <c r="AK247" s="253"/>
      <c r="AL247" s="254"/>
      <c r="AN247" s="253"/>
      <c r="AO247" s="254"/>
    </row>
  </sheetData>
  <mergeCells count="12">
    <mergeCell ref="D40:I40"/>
    <mergeCell ref="Q40:X40"/>
    <mergeCell ref="AJ40:AR40"/>
    <mergeCell ref="D41:I41"/>
    <mergeCell ref="Q41:X41"/>
    <mergeCell ref="AJ41:AR41"/>
    <mergeCell ref="AJ39:AR39"/>
    <mergeCell ref="C2:AS2"/>
    <mergeCell ref="B4:C4"/>
    <mergeCell ref="D37:I37"/>
    <mergeCell ref="Q37:X37"/>
    <mergeCell ref="AJ37:AR37"/>
  </mergeCells>
  <printOptions horizontalCentered="1" verticalCentered="1"/>
  <pageMargins left="0" right="7.874015748031496E-2" top="0.78740157480314965" bottom="0.19685039370078741" header="0.55118110236220474" footer="0"/>
  <pageSetup paperSize="256" scale="42" orientation="landscape" r:id="rId1"/>
  <headerFooter differentOddEven="1">
    <oddFooter>&amp;R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248"/>
  <sheetViews>
    <sheetView workbookViewId="0">
      <pane xSplit="4" ySplit="4" topLeftCell="E5" activePane="bottomRight" state="frozen"/>
      <selection pane="topRight" activeCell="D1" sqref="D1"/>
      <selection pane="bottomLeft" activeCell="A5" sqref="A5"/>
      <selection pane="bottomRight" activeCell="F1" sqref="F1:G1048576"/>
    </sheetView>
  </sheetViews>
  <sheetFormatPr baseColWidth="10" defaultRowHeight="12.75" x14ac:dyDescent="0.25"/>
  <cols>
    <col min="1" max="1" width="0.140625" style="32" customWidth="1"/>
    <col min="2" max="2" width="3.7109375" style="32" bestFit="1" customWidth="1"/>
    <col min="3" max="3" width="4" style="79" bestFit="1" customWidth="1"/>
    <col min="4" max="4" width="47.42578125" style="79" customWidth="1"/>
    <col min="5" max="5" width="0.140625" style="79" customWidth="1"/>
    <col min="6" max="7" width="5.7109375" style="32" hidden="1" customWidth="1"/>
    <col min="8" max="8" width="34.42578125" style="32" customWidth="1"/>
    <col min="9" max="9" width="14.28515625" style="32" customWidth="1"/>
    <col min="10" max="10" width="5.7109375" style="32" hidden="1" customWidth="1"/>
    <col min="11" max="11" width="7" style="32" hidden="1" customWidth="1"/>
    <col min="12" max="12" width="17" style="32" customWidth="1"/>
    <col min="13" max="13" width="5.7109375" style="32" hidden="1" customWidth="1"/>
    <col min="14" max="14" width="11.28515625" style="125" hidden="1" customWidth="1"/>
    <col min="15" max="15" width="14.28515625" style="32" bestFit="1" customWidth="1"/>
    <col min="16" max="16" width="12.7109375" style="32" customWidth="1"/>
    <col min="17" max="17" width="14.140625" style="32" customWidth="1"/>
    <col min="18" max="18" width="5.7109375" style="32" hidden="1" customWidth="1"/>
    <col min="19" max="19" width="11.28515625" style="125" hidden="1" customWidth="1"/>
    <col min="20" max="20" width="13.85546875" style="32" customWidth="1"/>
    <col min="21" max="21" width="15.7109375" style="32" bestFit="1" customWidth="1"/>
    <col min="22" max="22" width="5.7109375" style="32" hidden="1" customWidth="1"/>
    <col min="23" max="23" width="11.28515625" style="125" hidden="1" customWidth="1"/>
    <col min="24" max="24" width="13" style="32" bestFit="1" customWidth="1"/>
    <col min="25" max="25" width="5.7109375" style="32" hidden="1" customWidth="1"/>
    <col min="26" max="26" width="11.28515625" style="125" hidden="1" customWidth="1"/>
    <col min="27" max="27" width="16.5703125" style="32" bestFit="1" customWidth="1"/>
    <col min="28" max="28" width="5.7109375" style="32" hidden="1" customWidth="1"/>
    <col min="29" max="29" width="11.28515625" style="125" hidden="1" customWidth="1"/>
    <col min="30" max="30" width="13.85546875" style="32" customWidth="1"/>
    <col min="31" max="31" width="5.7109375" style="32" hidden="1" customWidth="1"/>
    <col min="32" max="32" width="11.28515625" style="125" hidden="1" customWidth="1"/>
    <col min="33" max="33" width="13" style="32" customWidth="1"/>
    <col min="34" max="34" width="5.7109375" style="32" hidden="1" customWidth="1"/>
    <col min="35" max="35" width="11.28515625" style="125" hidden="1" customWidth="1"/>
    <col min="36" max="36" width="14.7109375" style="32" customWidth="1"/>
    <col min="37" max="37" width="18.85546875" style="32" customWidth="1"/>
    <col min="38" max="38" width="19.5703125" style="32" customWidth="1"/>
    <col min="39" max="39" width="46.28515625" style="32" customWidth="1"/>
    <col min="40" max="40" width="11.28515625" style="32" customWidth="1"/>
    <col min="41" max="256" width="11.42578125" style="32"/>
    <col min="257" max="257" width="0.140625" style="32" customWidth="1"/>
    <col min="258" max="258" width="3.7109375" style="32" bestFit="1" customWidth="1"/>
    <col min="259" max="259" width="4" style="32" bestFit="1" customWidth="1"/>
    <col min="260" max="260" width="41" style="32" customWidth="1"/>
    <col min="261" max="264" width="0" style="32" hidden="1" customWidth="1"/>
    <col min="265" max="265" width="14.28515625" style="32" customWidth="1"/>
    <col min="266" max="267" width="0" style="32" hidden="1" customWidth="1"/>
    <col min="268" max="268" width="17" style="32" customWidth="1"/>
    <col min="269" max="270" width="0" style="32" hidden="1" customWidth="1"/>
    <col min="271" max="271" width="14.28515625" style="32" bestFit="1" customWidth="1"/>
    <col min="272" max="272" width="12.7109375" style="32" customWidth="1"/>
    <col min="273" max="273" width="14.140625" style="32" customWidth="1"/>
    <col min="274" max="275" width="0" style="32" hidden="1" customWidth="1"/>
    <col min="276" max="276" width="13.85546875" style="32" customWidth="1"/>
    <col min="277" max="277" width="15.7109375" style="32" bestFit="1" customWidth="1"/>
    <col min="278" max="279" width="0" style="32" hidden="1" customWidth="1"/>
    <col min="280" max="280" width="13" style="32" bestFit="1" customWidth="1"/>
    <col min="281" max="282" width="0" style="32" hidden="1" customWidth="1"/>
    <col min="283" max="283" width="16.5703125" style="32" bestFit="1" customWidth="1"/>
    <col min="284" max="285" width="0" style="32" hidden="1" customWidth="1"/>
    <col min="286" max="286" width="13.85546875" style="32" customWidth="1"/>
    <col min="287" max="288" width="0" style="32" hidden="1" customWidth="1"/>
    <col min="289" max="289" width="13" style="32" customWidth="1"/>
    <col min="290" max="291" width="0" style="32" hidden="1" customWidth="1"/>
    <col min="292" max="292" width="11.42578125" style="32" customWidth="1"/>
    <col min="293" max="293" width="18.85546875" style="32" customWidth="1"/>
    <col min="294" max="294" width="14" style="32" customWidth="1"/>
    <col min="295" max="295" width="46.28515625" style="32" customWidth="1"/>
    <col min="296" max="296" width="11.28515625" style="32" customWidth="1"/>
    <col min="297" max="512" width="11.42578125" style="32"/>
    <col min="513" max="513" width="0.140625" style="32" customWidth="1"/>
    <col min="514" max="514" width="3.7109375" style="32" bestFit="1" customWidth="1"/>
    <col min="515" max="515" width="4" style="32" bestFit="1" customWidth="1"/>
    <col min="516" max="516" width="41" style="32" customWidth="1"/>
    <col min="517" max="520" width="0" style="32" hidden="1" customWidth="1"/>
    <col min="521" max="521" width="14.28515625" style="32" customWidth="1"/>
    <col min="522" max="523" width="0" style="32" hidden="1" customWidth="1"/>
    <col min="524" max="524" width="17" style="32" customWidth="1"/>
    <col min="525" max="526" width="0" style="32" hidden="1" customWidth="1"/>
    <col min="527" max="527" width="14.28515625" style="32" bestFit="1" customWidth="1"/>
    <col min="528" max="528" width="12.7109375" style="32" customWidth="1"/>
    <col min="529" max="529" width="14.140625" style="32" customWidth="1"/>
    <col min="530" max="531" width="0" style="32" hidden="1" customWidth="1"/>
    <col min="532" max="532" width="13.85546875" style="32" customWidth="1"/>
    <col min="533" max="533" width="15.7109375" style="32" bestFit="1" customWidth="1"/>
    <col min="534" max="535" width="0" style="32" hidden="1" customWidth="1"/>
    <col min="536" max="536" width="13" style="32" bestFit="1" customWidth="1"/>
    <col min="537" max="538" width="0" style="32" hidden="1" customWidth="1"/>
    <col min="539" max="539" width="16.5703125" style="32" bestFit="1" customWidth="1"/>
    <col min="540" max="541" width="0" style="32" hidden="1" customWidth="1"/>
    <col min="542" max="542" width="13.85546875" style="32" customWidth="1"/>
    <col min="543" max="544" width="0" style="32" hidden="1" customWidth="1"/>
    <col min="545" max="545" width="13" style="32" customWidth="1"/>
    <col min="546" max="547" width="0" style="32" hidden="1" customWidth="1"/>
    <col min="548" max="548" width="11.42578125" style="32" customWidth="1"/>
    <col min="549" max="549" width="18.85546875" style="32" customWidth="1"/>
    <col min="550" max="550" width="14" style="32" customWidth="1"/>
    <col min="551" max="551" width="46.28515625" style="32" customWidth="1"/>
    <col min="552" max="552" width="11.28515625" style="32" customWidth="1"/>
    <col min="553" max="768" width="11.42578125" style="32"/>
    <col min="769" max="769" width="0.140625" style="32" customWidth="1"/>
    <col min="770" max="770" width="3.7109375" style="32" bestFit="1" customWidth="1"/>
    <col min="771" max="771" width="4" style="32" bestFit="1" customWidth="1"/>
    <col min="772" max="772" width="41" style="32" customWidth="1"/>
    <col min="773" max="776" width="0" style="32" hidden="1" customWidth="1"/>
    <col min="777" max="777" width="14.28515625" style="32" customWidth="1"/>
    <col min="778" max="779" width="0" style="32" hidden="1" customWidth="1"/>
    <col min="780" max="780" width="17" style="32" customWidth="1"/>
    <col min="781" max="782" width="0" style="32" hidden="1" customWidth="1"/>
    <col min="783" max="783" width="14.28515625" style="32" bestFit="1" customWidth="1"/>
    <col min="784" max="784" width="12.7109375" style="32" customWidth="1"/>
    <col min="785" max="785" width="14.140625" style="32" customWidth="1"/>
    <col min="786" max="787" width="0" style="32" hidden="1" customWidth="1"/>
    <col min="788" max="788" width="13.85546875" style="32" customWidth="1"/>
    <col min="789" max="789" width="15.7109375" style="32" bestFit="1" customWidth="1"/>
    <col min="790" max="791" width="0" style="32" hidden="1" customWidth="1"/>
    <col min="792" max="792" width="13" style="32" bestFit="1" customWidth="1"/>
    <col min="793" max="794" width="0" style="32" hidden="1" customWidth="1"/>
    <col min="795" max="795" width="16.5703125" style="32" bestFit="1" customWidth="1"/>
    <col min="796" max="797" width="0" style="32" hidden="1" customWidth="1"/>
    <col min="798" max="798" width="13.85546875" style="32" customWidth="1"/>
    <col min="799" max="800" width="0" style="32" hidden="1" customWidth="1"/>
    <col min="801" max="801" width="13" style="32" customWidth="1"/>
    <col min="802" max="803" width="0" style="32" hidden="1" customWidth="1"/>
    <col min="804" max="804" width="11.42578125" style="32" customWidth="1"/>
    <col min="805" max="805" width="18.85546875" style="32" customWidth="1"/>
    <col min="806" max="806" width="14" style="32" customWidth="1"/>
    <col min="807" max="807" width="46.28515625" style="32" customWidth="1"/>
    <col min="808" max="808" width="11.28515625" style="32" customWidth="1"/>
    <col min="809" max="1024" width="11.42578125" style="32"/>
    <col min="1025" max="1025" width="0.140625" style="32" customWidth="1"/>
    <col min="1026" max="1026" width="3.7109375" style="32" bestFit="1" customWidth="1"/>
    <col min="1027" max="1027" width="4" style="32" bestFit="1" customWidth="1"/>
    <col min="1028" max="1028" width="41" style="32" customWidth="1"/>
    <col min="1029" max="1032" width="0" style="32" hidden="1" customWidth="1"/>
    <col min="1033" max="1033" width="14.28515625" style="32" customWidth="1"/>
    <col min="1034" max="1035" width="0" style="32" hidden="1" customWidth="1"/>
    <col min="1036" max="1036" width="17" style="32" customWidth="1"/>
    <col min="1037" max="1038" width="0" style="32" hidden="1" customWidth="1"/>
    <col min="1039" max="1039" width="14.28515625" style="32" bestFit="1" customWidth="1"/>
    <col min="1040" max="1040" width="12.7109375" style="32" customWidth="1"/>
    <col min="1041" max="1041" width="14.140625" style="32" customWidth="1"/>
    <col min="1042" max="1043" width="0" style="32" hidden="1" customWidth="1"/>
    <col min="1044" max="1044" width="13.85546875" style="32" customWidth="1"/>
    <col min="1045" max="1045" width="15.7109375" style="32" bestFit="1" customWidth="1"/>
    <col min="1046" max="1047" width="0" style="32" hidden="1" customWidth="1"/>
    <col min="1048" max="1048" width="13" style="32" bestFit="1" customWidth="1"/>
    <col min="1049" max="1050" width="0" style="32" hidden="1" customWidth="1"/>
    <col min="1051" max="1051" width="16.5703125" style="32" bestFit="1" customWidth="1"/>
    <col min="1052" max="1053" width="0" style="32" hidden="1" customWidth="1"/>
    <col min="1054" max="1054" width="13.85546875" style="32" customWidth="1"/>
    <col min="1055" max="1056" width="0" style="32" hidden="1" customWidth="1"/>
    <col min="1057" max="1057" width="13" style="32" customWidth="1"/>
    <col min="1058" max="1059" width="0" style="32" hidden="1" customWidth="1"/>
    <col min="1060" max="1060" width="11.42578125" style="32" customWidth="1"/>
    <col min="1061" max="1061" width="18.85546875" style="32" customWidth="1"/>
    <col min="1062" max="1062" width="14" style="32" customWidth="1"/>
    <col min="1063" max="1063" width="46.28515625" style="32" customWidth="1"/>
    <col min="1064" max="1064" width="11.28515625" style="32" customWidth="1"/>
    <col min="1065" max="1280" width="11.42578125" style="32"/>
    <col min="1281" max="1281" width="0.140625" style="32" customWidth="1"/>
    <col min="1282" max="1282" width="3.7109375" style="32" bestFit="1" customWidth="1"/>
    <col min="1283" max="1283" width="4" style="32" bestFit="1" customWidth="1"/>
    <col min="1284" max="1284" width="41" style="32" customWidth="1"/>
    <col min="1285" max="1288" width="0" style="32" hidden="1" customWidth="1"/>
    <col min="1289" max="1289" width="14.28515625" style="32" customWidth="1"/>
    <col min="1290" max="1291" width="0" style="32" hidden="1" customWidth="1"/>
    <col min="1292" max="1292" width="17" style="32" customWidth="1"/>
    <col min="1293" max="1294" width="0" style="32" hidden="1" customWidth="1"/>
    <col min="1295" max="1295" width="14.28515625" style="32" bestFit="1" customWidth="1"/>
    <col min="1296" max="1296" width="12.7109375" style="32" customWidth="1"/>
    <col min="1297" max="1297" width="14.140625" style="32" customWidth="1"/>
    <col min="1298" max="1299" width="0" style="32" hidden="1" customWidth="1"/>
    <col min="1300" max="1300" width="13.85546875" style="32" customWidth="1"/>
    <col min="1301" max="1301" width="15.7109375" style="32" bestFit="1" customWidth="1"/>
    <col min="1302" max="1303" width="0" style="32" hidden="1" customWidth="1"/>
    <col min="1304" max="1304" width="13" style="32" bestFit="1" customWidth="1"/>
    <col min="1305" max="1306" width="0" style="32" hidden="1" customWidth="1"/>
    <col min="1307" max="1307" width="16.5703125" style="32" bestFit="1" customWidth="1"/>
    <col min="1308" max="1309" width="0" style="32" hidden="1" customWidth="1"/>
    <col min="1310" max="1310" width="13.85546875" style="32" customWidth="1"/>
    <col min="1311" max="1312" width="0" style="32" hidden="1" customWidth="1"/>
    <col min="1313" max="1313" width="13" style="32" customWidth="1"/>
    <col min="1314" max="1315" width="0" style="32" hidden="1" customWidth="1"/>
    <col min="1316" max="1316" width="11.42578125" style="32" customWidth="1"/>
    <col min="1317" max="1317" width="18.85546875" style="32" customWidth="1"/>
    <col min="1318" max="1318" width="14" style="32" customWidth="1"/>
    <col min="1319" max="1319" width="46.28515625" style="32" customWidth="1"/>
    <col min="1320" max="1320" width="11.28515625" style="32" customWidth="1"/>
    <col min="1321" max="1536" width="11.42578125" style="32"/>
    <col min="1537" max="1537" width="0.140625" style="32" customWidth="1"/>
    <col min="1538" max="1538" width="3.7109375" style="32" bestFit="1" customWidth="1"/>
    <col min="1539" max="1539" width="4" style="32" bestFit="1" customWidth="1"/>
    <col min="1540" max="1540" width="41" style="32" customWidth="1"/>
    <col min="1541" max="1544" width="0" style="32" hidden="1" customWidth="1"/>
    <col min="1545" max="1545" width="14.28515625" style="32" customWidth="1"/>
    <col min="1546" max="1547" width="0" style="32" hidden="1" customWidth="1"/>
    <col min="1548" max="1548" width="17" style="32" customWidth="1"/>
    <col min="1549" max="1550" width="0" style="32" hidden="1" customWidth="1"/>
    <col min="1551" max="1551" width="14.28515625" style="32" bestFit="1" customWidth="1"/>
    <col min="1552" max="1552" width="12.7109375" style="32" customWidth="1"/>
    <col min="1553" max="1553" width="14.140625" style="32" customWidth="1"/>
    <col min="1554" max="1555" width="0" style="32" hidden="1" customWidth="1"/>
    <col min="1556" max="1556" width="13.85546875" style="32" customWidth="1"/>
    <col min="1557" max="1557" width="15.7109375" style="32" bestFit="1" customWidth="1"/>
    <col min="1558" max="1559" width="0" style="32" hidden="1" customWidth="1"/>
    <col min="1560" max="1560" width="13" style="32" bestFit="1" customWidth="1"/>
    <col min="1561" max="1562" width="0" style="32" hidden="1" customWidth="1"/>
    <col min="1563" max="1563" width="16.5703125" style="32" bestFit="1" customWidth="1"/>
    <col min="1564" max="1565" width="0" style="32" hidden="1" customWidth="1"/>
    <col min="1566" max="1566" width="13.85546875" style="32" customWidth="1"/>
    <col min="1567" max="1568" width="0" style="32" hidden="1" customWidth="1"/>
    <col min="1569" max="1569" width="13" style="32" customWidth="1"/>
    <col min="1570" max="1571" width="0" style="32" hidden="1" customWidth="1"/>
    <col min="1572" max="1572" width="11.42578125" style="32" customWidth="1"/>
    <col min="1573" max="1573" width="18.85546875" style="32" customWidth="1"/>
    <col min="1574" max="1574" width="14" style="32" customWidth="1"/>
    <col min="1575" max="1575" width="46.28515625" style="32" customWidth="1"/>
    <col min="1576" max="1576" width="11.28515625" style="32" customWidth="1"/>
    <col min="1577" max="1792" width="11.42578125" style="32"/>
    <col min="1793" max="1793" width="0.140625" style="32" customWidth="1"/>
    <col min="1794" max="1794" width="3.7109375" style="32" bestFit="1" customWidth="1"/>
    <col min="1795" max="1795" width="4" style="32" bestFit="1" customWidth="1"/>
    <col min="1796" max="1796" width="41" style="32" customWidth="1"/>
    <col min="1797" max="1800" width="0" style="32" hidden="1" customWidth="1"/>
    <col min="1801" max="1801" width="14.28515625" style="32" customWidth="1"/>
    <col min="1802" max="1803" width="0" style="32" hidden="1" customWidth="1"/>
    <col min="1804" max="1804" width="17" style="32" customWidth="1"/>
    <col min="1805" max="1806" width="0" style="32" hidden="1" customWidth="1"/>
    <col min="1807" max="1807" width="14.28515625" style="32" bestFit="1" customWidth="1"/>
    <col min="1808" max="1808" width="12.7109375" style="32" customWidth="1"/>
    <col min="1809" max="1809" width="14.140625" style="32" customWidth="1"/>
    <col min="1810" max="1811" width="0" style="32" hidden="1" customWidth="1"/>
    <col min="1812" max="1812" width="13.85546875" style="32" customWidth="1"/>
    <col min="1813" max="1813" width="15.7109375" style="32" bestFit="1" customWidth="1"/>
    <col min="1814" max="1815" width="0" style="32" hidden="1" customWidth="1"/>
    <col min="1816" max="1816" width="13" style="32" bestFit="1" customWidth="1"/>
    <col min="1817" max="1818" width="0" style="32" hidden="1" customWidth="1"/>
    <col min="1819" max="1819" width="16.5703125" style="32" bestFit="1" customWidth="1"/>
    <col min="1820" max="1821" width="0" style="32" hidden="1" customWidth="1"/>
    <col min="1822" max="1822" width="13.85546875" style="32" customWidth="1"/>
    <col min="1823" max="1824" width="0" style="32" hidden="1" customWidth="1"/>
    <col min="1825" max="1825" width="13" style="32" customWidth="1"/>
    <col min="1826" max="1827" width="0" style="32" hidden="1" customWidth="1"/>
    <col min="1828" max="1828" width="11.42578125" style="32" customWidth="1"/>
    <col min="1829" max="1829" width="18.85546875" style="32" customWidth="1"/>
    <col min="1830" max="1830" width="14" style="32" customWidth="1"/>
    <col min="1831" max="1831" width="46.28515625" style="32" customWidth="1"/>
    <col min="1832" max="1832" width="11.28515625" style="32" customWidth="1"/>
    <col min="1833" max="2048" width="11.42578125" style="32"/>
    <col min="2049" max="2049" width="0.140625" style="32" customWidth="1"/>
    <col min="2050" max="2050" width="3.7109375" style="32" bestFit="1" customWidth="1"/>
    <col min="2051" max="2051" width="4" style="32" bestFit="1" customWidth="1"/>
    <col min="2052" max="2052" width="41" style="32" customWidth="1"/>
    <col min="2053" max="2056" width="0" style="32" hidden="1" customWidth="1"/>
    <col min="2057" max="2057" width="14.28515625" style="32" customWidth="1"/>
    <col min="2058" max="2059" width="0" style="32" hidden="1" customWidth="1"/>
    <col min="2060" max="2060" width="17" style="32" customWidth="1"/>
    <col min="2061" max="2062" width="0" style="32" hidden="1" customWidth="1"/>
    <col min="2063" max="2063" width="14.28515625" style="32" bestFit="1" customWidth="1"/>
    <col min="2064" max="2064" width="12.7109375" style="32" customWidth="1"/>
    <col min="2065" max="2065" width="14.140625" style="32" customWidth="1"/>
    <col min="2066" max="2067" width="0" style="32" hidden="1" customWidth="1"/>
    <col min="2068" max="2068" width="13.85546875" style="32" customWidth="1"/>
    <col min="2069" max="2069" width="15.7109375" style="32" bestFit="1" customWidth="1"/>
    <col min="2070" max="2071" width="0" style="32" hidden="1" customWidth="1"/>
    <col min="2072" max="2072" width="13" style="32" bestFit="1" customWidth="1"/>
    <col min="2073" max="2074" width="0" style="32" hidden="1" customWidth="1"/>
    <col min="2075" max="2075" width="16.5703125" style="32" bestFit="1" customWidth="1"/>
    <col min="2076" max="2077" width="0" style="32" hidden="1" customWidth="1"/>
    <col min="2078" max="2078" width="13.85546875" style="32" customWidth="1"/>
    <col min="2079" max="2080" width="0" style="32" hidden="1" customWidth="1"/>
    <col min="2081" max="2081" width="13" style="32" customWidth="1"/>
    <col min="2082" max="2083" width="0" style="32" hidden="1" customWidth="1"/>
    <col min="2084" max="2084" width="11.42578125" style="32" customWidth="1"/>
    <col min="2085" max="2085" width="18.85546875" style="32" customWidth="1"/>
    <col min="2086" max="2086" width="14" style="32" customWidth="1"/>
    <col min="2087" max="2087" width="46.28515625" style="32" customWidth="1"/>
    <col min="2088" max="2088" width="11.28515625" style="32" customWidth="1"/>
    <col min="2089" max="2304" width="11.42578125" style="32"/>
    <col min="2305" max="2305" width="0.140625" style="32" customWidth="1"/>
    <col min="2306" max="2306" width="3.7109375" style="32" bestFit="1" customWidth="1"/>
    <col min="2307" max="2307" width="4" style="32" bestFit="1" customWidth="1"/>
    <col min="2308" max="2308" width="41" style="32" customWidth="1"/>
    <col min="2309" max="2312" width="0" style="32" hidden="1" customWidth="1"/>
    <col min="2313" max="2313" width="14.28515625" style="32" customWidth="1"/>
    <col min="2314" max="2315" width="0" style="32" hidden="1" customWidth="1"/>
    <col min="2316" max="2316" width="17" style="32" customWidth="1"/>
    <col min="2317" max="2318" width="0" style="32" hidden="1" customWidth="1"/>
    <col min="2319" max="2319" width="14.28515625" style="32" bestFit="1" customWidth="1"/>
    <col min="2320" max="2320" width="12.7109375" style="32" customWidth="1"/>
    <col min="2321" max="2321" width="14.140625" style="32" customWidth="1"/>
    <col min="2322" max="2323" width="0" style="32" hidden="1" customWidth="1"/>
    <col min="2324" max="2324" width="13.85546875" style="32" customWidth="1"/>
    <col min="2325" max="2325" width="15.7109375" style="32" bestFit="1" customWidth="1"/>
    <col min="2326" max="2327" width="0" style="32" hidden="1" customWidth="1"/>
    <col min="2328" max="2328" width="13" style="32" bestFit="1" customWidth="1"/>
    <col min="2329" max="2330" width="0" style="32" hidden="1" customWidth="1"/>
    <col min="2331" max="2331" width="16.5703125" style="32" bestFit="1" customWidth="1"/>
    <col min="2332" max="2333" width="0" style="32" hidden="1" customWidth="1"/>
    <col min="2334" max="2334" width="13.85546875" style="32" customWidth="1"/>
    <col min="2335" max="2336" width="0" style="32" hidden="1" customWidth="1"/>
    <col min="2337" max="2337" width="13" style="32" customWidth="1"/>
    <col min="2338" max="2339" width="0" style="32" hidden="1" customWidth="1"/>
    <col min="2340" max="2340" width="11.42578125" style="32" customWidth="1"/>
    <col min="2341" max="2341" width="18.85546875" style="32" customWidth="1"/>
    <col min="2342" max="2342" width="14" style="32" customWidth="1"/>
    <col min="2343" max="2343" width="46.28515625" style="32" customWidth="1"/>
    <col min="2344" max="2344" width="11.28515625" style="32" customWidth="1"/>
    <col min="2345" max="2560" width="11.42578125" style="32"/>
    <col min="2561" max="2561" width="0.140625" style="32" customWidth="1"/>
    <col min="2562" max="2562" width="3.7109375" style="32" bestFit="1" customWidth="1"/>
    <col min="2563" max="2563" width="4" style="32" bestFit="1" customWidth="1"/>
    <col min="2564" max="2564" width="41" style="32" customWidth="1"/>
    <col min="2565" max="2568" width="0" style="32" hidden="1" customWidth="1"/>
    <col min="2569" max="2569" width="14.28515625" style="32" customWidth="1"/>
    <col min="2570" max="2571" width="0" style="32" hidden="1" customWidth="1"/>
    <col min="2572" max="2572" width="17" style="32" customWidth="1"/>
    <col min="2573" max="2574" width="0" style="32" hidden="1" customWidth="1"/>
    <col min="2575" max="2575" width="14.28515625" style="32" bestFit="1" customWidth="1"/>
    <col min="2576" max="2576" width="12.7109375" style="32" customWidth="1"/>
    <col min="2577" max="2577" width="14.140625" style="32" customWidth="1"/>
    <col min="2578" max="2579" width="0" style="32" hidden="1" customWidth="1"/>
    <col min="2580" max="2580" width="13.85546875" style="32" customWidth="1"/>
    <col min="2581" max="2581" width="15.7109375" style="32" bestFit="1" customWidth="1"/>
    <col min="2582" max="2583" width="0" style="32" hidden="1" customWidth="1"/>
    <col min="2584" max="2584" width="13" style="32" bestFit="1" customWidth="1"/>
    <col min="2585" max="2586" width="0" style="32" hidden="1" customWidth="1"/>
    <col min="2587" max="2587" width="16.5703125" style="32" bestFit="1" customWidth="1"/>
    <col min="2588" max="2589" width="0" style="32" hidden="1" customWidth="1"/>
    <col min="2590" max="2590" width="13.85546875" style="32" customWidth="1"/>
    <col min="2591" max="2592" width="0" style="32" hidden="1" customWidth="1"/>
    <col min="2593" max="2593" width="13" style="32" customWidth="1"/>
    <col min="2594" max="2595" width="0" style="32" hidden="1" customWidth="1"/>
    <col min="2596" max="2596" width="11.42578125" style="32" customWidth="1"/>
    <col min="2597" max="2597" width="18.85546875" style="32" customWidth="1"/>
    <col min="2598" max="2598" width="14" style="32" customWidth="1"/>
    <col min="2599" max="2599" width="46.28515625" style="32" customWidth="1"/>
    <col min="2600" max="2600" width="11.28515625" style="32" customWidth="1"/>
    <col min="2601" max="2816" width="11.42578125" style="32"/>
    <col min="2817" max="2817" width="0.140625" style="32" customWidth="1"/>
    <col min="2818" max="2818" width="3.7109375" style="32" bestFit="1" customWidth="1"/>
    <col min="2819" max="2819" width="4" style="32" bestFit="1" customWidth="1"/>
    <col min="2820" max="2820" width="41" style="32" customWidth="1"/>
    <col min="2821" max="2824" width="0" style="32" hidden="1" customWidth="1"/>
    <col min="2825" max="2825" width="14.28515625" style="32" customWidth="1"/>
    <col min="2826" max="2827" width="0" style="32" hidden="1" customWidth="1"/>
    <col min="2828" max="2828" width="17" style="32" customWidth="1"/>
    <col min="2829" max="2830" width="0" style="32" hidden="1" customWidth="1"/>
    <col min="2831" max="2831" width="14.28515625" style="32" bestFit="1" customWidth="1"/>
    <col min="2832" max="2832" width="12.7109375" style="32" customWidth="1"/>
    <col min="2833" max="2833" width="14.140625" style="32" customWidth="1"/>
    <col min="2834" max="2835" width="0" style="32" hidden="1" customWidth="1"/>
    <col min="2836" max="2836" width="13.85546875" style="32" customWidth="1"/>
    <col min="2837" max="2837" width="15.7109375" style="32" bestFit="1" customWidth="1"/>
    <col min="2838" max="2839" width="0" style="32" hidden="1" customWidth="1"/>
    <col min="2840" max="2840" width="13" style="32" bestFit="1" customWidth="1"/>
    <col min="2841" max="2842" width="0" style="32" hidden="1" customWidth="1"/>
    <col min="2843" max="2843" width="16.5703125" style="32" bestFit="1" customWidth="1"/>
    <col min="2844" max="2845" width="0" style="32" hidden="1" customWidth="1"/>
    <col min="2846" max="2846" width="13.85546875" style="32" customWidth="1"/>
    <col min="2847" max="2848" width="0" style="32" hidden="1" customWidth="1"/>
    <col min="2849" max="2849" width="13" style="32" customWidth="1"/>
    <col min="2850" max="2851" width="0" style="32" hidden="1" customWidth="1"/>
    <col min="2852" max="2852" width="11.42578125" style="32" customWidth="1"/>
    <col min="2853" max="2853" width="18.85546875" style="32" customWidth="1"/>
    <col min="2854" max="2854" width="14" style="32" customWidth="1"/>
    <col min="2855" max="2855" width="46.28515625" style="32" customWidth="1"/>
    <col min="2856" max="2856" width="11.28515625" style="32" customWidth="1"/>
    <col min="2857" max="3072" width="11.42578125" style="32"/>
    <col min="3073" max="3073" width="0.140625" style="32" customWidth="1"/>
    <col min="3074" max="3074" width="3.7109375" style="32" bestFit="1" customWidth="1"/>
    <col min="3075" max="3075" width="4" style="32" bestFit="1" customWidth="1"/>
    <col min="3076" max="3076" width="41" style="32" customWidth="1"/>
    <col min="3077" max="3080" width="0" style="32" hidden="1" customWidth="1"/>
    <col min="3081" max="3081" width="14.28515625" style="32" customWidth="1"/>
    <col min="3082" max="3083" width="0" style="32" hidden="1" customWidth="1"/>
    <col min="3084" max="3084" width="17" style="32" customWidth="1"/>
    <col min="3085" max="3086" width="0" style="32" hidden="1" customWidth="1"/>
    <col min="3087" max="3087" width="14.28515625" style="32" bestFit="1" customWidth="1"/>
    <col min="3088" max="3088" width="12.7109375" style="32" customWidth="1"/>
    <col min="3089" max="3089" width="14.140625" style="32" customWidth="1"/>
    <col min="3090" max="3091" width="0" style="32" hidden="1" customWidth="1"/>
    <col min="3092" max="3092" width="13.85546875" style="32" customWidth="1"/>
    <col min="3093" max="3093" width="15.7109375" style="32" bestFit="1" customWidth="1"/>
    <col min="3094" max="3095" width="0" style="32" hidden="1" customWidth="1"/>
    <col min="3096" max="3096" width="13" style="32" bestFit="1" customWidth="1"/>
    <col min="3097" max="3098" width="0" style="32" hidden="1" customWidth="1"/>
    <col min="3099" max="3099" width="16.5703125" style="32" bestFit="1" customWidth="1"/>
    <col min="3100" max="3101" width="0" style="32" hidden="1" customWidth="1"/>
    <col min="3102" max="3102" width="13.85546875" style="32" customWidth="1"/>
    <col min="3103" max="3104" width="0" style="32" hidden="1" customWidth="1"/>
    <col min="3105" max="3105" width="13" style="32" customWidth="1"/>
    <col min="3106" max="3107" width="0" style="32" hidden="1" customWidth="1"/>
    <col min="3108" max="3108" width="11.42578125" style="32" customWidth="1"/>
    <col min="3109" max="3109" width="18.85546875" style="32" customWidth="1"/>
    <col min="3110" max="3110" width="14" style="32" customWidth="1"/>
    <col min="3111" max="3111" width="46.28515625" style="32" customWidth="1"/>
    <col min="3112" max="3112" width="11.28515625" style="32" customWidth="1"/>
    <col min="3113" max="3328" width="11.42578125" style="32"/>
    <col min="3329" max="3329" width="0.140625" style="32" customWidth="1"/>
    <col min="3330" max="3330" width="3.7109375" style="32" bestFit="1" customWidth="1"/>
    <col min="3331" max="3331" width="4" style="32" bestFit="1" customWidth="1"/>
    <col min="3332" max="3332" width="41" style="32" customWidth="1"/>
    <col min="3333" max="3336" width="0" style="32" hidden="1" customWidth="1"/>
    <col min="3337" max="3337" width="14.28515625" style="32" customWidth="1"/>
    <col min="3338" max="3339" width="0" style="32" hidden="1" customWidth="1"/>
    <col min="3340" max="3340" width="17" style="32" customWidth="1"/>
    <col min="3341" max="3342" width="0" style="32" hidden="1" customWidth="1"/>
    <col min="3343" max="3343" width="14.28515625" style="32" bestFit="1" customWidth="1"/>
    <col min="3344" max="3344" width="12.7109375" style="32" customWidth="1"/>
    <col min="3345" max="3345" width="14.140625" style="32" customWidth="1"/>
    <col min="3346" max="3347" width="0" style="32" hidden="1" customWidth="1"/>
    <col min="3348" max="3348" width="13.85546875" style="32" customWidth="1"/>
    <col min="3349" max="3349" width="15.7109375" style="32" bestFit="1" customWidth="1"/>
    <col min="3350" max="3351" width="0" style="32" hidden="1" customWidth="1"/>
    <col min="3352" max="3352" width="13" style="32" bestFit="1" customWidth="1"/>
    <col min="3353" max="3354" width="0" style="32" hidden="1" customWidth="1"/>
    <col min="3355" max="3355" width="16.5703125" style="32" bestFit="1" customWidth="1"/>
    <col min="3356" max="3357" width="0" style="32" hidden="1" customWidth="1"/>
    <col min="3358" max="3358" width="13.85546875" style="32" customWidth="1"/>
    <col min="3359" max="3360" width="0" style="32" hidden="1" customWidth="1"/>
    <col min="3361" max="3361" width="13" style="32" customWidth="1"/>
    <col min="3362" max="3363" width="0" style="32" hidden="1" customWidth="1"/>
    <col min="3364" max="3364" width="11.42578125" style="32" customWidth="1"/>
    <col min="3365" max="3365" width="18.85546875" style="32" customWidth="1"/>
    <col min="3366" max="3366" width="14" style="32" customWidth="1"/>
    <col min="3367" max="3367" width="46.28515625" style="32" customWidth="1"/>
    <col min="3368" max="3368" width="11.28515625" style="32" customWidth="1"/>
    <col min="3369" max="3584" width="11.42578125" style="32"/>
    <col min="3585" max="3585" width="0.140625" style="32" customWidth="1"/>
    <col min="3586" max="3586" width="3.7109375" style="32" bestFit="1" customWidth="1"/>
    <col min="3587" max="3587" width="4" style="32" bestFit="1" customWidth="1"/>
    <col min="3588" max="3588" width="41" style="32" customWidth="1"/>
    <col min="3589" max="3592" width="0" style="32" hidden="1" customWidth="1"/>
    <col min="3593" max="3593" width="14.28515625" style="32" customWidth="1"/>
    <col min="3594" max="3595" width="0" style="32" hidden="1" customWidth="1"/>
    <col min="3596" max="3596" width="17" style="32" customWidth="1"/>
    <col min="3597" max="3598" width="0" style="32" hidden="1" customWidth="1"/>
    <col min="3599" max="3599" width="14.28515625" style="32" bestFit="1" customWidth="1"/>
    <col min="3600" max="3600" width="12.7109375" style="32" customWidth="1"/>
    <col min="3601" max="3601" width="14.140625" style="32" customWidth="1"/>
    <col min="3602" max="3603" width="0" style="32" hidden="1" customWidth="1"/>
    <col min="3604" max="3604" width="13.85546875" style="32" customWidth="1"/>
    <col min="3605" max="3605" width="15.7109375" style="32" bestFit="1" customWidth="1"/>
    <col min="3606" max="3607" width="0" style="32" hidden="1" customWidth="1"/>
    <col min="3608" max="3608" width="13" style="32" bestFit="1" customWidth="1"/>
    <col min="3609" max="3610" width="0" style="32" hidden="1" customWidth="1"/>
    <col min="3611" max="3611" width="16.5703125" style="32" bestFit="1" customWidth="1"/>
    <col min="3612" max="3613" width="0" style="32" hidden="1" customWidth="1"/>
    <col min="3614" max="3614" width="13.85546875" style="32" customWidth="1"/>
    <col min="3615" max="3616" width="0" style="32" hidden="1" customWidth="1"/>
    <col min="3617" max="3617" width="13" style="32" customWidth="1"/>
    <col min="3618" max="3619" width="0" style="32" hidden="1" customWidth="1"/>
    <col min="3620" max="3620" width="11.42578125" style="32" customWidth="1"/>
    <col min="3621" max="3621" width="18.85546875" style="32" customWidth="1"/>
    <col min="3622" max="3622" width="14" style="32" customWidth="1"/>
    <col min="3623" max="3623" width="46.28515625" style="32" customWidth="1"/>
    <col min="3624" max="3624" width="11.28515625" style="32" customWidth="1"/>
    <col min="3625" max="3840" width="11.42578125" style="32"/>
    <col min="3841" max="3841" width="0.140625" style="32" customWidth="1"/>
    <col min="3842" max="3842" width="3.7109375" style="32" bestFit="1" customWidth="1"/>
    <col min="3843" max="3843" width="4" style="32" bestFit="1" customWidth="1"/>
    <col min="3844" max="3844" width="41" style="32" customWidth="1"/>
    <col min="3845" max="3848" width="0" style="32" hidden="1" customWidth="1"/>
    <col min="3849" max="3849" width="14.28515625" style="32" customWidth="1"/>
    <col min="3850" max="3851" width="0" style="32" hidden="1" customWidth="1"/>
    <col min="3852" max="3852" width="17" style="32" customWidth="1"/>
    <col min="3853" max="3854" width="0" style="32" hidden="1" customWidth="1"/>
    <col min="3855" max="3855" width="14.28515625" style="32" bestFit="1" customWidth="1"/>
    <col min="3856" max="3856" width="12.7109375" style="32" customWidth="1"/>
    <col min="3857" max="3857" width="14.140625" style="32" customWidth="1"/>
    <col min="3858" max="3859" width="0" style="32" hidden="1" customWidth="1"/>
    <col min="3860" max="3860" width="13.85546875" style="32" customWidth="1"/>
    <col min="3861" max="3861" width="15.7109375" style="32" bestFit="1" customWidth="1"/>
    <col min="3862" max="3863" width="0" style="32" hidden="1" customWidth="1"/>
    <col min="3864" max="3864" width="13" style="32" bestFit="1" customWidth="1"/>
    <col min="3865" max="3866" width="0" style="32" hidden="1" customWidth="1"/>
    <col min="3867" max="3867" width="16.5703125" style="32" bestFit="1" customWidth="1"/>
    <col min="3868" max="3869" width="0" style="32" hidden="1" customWidth="1"/>
    <col min="3870" max="3870" width="13.85546875" style="32" customWidth="1"/>
    <col min="3871" max="3872" width="0" style="32" hidden="1" customWidth="1"/>
    <col min="3873" max="3873" width="13" style="32" customWidth="1"/>
    <col min="3874" max="3875" width="0" style="32" hidden="1" customWidth="1"/>
    <col min="3876" max="3876" width="11.42578125" style="32" customWidth="1"/>
    <col min="3877" max="3877" width="18.85546875" style="32" customWidth="1"/>
    <col min="3878" max="3878" width="14" style="32" customWidth="1"/>
    <col min="3879" max="3879" width="46.28515625" style="32" customWidth="1"/>
    <col min="3880" max="3880" width="11.28515625" style="32" customWidth="1"/>
    <col min="3881" max="4096" width="11.42578125" style="32"/>
    <col min="4097" max="4097" width="0.140625" style="32" customWidth="1"/>
    <col min="4098" max="4098" width="3.7109375" style="32" bestFit="1" customWidth="1"/>
    <col min="4099" max="4099" width="4" style="32" bestFit="1" customWidth="1"/>
    <col min="4100" max="4100" width="41" style="32" customWidth="1"/>
    <col min="4101" max="4104" width="0" style="32" hidden="1" customWidth="1"/>
    <col min="4105" max="4105" width="14.28515625" style="32" customWidth="1"/>
    <col min="4106" max="4107" width="0" style="32" hidden="1" customWidth="1"/>
    <col min="4108" max="4108" width="17" style="32" customWidth="1"/>
    <col min="4109" max="4110" width="0" style="32" hidden="1" customWidth="1"/>
    <col min="4111" max="4111" width="14.28515625" style="32" bestFit="1" customWidth="1"/>
    <col min="4112" max="4112" width="12.7109375" style="32" customWidth="1"/>
    <col min="4113" max="4113" width="14.140625" style="32" customWidth="1"/>
    <col min="4114" max="4115" width="0" style="32" hidden="1" customWidth="1"/>
    <col min="4116" max="4116" width="13.85546875" style="32" customWidth="1"/>
    <col min="4117" max="4117" width="15.7109375" style="32" bestFit="1" customWidth="1"/>
    <col min="4118" max="4119" width="0" style="32" hidden="1" customWidth="1"/>
    <col min="4120" max="4120" width="13" style="32" bestFit="1" customWidth="1"/>
    <col min="4121" max="4122" width="0" style="32" hidden="1" customWidth="1"/>
    <col min="4123" max="4123" width="16.5703125" style="32" bestFit="1" customWidth="1"/>
    <col min="4124" max="4125" width="0" style="32" hidden="1" customWidth="1"/>
    <col min="4126" max="4126" width="13.85546875" style="32" customWidth="1"/>
    <col min="4127" max="4128" width="0" style="32" hidden="1" customWidth="1"/>
    <col min="4129" max="4129" width="13" style="32" customWidth="1"/>
    <col min="4130" max="4131" width="0" style="32" hidden="1" customWidth="1"/>
    <col min="4132" max="4132" width="11.42578125" style="32" customWidth="1"/>
    <col min="4133" max="4133" width="18.85546875" style="32" customWidth="1"/>
    <col min="4134" max="4134" width="14" style="32" customWidth="1"/>
    <col min="4135" max="4135" width="46.28515625" style="32" customWidth="1"/>
    <col min="4136" max="4136" width="11.28515625" style="32" customWidth="1"/>
    <col min="4137" max="4352" width="11.42578125" style="32"/>
    <col min="4353" max="4353" width="0.140625" style="32" customWidth="1"/>
    <col min="4354" max="4354" width="3.7109375" style="32" bestFit="1" customWidth="1"/>
    <col min="4355" max="4355" width="4" style="32" bestFit="1" customWidth="1"/>
    <col min="4356" max="4356" width="41" style="32" customWidth="1"/>
    <col min="4357" max="4360" width="0" style="32" hidden="1" customWidth="1"/>
    <col min="4361" max="4361" width="14.28515625" style="32" customWidth="1"/>
    <col min="4362" max="4363" width="0" style="32" hidden="1" customWidth="1"/>
    <col min="4364" max="4364" width="17" style="32" customWidth="1"/>
    <col min="4365" max="4366" width="0" style="32" hidden="1" customWidth="1"/>
    <col min="4367" max="4367" width="14.28515625" style="32" bestFit="1" customWidth="1"/>
    <col min="4368" max="4368" width="12.7109375" style="32" customWidth="1"/>
    <col min="4369" max="4369" width="14.140625" style="32" customWidth="1"/>
    <col min="4370" max="4371" width="0" style="32" hidden="1" customWidth="1"/>
    <col min="4372" max="4372" width="13.85546875" style="32" customWidth="1"/>
    <col min="4373" max="4373" width="15.7109375" style="32" bestFit="1" customWidth="1"/>
    <col min="4374" max="4375" width="0" style="32" hidden="1" customWidth="1"/>
    <col min="4376" max="4376" width="13" style="32" bestFit="1" customWidth="1"/>
    <col min="4377" max="4378" width="0" style="32" hidden="1" customWidth="1"/>
    <col min="4379" max="4379" width="16.5703125" style="32" bestFit="1" customWidth="1"/>
    <col min="4380" max="4381" width="0" style="32" hidden="1" customWidth="1"/>
    <col min="4382" max="4382" width="13.85546875" style="32" customWidth="1"/>
    <col min="4383" max="4384" width="0" style="32" hidden="1" customWidth="1"/>
    <col min="4385" max="4385" width="13" style="32" customWidth="1"/>
    <col min="4386" max="4387" width="0" style="32" hidden="1" customWidth="1"/>
    <col min="4388" max="4388" width="11.42578125" style="32" customWidth="1"/>
    <col min="4389" max="4389" width="18.85546875" style="32" customWidth="1"/>
    <col min="4390" max="4390" width="14" style="32" customWidth="1"/>
    <col min="4391" max="4391" width="46.28515625" style="32" customWidth="1"/>
    <col min="4392" max="4392" width="11.28515625" style="32" customWidth="1"/>
    <col min="4393" max="4608" width="11.42578125" style="32"/>
    <col min="4609" max="4609" width="0.140625" style="32" customWidth="1"/>
    <col min="4610" max="4610" width="3.7109375" style="32" bestFit="1" customWidth="1"/>
    <col min="4611" max="4611" width="4" style="32" bestFit="1" customWidth="1"/>
    <col min="4612" max="4612" width="41" style="32" customWidth="1"/>
    <col min="4613" max="4616" width="0" style="32" hidden="1" customWidth="1"/>
    <col min="4617" max="4617" width="14.28515625" style="32" customWidth="1"/>
    <col min="4618" max="4619" width="0" style="32" hidden="1" customWidth="1"/>
    <col min="4620" max="4620" width="17" style="32" customWidth="1"/>
    <col min="4621" max="4622" width="0" style="32" hidden="1" customWidth="1"/>
    <col min="4623" max="4623" width="14.28515625" style="32" bestFit="1" customWidth="1"/>
    <col min="4624" max="4624" width="12.7109375" style="32" customWidth="1"/>
    <col min="4625" max="4625" width="14.140625" style="32" customWidth="1"/>
    <col min="4626" max="4627" width="0" style="32" hidden="1" customWidth="1"/>
    <col min="4628" max="4628" width="13.85546875" style="32" customWidth="1"/>
    <col min="4629" max="4629" width="15.7109375" style="32" bestFit="1" customWidth="1"/>
    <col min="4630" max="4631" width="0" style="32" hidden="1" customWidth="1"/>
    <col min="4632" max="4632" width="13" style="32" bestFit="1" customWidth="1"/>
    <col min="4633" max="4634" width="0" style="32" hidden="1" customWidth="1"/>
    <col min="4635" max="4635" width="16.5703125" style="32" bestFit="1" customWidth="1"/>
    <col min="4636" max="4637" width="0" style="32" hidden="1" customWidth="1"/>
    <col min="4638" max="4638" width="13.85546875" style="32" customWidth="1"/>
    <col min="4639" max="4640" width="0" style="32" hidden="1" customWidth="1"/>
    <col min="4641" max="4641" width="13" style="32" customWidth="1"/>
    <col min="4642" max="4643" width="0" style="32" hidden="1" customWidth="1"/>
    <col min="4644" max="4644" width="11.42578125" style="32" customWidth="1"/>
    <col min="4645" max="4645" width="18.85546875" style="32" customWidth="1"/>
    <col min="4646" max="4646" width="14" style="32" customWidth="1"/>
    <col min="4647" max="4647" width="46.28515625" style="32" customWidth="1"/>
    <col min="4648" max="4648" width="11.28515625" style="32" customWidth="1"/>
    <col min="4649" max="4864" width="11.42578125" style="32"/>
    <col min="4865" max="4865" width="0.140625" style="32" customWidth="1"/>
    <col min="4866" max="4866" width="3.7109375" style="32" bestFit="1" customWidth="1"/>
    <col min="4867" max="4867" width="4" style="32" bestFit="1" customWidth="1"/>
    <col min="4868" max="4868" width="41" style="32" customWidth="1"/>
    <col min="4869" max="4872" width="0" style="32" hidden="1" customWidth="1"/>
    <col min="4873" max="4873" width="14.28515625" style="32" customWidth="1"/>
    <col min="4874" max="4875" width="0" style="32" hidden="1" customWidth="1"/>
    <col min="4876" max="4876" width="17" style="32" customWidth="1"/>
    <col min="4877" max="4878" width="0" style="32" hidden="1" customWidth="1"/>
    <col min="4879" max="4879" width="14.28515625" style="32" bestFit="1" customWidth="1"/>
    <col min="4880" max="4880" width="12.7109375" style="32" customWidth="1"/>
    <col min="4881" max="4881" width="14.140625" style="32" customWidth="1"/>
    <col min="4882" max="4883" width="0" style="32" hidden="1" customWidth="1"/>
    <col min="4884" max="4884" width="13.85546875" style="32" customWidth="1"/>
    <col min="4885" max="4885" width="15.7109375" style="32" bestFit="1" customWidth="1"/>
    <col min="4886" max="4887" width="0" style="32" hidden="1" customWidth="1"/>
    <col min="4888" max="4888" width="13" style="32" bestFit="1" customWidth="1"/>
    <col min="4889" max="4890" width="0" style="32" hidden="1" customWidth="1"/>
    <col min="4891" max="4891" width="16.5703125" style="32" bestFit="1" customWidth="1"/>
    <col min="4892" max="4893" width="0" style="32" hidden="1" customWidth="1"/>
    <col min="4894" max="4894" width="13.85546875" style="32" customWidth="1"/>
    <col min="4895" max="4896" width="0" style="32" hidden="1" customWidth="1"/>
    <col min="4897" max="4897" width="13" style="32" customWidth="1"/>
    <col min="4898" max="4899" width="0" style="32" hidden="1" customWidth="1"/>
    <col min="4900" max="4900" width="11.42578125" style="32" customWidth="1"/>
    <col min="4901" max="4901" width="18.85546875" style="32" customWidth="1"/>
    <col min="4902" max="4902" width="14" style="32" customWidth="1"/>
    <col min="4903" max="4903" width="46.28515625" style="32" customWidth="1"/>
    <col min="4904" max="4904" width="11.28515625" style="32" customWidth="1"/>
    <col min="4905" max="5120" width="11.42578125" style="32"/>
    <col min="5121" max="5121" width="0.140625" style="32" customWidth="1"/>
    <col min="5122" max="5122" width="3.7109375" style="32" bestFit="1" customWidth="1"/>
    <col min="5123" max="5123" width="4" style="32" bestFit="1" customWidth="1"/>
    <col min="5124" max="5124" width="41" style="32" customWidth="1"/>
    <col min="5125" max="5128" width="0" style="32" hidden="1" customWidth="1"/>
    <col min="5129" max="5129" width="14.28515625" style="32" customWidth="1"/>
    <col min="5130" max="5131" width="0" style="32" hidden="1" customWidth="1"/>
    <col min="5132" max="5132" width="17" style="32" customWidth="1"/>
    <col min="5133" max="5134" width="0" style="32" hidden="1" customWidth="1"/>
    <col min="5135" max="5135" width="14.28515625" style="32" bestFit="1" customWidth="1"/>
    <col min="5136" max="5136" width="12.7109375" style="32" customWidth="1"/>
    <col min="5137" max="5137" width="14.140625" style="32" customWidth="1"/>
    <col min="5138" max="5139" width="0" style="32" hidden="1" customWidth="1"/>
    <col min="5140" max="5140" width="13.85546875" style="32" customWidth="1"/>
    <col min="5141" max="5141" width="15.7109375" style="32" bestFit="1" customWidth="1"/>
    <col min="5142" max="5143" width="0" style="32" hidden="1" customWidth="1"/>
    <col min="5144" max="5144" width="13" style="32" bestFit="1" customWidth="1"/>
    <col min="5145" max="5146" width="0" style="32" hidden="1" customWidth="1"/>
    <col min="5147" max="5147" width="16.5703125" style="32" bestFit="1" customWidth="1"/>
    <col min="5148" max="5149" width="0" style="32" hidden="1" customWidth="1"/>
    <col min="5150" max="5150" width="13.85546875" style="32" customWidth="1"/>
    <col min="5151" max="5152" width="0" style="32" hidden="1" customWidth="1"/>
    <col min="5153" max="5153" width="13" style="32" customWidth="1"/>
    <col min="5154" max="5155" width="0" style="32" hidden="1" customWidth="1"/>
    <col min="5156" max="5156" width="11.42578125" style="32" customWidth="1"/>
    <col min="5157" max="5157" width="18.85546875" style="32" customWidth="1"/>
    <col min="5158" max="5158" width="14" style="32" customWidth="1"/>
    <col min="5159" max="5159" width="46.28515625" style="32" customWidth="1"/>
    <col min="5160" max="5160" width="11.28515625" style="32" customWidth="1"/>
    <col min="5161" max="5376" width="11.42578125" style="32"/>
    <col min="5377" max="5377" width="0.140625" style="32" customWidth="1"/>
    <col min="5378" max="5378" width="3.7109375" style="32" bestFit="1" customWidth="1"/>
    <col min="5379" max="5379" width="4" style="32" bestFit="1" customWidth="1"/>
    <col min="5380" max="5380" width="41" style="32" customWidth="1"/>
    <col min="5381" max="5384" width="0" style="32" hidden="1" customWidth="1"/>
    <col min="5385" max="5385" width="14.28515625" style="32" customWidth="1"/>
    <col min="5386" max="5387" width="0" style="32" hidden="1" customWidth="1"/>
    <col min="5388" max="5388" width="17" style="32" customWidth="1"/>
    <col min="5389" max="5390" width="0" style="32" hidden="1" customWidth="1"/>
    <col min="5391" max="5391" width="14.28515625" style="32" bestFit="1" customWidth="1"/>
    <col min="5392" max="5392" width="12.7109375" style="32" customWidth="1"/>
    <col min="5393" max="5393" width="14.140625" style="32" customWidth="1"/>
    <col min="5394" max="5395" width="0" style="32" hidden="1" customWidth="1"/>
    <col min="5396" max="5396" width="13.85546875" style="32" customWidth="1"/>
    <col min="5397" max="5397" width="15.7109375" style="32" bestFit="1" customWidth="1"/>
    <col min="5398" max="5399" width="0" style="32" hidden="1" customWidth="1"/>
    <col min="5400" max="5400" width="13" style="32" bestFit="1" customWidth="1"/>
    <col min="5401" max="5402" width="0" style="32" hidden="1" customWidth="1"/>
    <col min="5403" max="5403" width="16.5703125" style="32" bestFit="1" customWidth="1"/>
    <col min="5404" max="5405" width="0" style="32" hidden="1" customWidth="1"/>
    <col min="5406" max="5406" width="13.85546875" style="32" customWidth="1"/>
    <col min="5407" max="5408" width="0" style="32" hidden="1" customWidth="1"/>
    <col min="5409" max="5409" width="13" style="32" customWidth="1"/>
    <col min="5410" max="5411" width="0" style="32" hidden="1" customWidth="1"/>
    <col min="5412" max="5412" width="11.42578125" style="32" customWidth="1"/>
    <col min="5413" max="5413" width="18.85546875" style="32" customWidth="1"/>
    <col min="5414" max="5414" width="14" style="32" customWidth="1"/>
    <col min="5415" max="5415" width="46.28515625" style="32" customWidth="1"/>
    <col min="5416" max="5416" width="11.28515625" style="32" customWidth="1"/>
    <col min="5417" max="5632" width="11.42578125" style="32"/>
    <col min="5633" max="5633" width="0.140625" style="32" customWidth="1"/>
    <col min="5634" max="5634" width="3.7109375" style="32" bestFit="1" customWidth="1"/>
    <col min="5635" max="5635" width="4" style="32" bestFit="1" customWidth="1"/>
    <col min="5636" max="5636" width="41" style="32" customWidth="1"/>
    <col min="5637" max="5640" width="0" style="32" hidden="1" customWidth="1"/>
    <col min="5641" max="5641" width="14.28515625" style="32" customWidth="1"/>
    <col min="5642" max="5643" width="0" style="32" hidden="1" customWidth="1"/>
    <col min="5644" max="5644" width="17" style="32" customWidth="1"/>
    <col min="5645" max="5646" width="0" style="32" hidden="1" customWidth="1"/>
    <col min="5647" max="5647" width="14.28515625" style="32" bestFit="1" customWidth="1"/>
    <col min="5648" max="5648" width="12.7109375" style="32" customWidth="1"/>
    <col min="5649" max="5649" width="14.140625" style="32" customWidth="1"/>
    <col min="5650" max="5651" width="0" style="32" hidden="1" customWidth="1"/>
    <col min="5652" max="5652" width="13.85546875" style="32" customWidth="1"/>
    <col min="5653" max="5653" width="15.7109375" style="32" bestFit="1" customWidth="1"/>
    <col min="5654" max="5655" width="0" style="32" hidden="1" customWidth="1"/>
    <col min="5656" max="5656" width="13" style="32" bestFit="1" customWidth="1"/>
    <col min="5657" max="5658" width="0" style="32" hidden="1" customWidth="1"/>
    <col min="5659" max="5659" width="16.5703125" style="32" bestFit="1" customWidth="1"/>
    <col min="5660" max="5661" width="0" style="32" hidden="1" customWidth="1"/>
    <col min="5662" max="5662" width="13.85546875" style="32" customWidth="1"/>
    <col min="5663" max="5664" width="0" style="32" hidden="1" customWidth="1"/>
    <col min="5665" max="5665" width="13" style="32" customWidth="1"/>
    <col min="5666" max="5667" width="0" style="32" hidden="1" customWidth="1"/>
    <col min="5668" max="5668" width="11.42578125" style="32" customWidth="1"/>
    <col min="5669" max="5669" width="18.85546875" style="32" customWidth="1"/>
    <col min="5670" max="5670" width="14" style="32" customWidth="1"/>
    <col min="5671" max="5671" width="46.28515625" style="32" customWidth="1"/>
    <col min="5672" max="5672" width="11.28515625" style="32" customWidth="1"/>
    <col min="5673" max="5888" width="11.42578125" style="32"/>
    <col min="5889" max="5889" width="0.140625" style="32" customWidth="1"/>
    <col min="5890" max="5890" width="3.7109375" style="32" bestFit="1" customWidth="1"/>
    <col min="5891" max="5891" width="4" style="32" bestFit="1" customWidth="1"/>
    <col min="5892" max="5892" width="41" style="32" customWidth="1"/>
    <col min="5893" max="5896" width="0" style="32" hidden="1" customWidth="1"/>
    <col min="5897" max="5897" width="14.28515625" style="32" customWidth="1"/>
    <col min="5898" max="5899" width="0" style="32" hidden="1" customWidth="1"/>
    <col min="5900" max="5900" width="17" style="32" customWidth="1"/>
    <col min="5901" max="5902" width="0" style="32" hidden="1" customWidth="1"/>
    <col min="5903" max="5903" width="14.28515625" style="32" bestFit="1" customWidth="1"/>
    <col min="5904" max="5904" width="12.7109375" style="32" customWidth="1"/>
    <col min="5905" max="5905" width="14.140625" style="32" customWidth="1"/>
    <col min="5906" max="5907" width="0" style="32" hidden="1" customWidth="1"/>
    <col min="5908" max="5908" width="13.85546875" style="32" customWidth="1"/>
    <col min="5909" max="5909" width="15.7109375" style="32" bestFit="1" customWidth="1"/>
    <col min="5910" max="5911" width="0" style="32" hidden="1" customWidth="1"/>
    <col min="5912" max="5912" width="13" style="32" bestFit="1" customWidth="1"/>
    <col min="5913" max="5914" width="0" style="32" hidden="1" customWidth="1"/>
    <col min="5915" max="5915" width="16.5703125" style="32" bestFit="1" customWidth="1"/>
    <col min="5916" max="5917" width="0" style="32" hidden="1" customWidth="1"/>
    <col min="5918" max="5918" width="13.85546875" style="32" customWidth="1"/>
    <col min="5919" max="5920" width="0" style="32" hidden="1" customWidth="1"/>
    <col min="5921" max="5921" width="13" style="32" customWidth="1"/>
    <col min="5922" max="5923" width="0" style="32" hidden="1" customWidth="1"/>
    <col min="5924" max="5924" width="11.42578125" style="32" customWidth="1"/>
    <col min="5925" max="5925" width="18.85546875" style="32" customWidth="1"/>
    <col min="5926" max="5926" width="14" style="32" customWidth="1"/>
    <col min="5927" max="5927" width="46.28515625" style="32" customWidth="1"/>
    <col min="5928" max="5928" width="11.28515625" style="32" customWidth="1"/>
    <col min="5929" max="6144" width="11.42578125" style="32"/>
    <col min="6145" max="6145" width="0.140625" style="32" customWidth="1"/>
    <col min="6146" max="6146" width="3.7109375" style="32" bestFit="1" customWidth="1"/>
    <col min="6147" max="6147" width="4" style="32" bestFit="1" customWidth="1"/>
    <col min="6148" max="6148" width="41" style="32" customWidth="1"/>
    <col min="6149" max="6152" width="0" style="32" hidden="1" customWidth="1"/>
    <col min="6153" max="6153" width="14.28515625" style="32" customWidth="1"/>
    <col min="6154" max="6155" width="0" style="32" hidden="1" customWidth="1"/>
    <col min="6156" max="6156" width="17" style="32" customWidth="1"/>
    <col min="6157" max="6158" width="0" style="32" hidden="1" customWidth="1"/>
    <col min="6159" max="6159" width="14.28515625" style="32" bestFit="1" customWidth="1"/>
    <col min="6160" max="6160" width="12.7109375" style="32" customWidth="1"/>
    <col min="6161" max="6161" width="14.140625" style="32" customWidth="1"/>
    <col min="6162" max="6163" width="0" style="32" hidden="1" customWidth="1"/>
    <col min="6164" max="6164" width="13.85546875" style="32" customWidth="1"/>
    <col min="6165" max="6165" width="15.7109375" style="32" bestFit="1" customWidth="1"/>
    <col min="6166" max="6167" width="0" style="32" hidden="1" customWidth="1"/>
    <col min="6168" max="6168" width="13" style="32" bestFit="1" customWidth="1"/>
    <col min="6169" max="6170" width="0" style="32" hidden="1" customWidth="1"/>
    <col min="6171" max="6171" width="16.5703125" style="32" bestFit="1" customWidth="1"/>
    <col min="6172" max="6173" width="0" style="32" hidden="1" customWidth="1"/>
    <col min="6174" max="6174" width="13.85546875" style="32" customWidth="1"/>
    <col min="6175" max="6176" width="0" style="32" hidden="1" customWidth="1"/>
    <col min="6177" max="6177" width="13" style="32" customWidth="1"/>
    <col min="6178" max="6179" width="0" style="32" hidden="1" customWidth="1"/>
    <col min="6180" max="6180" width="11.42578125" style="32" customWidth="1"/>
    <col min="6181" max="6181" width="18.85546875" style="32" customWidth="1"/>
    <col min="6182" max="6182" width="14" style="32" customWidth="1"/>
    <col min="6183" max="6183" width="46.28515625" style="32" customWidth="1"/>
    <col min="6184" max="6184" width="11.28515625" style="32" customWidth="1"/>
    <col min="6185" max="6400" width="11.42578125" style="32"/>
    <col min="6401" max="6401" width="0.140625" style="32" customWidth="1"/>
    <col min="6402" max="6402" width="3.7109375" style="32" bestFit="1" customWidth="1"/>
    <col min="6403" max="6403" width="4" style="32" bestFit="1" customWidth="1"/>
    <col min="6404" max="6404" width="41" style="32" customWidth="1"/>
    <col min="6405" max="6408" width="0" style="32" hidden="1" customWidth="1"/>
    <col min="6409" max="6409" width="14.28515625" style="32" customWidth="1"/>
    <col min="6410" max="6411" width="0" style="32" hidden="1" customWidth="1"/>
    <col min="6412" max="6412" width="17" style="32" customWidth="1"/>
    <col min="6413" max="6414" width="0" style="32" hidden="1" customWidth="1"/>
    <col min="6415" max="6415" width="14.28515625" style="32" bestFit="1" customWidth="1"/>
    <col min="6416" max="6416" width="12.7109375" style="32" customWidth="1"/>
    <col min="6417" max="6417" width="14.140625" style="32" customWidth="1"/>
    <col min="6418" max="6419" width="0" style="32" hidden="1" customWidth="1"/>
    <col min="6420" max="6420" width="13.85546875" style="32" customWidth="1"/>
    <col min="6421" max="6421" width="15.7109375" style="32" bestFit="1" customWidth="1"/>
    <col min="6422" max="6423" width="0" style="32" hidden="1" customWidth="1"/>
    <col min="6424" max="6424" width="13" style="32" bestFit="1" customWidth="1"/>
    <col min="6425" max="6426" width="0" style="32" hidden="1" customWidth="1"/>
    <col min="6427" max="6427" width="16.5703125" style="32" bestFit="1" customWidth="1"/>
    <col min="6428" max="6429" width="0" style="32" hidden="1" customWidth="1"/>
    <col min="6430" max="6430" width="13.85546875" style="32" customWidth="1"/>
    <col min="6431" max="6432" width="0" style="32" hidden="1" customWidth="1"/>
    <col min="6433" max="6433" width="13" style="32" customWidth="1"/>
    <col min="6434" max="6435" width="0" style="32" hidden="1" customWidth="1"/>
    <col min="6436" max="6436" width="11.42578125" style="32" customWidth="1"/>
    <col min="6437" max="6437" width="18.85546875" style="32" customWidth="1"/>
    <col min="6438" max="6438" width="14" style="32" customWidth="1"/>
    <col min="6439" max="6439" width="46.28515625" style="32" customWidth="1"/>
    <col min="6440" max="6440" width="11.28515625" style="32" customWidth="1"/>
    <col min="6441" max="6656" width="11.42578125" style="32"/>
    <col min="6657" max="6657" width="0.140625" style="32" customWidth="1"/>
    <col min="6658" max="6658" width="3.7109375" style="32" bestFit="1" customWidth="1"/>
    <col min="6659" max="6659" width="4" style="32" bestFit="1" customWidth="1"/>
    <col min="6660" max="6660" width="41" style="32" customWidth="1"/>
    <col min="6661" max="6664" width="0" style="32" hidden="1" customWidth="1"/>
    <col min="6665" max="6665" width="14.28515625" style="32" customWidth="1"/>
    <col min="6666" max="6667" width="0" style="32" hidden="1" customWidth="1"/>
    <col min="6668" max="6668" width="17" style="32" customWidth="1"/>
    <col min="6669" max="6670" width="0" style="32" hidden="1" customWidth="1"/>
    <col min="6671" max="6671" width="14.28515625" style="32" bestFit="1" customWidth="1"/>
    <col min="6672" max="6672" width="12.7109375" style="32" customWidth="1"/>
    <col min="6673" max="6673" width="14.140625" style="32" customWidth="1"/>
    <col min="6674" max="6675" width="0" style="32" hidden="1" customWidth="1"/>
    <col min="6676" max="6676" width="13.85546875" style="32" customWidth="1"/>
    <col min="6677" max="6677" width="15.7109375" style="32" bestFit="1" customWidth="1"/>
    <col min="6678" max="6679" width="0" style="32" hidden="1" customWidth="1"/>
    <col min="6680" max="6680" width="13" style="32" bestFit="1" customWidth="1"/>
    <col min="6681" max="6682" width="0" style="32" hidden="1" customWidth="1"/>
    <col min="6683" max="6683" width="16.5703125" style="32" bestFit="1" customWidth="1"/>
    <col min="6684" max="6685" width="0" style="32" hidden="1" customWidth="1"/>
    <col min="6686" max="6686" width="13.85546875" style="32" customWidth="1"/>
    <col min="6687" max="6688" width="0" style="32" hidden="1" customWidth="1"/>
    <col min="6689" max="6689" width="13" style="32" customWidth="1"/>
    <col min="6690" max="6691" width="0" style="32" hidden="1" customWidth="1"/>
    <col min="6692" max="6692" width="11.42578125" style="32" customWidth="1"/>
    <col min="6693" max="6693" width="18.85546875" style="32" customWidth="1"/>
    <col min="6694" max="6694" width="14" style="32" customWidth="1"/>
    <col min="6695" max="6695" width="46.28515625" style="32" customWidth="1"/>
    <col min="6696" max="6696" width="11.28515625" style="32" customWidth="1"/>
    <col min="6697" max="6912" width="11.42578125" style="32"/>
    <col min="6913" max="6913" width="0.140625" style="32" customWidth="1"/>
    <col min="6914" max="6914" width="3.7109375" style="32" bestFit="1" customWidth="1"/>
    <col min="6915" max="6915" width="4" style="32" bestFit="1" customWidth="1"/>
    <col min="6916" max="6916" width="41" style="32" customWidth="1"/>
    <col min="6917" max="6920" width="0" style="32" hidden="1" customWidth="1"/>
    <col min="6921" max="6921" width="14.28515625" style="32" customWidth="1"/>
    <col min="6922" max="6923" width="0" style="32" hidden="1" customWidth="1"/>
    <col min="6924" max="6924" width="17" style="32" customWidth="1"/>
    <col min="6925" max="6926" width="0" style="32" hidden="1" customWidth="1"/>
    <col min="6927" max="6927" width="14.28515625" style="32" bestFit="1" customWidth="1"/>
    <col min="6928" max="6928" width="12.7109375" style="32" customWidth="1"/>
    <col min="6929" max="6929" width="14.140625" style="32" customWidth="1"/>
    <col min="6930" max="6931" width="0" style="32" hidden="1" customWidth="1"/>
    <col min="6932" max="6932" width="13.85546875" style="32" customWidth="1"/>
    <col min="6933" max="6933" width="15.7109375" style="32" bestFit="1" customWidth="1"/>
    <col min="6934" max="6935" width="0" style="32" hidden="1" customWidth="1"/>
    <col min="6936" max="6936" width="13" style="32" bestFit="1" customWidth="1"/>
    <col min="6937" max="6938" width="0" style="32" hidden="1" customWidth="1"/>
    <col min="6939" max="6939" width="16.5703125" style="32" bestFit="1" customWidth="1"/>
    <col min="6940" max="6941" width="0" style="32" hidden="1" customWidth="1"/>
    <col min="6942" max="6942" width="13.85546875" style="32" customWidth="1"/>
    <col min="6943" max="6944" width="0" style="32" hidden="1" customWidth="1"/>
    <col min="6945" max="6945" width="13" style="32" customWidth="1"/>
    <col min="6946" max="6947" width="0" style="32" hidden="1" customWidth="1"/>
    <col min="6948" max="6948" width="11.42578125" style="32" customWidth="1"/>
    <col min="6949" max="6949" width="18.85546875" style="32" customWidth="1"/>
    <col min="6950" max="6950" width="14" style="32" customWidth="1"/>
    <col min="6951" max="6951" width="46.28515625" style="32" customWidth="1"/>
    <col min="6952" max="6952" width="11.28515625" style="32" customWidth="1"/>
    <col min="6953" max="7168" width="11.42578125" style="32"/>
    <col min="7169" max="7169" width="0.140625" style="32" customWidth="1"/>
    <col min="7170" max="7170" width="3.7109375" style="32" bestFit="1" customWidth="1"/>
    <col min="7171" max="7171" width="4" style="32" bestFit="1" customWidth="1"/>
    <col min="7172" max="7172" width="41" style="32" customWidth="1"/>
    <col min="7173" max="7176" width="0" style="32" hidden="1" customWidth="1"/>
    <col min="7177" max="7177" width="14.28515625" style="32" customWidth="1"/>
    <col min="7178" max="7179" width="0" style="32" hidden="1" customWidth="1"/>
    <col min="7180" max="7180" width="17" style="32" customWidth="1"/>
    <col min="7181" max="7182" width="0" style="32" hidden="1" customWidth="1"/>
    <col min="7183" max="7183" width="14.28515625" style="32" bestFit="1" customWidth="1"/>
    <col min="7184" max="7184" width="12.7109375" style="32" customWidth="1"/>
    <col min="7185" max="7185" width="14.140625" style="32" customWidth="1"/>
    <col min="7186" max="7187" width="0" style="32" hidden="1" customWidth="1"/>
    <col min="7188" max="7188" width="13.85546875" style="32" customWidth="1"/>
    <col min="7189" max="7189" width="15.7109375" style="32" bestFit="1" customWidth="1"/>
    <col min="7190" max="7191" width="0" style="32" hidden="1" customWidth="1"/>
    <col min="7192" max="7192" width="13" style="32" bestFit="1" customWidth="1"/>
    <col min="7193" max="7194" width="0" style="32" hidden="1" customWidth="1"/>
    <col min="7195" max="7195" width="16.5703125" style="32" bestFit="1" customWidth="1"/>
    <col min="7196" max="7197" width="0" style="32" hidden="1" customWidth="1"/>
    <col min="7198" max="7198" width="13.85546875" style="32" customWidth="1"/>
    <col min="7199" max="7200" width="0" style="32" hidden="1" customWidth="1"/>
    <col min="7201" max="7201" width="13" style="32" customWidth="1"/>
    <col min="7202" max="7203" width="0" style="32" hidden="1" customWidth="1"/>
    <col min="7204" max="7204" width="11.42578125" style="32" customWidth="1"/>
    <col min="7205" max="7205" width="18.85546875" style="32" customWidth="1"/>
    <col min="7206" max="7206" width="14" style="32" customWidth="1"/>
    <col min="7207" max="7207" width="46.28515625" style="32" customWidth="1"/>
    <col min="7208" max="7208" width="11.28515625" style="32" customWidth="1"/>
    <col min="7209" max="7424" width="11.42578125" style="32"/>
    <col min="7425" max="7425" width="0.140625" style="32" customWidth="1"/>
    <col min="7426" max="7426" width="3.7109375" style="32" bestFit="1" customWidth="1"/>
    <col min="7427" max="7427" width="4" style="32" bestFit="1" customWidth="1"/>
    <col min="7428" max="7428" width="41" style="32" customWidth="1"/>
    <col min="7429" max="7432" width="0" style="32" hidden="1" customWidth="1"/>
    <col min="7433" max="7433" width="14.28515625" style="32" customWidth="1"/>
    <col min="7434" max="7435" width="0" style="32" hidden="1" customWidth="1"/>
    <col min="7436" max="7436" width="17" style="32" customWidth="1"/>
    <col min="7437" max="7438" width="0" style="32" hidden="1" customWidth="1"/>
    <col min="7439" max="7439" width="14.28515625" style="32" bestFit="1" customWidth="1"/>
    <col min="7440" max="7440" width="12.7109375" style="32" customWidth="1"/>
    <col min="7441" max="7441" width="14.140625" style="32" customWidth="1"/>
    <col min="7442" max="7443" width="0" style="32" hidden="1" customWidth="1"/>
    <col min="7444" max="7444" width="13.85546875" style="32" customWidth="1"/>
    <col min="7445" max="7445" width="15.7109375" style="32" bestFit="1" customWidth="1"/>
    <col min="7446" max="7447" width="0" style="32" hidden="1" customWidth="1"/>
    <col min="7448" max="7448" width="13" style="32" bestFit="1" customWidth="1"/>
    <col min="7449" max="7450" width="0" style="32" hidden="1" customWidth="1"/>
    <col min="7451" max="7451" width="16.5703125" style="32" bestFit="1" customWidth="1"/>
    <col min="7452" max="7453" width="0" style="32" hidden="1" customWidth="1"/>
    <col min="7454" max="7454" width="13.85546875" style="32" customWidth="1"/>
    <col min="7455" max="7456" width="0" style="32" hidden="1" customWidth="1"/>
    <col min="7457" max="7457" width="13" style="32" customWidth="1"/>
    <col min="7458" max="7459" width="0" style="32" hidden="1" customWidth="1"/>
    <col min="7460" max="7460" width="11.42578125" style="32" customWidth="1"/>
    <col min="7461" max="7461" width="18.85546875" style="32" customWidth="1"/>
    <col min="7462" max="7462" width="14" style="32" customWidth="1"/>
    <col min="7463" max="7463" width="46.28515625" style="32" customWidth="1"/>
    <col min="7464" max="7464" width="11.28515625" style="32" customWidth="1"/>
    <col min="7465" max="7680" width="11.42578125" style="32"/>
    <col min="7681" max="7681" width="0.140625" style="32" customWidth="1"/>
    <col min="7682" max="7682" width="3.7109375" style="32" bestFit="1" customWidth="1"/>
    <col min="7683" max="7683" width="4" style="32" bestFit="1" customWidth="1"/>
    <col min="7684" max="7684" width="41" style="32" customWidth="1"/>
    <col min="7685" max="7688" width="0" style="32" hidden="1" customWidth="1"/>
    <col min="7689" max="7689" width="14.28515625" style="32" customWidth="1"/>
    <col min="7690" max="7691" width="0" style="32" hidden="1" customWidth="1"/>
    <col min="7692" max="7692" width="17" style="32" customWidth="1"/>
    <col min="7693" max="7694" width="0" style="32" hidden="1" customWidth="1"/>
    <col min="7695" max="7695" width="14.28515625" style="32" bestFit="1" customWidth="1"/>
    <col min="7696" max="7696" width="12.7109375" style="32" customWidth="1"/>
    <col min="7697" max="7697" width="14.140625" style="32" customWidth="1"/>
    <col min="7698" max="7699" width="0" style="32" hidden="1" customWidth="1"/>
    <col min="7700" max="7700" width="13.85546875" style="32" customWidth="1"/>
    <col min="7701" max="7701" width="15.7109375" style="32" bestFit="1" customWidth="1"/>
    <col min="7702" max="7703" width="0" style="32" hidden="1" customWidth="1"/>
    <col min="7704" max="7704" width="13" style="32" bestFit="1" customWidth="1"/>
    <col min="7705" max="7706" width="0" style="32" hidden="1" customWidth="1"/>
    <col min="7707" max="7707" width="16.5703125" style="32" bestFit="1" customWidth="1"/>
    <col min="7708" max="7709" width="0" style="32" hidden="1" customWidth="1"/>
    <col min="7710" max="7710" width="13.85546875" style="32" customWidth="1"/>
    <col min="7711" max="7712" width="0" style="32" hidden="1" customWidth="1"/>
    <col min="7713" max="7713" width="13" style="32" customWidth="1"/>
    <col min="7714" max="7715" width="0" style="32" hidden="1" customWidth="1"/>
    <col min="7716" max="7716" width="11.42578125" style="32" customWidth="1"/>
    <col min="7717" max="7717" width="18.85546875" style="32" customWidth="1"/>
    <col min="7718" max="7718" width="14" style="32" customWidth="1"/>
    <col min="7719" max="7719" width="46.28515625" style="32" customWidth="1"/>
    <col min="7720" max="7720" width="11.28515625" style="32" customWidth="1"/>
    <col min="7721" max="7936" width="11.42578125" style="32"/>
    <col min="7937" max="7937" width="0.140625" style="32" customWidth="1"/>
    <col min="7938" max="7938" width="3.7109375" style="32" bestFit="1" customWidth="1"/>
    <col min="7939" max="7939" width="4" style="32" bestFit="1" customWidth="1"/>
    <col min="7940" max="7940" width="41" style="32" customWidth="1"/>
    <col min="7941" max="7944" width="0" style="32" hidden="1" customWidth="1"/>
    <col min="7945" max="7945" width="14.28515625" style="32" customWidth="1"/>
    <col min="7946" max="7947" width="0" style="32" hidden="1" customWidth="1"/>
    <col min="7948" max="7948" width="17" style="32" customWidth="1"/>
    <col min="7949" max="7950" width="0" style="32" hidden="1" customWidth="1"/>
    <col min="7951" max="7951" width="14.28515625" style="32" bestFit="1" customWidth="1"/>
    <col min="7952" max="7952" width="12.7109375" style="32" customWidth="1"/>
    <col min="7953" max="7953" width="14.140625" style="32" customWidth="1"/>
    <col min="7954" max="7955" width="0" style="32" hidden="1" customWidth="1"/>
    <col min="7956" max="7956" width="13.85546875" style="32" customWidth="1"/>
    <col min="7957" max="7957" width="15.7109375" style="32" bestFit="1" customWidth="1"/>
    <col min="7958" max="7959" width="0" style="32" hidden="1" customWidth="1"/>
    <col min="7960" max="7960" width="13" style="32" bestFit="1" customWidth="1"/>
    <col min="7961" max="7962" width="0" style="32" hidden="1" customWidth="1"/>
    <col min="7963" max="7963" width="16.5703125" style="32" bestFit="1" customWidth="1"/>
    <col min="7964" max="7965" width="0" style="32" hidden="1" customWidth="1"/>
    <col min="7966" max="7966" width="13.85546875" style="32" customWidth="1"/>
    <col min="7967" max="7968" width="0" style="32" hidden="1" customWidth="1"/>
    <col min="7969" max="7969" width="13" style="32" customWidth="1"/>
    <col min="7970" max="7971" width="0" style="32" hidden="1" customWidth="1"/>
    <col min="7972" max="7972" width="11.42578125" style="32" customWidth="1"/>
    <col min="7973" max="7973" width="18.85546875" style="32" customWidth="1"/>
    <col min="7974" max="7974" width="14" style="32" customWidth="1"/>
    <col min="7975" max="7975" width="46.28515625" style="32" customWidth="1"/>
    <col min="7976" max="7976" width="11.28515625" style="32" customWidth="1"/>
    <col min="7977" max="8192" width="11.42578125" style="32"/>
    <col min="8193" max="8193" width="0.140625" style="32" customWidth="1"/>
    <col min="8194" max="8194" width="3.7109375" style="32" bestFit="1" customWidth="1"/>
    <col min="8195" max="8195" width="4" style="32" bestFit="1" customWidth="1"/>
    <col min="8196" max="8196" width="41" style="32" customWidth="1"/>
    <col min="8197" max="8200" width="0" style="32" hidden="1" customWidth="1"/>
    <col min="8201" max="8201" width="14.28515625" style="32" customWidth="1"/>
    <col min="8202" max="8203" width="0" style="32" hidden="1" customWidth="1"/>
    <col min="8204" max="8204" width="17" style="32" customWidth="1"/>
    <col min="8205" max="8206" width="0" style="32" hidden="1" customWidth="1"/>
    <col min="8207" max="8207" width="14.28515625" style="32" bestFit="1" customWidth="1"/>
    <col min="8208" max="8208" width="12.7109375" style="32" customWidth="1"/>
    <col min="8209" max="8209" width="14.140625" style="32" customWidth="1"/>
    <col min="8210" max="8211" width="0" style="32" hidden="1" customWidth="1"/>
    <col min="8212" max="8212" width="13.85546875" style="32" customWidth="1"/>
    <col min="8213" max="8213" width="15.7109375" style="32" bestFit="1" customWidth="1"/>
    <col min="8214" max="8215" width="0" style="32" hidden="1" customWidth="1"/>
    <col min="8216" max="8216" width="13" style="32" bestFit="1" customWidth="1"/>
    <col min="8217" max="8218" width="0" style="32" hidden="1" customWidth="1"/>
    <col min="8219" max="8219" width="16.5703125" style="32" bestFit="1" customWidth="1"/>
    <col min="8220" max="8221" width="0" style="32" hidden="1" customWidth="1"/>
    <col min="8222" max="8222" width="13.85546875" style="32" customWidth="1"/>
    <col min="8223" max="8224" width="0" style="32" hidden="1" customWidth="1"/>
    <col min="8225" max="8225" width="13" style="32" customWidth="1"/>
    <col min="8226" max="8227" width="0" style="32" hidden="1" customWidth="1"/>
    <col min="8228" max="8228" width="11.42578125" style="32" customWidth="1"/>
    <col min="8229" max="8229" width="18.85546875" style="32" customWidth="1"/>
    <col min="8230" max="8230" width="14" style="32" customWidth="1"/>
    <col min="8231" max="8231" width="46.28515625" style="32" customWidth="1"/>
    <col min="8232" max="8232" width="11.28515625" style="32" customWidth="1"/>
    <col min="8233" max="8448" width="11.42578125" style="32"/>
    <col min="8449" max="8449" width="0.140625" style="32" customWidth="1"/>
    <col min="8450" max="8450" width="3.7109375" style="32" bestFit="1" customWidth="1"/>
    <col min="8451" max="8451" width="4" style="32" bestFit="1" customWidth="1"/>
    <col min="8452" max="8452" width="41" style="32" customWidth="1"/>
    <col min="8453" max="8456" width="0" style="32" hidden="1" customWidth="1"/>
    <col min="8457" max="8457" width="14.28515625" style="32" customWidth="1"/>
    <col min="8458" max="8459" width="0" style="32" hidden="1" customWidth="1"/>
    <col min="8460" max="8460" width="17" style="32" customWidth="1"/>
    <col min="8461" max="8462" width="0" style="32" hidden="1" customWidth="1"/>
    <col min="8463" max="8463" width="14.28515625" style="32" bestFit="1" customWidth="1"/>
    <col min="8464" max="8464" width="12.7109375" style="32" customWidth="1"/>
    <col min="8465" max="8465" width="14.140625" style="32" customWidth="1"/>
    <col min="8466" max="8467" width="0" style="32" hidden="1" customWidth="1"/>
    <col min="8468" max="8468" width="13.85546875" style="32" customWidth="1"/>
    <col min="8469" max="8469" width="15.7109375" style="32" bestFit="1" customWidth="1"/>
    <col min="8470" max="8471" width="0" style="32" hidden="1" customWidth="1"/>
    <col min="8472" max="8472" width="13" style="32" bestFit="1" customWidth="1"/>
    <col min="8473" max="8474" width="0" style="32" hidden="1" customWidth="1"/>
    <col min="8475" max="8475" width="16.5703125" style="32" bestFit="1" customWidth="1"/>
    <col min="8476" max="8477" width="0" style="32" hidden="1" customWidth="1"/>
    <col min="8478" max="8478" width="13.85546875" style="32" customWidth="1"/>
    <col min="8479" max="8480" width="0" style="32" hidden="1" customWidth="1"/>
    <col min="8481" max="8481" width="13" style="32" customWidth="1"/>
    <col min="8482" max="8483" width="0" style="32" hidden="1" customWidth="1"/>
    <col min="8484" max="8484" width="11.42578125" style="32" customWidth="1"/>
    <col min="8485" max="8485" width="18.85546875" style="32" customWidth="1"/>
    <col min="8486" max="8486" width="14" style="32" customWidth="1"/>
    <col min="8487" max="8487" width="46.28515625" style="32" customWidth="1"/>
    <col min="8488" max="8488" width="11.28515625" style="32" customWidth="1"/>
    <col min="8489" max="8704" width="11.42578125" style="32"/>
    <col min="8705" max="8705" width="0.140625" style="32" customWidth="1"/>
    <col min="8706" max="8706" width="3.7109375" style="32" bestFit="1" customWidth="1"/>
    <col min="8707" max="8707" width="4" style="32" bestFit="1" customWidth="1"/>
    <col min="8708" max="8708" width="41" style="32" customWidth="1"/>
    <col min="8709" max="8712" width="0" style="32" hidden="1" customWidth="1"/>
    <col min="8713" max="8713" width="14.28515625" style="32" customWidth="1"/>
    <col min="8714" max="8715" width="0" style="32" hidden="1" customWidth="1"/>
    <col min="8716" max="8716" width="17" style="32" customWidth="1"/>
    <col min="8717" max="8718" width="0" style="32" hidden="1" customWidth="1"/>
    <col min="8719" max="8719" width="14.28515625" style="32" bestFit="1" customWidth="1"/>
    <col min="8720" max="8720" width="12.7109375" style="32" customWidth="1"/>
    <col min="8721" max="8721" width="14.140625" style="32" customWidth="1"/>
    <col min="8722" max="8723" width="0" style="32" hidden="1" customWidth="1"/>
    <col min="8724" max="8724" width="13.85546875" style="32" customWidth="1"/>
    <col min="8725" max="8725" width="15.7109375" style="32" bestFit="1" customWidth="1"/>
    <col min="8726" max="8727" width="0" style="32" hidden="1" customWidth="1"/>
    <col min="8728" max="8728" width="13" style="32" bestFit="1" customWidth="1"/>
    <col min="8729" max="8730" width="0" style="32" hidden="1" customWidth="1"/>
    <col min="8731" max="8731" width="16.5703125" style="32" bestFit="1" customWidth="1"/>
    <col min="8732" max="8733" width="0" style="32" hidden="1" customWidth="1"/>
    <col min="8734" max="8734" width="13.85546875" style="32" customWidth="1"/>
    <col min="8735" max="8736" width="0" style="32" hidden="1" customWidth="1"/>
    <col min="8737" max="8737" width="13" style="32" customWidth="1"/>
    <col min="8738" max="8739" width="0" style="32" hidden="1" customWidth="1"/>
    <col min="8740" max="8740" width="11.42578125" style="32" customWidth="1"/>
    <col min="8741" max="8741" width="18.85546875" style="32" customWidth="1"/>
    <col min="8742" max="8742" width="14" style="32" customWidth="1"/>
    <col min="8743" max="8743" width="46.28515625" style="32" customWidth="1"/>
    <col min="8744" max="8744" width="11.28515625" style="32" customWidth="1"/>
    <col min="8745" max="8960" width="11.42578125" style="32"/>
    <col min="8961" max="8961" width="0.140625" style="32" customWidth="1"/>
    <col min="8962" max="8962" width="3.7109375" style="32" bestFit="1" customWidth="1"/>
    <col min="8963" max="8963" width="4" style="32" bestFit="1" customWidth="1"/>
    <col min="8964" max="8964" width="41" style="32" customWidth="1"/>
    <col min="8965" max="8968" width="0" style="32" hidden="1" customWidth="1"/>
    <col min="8969" max="8969" width="14.28515625" style="32" customWidth="1"/>
    <col min="8970" max="8971" width="0" style="32" hidden="1" customWidth="1"/>
    <col min="8972" max="8972" width="17" style="32" customWidth="1"/>
    <col min="8973" max="8974" width="0" style="32" hidden="1" customWidth="1"/>
    <col min="8975" max="8975" width="14.28515625" style="32" bestFit="1" customWidth="1"/>
    <col min="8976" max="8976" width="12.7109375" style="32" customWidth="1"/>
    <col min="8977" max="8977" width="14.140625" style="32" customWidth="1"/>
    <col min="8978" max="8979" width="0" style="32" hidden="1" customWidth="1"/>
    <col min="8980" max="8980" width="13.85546875" style="32" customWidth="1"/>
    <col min="8981" max="8981" width="15.7109375" style="32" bestFit="1" customWidth="1"/>
    <col min="8982" max="8983" width="0" style="32" hidden="1" customWidth="1"/>
    <col min="8984" max="8984" width="13" style="32" bestFit="1" customWidth="1"/>
    <col min="8985" max="8986" width="0" style="32" hidden="1" customWidth="1"/>
    <col min="8987" max="8987" width="16.5703125" style="32" bestFit="1" customWidth="1"/>
    <col min="8988" max="8989" width="0" style="32" hidden="1" customWidth="1"/>
    <col min="8990" max="8990" width="13.85546875" style="32" customWidth="1"/>
    <col min="8991" max="8992" width="0" style="32" hidden="1" customWidth="1"/>
    <col min="8993" max="8993" width="13" style="32" customWidth="1"/>
    <col min="8994" max="8995" width="0" style="32" hidden="1" customWidth="1"/>
    <col min="8996" max="8996" width="11.42578125" style="32" customWidth="1"/>
    <col min="8997" max="8997" width="18.85546875" style="32" customWidth="1"/>
    <col min="8998" max="8998" width="14" style="32" customWidth="1"/>
    <col min="8999" max="8999" width="46.28515625" style="32" customWidth="1"/>
    <col min="9000" max="9000" width="11.28515625" style="32" customWidth="1"/>
    <col min="9001" max="9216" width="11.42578125" style="32"/>
    <col min="9217" max="9217" width="0.140625" style="32" customWidth="1"/>
    <col min="9218" max="9218" width="3.7109375" style="32" bestFit="1" customWidth="1"/>
    <col min="9219" max="9219" width="4" style="32" bestFit="1" customWidth="1"/>
    <col min="9220" max="9220" width="41" style="32" customWidth="1"/>
    <col min="9221" max="9224" width="0" style="32" hidden="1" customWidth="1"/>
    <col min="9225" max="9225" width="14.28515625" style="32" customWidth="1"/>
    <col min="9226" max="9227" width="0" style="32" hidden="1" customWidth="1"/>
    <col min="9228" max="9228" width="17" style="32" customWidth="1"/>
    <col min="9229" max="9230" width="0" style="32" hidden="1" customWidth="1"/>
    <col min="9231" max="9231" width="14.28515625" style="32" bestFit="1" customWidth="1"/>
    <col min="9232" max="9232" width="12.7109375" style="32" customWidth="1"/>
    <col min="9233" max="9233" width="14.140625" style="32" customWidth="1"/>
    <col min="9234" max="9235" width="0" style="32" hidden="1" customWidth="1"/>
    <col min="9236" max="9236" width="13.85546875" style="32" customWidth="1"/>
    <col min="9237" max="9237" width="15.7109375" style="32" bestFit="1" customWidth="1"/>
    <col min="9238" max="9239" width="0" style="32" hidden="1" customWidth="1"/>
    <col min="9240" max="9240" width="13" style="32" bestFit="1" customWidth="1"/>
    <col min="9241" max="9242" width="0" style="32" hidden="1" customWidth="1"/>
    <col min="9243" max="9243" width="16.5703125" style="32" bestFit="1" customWidth="1"/>
    <col min="9244" max="9245" width="0" style="32" hidden="1" customWidth="1"/>
    <col min="9246" max="9246" width="13.85546875" style="32" customWidth="1"/>
    <col min="9247" max="9248" width="0" style="32" hidden="1" customWidth="1"/>
    <col min="9249" max="9249" width="13" style="32" customWidth="1"/>
    <col min="9250" max="9251" width="0" style="32" hidden="1" customWidth="1"/>
    <col min="9252" max="9252" width="11.42578125" style="32" customWidth="1"/>
    <col min="9253" max="9253" width="18.85546875" style="32" customWidth="1"/>
    <col min="9254" max="9254" width="14" style="32" customWidth="1"/>
    <col min="9255" max="9255" width="46.28515625" style="32" customWidth="1"/>
    <col min="9256" max="9256" width="11.28515625" style="32" customWidth="1"/>
    <col min="9257" max="9472" width="11.42578125" style="32"/>
    <col min="9473" max="9473" width="0.140625" style="32" customWidth="1"/>
    <col min="9474" max="9474" width="3.7109375" style="32" bestFit="1" customWidth="1"/>
    <col min="9475" max="9475" width="4" style="32" bestFit="1" customWidth="1"/>
    <col min="9476" max="9476" width="41" style="32" customWidth="1"/>
    <col min="9477" max="9480" width="0" style="32" hidden="1" customWidth="1"/>
    <col min="9481" max="9481" width="14.28515625" style="32" customWidth="1"/>
    <col min="9482" max="9483" width="0" style="32" hidden="1" customWidth="1"/>
    <col min="9484" max="9484" width="17" style="32" customWidth="1"/>
    <col min="9485" max="9486" width="0" style="32" hidden="1" customWidth="1"/>
    <col min="9487" max="9487" width="14.28515625" style="32" bestFit="1" customWidth="1"/>
    <col min="9488" max="9488" width="12.7109375" style="32" customWidth="1"/>
    <col min="9489" max="9489" width="14.140625" style="32" customWidth="1"/>
    <col min="9490" max="9491" width="0" style="32" hidden="1" customWidth="1"/>
    <col min="9492" max="9492" width="13.85546875" style="32" customWidth="1"/>
    <col min="9493" max="9493" width="15.7109375" style="32" bestFit="1" customWidth="1"/>
    <col min="9494" max="9495" width="0" style="32" hidden="1" customWidth="1"/>
    <col min="9496" max="9496" width="13" style="32" bestFit="1" customWidth="1"/>
    <col min="9497" max="9498" width="0" style="32" hidden="1" customWidth="1"/>
    <col min="9499" max="9499" width="16.5703125" style="32" bestFit="1" customWidth="1"/>
    <col min="9500" max="9501" width="0" style="32" hidden="1" customWidth="1"/>
    <col min="9502" max="9502" width="13.85546875" style="32" customWidth="1"/>
    <col min="9503" max="9504" width="0" style="32" hidden="1" customWidth="1"/>
    <col min="9505" max="9505" width="13" style="32" customWidth="1"/>
    <col min="9506" max="9507" width="0" style="32" hidden="1" customWidth="1"/>
    <col min="9508" max="9508" width="11.42578125" style="32" customWidth="1"/>
    <col min="9509" max="9509" width="18.85546875" style="32" customWidth="1"/>
    <col min="9510" max="9510" width="14" style="32" customWidth="1"/>
    <col min="9511" max="9511" width="46.28515625" style="32" customWidth="1"/>
    <col min="9512" max="9512" width="11.28515625" style="32" customWidth="1"/>
    <col min="9513" max="9728" width="11.42578125" style="32"/>
    <col min="9729" max="9729" width="0.140625" style="32" customWidth="1"/>
    <col min="9730" max="9730" width="3.7109375" style="32" bestFit="1" customWidth="1"/>
    <col min="9731" max="9731" width="4" style="32" bestFit="1" customWidth="1"/>
    <col min="9732" max="9732" width="41" style="32" customWidth="1"/>
    <col min="9733" max="9736" width="0" style="32" hidden="1" customWidth="1"/>
    <col min="9737" max="9737" width="14.28515625" style="32" customWidth="1"/>
    <col min="9738" max="9739" width="0" style="32" hidden="1" customWidth="1"/>
    <col min="9740" max="9740" width="17" style="32" customWidth="1"/>
    <col min="9741" max="9742" width="0" style="32" hidden="1" customWidth="1"/>
    <col min="9743" max="9743" width="14.28515625" style="32" bestFit="1" customWidth="1"/>
    <col min="9744" max="9744" width="12.7109375" style="32" customWidth="1"/>
    <col min="9745" max="9745" width="14.140625" style="32" customWidth="1"/>
    <col min="9746" max="9747" width="0" style="32" hidden="1" customWidth="1"/>
    <col min="9748" max="9748" width="13.85546875" style="32" customWidth="1"/>
    <col min="9749" max="9749" width="15.7109375" style="32" bestFit="1" customWidth="1"/>
    <col min="9750" max="9751" width="0" style="32" hidden="1" customWidth="1"/>
    <col min="9752" max="9752" width="13" style="32" bestFit="1" customWidth="1"/>
    <col min="9753" max="9754" width="0" style="32" hidden="1" customWidth="1"/>
    <col min="9755" max="9755" width="16.5703125" style="32" bestFit="1" customWidth="1"/>
    <col min="9756" max="9757" width="0" style="32" hidden="1" customWidth="1"/>
    <col min="9758" max="9758" width="13.85546875" style="32" customWidth="1"/>
    <col min="9759" max="9760" width="0" style="32" hidden="1" customWidth="1"/>
    <col min="9761" max="9761" width="13" style="32" customWidth="1"/>
    <col min="9762" max="9763" width="0" style="32" hidden="1" customWidth="1"/>
    <col min="9764" max="9764" width="11.42578125" style="32" customWidth="1"/>
    <col min="9765" max="9765" width="18.85546875" style="32" customWidth="1"/>
    <col min="9766" max="9766" width="14" style="32" customWidth="1"/>
    <col min="9767" max="9767" width="46.28515625" style="32" customWidth="1"/>
    <col min="9768" max="9768" width="11.28515625" style="32" customWidth="1"/>
    <col min="9769" max="9984" width="11.42578125" style="32"/>
    <col min="9985" max="9985" width="0.140625" style="32" customWidth="1"/>
    <col min="9986" max="9986" width="3.7109375" style="32" bestFit="1" customWidth="1"/>
    <col min="9987" max="9987" width="4" style="32" bestFit="1" customWidth="1"/>
    <col min="9988" max="9988" width="41" style="32" customWidth="1"/>
    <col min="9989" max="9992" width="0" style="32" hidden="1" customWidth="1"/>
    <col min="9993" max="9993" width="14.28515625" style="32" customWidth="1"/>
    <col min="9994" max="9995" width="0" style="32" hidden="1" customWidth="1"/>
    <col min="9996" max="9996" width="17" style="32" customWidth="1"/>
    <col min="9997" max="9998" width="0" style="32" hidden="1" customWidth="1"/>
    <col min="9999" max="9999" width="14.28515625" style="32" bestFit="1" customWidth="1"/>
    <col min="10000" max="10000" width="12.7109375" style="32" customWidth="1"/>
    <col min="10001" max="10001" width="14.140625" style="32" customWidth="1"/>
    <col min="10002" max="10003" width="0" style="32" hidden="1" customWidth="1"/>
    <col min="10004" max="10004" width="13.85546875" style="32" customWidth="1"/>
    <col min="10005" max="10005" width="15.7109375" style="32" bestFit="1" customWidth="1"/>
    <col min="10006" max="10007" width="0" style="32" hidden="1" customWidth="1"/>
    <col min="10008" max="10008" width="13" style="32" bestFit="1" customWidth="1"/>
    <col min="10009" max="10010" width="0" style="32" hidden="1" customWidth="1"/>
    <col min="10011" max="10011" width="16.5703125" style="32" bestFit="1" customWidth="1"/>
    <col min="10012" max="10013" width="0" style="32" hidden="1" customWidth="1"/>
    <col min="10014" max="10014" width="13.85546875" style="32" customWidth="1"/>
    <col min="10015" max="10016" width="0" style="32" hidden="1" customWidth="1"/>
    <col min="10017" max="10017" width="13" style="32" customWidth="1"/>
    <col min="10018" max="10019" width="0" style="32" hidden="1" customWidth="1"/>
    <col min="10020" max="10020" width="11.42578125" style="32" customWidth="1"/>
    <col min="10021" max="10021" width="18.85546875" style="32" customWidth="1"/>
    <col min="10022" max="10022" width="14" style="32" customWidth="1"/>
    <col min="10023" max="10023" width="46.28515625" style="32" customWidth="1"/>
    <col min="10024" max="10024" width="11.28515625" style="32" customWidth="1"/>
    <col min="10025" max="10240" width="11.42578125" style="32"/>
    <col min="10241" max="10241" width="0.140625" style="32" customWidth="1"/>
    <col min="10242" max="10242" width="3.7109375" style="32" bestFit="1" customWidth="1"/>
    <col min="10243" max="10243" width="4" style="32" bestFit="1" customWidth="1"/>
    <col min="10244" max="10244" width="41" style="32" customWidth="1"/>
    <col min="10245" max="10248" width="0" style="32" hidden="1" customWidth="1"/>
    <col min="10249" max="10249" width="14.28515625" style="32" customWidth="1"/>
    <col min="10250" max="10251" width="0" style="32" hidden="1" customWidth="1"/>
    <col min="10252" max="10252" width="17" style="32" customWidth="1"/>
    <col min="10253" max="10254" width="0" style="32" hidden="1" customWidth="1"/>
    <col min="10255" max="10255" width="14.28515625" style="32" bestFit="1" customWidth="1"/>
    <col min="10256" max="10256" width="12.7109375" style="32" customWidth="1"/>
    <col min="10257" max="10257" width="14.140625" style="32" customWidth="1"/>
    <col min="10258" max="10259" width="0" style="32" hidden="1" customWidth="1"/>
    <col min="10260" max="10260" width="13.85546875" style="32" customWidth="1"/>
    <col min="10261" max="10261" width="15.7109375" style="32" bestFit="1" customWidth="1"/>
    <col min="10262" max="10263" width="0" style="32" hidden="1" customWidth="1"/>
    <col min="10264" max="10264" width="13" style="32" bestFit="1" customWidth="1"/>
    <col min="10265" max="10266" width="0" style="32" hidden="1" customWidth="1"/>
    <col min="10267" max="10267" width="16.5703125" style="32" bestFit="1" customWidth="1"/>
    <col min="10268" max="10269" width="0" style="32" hidden="1" customWidth="1"/>
    <col min="10270" max="10270" width="13.85546875" style="32" customWidth="1"/>
    <col min="10271" max="10272" width="0" style="32" hidden="1" customWidth="1"/>
    <col min="10273" max="10273" width="13" style="32" customWidth="1"/>
    <col min="10274" max="10275" width="0" style="32" hidden="1" customWidth="1"/>
    <col min="10276" max="10276" width="11.42578125" style="32" customWidth="1"/>
    <col min="10277" max="10277" width="18.85546875" style="32" customWidth="1"/>
    <col min="10278" max="10278" width="14" style="32" customWidth="1"/>
    <col min="10279" max="10279" width="46.28515625" style="32" customWidth="1"/>
    <col min="10280" max="10280" width="11.28515625" style="32" customWidth="1"/>
    <col min="10281" max="10496" width="11.42578125" style="32"/>
    <col min="10497" max="10497" width="0.140625" style="32" customWidth="1"/>
    <col min="10498" max="10498" width="3.7109375" style="32" bestFit="1" customWidth="1"/>
    <col min="10499" max="10499" width="4" style="32" bestFit="1" customWidth="1"/>
    <col min="10500" max="10500" width="41" style="32" customWidth="1"/>
    <col min="10501" max="10504" width="0" style="32" hidden="1" customWidth="1"/>
    <col min="10505" max="10505" width="14.28515625" style="32" customWidth="1"/>
    <col min="10506" max="10507" width="0" style="32" hidden="1" customWidth="1"/>
    <col min="10508" max="10508" width="17" style="32" customWidth="1"/>
    <col min="10509" max="10510" width="0" style="32" hidden="1" customWidth="1"/>
    <col min="10511" max="10511" width="14.28515625" style="32" bestFit="1" customWidth="1"/>
    <col min="10512" max="10512" width="12.7109375" style="32" customWidth="1"/>
    <col min="10513" max="10513" width="14.140625" style="32" customWidth="1"/>
    <col min="10514" max="10515" width="0" style="32" hidden="1" customWidth="1"/>
    <col min="10516" max="10516" width="13.85546875" style="32" customWidth="1"/>
    <col min="10517" max="10517" width="15.7109375" style="32" bestFit="1" customWidth="1"/>
    <col min="10518" max="10519" width="0" style="32" hidden="1" customWidth="1"/>
    <col min="10520" max="10520" width="13" style="32" bestFit="1" customWidth="1"/>
    <col min="10521" max="10522" width="0" style="32" hidden="1" customWidth="1"/>
    <col min="10523" max="10523" width="16.5703125" style="32" bestFit="1" customWidth="1"/>
    <col min="10524" max="10525" width="0" style="32" hidden="1" customWidth="1"/>
    <col min="10526" max="10526" width="13.85546875" style="32" customWidth="1"/>
    <col min="10527" max="10528" width="0" style="32" hidden="1" customWidth="1"/>
    <col min="10529" max="10529" width="13" style="32" customWidth="1"/>
    <col min="10530" max="10531" width="0" style="32" hidden="1" customWidth="1"/>
    <col min="10532" max="10532" width="11.42578125" style="32" customWidth="1"/>
    <col min="10533" max="10533" width="18.85546875" style="32" customWidth="1"/>
    <col min="10534" max="10534" width="14" style="32" customWidth="1"/>
    <col min="10535" max="10535" width="46.28515625" style="32" customWidth="1"/>
    <col min="10536" max="10536" width="11.28515625" style="32" customWidth="1"/>
    <col min="10537" max="10752" width="11.42578125" style="32"/>
    <col min="10753" max="10753" width="0.140625" style="32" customWidth="1"/>
    <col min="10754" max="10754" width="3.7109375" style="32" bestFit="1" customWidth="1"/>
    <col min="10755" max="10755" width="4" style="32" bestFit="1" customWidth="1"/>
    <col min="10756" max="10756" width="41" style="32" customWidth="1"/>
    <col min="10757" max="10760" width="0" style="32" hidden="1" customWidth="1"/>
    <col min="10761" max="10761" width="14.28515625" style="32" customWidth="1"/>
    <col min="10762" max="10763" width="0" style="32" hidden="1" customWidth="1"/>
    <col min="10764" max="10764" width="17" style="32" customWidth="1"/>
    <col min="10765" max="10766" width="0" style="32" hidden="1" customWidth="1"/>
    <col min="10767" max="10767" width="14.28515625" style="32" bestFit="1" customWidth="1"/>
    <col min="10768" max="10768" width="12.7109375" style="32" customWidth="1"/>
    <col min="10769" max="10769" width="14.140625" style="32" customWidth="1"/>
    <col min="10770" max="10771" width="0" style="32" hidden="1" customWidth="1"/>
    <col min="10772" max="10772" width="13.85546875" style="32" customWidth="1"/>
    <col min="10773" max="10773" width="15.7109375" style="32" bestFit="1" customWidth="1"/>
    <col min="10774" max="10775" width="0" style="32" hidden="1" customWidth="1"/>
    <col min="10776" max="10776" width="13" style="32" bestFit="1" customWidth="1"/>
    <col min="10777" max="10778" width="0" style="32" hidden="1" customWidth="1"/>
    <col min="10779" max="10779" width="16.5703125" style="32" bestFit="1" customWidth="1"/>
    <col min="10780" max="10781" width="0" style="32" hidden="1" customWidth="1"/>
    <col min="10782" max="10782" width="13.85546875" style="32" customWidth="1"/>
    <col min="10783" max="10784" width="0" style="32" hidden="1" customWidth="1"/>
    <col min="10785" max="10785" width="13" style="32" customWidth="1"/>
    <col min="10786" max="10787" width="0" style="32" hidden="1" customWidth="1"/>
    <col min="10788" max="10788" width="11.42578125" style="32" customWidth="1"/>
    <col min="10789" max="10789" width="18.85546875" style="32" customWidth="1"/>
    <col min="10790" max="10790" width="14" style="32" customWidth="1"/>
    <col min="10791" max="10791" width="46.28515625" style="32" customWidth="1"/>
    <col min="10792" max="10792" width="11.28515625" style="32" customWidth="1"/>
    <col min="10793" max="11008" width="11.42578125" style="32"/>
    <col min="11009" max="11009" width="0.140625" style="32" customWidth="1"/>
    <col min="11010" max="11010" width="3.7109375" style="32" bestFit="1" customWidth="1"/>
    <col min="11011" max="11011" width="4" style="32" bestFit="1" customWidth="1"/>
    <col min="11012" max="11012" width="41" style="32" customWidth="1"/>
    <col min="11013" max="11016" width="0" style="32" hidden="1" customWidth="1"/>
    <col min="11017" max="11017" width="14.28515625" style="32" customWidth="1"/>
    <col min="11018" max="11019" width="0" style="32" hidden="1" customWidth="1"/>
    <col min="11020" max="11020" width="17" style="32" customWidth="1"/>
    <col min="11021" max="11022" width="0" style="32" hidden="1" customWidth="1"/>
    <col min="11023" max="11023" width="14.28515625" style="32" bestFit="1" customWidth="1"/>
    <col min="11024" max="11024" width="12.7109375" style="32" customWidth="1"/>
    <col min="11025" max="11025" width="14.140625" style="32" customWidth="1"/>
    <col min="11026" max="11027" width="0" style="32" hidden="1" customWidth="1"/>
    <col min="11028" max="11028" width="13.85546875" style="32" customWidth="1"/>
    <col min="11029" max="11029" width="15.7109375" style="32" bestFit="1" customWidth="1"/>
    <col min="11030" max="11031" width="0" style="32" hidden="1" customWidth="1"/>
    <col min="11032" max="11032" width="13" style="32" bestFit="1" customWidth="1"/>
    <col min="11033" max="11034" width="0" style="32" hidden="1" customWidth="1"/>
    <col min="11035" max="11035" width="16.5703125" style="32" bestFit="1" customWidth="1"/>
    <col min="11036" max="11037" width="0" style="32" hidden="1" customWidth="1"/>
    <col min="11038" max="11038" width="13.85546875" style="32" customWidth="1"/>
    <col min="11039" max="11040" width="0" style="32" hidden="1" customWidth="1"/>
    <col min="11041" max="11041" width="13" style="32" customWidth="1"/>
    <col min="11042" max="11043" width="0" style="32" hidden="1" customWidth="1"/>
    <col min="11044" max="11044" width="11.42578125" style="32" customWidth="1"/>
    <col min="11045" max="11045" width="18.85546875" style="32" customWidth="1"/>
    <col min="11046" max="11046" width="14" style="32" customWidth="1"/>
    <col min="11047" max="11047" width="46.28515625" style="32" customWidth="1"/>
    <col min="11048" max="11048" width="11.28515625" style="32" customWidth="1"/>
    <col min="11049" max="11264" width="11.42578125" style="32"/>
    <col min="11265" max="11265" width="0.140625" style="32" customWidth="1"/>
    <col min="11266" max="11266" width="3.7109375" style="32" bestFit="1" customWidth="1"/>
    <col min="11267" max="11267" width="4" style="32" bestFit="1" customWidth="1"/>
    <col min="11268" max="11268" width="41" style="32" customWidth="1"/>
    <col min="11269" max="11272" width="0" style="32" hidden="1" customWidth="1"/>
    <col min="11273" max="11273" width="14.28515625" style="32" customWidth="1"/>
    <col min="11274" max="11275" width="0" style="32" hidden="1" customWidth="1"/>
    <col min="11276" max="11276" width="17" style="32" customWidth="1"/>
    <col min="11277" max="11278" width="0" style="32" hidden="1" customWidth="1"/>
    <col min="11279" max="11279" width="14.28515625" style="32" bestFit="1" customWidth="1"/>
    <col min="11280" max="11280" width="12.7109375" style="32" customWidth="1"/>
    <col min="11281" max="11281" width="14.140625" style="32" customWidth="1"/>
    <col min="11282" max="11283" width="0" style="32" hidden="1" customWidth="1"/>
    <col min="11284" max="11284" width="13.85546875" style="32" customWidth="1"/>
    <col min="11285" max="11285" width="15.7109375" style="32" bestFit="1" customWidth="1"/>
    <col min="11286" max="11287" width="0" style="32" hidden="1" customWidth="1"/>
    <col min="11288" max="11288" width="13" style="32" bestFit="1" customWidth="1"/>
    <col min="11289" max="11290" width="0" style="32" hidden="1" customWidth="1"/>
    <col min="11291" max="11291" width="16.5703125" style="32" bestFit="1" customWidth="1"/>
    <col min="11292" max="11293" width="0" style="32" hidden="1" customWidth="1"/>
    <col min="11294" max="11294" width="13.85546875" style="32" customWidth="1"/>
    <col min="11295" max="11296" width="0" style="32" hidden="1" customWidth="1"/>
    <col min="11297" max="11297" width="13" style="32" customWidth="1"/>
    <col min="11298" max="11299" width="0" style="32" hidden="1" customWidth="1"/>
    <col min="11300" max="11300" width="11.42578125" style="32" customWidth="1"/>
    <col min="11301" max="11301" width="18.85546875" style="32" customWidth="1"/>
    <col min="11302" max="11302" width="14" style="32" customWidth="1"/>
    <col min="11303" max="11303" width="46.28515625" style="32" customWidth="1"/>
    <col min="11304" max="11304" width="11.28515625" style="32" customWidth="1"/>
    <col min="11305" max="11520" width="11.42578125" style="32"/>
    <col min="11521" max="11521" width="0.140625" style="32" customWidth="1"/>
    <col min="11522" max="11522" width="3.7109375" style="32" bestFit="1" customWidth="1"/>
    <col min="11523" max="11523" width="4" style="32" bestFit="1" customWidth="1"/>
    <col min="11524" max="11524" width="41" style="32" customWidth="1"/>
    <col min="11525" max="11528" width="0" style="32" hidden="1" customWidth="1"/>
    <col min="11529" max="11529" width="14.28515625" style="32" customWidth="1"/>
    <col min="11530" max="11531" width="0" style="32" hidden="1" customWidth="1"/>
    <col min="11532" max="11532" width="17" style="32" customWidth="1"/>
    <col min="11533" max="11534" width="0" style="32" hidden="1" customWidth="1"/>
    <col min="11535" max="11535" width="14.28515625" style="32" bestFit="1" customWidth="1"/>
    <col min="11536" max="11536" width="12.7109375" style="32" customWidth="1"/>
    <col min="11537" max="11537" width="14.140625" style="32" customWidth="1"/>
    <col min="11538" max="11539" width="0" style="32" hidden="1" customWidth="1"/>
    <col min="11540" max="11540" width="13.85546875" style="32" customWidth="1"/>
    <col min="11541" max="11541" width="15.7109375" style="32" bestFit="1" customWidth="1"/>
    <col min="11542" max="11543" width="0" style="32" hidden="1" customWidth="1"/>
    <col min="11544" max="11544" width="13" style="32" bestFit="1" customWidth="1"/>
    <col min="11545" max="11546" width="0" style="32" hidden="1" customWidth="1"/>
    <col min="11547" max="11547" width="16.5703125" style="32" bestFit="1" customWidth="1"/>
    <col min="11548" max="11549" width="0" style="32" hidden="1" customWidth="1"/>
    <col min="11550" max="11550" width="13.85546875" style="32" customWidth="1"/>
    <col min="11551" max="11552" width="0" style="32" hidden="1" customWidth="1"/>
    <col min="11553" max="11553" width="13" style="32" customWidth="1"/>
    <col min="11554" max="11555" width="0" style="32" hidden="1" customWidth="1"/>
    <col min="11556" max="11556" width="11.42578125" style="32" customWidth="1"/>
    <col min="11557" max="11557" width="18.85546875" style="32" customWidth="1"/>
    <col min="11558" max="11558" width="14" style="32" customWidth="1"/>
    <col min="11559" max="11559" width="46.28515625" style="32" customWidth="1"/>
    <col min="11560" max="11560" width="11.28515625" style="32" customWidth="1"/>
    <col min="11561" max="11776" width="11.42578125" style="32"/>
    <col min="11777" max="11777" width="0.140625" style="32" customWidth="1"/>
    <col min="11778" max="11778" width="3.7109375" style="32" bestFit="1" customWidth="1"/>
    <col min="11779" max="11779" width="4" style="32" bestFit="1" customWidth="1"/>
    <col min="11780" max="11780" width="41" style="32" customWidth="1"/>
    <col min="11781" max="11784" width="0" style="32" hidden="1" customWidth="1"/>
    <col min="11785" max="11785" width="14.28515625" style="32" customWidth="1"/>
    <col min="11786" max="11787" width="0" style="32" hidden="1" customWidth="1"/>
    <col min="11788" max="11788" width="17" style="32" customWidth="1"/>
    <col min="11789" max="11790" width="0" style="32" hidden="1" customWidth="1"/>
    <col min="11791" max="11791" width="14.28515625" style="32" bestFit="1" customWidth="1"/>
    <col min="11792" max="11792" width="12.7109375" style="32" customWidth="1"/>
    <col min="11793" max="11793" width="14.140625" style="32" customWidth="1"/>
    <col min="11794" max="11795" width="0" style="32" hidden="1" customWidth="1"/>
    <col min="11796" max="11796" width="13.85546875" style="32" customWidth="1"/>
    <col min="11797" max="11797" width="15.7109375" style="32" bestFit="1" customWidth="1"/>
    <col min="11798" max="11799" width="0" style="32" hidden="1" customWidth="1"/>
    <col min="11800" max="11800" width="13" style="32" bestFit="1" customWidth="1"/>
    <col min="11801" max="11802" width="0" style="32" hidden="1" customWidth="1"/>
    <col min="11803" max="11803" width="16.5703125" style="32" bestFit="1" customWidth="1"/>
    <col min="11804" max="11805" width="0" style="32" hidden="1" customWidth="1"/>
    <col min="11806" max="11806" width="13.85546875" style="32" customWidth="1"/>
    <col min="11807" max="11808" width="0" style="32" hidden="1" customWidth="1"/>
    <col min="11809" max="11809" width="13" style="32" customWidth="1"/>
    <col min="11810" max="11811" width="0" style="32" hidden="1" customWidth="1"/>
    <col min="11812" max="11812" width="11.42578125" style="32" customWidth="1"/>
    <col min="11813" max="11813" width="18.85546875" style="32" customWidth="1"/>
    <col min="11814" max="11814" width="14" style="32" customWidth="1"/>
    <col min="11815" max="11815" width="46.28515625" style="32" customWidth="1"/>
    <col min="11816" max="11816" width="11.28515625" style="32" customWidth="1"/>
    <col min="11817" max="12032" width="11.42578125" style="32"/>
    <col min="12033" max="12033" width="0.140625" style="32" customWidth="1"/>
    <col min="12034" max="12034" width="3.7109375" style="32" bestFit="1" customWidth="1"/>
    <col min="12035" max="12035" width="4" style="32" bestFit="1" customWidth="1"/>
    <col min="12036" max="12036" width="41" style="32" customWidth="1"/>
    <col min="12037" max="12040" width="0" style="32" hidden="1" customWidth="1"/>
    <col min="12041" max="12041" width="14.28515625" style="32" customWidth="1"/>
    <col min="12042" max="12043" width="0" style="32" hidden="1" customWidth="1"/>
    <col min="12044" max="12044" width="17" style="32" customWidth="1"/>
    <col min="12045" max="12046" width="0" style="32" hidden="1" customWidth="1"/>
    <col min="12047" max="12047" width="14.28515625" style="32" bestFit="1" customWidth="1"/>
    <col min="12048" max="12048" width="12.7109375" style="32" customWidth="1"/>
    <col min="12049" max="12049" width="14.140625" style="32" customWidth="1"/>
    <col min="12050" max="12051" width="0" style="32" hidden="1" customWidth="1"/>
    <col min="12052" max="12052" width="13.85546875" style="32" customWidth="1"/>
    <col min="12053" max="12053" width="15.7109375" style="32" bestFit="1" customWidth="1"/>
    <col min="12054" max="12055" width="0" style="32" hidden="1" customWidth="1"/>
    <col min="12056" max="12056" width="13" style="32" bestFit="1" customWidth="1"/>
    <col min="12057" max="12058" width="0" style="32" hidden="1" customWidth="1"/>
    <col min="12059" max="12059" width="16.5703125" style="32" bestFit="1" customWidth="1"/>
    <col min="12060" max="12061" width="0" style="32" hidden="1" customWidth="1"/>
    <col min="12062" max="12062" width="13.85546875" style="32" customWidth="1"/>
    <col min="12063" max="12064" width="0" style="32" hidden="1" customWidth="1"/>
    <col min="12065" max="12065" width="13" style="32" customWidth="1"/>
    <col min="12066" max="12067" width="0" style="32" hidden="1" customWidth="1"/>
    <col min="12068" max="12068" width="11.42578125" style="32" customWidth="1"/>
    <col min="12069" max="12069" width="18.85546875" style="32" customWidth="1"/>
    <col min="12070" max="12070" width="14" style="32" customWidth="1"/>
    <col min="12071" max="12071" width="46.28515625" style="32" customWidth="1"/>
    <col min="12072" max="12072" width="11.28515625" style="32" customWidth="1"/>
    <col min="12073" max="12288" width="11.42578125" style="32"/>
    <col min="12289" max="12289" width="0.140625" style="32" customWidth="1"/>
    <col min="12290" max="12290" width="3.7109375" style="32" bestFit="1" customWidth="1"/>
    <col min="12291" max="12291" width="4" style="32" bestFit="1" customWidth="1"/>
    <col min="12292" max="12292" width="41" style="32" customWidth="1"/>
    <col min="12293" max="12296" width="0" style="32" hidden="1" customWidth="1"/>
    <col min="12297" max="12297" width="14.28515625" style="32" customWidth="1"/>
    <col min="12298" max="12299" width="0" style="32" hidden="1" customWidth="1"/>
    <col min="12300" max="12300" width="17" style="32" customWidth="1"/>
    <col min="12301" max="12302" width="0" style="32" hidden="1" customWidth="1"/>
    <col min="12303" max="12303" width="14.28515625" style="32" bestFit="1" customWidth="1"/>
    <col min="12304" max="12304" width="12.7109375" style="32" customWidth="1"/>
    <col min="12305" max="12305" width="14.140625" style="32" customWidth="1"/>
    <col min="12306" max="12307" width="0" style="32" hidden="1" customWidth="1"/>
    <col min="12308" max="12308" width="13.85546875" style="32" customWidth="1"/>
    <col min="12309" max="12309" width="15.7109375" style="32" bestFit="1" customWidth="1"/>
    <col min="12310" max="12311" width="0" style="32" hidden="1" customWidth="1"/>
    <col min="12312" max="12312" width="13" style="32" bestFit="1" customWidth="1"/>
    <col min="12313" max="12314" width="0" style="32" hidden="1" customWidth="1"/>
    <col min="12315" max="12315" width="16.5703125" style="32" bestFit="1" customWidth="1"/>
    <col min="12316" max="12317" width="0" style="32" hidden="1" customWidth="1"/>
    <col min="12318" max="12318" width="13.85546875" style="32" customWidth="1"/>
    <col min="12319" max="12320" width="0" style="32" hidden="1" customWidth="1"/>
    <col min="12321" max="12321" width="13" style="32" customWidth="1"/>
    <col min="12322" max="12323" width="0" style="32" hidden="1" customWidth="1"/>
    <col min="12324" max="12324" width="11.42578125" style="32" customWidth="1"/>
    <col min="12325" max="12325" width="18.85546875" style="32" customWidth="1"/>
    <col min="12326" max="12326" width="14" style="32" customWidth="1"/>
    <col min="12327" max="12327" width="46.28515625" style="32" customWidth="1"/>
    <col min="12328" max="12328" width="11.28515625" style="32" customWidth="1"/>
    <col min="12329" max="12544" width="11.42578125" style="32"/>
    <col min="12545" max="12545" width="0.140625" style="32" customWidth="1"/>
    <col min="12546" max="12546" width="3.7109375" style="32" bestFit="1" customWidth="1"/>
    <col min="12547" max="12547" width="4" style="32" bestFit="1" customWidth="1"/>
    <col min="12548" max="12548" width="41" style="32" customWidth="1"/>
    <col min="12549" max="12552" width="0" style="32" hidden="1" customWidth="1"/>
    <col min="12553" max="12553" width="14.28515625" style="32" customWidth="1"/>
    <col min="12554" max="12555" width="0" style="32" hidden="1" customWidth="1"/>
    <col min="12556" max="12556" width="17" style="32" customWidth="1"/>
    <col min="12557" max="12558" width="0" style="32" hidden="1" customWidth="1"/>
    <col min="12559" max="12559" width="14.28515625" style="32" bestFit="1" customWidth="1"/>
    <col min="12560" max="12560" width="12.7109375" style="32" customWidth="1"/>
    <col min="12561" max="12561" width="14.140625" style="32" customWidth="1"/>
    <col min="12562" max="12563" width="0" style="32" hidden="1" customWidth="1"/>
    <col min="12564" max="12564" width="13.85546875" style="32" customWidth="1"/>
    <col min="12565" max="12565" width="15.7109375" style="32" bestFit="1" customWidth="1"/>
    <col min="12566" max="12567" width="0" style="32" hidden="1" customWidth="1"/>
    <col min="12568" max="12568" width="13" style="32" bestFit="1" customWidth="1"/>
    <col min="12569" max="12570" width="0" style="32" hidden="1" customWidth="1"/>
    <col min="12571" max="12571" width="16.5703125" style="32" bestFit="1" customWidth="1"/>
    <col min="12572" max="12573" width="0" style="32" hidden="1" customWidth="1"/>
    <col min="12574" max="12574" width="13.85546875" style="32" customWidth="1"/>
    <col min="12575" max="12576" width="0" style="32" hidden="1" customWidth="1"/>
    <col min="12577" max="12577" width="13" style="32" customWidth="1"/>
    <col min="12578" max="12579" width="0" style="32" hidden="1" customWidth="1"/>
    <col min="12580" max="12580" width="11.42578125" style="32" customWidth="1"/>
    <col min="12581" max="12581" width="18.85546875" style="32" customWidth="1"/>
    <col min="12582" max="12582" width="14" style="32" customWidth="1"/>
    <col min="12583" max="12583" width="46.28515625" style="32" customWidth="1"/>
    <col min="12584" max="12584" width="11.28515625" style="32" customWidth="1"/>
    <col min="12585" max="12800" width="11.42578125" style="32"/>
    <col min="12801" max="12801" width="0.140625" style="32" customWidth="1"/>
    <col min="12802" max="12802" width="3.7109375" style="32" bestFit="1" customWidth="1"/>
    <col min="12803" max="12803" width="4" style="32" bestFit="1" customWidth="1"/>
    <col min="12804" max="12804" width="41" style="32" customWidth="1"/>
    <col min="12805" max="12808" width="0" style="32" hidden="1" customWidth="1"/>
    <col min="12809" max="12809" width="14.28515625" style="32" customWidth="1"/>
    <col min="12810" max="12811" width="0" style="32" hidden="1" customWidth="1"/>
    <col min="12812" max="12812" width="17" style="32" customWidth="1"/>
    <col min="12813" max="12814" width="0" style="32" hidden="1" customWidth="1"/>
    <col min="12815" max="12815" width="14.28515625" style="32" bestFit="1" customWidth="1"/>
    <col min="12816" max="12816" width="12.7109375" style="32" customWidth="1"/>
    <col min="12817" max="12817" width="14.140625" style="32" customWidth="1"/>
    <col min="12818" max="12819" width="0" style="32" hidden="1" customWidth="1"/>
    <col min="12820" max="12820" width="13.85546875" style="32" customWidth="1"/>
    <col min="12821" max="12821" width="15.7109375" style="32" bestFit="1" customWidth="1"/>
    <col min="12822" max="12823" width="0" style="32" hidden="1" customWidth="1"/>
    <col min="12824" max="12824" width="13" style="32" bestFit="1" customWidth="1"/>
    <col min="12825" max="12826" width="0" style="32" hidden="1" customWidth="1"/>
    <col min="12827" max="12827" width="16.5703125" style="32" bestFit="1" customWidth="1"/>
    <col min="12828" max="12829" width="0" style="32" hidden="1" customWidth="1"/>
    <col min="12830" max="12830" width="13.85546875" style="32" customWidth="1"/>
    <col min="12831" max="12832" width="0" style="32" hidden="1" customWidth="1"/>
    <col min="12833" max="12833" width="13" style="32" customWidth="1"/>
    <col min="12834" max="12835" width="0" style="32" hidden="1" customWidth="1"/>
    <col min="12836" max="12836" width="11.42578125" style="32" customWidth="1"/>
    <col min="12837" max="12837" width="18.85546875" style="32" customWidth="1"/>
    <col min="12838" max="12838" width="14" style="32" customWidth="1"/>
    <col min="12839" max="12839" width="46.28515625" style="32" customWidth="1"/>
    <col min="12840" max="12840" width="11.28515625" style="32" customWidth="1"/>
    <col min="12841" max="13056" width="11.42578125" style="32"/>
    <col min="13057" max="13057" width="0.140625" style="32" customWidth="1"/>
    <col min="13058" max="13058" width="3.7109375" style="32" bestFit="1" customWidth="1"/>
    <col min="13059" max="13059" width="4" style="32" bestFit="1" customWidth="1"/>
    <col min="13060" max="13060" width="41" style="32" customWidth="1"/>
    <col min="13061" max="13064" width="0" style="32" hidden="1" customWidth="1"/>
    <col min="13065" max="13065" width="14.28515625" style="32" customWidth="1"/>
    <col min="13066" max="13067" width="0" style="32" hidden="1" customWidth="1"/>
    <col min="13068" max="13068" width="17" style="32" customWidth="1"/>
    <col min="13069" max="13070" width="0" style="32" hidden="1" customWidth="1"/>
    <col min="13071" max="13071" width="14.28515625" style="32" bestFit="1" customWidth="1"/>
    <col min="13072" max="13072" width="12.7109375" style="32" customWidth="1"/>
    <col min="13073" max="13073" width="14.140625" style="32" customWidth="1"/>
    <col min="13074" max="13075" width="0" style="32" hidden="1" customWidth="1"/>
    <col min="13076" max="13076" width="13.85546875" style="32" customWidth="1"/>
    <col min="13077" max="13077" width="15.7109375" style="32" bestFit="1" customWidth="1"/>
    <col min="13078" max="13079" width="0" style="32" hidden="1" customWidth="1"/>
    <col min="13080" max="13080" width="13" style="32" bestFit="1" customWidth="1"/>
    <col min="13081" max="13082" width="0" style="32" hidden="1" customWidth="1"/>
    <col min="13083" max="13083" width="16.5703125" style="32" bestFit="1" customWidth="1"/>
    <col min="13084" max="13085" width="0" style="32" hidden="1" customWidth="1"/>
    <col min="13086" max="13086" width="13.85546875" style="32" customWidth="1"/>
    <col min="13087" max="13088" width="0" style="32" hidden="1" customWidth="1"/>
    <col min="13089" max="13089" width="13" style="32" customWidth="1"/>
    <col min="13090" max="13091" width="0" style="32" hidden="1" customWidth="1"/>
    <col min="13092" max="13092" width="11.42578125" style="32" customWidth="1"/>
    <col min="13093" max="13093" width="18.85546875" style="32" customWidth="1"/>
    <col min="13094" max="13094" width="14" style="32" customWidth="1"/>
    <col min="13095" max="13095" width="46.28515625" style="32" customWidth="1"/>
    <col min="13096" max="13096" width="11.28515625" style="32" customWidth="1"/>
    <col min="13097" max="13312" width="11.42578125" style="32"/>
    <col min="13313" max="13313" width="0.140625" style="32" customWidth="1"/>
    <col min="13314" max="13314" width="3.7109375" style="32" bestFit="1" customWidth="1"/>
    <col min="13315" max="13315" width="4" style="32" bestFit="1" customWidth="1"/>
    <col min="13316" max="13316" width="41" style="32" customWidth="1"/>
    <col min="13317" max="13320" width="0" style="32" hidden="1" customWidth="1"/>
    <col min="13321" max="13321" width="14.28515625" style="32" customWidth="1"/>
    <col min="13322" max="13323" width="0" style="32" hidden="1" customWidth="1"/>
    <col min="13324" max="13324" width="17" style="32" customWidth="1"/>
    <col min="13325" max="13326" width="0" style="32" hidden="1" customWidth="1"/>
    <col min="13327" max="13327" width="14.28515625" style="32" bestFit="1" customWidth="1"/>
    <col min="13328" max="13328" width="12.7109375" style="32" customWidth="1"/>
    <col min="13329" max="13329" width="14.140625" style="32" customWidth="1"/>
    <col min="13330" max="13331" width="0" style="32" hidden="1" customWidth="1"/>
    <col min="13332" max="13332" width="13.85546875" style="32" customWidth="1"/>
    <col min="13333" max="13333" width="15.7109375" style="32" bestFit="1" customWidth="1"/>
    <col min="13334" max="13335" width="0" style="32" hidden="1" customWidth="1"/>
    <col min="13336" max="13336" width="13" style="32" bestFit="1" customWidth="1"/>
    <col min="13337" max="13338" width="0" style="32" hidden="1" customWidth="1"/>
    <col min="13339" max="13339" width="16.5703125" style="32" bestFit="1" customWidth="1"/>
    <col min="13340" max="13341" width="0" style="32" hidden="1" customWidth="1"/>
    <col min="13342" max="13342" width="13.85546875" style="32" customWidth="1"/>
    <col min="13343" max="13344" width="0" style="32" hidden="1" customWidth="1"/>
    <col min="13345" max="13345" width="13" style="32" customWidth="1"/>
    <col min="13346" max="13347" width="0" style="32" hidden="1" customWidth="1"/>
    <col min="13348" max="13348" width="11.42578125" style="32" customWidth="1"/>
    <col min="13349" max="13349" width="18.85546875" style="32" customWidth="1"/>
    <col min="13350" max="13350" width="14" style="32" customWidth="1"/>
    <col min="13351" max="13351" width="46.28515625" style="32" customWidth="1"/>
    <col min="13352" max="13352" width="11.28515625" style="32" customWidth="1"/>
    <col min="13353" max="13568" width="11.42578125" style="32"/>
    <col min="13569" max="13569" width="0.140625" style="32" customWidth="1"/>
    <col min="13570" max="13570" width="3.7109375" style="32" bestFit="1" customWidth="1"/>
    <col min="13571" max="13571" width="4" style="32" bestFit="1" customWidth="1"/>
    <col min="13572" max="13572" width="41" style="32" customWidth="1"/>
    <col min="13573" max="13576" width="0" style="32" hidden="1" customWidth="1"/>
    <col min="13577" max="13577" width="14.28515625" style="32" customWidth="1"/>
    <col min="13578" max="13579" width="0" style="32" hidden="1" customWidth="1"/>
    <col min="13580" max="13580" width="17" style="32" customWidth="1"/>
    <col min="13581" max="13582" width="0" style="32" hidden="1" customWidth="1"/>
    <col min="13583" max="13583" width="14.28515625" style="32" bestFit="1" customWidth="1"/>
    <col min="13584" max="13584" width="12.7109375" style="32" customWidth="1"/>
    <col min="13585" max="13585" width="14.140625" style="32" customWidth="1"/>
    <col min="13586" max="13587" width="0" style="32" hidden="1" customWidth="1"/>
    <col min="13588" max="13588" width="13.85546875" style="32" customWidth="1"/>
    <col min="13589" max="13589" width="15.7109375" style="32" bestFit="1" customWidth="1"/>
    <col min="13590" max="13591" width="0" style="32" hidden="1" customWidth="1"/>
    <col min="13592" max="13592" width="13" style="32" bestFit="1" customWidth="1"/>
    <col min="13593" max="13594" width="0" style="32" hidden="1" customWidth="1"/>
    <col min="13595" max="13595" width="16.5703125" style="32" bestFit="1" customWidth="1"/>
    <col min="13596" max="13597" width="0" style="32" hidden="1" customWidth="1"/>
    <col min="13598" max="13598" width="13.85546875" style="32" customWidth="1"/>
    <col min="13599" max="13600" width="0" style="32" hidden="1" customWidth="1"/>
    <col min="13601" max="13601" width="13" style="32" customWidth="1"/>
    <col min="13602" max="13603" width="0" style="32" hidden="1" customWidth="1"/>
    <col min="13604" max="13604" width="11.42578125" style="32" customWidth="1"/>
    <col min="13605" max="13605" width="18.85546875" style="32" customWidth="1"/>
    <col min="13606" max="13606" width="14" style="32" customWidth="1"/>
    <col min="13607" max="13607" width="46.28515625" style="32" customWidth="1"/>
    <col min="13608" max="13608" width="11.28515625" style="32" customWidth="1"/>
    <col min="13609" max="13824" width="11.42578125" style="32"/>
    <col min="13825" max="13825" width="0.140625" style="32" customWidth="1"/>
    <col min="13826" max="13826" width="3.7109375" style="32" bestFit="1" customWidth="1"/>
    <col min="13827" max="13827" width="4" style="32" bestFit="1" customWidth="1"/>
    <col min="13828" max="13828" width="41" style="32" customWidth="1"/>
    <col min="13829" max="13832" width="0" style="32" hidden="1" customWidth="1"/>
    <col min="13833" max="13833" width="14.28515625" style="32" customWidth="1"/>
    <col min="13834" max="13835" width="0" style="32" hidden="1" customWidth="1"/>
    <col min="13836" max="13836" width="17" style="32" customWidth="1"/>
    <col min="13837" max="13838" width="0" style="32" hidden="1" customWidth="1"/>
    <col min="13839" max="13839" width="14.28515625" style="32" bestFit="1" customWidth="1"/>
    <col min="13840" max="13840" width="12.7109375" style="32" customWidth="1"/>
    <col min="13841" max="13841" width="14.140625" style="32" customWidth="1"/>
    <col min="13842" max="13843" width="0" style="32" hidden="1" customWidth="1"/>
    <col min="13844" max="13844" width="13.85546875" style="32" customWidth="1"/>
    <col min="13845" max="13845" width="15.7109375" style="32" bestFit="1" customWidth="1"/>
    <col min="13846" max="13847" width="0" style="32" hidden="1" customWidth="1"/>
    <col min="13848" max="13848" width="13" style="32" bestFit="1" customWidth="1"/>
    <col min="13849" max="13850" width="0" style="32" hidden="1" customWidth="1"/>
    <col min="13851" max="13851" width="16.5703125" style="32" bestFit="1" customWidth="1"/>
    <col min="13852" max="13853" width="0" style="32" hidden="1" customWidth="1"/>
    <col min="13854" max="13854" width="13.85546875" style="32" customWidth="1"/>
    <col min="13855" max="13856" width="0" style="32" hidden="1" customWidth="1"/>
    <col min="13857" max="13857" width="13" style="32" customWidth="1"/>
    <col min="13858" max="13859" width="0" style="32" hidden="1" customWidth="1"/>
    <col min="13860" max="13860" width="11.42578125" style="32" customWidth="1"/>
    <col min="13861" max="13861" width="18.85546875" style="32" customWidth="1"/>
    <col min="13862" max="13862" width="14" style="32" customWidth="1"/>
    <col min="13863" max="13863" width="46.28515625" style="32" customWidth="1"/>
    <col min="13864" max="13864" width="11.28515625" style="32" customWidth="1"/>
    <col min="13865" max="14080" width="11.42578125" style="32"/>
    <col min="14081" max="14081" width="0.140625" style="32" customWidth="1"/>
    <col min="14082" max="14082" width="3.7109375" style="32" bestFit="1" customWidth="1"/>
    <col min="14083" max="14083" width="4" style="32" bestFit="1" customWidth="1"/>
    <col min="14084" max="14084" width="41" style="32" customWidth="1"/>
    <col min="14085" max="14088" width="0" style="32" hidden="1" customWidth="1"/>
    <col min="14089" max="14089" width="14.28515625" style="32" customWidth="1"/>
    <col min="14090" max="14091" width="0" style="32" hidden="1" customWidth="1"/>
    <col min="14092" max="14092" width="17" style="32" customWidth="1"/>
    <col min="14093" max="14094" width="0" style="32" hidden="1" customWidth="1"/>
    <col min="14095" max="14095" width="14.28515625" style="32" bestFit="1" customWidth="1"/>
    <col min="14096" max="14096" width="12.7109375" style="32" customWidth="1"/>
    <col min="14097" max="14097" width="14.140625" style="32" customWidth="1"/>
    <col min="14098" max="14099" width="0" style="32" hidden="1" customWidth="1"/>
    <col min="14100" max="14100" width="13.85546875" style="32" customWidth="1"/>
    <col min="14101" max="14101" width="15.7109375" style="32" bestFit="1" customWidth="1"/>
    <col min="14102" max="14103" width="0" style="32" hidden="1" customWidth="1"/>
    <col min="14104" max="14104" width="13" style="32" bestFit="1" customWidth="1"/>
    <col min="14105" max="14106" width="0" style="32" hidden="1" customWidth="1"/>
    <col min="14107" max="14107" width="16.5703125" style="32" bestFit="1" customWidth="1"/>
    <col min="14108" max="14109" width="0" style="32" hidden="1" customWidth="1"/>
    <col min="14110" max="14110" width="13.85546875" style="32" customWidth="1"/>
    <col min="14111" max="14112" width="0" style="32" hidden="1" customWidth="1"/>
    <col min="14113" max="14113" width="13" style="32" customWidth="1"/>
    <col min="14114" max="14115" width="0" style="32" hidden="1" customWidth="1"/>
    <col min="14116" max="14116" width="11.42578125" style="32" customWidth="1"/>
    <col min="14117" max="14117" width="18.85546875" style="32" customWidth="1"/>
    <col min="14118" max="14118" width="14" style="32" customWidth="1"/>
    <col min="14119" max="14119" width="46.28515625" style="32" customWidth="1"/>
    <col min="14120" max="14120" width="11.28515625" style="32" customWidth="1"/>
    <col min="14121" max="14336" width="11.42578125" style="32"/>
    <col min="14337" max="14337" width="0.140625" style="32" customWidth="1"/>
    <col min="14338" max="14338" width="3.7109375" style="32" bestFit="1" customWidth="1"/>
    <col min="14339" max="14339" width="4" style="32" bestFit="1" customWidth="1"/>
    <col min="14340" max="14340" width="41" style="32" customWidth="1"/>
    <col min="14341" max="14344" width="0" style="32" hidden="1" customWidth="1"/>
    <col min="14345" max="14345" width="14.28515625" style="32" customWidth="1"/>
    <col min="14346" max="14347" width="0" style="32" hidden="1" customWidth="1"/>
    <col min="14348" max="14348" width="17" style="32" customWidth="1"/>
    <col min="14349" max="14350" width="0" style="32" hidden="1" customWidth="1"/>
    <col min="14351" max="14351" width="14.28515625" style="32" bestFit="1" customWidth="1"/>
    <col min="14352" max="14352" width="12.7109375" style="32" customWidth="1"/>
    <col min="14353" max="14353" width="14.140625" style="32" customWidth="1"/>
    <col min="14354" max="14355" width="0" style="32" hidden="1" customWidth="1"/>
    <col min="14356" max="14356" width="13.85546875" style="32" customWidth="1"/>
    <col min="14357" max="14357" width="15.7109375" style="32" bestFit="1" customWidth="1"/>
    <col min="14358" max="14359" width="0" style="32" hidden="1" customWidth="1"/>
    <col min="14360" max="14360" width="13" style="32" bestFit="1" customWidth="1"/>
    <col min="14361" max="14362" width="0" style="32" hidden="1" customWidth="1"/>
    <col min="14363" max="14363" width="16.5703125" style="32" bestFit="1" customWidth="1"/>
    <col min="14364" max="14365" width="0" style="32" hidden="1" customWidth="1"/>
    <col min="14366" max="14366" width="13.85546875" style="32" customWidth="1"/>
    <col min="14367" max="14368" width="0" style="32" hidden="1" customWidth="1"/>
    <col min="14369" max="14369" width="13" style="32" customWidth="1"/>
    <col min="14370" max="14371" width="0" style="32" hidden="1" customWidth="1"/>
    <col min="14372" max="14372" width="11.42578125" style="32" customWidth="1"/>
    <col min="14373" max="14373" width="18.85546875" style="32" customWidth="1"/>
    <col min="14374" max="14374" width="14" style="32" customWidth="1"/>
    <col min="14375" max="14375" width="46.28515625" style="32" customWidth="1"/>
    <col min="14376" max="14376" width="11.28515625" style="32" customWidth="1"/>
    <col min="14377" max="14592" width="11.42578125" style="32"/>
    <col min="14593" max="14593" width="0.140625" style="32" customWidth="1"/>
    <col min="14594" max="14594" width="3.7109375" style="32" bestFit="1" customWidth="1"/>
    <col min="14595" max="14595" width="4" style="32" bestFit="1" customWidth="1"/>
    <col min="14596" max="14596" width="41" style="32" customWidth="1"/>
    <col min="14597" max="14600" width="0" style="32" hidden="1" customWidth="1"/>
    <col min="14601" max="14601" width="14.28515625" style="32" customWidth="1"/>
    <col min="14602" max="14603" width="0" style="32" hidden="1" customWidth="1"/>
    <col min="14604" max="14604" width="17" style="32" customWidth="1"/>
    <col min="14605" max="14606" width="0" style="32" hidden="1" customWidth="1"/>
    <col min="14607" max="14607" width="14.28515625" style="32" bestFit="1" customWidth="1"/>
    <col min="14608" max="14608" width="12.7109375" style="32" customWidth="1"/>
    <col min="14609" max="14609" width="14.140625" style="32" customWidth="1"/>
    <col min="14610" max="14611" width="0" style="32" hidden="1" customWidth="1"/>
    <col min="14612" max="14612" width="13.85546875" style="32" customWidth="1"/>
    <col min="14613" max="14613" width="15.7109375" style="32" bestFit="1" customWidth="1"/>
    <col min="14614" max="14615" width="0" style="32" hidden="1" customWidth="1"/>
    <col min="14616" max="14616" width="13" style="32" bestFit="1" customWidth="1"/>
    <col min="14617" max="14618" width="0" style="32" hidden="1" customWidth="1"/>
    <col min="14619" max="14619" width="16.5703125" style="32" bestFit="1" customWidth="1"/>
    <col min="14620" max="14621" width="0" style="32" hidden="1" customWidth="1"/>
    <col min="14622" max="14622" width="13.85546875" style="32" customWidth="1"/>
    <col min="14623" max="14624" width="0" style="32" hidden="1" customWidth="1"/>
    <col min="14625" max="14625" width="13" style="32" customWidth="1"/>
    <col min="14626" max="14627" width="0" style="32" hidden="1" customWidth="1"/>
    <col min="14628" max="14628" width="11.42578125" style="32" customWidth="1"/>
    <col min="14629" max="14629" width="18.85546875" style="32" customWidth="1"/>
    <col min="14630" max="14630" width="14" style="32" customWidth="1"/>
    <col min="14631" max="14631" width="46.28515625" style="32" customWidth="1"/>
    <col min="14632" max="14632" width="11.28515625" style="32" customWidth="1"/>
    <col min="14633" max="14848" width="11.42578125" style="32"/>
    <col min="14849" max="14849" width="0.140625" style="32" customWidth="1"/>
    <col min="14850" max="14850" width="3.7109375" style="32" bestFit="1" customWidth="1"/>
    <col min="14851" max="14851" width="4" style="32" bestFit="1" customWidth="1"/>
    <col min="14852" max="14852" width="41" style="32" customWidth="1"/>
    <col min="14853" max="14856" width="0" style="32" hidden="1" customWidth="1"/>
    <col min="14857" max="14857" width="14.28515625" style="32" customWidth="1"/>
    <col min="14858" max="14859" width="0" style="32" hidden="1" customWidth="1"/>
    <col min="14860" max="14860" width="17" style="32" customWidth="1"/>
    <col min="14861" max="14862" width="0" style="32" hidden="1" customWidth="1"/>
    <col min="14863" max="14863" width="14.28515625" style="32" bestFit="1" customWidth="1"/>
    <col min="14864" max="14864" width="12.7109375" style="32" customWidth="1"/>
    <col min="14865" max="14865" width="14.140625" style="32" customWidth="1"/>
    <col min="14866" max="14867" width="0" style="32" hidden="1" customWidth="1"/>
    <col min="14868" max="14868" width="13.85546875" style="32" customWidth="1"/>
    <col min="14869" max="14869" width="15.7109375" style="32" bestFit="1" customWidth="1"/>
    <col min="14870" max="14871" width="0" style="32" hidden="1" customWidth="1"/>
    <col min="14872" max="14872" width="13" style="32" bestFit="1" customWidth="1"/>
    <col min="14873" max="14874" width="0" style="32" hidden="1" customWidth="1"/>
    <col min="14875" max="14875" width="16.5703125" style="32" bestFit="1" customWidth="1"/>
    <col min="14876" max="14877" width="0" style="32" hidden="1" customWidth="1"/>
    <col min="14878" max="14878" width="13.85546875" style="32" customWidth="1"/>
    <col min="14879" max="14880" width="0" style="32" hidden="1" customWidth="1"/>
    <col min="14881" max="14881" width="13" style="32" customWidth="1"/>
    <col min="14882" max="14883" width="0" style="32" hidden="1" customWidth="1"/>
    <col min="14884" max="14884" width="11.42578125" style="32" customWidth="1"/>
    <col min="14885" max="14885" width="18.85546875" style="32" customWidth="1"/>
    <col min="14886" max="14886" width="14" style="32" customWidth="1"/>
    <col min="14887" max="14887" width="46.28515625" style="32" customWidth="1"/>
    <col min="14888" max="14888" width="11.28515625" style="32" customWidth="1"/>
    <col min="14889" max="15104" width="11.42578125" style="32"/>
    <col min="15105" max="15105" width="0.140625" style="32" customWidth="1"/>
    <col min="15106" max="15106" width="3.7109375" style="32" bestFit="1" customWidth="1"/>
    <col min="15107" max="15107" width="4" style="32" bestFit="1" customWidth="1"/>
    <col min="15108" max="15108" width="41" style="32" customWidth="1"/>
    <col min="15109" max="15112" width="0" style="32" hidden="1" customWidth="1"/>
    <col min="15113" max="15113" width="14.28515625" style="32" customWidth="1"/>
    <col min="15114" max="15115" width="0" style="32" hidden="1" customWidth="1"/>
    <col min="15116" max="15116" width="17" style="32" customWidth="1"/>
    <col min="15117" max="15118" width="0" style="32" hidden="1" customWidth="1"/>
    <col min="15119" max="15119" width="14.28515625" style="32" bestFit="1" customWidth="1"/>
    <col min="15120" max="15120" width="12.7109375" style="32" customWidth="1"/>
    <col min="15121" max="15121" width="14.140625" style="32" customWidth="1"/>
    <col min="15122" max="15123" width="0" style="32" hidden="1" customWidth="1"/>
    <col min="15124" max="15124" width="13.85546875" style="32" customWidth="1"/>
    <col min="15125" max="15125" width="15.7109375" style="32" bestFit="1" customWidth="1"/>
    <col min="15126" max="15127" width="0" style="32" hidden="1" customWidth="1"/>
    <col min="15128" max="15128" width="13" style="32" bestFit="1" customWidth="1"/>
    <col min="15129" max="15130" width="0" style="32" hidden="1" customWidth="1"/>
    <col min="15131" max="15131" width="16.5703125" style="32" bestFit="1" customWidth="1"/>
    <col min="15132" max="15133" width="0" style="32" hidden="1" customWidth="1"/>
    <col min="15134" max="15134" width="13.85546875" style="32" customWidth="1"/>
    <col min="15135" max="15136" width="0" style="32" hidden="1" customWidth="1"/>
    <col min="15137" max="15137" width="13" style="32" customWidth="1"/>
    <col min="15138" max="15139" width="0" style="32" hidden="1" customWidth="1"/>
    <col min="15140" max="15140" width="11.42578125" style="32" customWidth="1"/>
    <col min="15141" max="15141" width="18.85546875" style="32" customWidth="1"/>
    <col min="15142" max="15142" width="14" style="32" customWidth="1"/>
    <col min="15143" max="15143" width="46.28515625" style="32" customWidth="1"/>
    <col min="15144" max="15144" width="11.28515625" style="32" customWidth="1"/>
    <col min="15145" max="15360" width="11.42578125" style="32"/>
    <col min="15361" max="15361" width="0.140625" style="32" customWidth="1"/>
    <col min="15362" max="15362" width="3.7109375" style="32" bestFit="1" customWidth="1"/>
    <col min="15363" max="15363" width="4" style="32" bestFit="1" customWidth="1"/>
    <col min="15364" max="15364" width="41" style="32" customWidth="1"/>
    <col min="15365" max="15368" width="0" style="32" hidden="1" customWidth="1"/>
    <col min="15369" max="15369" width="14.28515625" style="32" customWidth="1"/>
    <col min="15370" max="15371" width="0" style="32" hidden="1" customWidth="1"/>
    <col min="15372" max="15372" width="17" style="32" customWidth="1"/>
    <col min="15373" max="15374" width="0" style="32" hidden="1" customWidth="1"/>
    <col min="15375" max="15375" width="14.28515625" style="32" bestFit="1" customWidth="1"/>
    <col min="15376" max="15376" width="12.7109375" style="32" customWidth="1"/>
    <col min="15377" max="15377" width="14.140625" style="32" customWidth="1"/>
    <col min="15378" max="15379" width="0" style="32" hidden="1" customWidth="1"/>
    <col min="15380" max="15380" width="13.85546875" style="32" customWidth="1"/>
    <col min="15381" max="15381" width="15.7109375" style="32" bestFit="1" customWidth="1"/>
    <col min="15382" max="15383" width="0" style="32" hidden="1" customWidth="1"/>
    <col min="15384" max="15384" width="13" style="32" bestFit="1" customWidth="1"/>
    <col min="15385" max="15386" width="0" style="32" hidden="1" customWidth="1"/>
    <col min="15387" max="15387" width="16.5703125" style="32" bestFit="1" customWidth="1"/>
    <col min="15388" max="15389" width="0" style="32" hidden="1" customWidth="1"/>
    <col min="15390" max="15390" width="13.85546875" style="32" customWidth="1"/>
    <col min="15391" max="15392" width="0" style="32" hidden="1" customWidth="1"/>
    <col min="15393" max="15393" width="13" style="32" customWidth="1"/>
    <col min="15394" max="15395" width="0" style="32" hidden="1" customWidth="1"/>
    <col min="15396" max="15396" width="11.42578125" style="32" customWidth="1"/>
    <col min="15397" max="15397" width="18.85546875" style="32" customWidth="1"/>
    <col min="15398" max="15398" width="14" style="32" customWidth="1"/>
    <col min="15399" max="15399" width="46.28515625" style="32" customWidth="1"/>
    <col min="15400" max="15400" width="11.28515625" style="32" customWidth="1"/>
    <col min="15401" max="15616" width="11.42578125" style="32"/>
    <col min="15617" max="15617" width="0.140625" style="32" customWidth="1"/>
    <col min="15618" max="15618" width="3.7109375" style="32" bestFit="1" customWidth="1"/>
    <col min="15619" max="15619" width="4" style="32" bestFit="1" customWidth="1"/>
    <col min="15620" max="15620" width="41" style="32" customWidth="1"/>
    <col min="15621" max="15624" width="0" style="32" hidden="1" customWidth="1"/>
    <col min="15625" max="15625" width="14.28515625" style="32" customWidth="1"/>
    <col min="15626" max="15627" width="0" style="32" hidden="1" customWidth="1"/>
    <col min="15628" max="15628" width="17" style="32" customWidth="1"/>
    <col min="15629" max="15630" width="0" style="32" hidden="1" customWidth="1"/>
    <col min="15631" max="15631" width="14.28515625" style="32" bestFit="1" customWidth="1"/>
    <col min="15632" max="15632" width="12.7109375" style="32" customWidth="1"/>
    <col min="15633" max="15633" width="14.140625" style="32" customWidth="1"/>
    <col min="15634" max="15635" width="0" style="32" hidden="1" customWidth="1"/>
    <col min="15636" max="15636" width="13.85546875" style="32" customWidth="1"/>
    <col min="15637" max="15637" width="15.7109375" style="32" bestFit="1" customWidth="1"/>
    <col min="15638" max="15639" width="0" style="32" hidden="1" customWidth="1"/>
    <col min="15640" max="15640" width="13" style="32" bestFit="1" customWidth="1"/>
    <col min="15641" max="15642" width="0" style="32" hidden="1" customWidth="1"/>
    <col min="15643" max="15643" width="16.5703125" style="32" bestFit="1" customWidth="1"/>
    <col min="15644" max="15645" width="0" style="32" hidden="1" customWidth="1"/>
    <col min="15646" max="15646" width="13.85546875" style="32" customWidth="1"/>
    <col min="15647" max="15648" width="0" style="32" hidden="1" customWidth="1"/>
    <col min="15649" max="15649" width="13" style="32" customWidth="1"/>
    <col min="15650" max="15651" width="0" style="32" hidden="1" customWidth="1"/>
    <col min="15652" max="15652" width="11.42578125" style="32" customWidth="1"/>
    <col min="15653" max="15653" width="18.85546875" style="32" customWidth="1"/>
    <col min="15654" max="15654" width="14" style="32" customWidth="1"/>
    <col min="15655" max="15655" width="46.28515625" style="32" customWidth="1"/>
    <col min="15656" max="15656" width="11.28515625" style="32" customWidth="1"/>
    <col min="15657" max="15872" width="11.42578125" style="32"/>
    <col min="15873" max="15873" width="0.140625" style="32" customWidth="1"/>
    <col min="15874" max="15874" width="3.7109375" style="32" bestFit="1" customWidth="1"/>
    <col min="15875" max="15875" width="4" style="32" bestFit="1" customWidth="1"/>
    <col min="15876" max="15876" width="41" style="32" customWidth="1"/>
    <col min="15877" max="15880" width="0" style="32" hidden="1" customWidth="1"/>
    <col min="15881" max="15881" width="14.28515625" style="32" customWidth="1"/>
    <col min="15882" max="15883" width="0" style="32" hidden="1" customWidth="1"/>
    <col min="15884" max="15884" width="17" style="32" customWidth="1"/>
    <col min="15885" max="15886" width="0" style="32" hidden="1" customWidth="1"/>
    <col min="15887" max="15887" width="14.28515625" style="32" bestFit="1" customWidth="1"/>
    <col min="15888" max="15888" width="12.7109375" style="32" customWidth="1"/>
    <col min="15889" max="15889" width="14.140625" style="32" customWidth="1"/>
    <col min="15890" max="15891" width="0" style="32" hidden="1" customWidth="1"/>
    <col min="15892" max="15892" width="13.85546875" style="32" customWidth="1"/>
    <col min="15893" max="15893" width="15.7109375" style="32" bestFit="1" customWidth="1"/>
    <col min="15894" max="15895" width="0" style="32" hidden="1" customWidth="1"/>
    <col min="15896" max="15896" width="13" style="32" bestFit="1" customWidth="1"/>
    <col min="15897" max="15898" width="0" style="32" hidden="1" customWidth="1"/>
    <col min="15899" max="15899" width="16.5703125" style="32" bestFit="1" customWidth="1"/>
    <col min="15900" max="15901" width="0" style="32" hidden="1" customWidth="1"/>
    <col min="15902" max="15902" width="13.85546875" style="32" customWidth="1"/>
    <col min="15903" max="15904" width="0" style="32" hidden="1" customWidth="1"/>
    <col min="15905" max="15905" width="13" style="32" customWidth="1"/>
    <col min="15906" max="15907" width="0" style="32" hidden="1" customWidth="1"/>
    <col min="15908" max="15908" width="11.42578125" style="32" customWidth="1"/>
    <col min="15909" max="15909" width="18.85546875" style="32" customWidth="1"/>
    <col min="15910" max="15910" width="14" style="32" customWidth="1"/>
    <col min="15911" max="15911" width="46.28515625" style="32" customWidth="1"/>
    <col min="15912" max="15912" width="11.28515625" style="32" customWidth="1"/>
    <col min="15913" max="16128" width="11.42578125" style="32"/>
    <col min="16129" max="16129" width="0.140625" style="32" customWidth="1"/>
    <col min="16130" max="16130" width="3.7109375" style="32" bestFit="1" customWidth="1"/>
    <col min="16131" max="16131" width="4" style="32" bestFit="1" customWidth="1"/>
    <col min="16132" max="16132" width="41" style="32" customWidth="1"/>
    <col min="16133" max="16136" width="0" style="32" hidden="1" customWidth="1"/>
    <col min="16137" max="16137" width="14.28515625" style="32" customWidth="1"/>
    <col min="16138" max="16139" width="0" style="32" hidden="1" customWidth="1"/>
    <col min="16140" max="16140" width="17" style="32" customWidth="1"/>
    <col min="16141" max="16142" width="0" style="32" hidden="1" customWidth="1"/>
    <col min="16143" max="16143" width="14.28515625" style="32" bestFit="1" customWidth="1"/>
    <col min="16144" max="16144" width="12.7109375" style="32" customWidth="1"/>
    <col min="16145" max="16145" width="14.140625" style="32" customWidth="1"/>
    <col min="16146" max="16147" width="0" style="32" hidden="1" customWidth="1"/>
    <col min="16148" max="16148" width="13.85546875" style="32" customWidth="1"/>
    <col min="16149" max="16149" width="15.7109375" style="32" bestFit="1" customWidth="1"/>
    <col min="16150" max="16151" width="0" style="32" hidden="1" customWidth="1"/>
    <col min="16152" max="16152" width="13" style="32" bestFit="1" customWidth="1"/>
    <col min="16153" max="16154" width="0" style="32" hidden="1" customWidth="1"/>
    <col min="16155" max="16155" width="16.5703125" style="32" bestFit="1" customWidth="1"/>
    <col min="16156" max="16157" width="0" style="32" hidden="1" customWidth="1"/>
    <col min="16158" max="16158" width="13.85546875" style="32" customWidth="1"/>
    <col min="16159" max="16160" width="0" style="32" hidden="1" customWidth="1"/>
    <col min="16161" max="16161" width="13" style="32" customWidth="1"/>
    <col min="16162" max="16163" width="0" style="32" hidden="1" customWidth="1"/>
    <col min="16164" max="16164" width="11.42578125" style="32" customWidth="1"/>
    <col min="16165" max="16165" width="18.85546875" style="32" customWidth="1"/>
    <col min="16166" max="16166" width="14" style="32" customWidth="1"/>
    <col min="16167" max="16167" width="46.28515625" style="32" customWidth="1"/>
    <col min="16168" max="16168" width="11.28515625" style="32" customWidth="1"/>
    <col min="16169" max="16384" width="11.42578125" style="32"/>
  </cols>
  <sheetData>
    <row r="2" spans="1:40" ht="35.25" customHeight="1" x14ac:dyDescent="0.25">
      <c r="C2" s="323" t="s">
        <v>201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</row>
    <row r="3" spans="1:40" ht="13.5" thickBot="1" x14ac:dyDescent="0.3">
      <c r="C3" s="33"/>
      <c r="D3" s="33"/>
      <c r="E3" s="33"/>
      <c r="F3" s="34"/>
      <c r="G3" s="34"/>
      <c r="H3" s="34"/>
      <c r="I3" s="34"/>
      <c r="J3" s="34"/>
      <c r="K3" s="34"/>
      <c r="L3" s="34"/>
      <c r="M3" s="34"/>
      <c r="N3" s="121"/>
      <c r="O3" s="34"/>
      <c r="P3" s="34"/>
      <c r="Q3" s="34"/>
      <c r="R3" s="34"/>
      <c r="S3" s="121"/>
      <c r="T3" s="34"/>
      <c r="U3" s="34"/>
      <c r="V3" s="34"/>
      <c r="W3" s="121"/>
      <c r="X3" s="34"/>
      <c r="Y3" s="34"/>
      <c r="Z3" s="121"/>
      <c r="AA3" s="34"/>
      <c r="AB3" s="34"/>
      <c r="AC3" s="121"/>
      <c r="AD3" s="34"/>
      <c r="AE3" s="34"/>
      <c r="AF3" s="121"/>
      <c r="AG3" s="34"/>
      <c r="AH3" s="34"/>
      <c r="AI3" s="121"/>
      <c r="AJ3" s="34"/>
      <c r="AK3" s="34"/>
      <c r="AL3" s="34"/>
    </row>
    <row r="4" spans="1:40" s="35" customFormat="1" ht="44.25" customHeight="1" thickBot="1" x14ac:dyDescent="0.35">
      <c r="A4" s="35" t="s">
        <v>1</v>
      </c>
      <c r="B4" s="328" t="s">
        <v>1</v>
      </c>
      <c r="C4" s="329"/>
      <c r="D4" s="37" t="s">
        <v>2</v>
      </c>
      <c r="E4" s="37" t="s">
        <v>105</v>
      </c>
      <c r="F4" s="37" t="s">
        <v>106</v>
      </c>
      <c r="G4" s="37" t="s">
        <v>107</v>
      </c>
      <c r="H4" s="233" t="s">
        <v>247</v>
      </c>
      <c r="I4" s="37" t="s">
        <v>110</v>
      </c>
      <c r="J4" s="37" t="s">
        <v>106</v>
      </c>
      <c r="K4" s="37" t="s">
        <v>107</v>
      </c>
      <c r="L4" s="37" t="s">
        <v>111</v>
      </c>
      <c r="M4" s="37" t="s">
        <v>106</v>
      </c>
      <c r="N4" s="85" t="s">
        <v>107</v>
      </c>
      <c r="O4" s="37" t="s">
        <v>112</v>
      </c>
      <c r="P4" s="37" t="s">
        <v>6</v>
      </c>
      <c r="Q4" s="37" t="s">
        <v>7</v>
      </c>
      <c r="R4" s="37" t="s">
        <v>106</v>
      </c>
      <c r="S4" s="85" t="s">
        <v>107</v>
      </c>
      <c r="T4" s="37" t="s">
        <v>113</v>
      </c>
      <c r="U4" s="247" t="s">
        <v>254</v>
      </c>
      <c r="V4" s="37" t="s">
        <v>106</v>
      </c>
      <c r="W4" s="85" t="s">
        <v>107</v>
      </c>
      <c r="X4" s="37" t="s">
        <v>115</v>
      </c>
      <c r="Y4" s="37" t="s">
        <v>106</v>
      </c>
      <c r="Z4" s="85" t="s">
        <v>107</v>
      </c>
      <c r="AA4" s="37" t="s">
        <v>88</v>
      </c>
      <c r="AB4" s="37" t="s">
        <v>106</v>
      </c>
      <c r="AC4" s="85" t="s">
        <v>107</v>
      </c>
      <c r="AD4" s="37" t="s">
        <v>116</v>
      </c>
      <c r="AE4" s="37" t="s">
        <v>106</v>
      </c>
      <c r="AF4" s="85" t="s">
        <v>107</v>
      </c>
      <c r="AG4" s="37" t="s">
        <v>117</v>
      </c>
      <c r="AH4" s="37" t="s">
        <v>106</v>
      </c>
      <c r="AI4" s="85" t="s">
        <v>107</v>
      </c>
      <c r="AJ4" s="37" t="s">
        <v>118</v>
      </c>
      <c r="AK4" s="247" t="s">
        <v>255</v>
      </c>
      <c r="AL4" s="248" t="s">
        <v>256</v>
      </c>
      <c r="AM4" s="38" t="s">
        <v>14</v>
      </c>
    </row>
    <row r="5" spans="1:40" s="46" customFormat="1" ht="30" customHeight="1" x14ac:dyDescent="0.25">
      <c r="A5" s="39" t="s">
        <v>15</v>
      </c>
      <c r="B5" s="39" t="s">
        <v>128</v>
      </c>
      <c r="C5" s="151" t="s">
        <v>129</v>
      </c>
      <c r="D5" s="40" t="s">
        <v>19</v>
      </c>
      <c r="E5" s="40" t="s">
        <v>130</v>
      </c>
      <c r="F5" s="41" t="s">
        <v>131</v>
      </c>
      <c r="G5" s="41" t="s">
        <v>132</v>
      </c>
      <c r="H5" s="234" t="s">
        <v>249</v>
      </c>
      <c r="I5" s="41">
        <v>6322.35</v>
      </c>
      <c r="J5" s="41" t="s">
        <v>131</v>
      </c>
      <c r="K5" s="147">
        <v>1311</v>
      </c>
      <c r="L5" s="42">
        <v>129.52000000000001</v>
      </c>
      <c r="M5" s="41" t="s">
        <v>131</v>
      </c>
      <c r="N5" s="147">
        <v>1713</v>
      </c>
      <c r="O5" s="41">
        <v>351.5</v>
      </c>
      <c r="P5" s="42">
        <v>406.32</v>
      </c>
      <c r="Q5" s="42">
        <f t="shared" ref="Q5:Q35" si="0">(I5*3%)</f>
        <v>189.6705</v>
      </c>
      <c r="R5" s="41" t="s">
        <v>131</v>
      </c>
      <c r="S5" s="147">
        <v>1712</v>
      </c>
      <c r="T5" s="43">
        <f t="shared" ref="T5:T35" si="1">(P5+Q5)</f>
        <v>595.9905</v>
      </c>
      <c r="U5" s="43">
        <f>I5+L5+O5+T5</f>
        <v>7399.3605000000007</v>
      </c>
      <c r="V5" s="41" t="s">
        <v>133</v>
      </c>
      <c r="W5" s="147">
        <v>1431</v>
      </c>
      <c r="X5" s="43">
        <f t="shared" ref="X5:X16" si="2">(I5*8.5%)</f>
        <v>537.39975000000004</v>
      </c>
      <c r="Y5" s="41" t="s">
        <v>133</v>
      </c>
      <c r="Z5" s="148" t="s">
        <v>134</v>
      </c>
      <c r="AA5" s="42">
        <v>306</v>
      </c>
      <c r="AB5" s="41" t="s">
        <v>133</v>
      </c>
      <c r="AC5" s="148" t="s">
        <v>135</v>
      </c>
      <c r="AD5" s="42">
        <v>1033.31</v>
      </c>
      <c r="AE5" s="41" t="s">
        <v>133</v>
      </c>
      <c r="AF5" s="148" t="s">
        <v>136</v>
      </c>
      <c r="AG5" s="42">
        <f t="shared" ref="AG5:AG10" si="3">(I5*1%)</f>
        <v>63.223500000000008</v>
      </c>
      <c r="AH5" s="41" t="s">
        <v>133</v>
      </c>
      <c r="AI5" s="148" t="s">
        <v>137</v>
      </c>
      <c r="AJ5" s="42">
        <v>0</v>
      </c>
      <c r="AK5" s="43">
        <f t="shared" ref="AK5:AK35" si="4">(X5+AA5+AD5+AG5+AJ5)</f>
        <v>1939.93325</v>
      </c>
      <c r="AL5" s="44">
        <f t="shared" ref="AL5:AL35" si="5">(U5-AK5)</f>
        <v>5459.4272500000006</v>
      </c>
      <c r="AM5" s="45"/>
    </row>
    <row r="6" spans="1:40" s="46" customFormat="1" ht="29.25" customHeight="1" x14ac:dyDescent="0.25">
      <c r="A6" s="39" t="s">
        <v>18</v>
      </c>
      <c r="B6" s="39" t="s">
        <v>128</v>
      </c>
      <c r="C6" s="151" t="s">
        <v>139</v>
      </c>
      <c r="D6" s="40" t="s">
        <v>22</v>
      </c>
      <c r="E6" s="40" t="s">
        <v>130</v>
      </c>
      <c r="F6" s="41" t="s">
        <v>131</v>
      </c>
      <c r="G6" s="41" t="s">
        <v>132</v>
      </c>
      <c r="H6" s="234" t="s">
        <v>250</v>
      </c>
      <c r="I6" s="41">
        <v>6322.35</v>
      </c>
      <c r="J6" s="41" t="s">
        <v>131</v>
      </c>
      <c r="K6" s="147">
        <v>1311</v>
      </c>
      <c r="L6" s="42">
        <v>161.9</v>
      </c>
      <c r="M6" s="41" t="s">
        <v>131</v>
      </c>
      <c r="N6" s="147">
        <v>1713</v>
      </c>
      <c r="O6" s="41">
        <v>351.5</v>
      </c>
      <c r="P6" s="42">
        <v>406.32</v>
      </c>
      <c r="Q6" s="42">
        <f t="shared" si="0"/>
        <v>189.6705</v>
      </c>
      <c r="R6" s="41" t="s">
        <v>131</v>
      </c>
      <c r="S6" s="147">
        <v>1712</v>
      </c>
      <c r="T6" s="43">
        <f t="shared" si="1"/>
        <v>595.9905</v>
      </c>
      <c r="U6" s="43">
        <f t="shared" ref="U6:U35" si="6">I6+L6+O6+T6</f>
        <v>7431.7404999999999</v>
      </c>
      <c r="V6" s="41" t="s">
        <v>133</v>
      </c>
      <c r="W6" s="147">
        <v>1431</v>
      </c>
      <c r="X6" s="43">
        <f t="shared" si="2"/>
        <v>537.39975000000004</v>
      </c>
      <c r="Y6" s="41" t="s">
        <v>133</v>
      </c>
      <c r="Z6" s="148" t="s">
        <v>134</v>
      </c>
      <c r="AA6" s="42">
        <v>1427.66</v>
      </c>
      <c r="AB6" s="41" t="s">
        <v>133</v>
      </c>
      <c r="AC6" s="148" t="s">
        <v>135</v>
      </c>
      <c r="AD6" s="42">
        <v>1040.23</v>
      </c>
      <c r="AE6" s="41" t="s">
        <v>133</v>
      </c>
      <c r="AF6" s="148" t="s">
        <v>136</v>
      </c>
      <c r="AG6" s="42">
        <f t="shared" si="3"/>
        <v>63.223500000000008</v>
      </c>
      <c r="AH6" s="41" t="s">
        <v>133</v>
      </c>
      <c r="AI6" s="148" t="s">
        <v>137</v>
      </c>
      <c r="AJ6" s="42">
        <v>0</v>
      </c>
      <c r="AK6" s="43">
        <f t="shared" si="4"/>
        <v>3068.51325</v>
      </c>
      <c r="AL6" s="44">
        <f t="shared" si="5"/>
        <v>4363.2272499999999</v>
      </c>
      <c r="AM6" s="40"/>
    </row>
    <row r="7" spans="1:40" s="46" customFormat="1" ht="30" customHeight="1" x14ac:dyDescent="0.25">
      <c r="A7" s="39" t="s">
        <v>20</v>
      </c>
      <c r="B7" s="39" t="s">
        <v>128</v>
      </c>
      <c r="C7" s="151" t="s">
        <v>140</v>
      </c>
      <c r="D7" s="40" t="s">
        <v>24</v>
      </c>
      <c r="E7" s="40" t="s">
        <v>141</v>
      </c>
      <c r="F7" s="41" t="s">
        <v>131</v>
      </c>
      <c r="G7" s="41" t="s">
        <v>132</v>
      </c>
      <c r="H7" s="234" t="s">
        <v>250</v>
      </c>
      <c r="I7" s="41">
        <v>7563.23</v>
      </c>
      <c r="J7" s="41" t="s">
        <v>131</v>
      </c>
      <c r="K7" s="147">
        <v>1311</v>
      </c>
      <c r="L7" s="42">
        <v>161.9</v>
      </c>
      <c r="M7" s="41" t="s">
        <v>131</v>
      </c>
      <c r="N7" s="147">
        <v>1713</v>
      </c>
      <c r="O7" s="41">
        <v>282.08999999999997</v>
      </c>
      <c r="P7" s="42">
        <v>418.44</v>
      </c>
      <c r="Q7" s="42">
        <f t="shared" si="0"/>
        <v>226.89689999999999</v>
      </c>
      <c r="R7" s="41" t="s">
        <v>131</v>
      </c>
      <c r="S7" s="147">
        <v>1712</v>
      </c>
      <c r="T7" s="43">
        <f t="shared" si="1"/>
        <v>645.33690000000001</v>
      </c>
      <c r="U7" s="43">
        <f t="shared" si="6"/>
        <v>8652.5568999999996</v>
      </c>
      <c r="V7" s="41" t="s">
        <v>133</v>
      </c>
      <c r="W7" s="147">
        <v>1431</v>
      </c>
      <c r="X7" s="43">
        <f t="shared" si="2"/>
        <v>642.87455</v>
      </c>
      <c r="Y7" s="41" t="s">
        <v>133</v>
      </c>
      <c r="Z7" s="148" t="s">
        <v>134</v>
      </c>
      <c r="AA7" s="42">
        <v>1146.1500000000001</v>
      </c>
      <c r="AB7" s="41" t="s">
        <v>133</v>
      </c>
      <c r="AC7" s="148" t="s">
        <v>135</v>
      </c>
      <c r="AD7" s="42">
        <v>1301</v>
      </c>
      <c r="AE7" s="41" t="s">
        <v>133</v>
      </c>
      <c r="AF7" s="148" t="s">
        <v>136</v>
      </c>
      <c r="AG7" s="42">
        <f t="shared" si="3"/>
        <v>75.632300000000001</v>
      </c>
      <c r="AH7" s="41" t="s">
        <v>133</v>
      </c>
      <c r="AI7" s="148" t="s">
        <v>137</v>
      </c>
      <c r="AJ7" s="42">
        <v>0</v>
      </c>
      <c r="AK7" s="43">
        <f t="shared" si="4"/>
        <v>3165.6568500000003</v>
      </c>
      <c r="AL7" s="44">
        <f t="shared" si="5"/>
        <v>5486.9000499999993</v>
      </c>
      <c r="AM7" s="40"/>
    </row>
    <row r="8" spans="1:40" s="46" customFormat="1" ht="30" customHeight="1" x14ac:dyDescent="0.25">
      <c r="A8" s="39" t="s">
        <v>21</v>
      </c>
      <c r="B8" s="39" t="s">
        <v>128</v>
      </c>
      <c r="C8" s="151" t="s">
        <v>142</v>
      </c>
      <c r="D8" s="40" t="s">
        <v>26</v>
      </c>
      <c r="E8" s="40" t="s">
        <v>130</v>
      </c>
      <c r="F8" s="41" t="s">
        <v>131</v>
      </c>
      <c r="G8" s="41" t="s">
        <v>132</v>
      </c>
      <c r="H8" s="234" t="s">
        <v>248</v>
      </c>
      <c r="I8" s="41">
        <v>6322.35</v>
      </c>
      <c r="J8" s="41" t="s">
        <v>131</v>
      </c>
      <c r="K8" s="147">
        <v>1311</v>
      </c>
      <c r="L8" s="42">
        <v>194.28</v>
      </c>
      <c r="M8" s="41" t="s">
        <v>131</v>
      </c>
      <c r="N8" s="147">
        <v>1713</v>
      </c>
      <c r="O8" s="41">
        <v>351.5</v>
      </c>
      <c r="P8" s="42">
        <v>406.32</v>
      </c>
      <c r="Q8" s="42">
        <f t="shared" si="0"/>
        <v>189.6705</v>
      </c>
      <c r="R8" s="41" t="s">
        <v>131</v>
      </c>
      <c r="S8" s="147">
        <v>1712</v>
      </c>
      <c r="T8" s="43">
        <f t="shared" si="1"/>
        <v>595.9905</v>
      </c>
      <c r="U8" s="43">
        <f t="shared" si="6"/>
        <v>7464.1205</v>
      </c>
      <c r="V8" s="41" t="s">
        <v>133</v>
      </c>
      <c r="W8" s="147">
        <v>1431</v>
      </c>
      <c r="X8" s="43">
        <f t="shared" si="2"/>
        <v>537.39975000000004</v>
      </c>
      <c r="Y8" s="41" t="s">
        <v>133</v>
      </c>
      <c r="Z8" s="148" t="s">
        <v>134</v>
      </c>
      <c r="AA8" s="42">
        <v>1542</v>
      </c>
      <c r="AB8" s="41" t="s">
        <v>133</v>
      </c>
      <c r="AC8" s="148" t="s">
        <v>135</v>
      </c>
      <c r="AD8" s="42">
        <v>1047.1500000000001</v>
      </c>
      <c r="AE8" s="41" t="s">
        <v>133</v>
      </c>
      <c r="AF8" s="148" t="s">
        <v>136</v>
      </c>
      <c r="AG8" s="42">
        <f t="shared" si="3"/>
        <v>63.223500000000008</v>
      </c>
      <c r="AH8" s="41" t="s">
        <v>133</v>
      </c>
      <c r="AI8" s="148" t="s">
        <v>137</v>
      </c>
      <c r="AJ8" s="42">
        <v>0</v>
      </c>
      <c r="AK8" s="43">
        <f t="shared" si="4"/>
        <v>3189.7732500000002</v>
      </c>
      <c r="AL8" s="44">
        <f t="shared" si="5"/>
        <v>4274.3472499999998</v>
      </c>
      <c r="AM8" s="40"/>
    </row>
    <row r="9" spans="1:40" s="46" customFormat="1" ht="30" customHeight="1" x14ac:dyDescent="0.25">
      <c r="A9" s="39" t="s">
        <v>23</v>
      </c>
      <c r="B9" s="39" t="s">
        <v>128</v>
      </c>
      <c r="C9" s="151" t="s">
        <v>143</v>
      </c>
      <c r="D9" s="40" t="s">
        <v>28</v>
      </c>
      <c r="E9" s="40" t="s">
        <v>141</v>
      </c>
      <c r="F9" s="41" t="s">
        <v>131</v>
      </c>
      <c r="G9" s="41" t="s">
        <v>132</v>
      </c>
      <c r="H9" s="234" t="s">
        <v>250</v>
      </c>
      <c r="I9" s="41">
        <v>7563.23</v>
      </c>
      <c r="J9" s="41" t="s">
        <v>131</v>
      </c>
      <c r="K9" s="147">
        <v>1311</v>
      </c>
      <c r="L9" s="42">
        <v>161.9</v>
      </c>
      <c r="M9" s="41" t="s">
        <v>131</v>
      </c>
      <c r="N9" s="147">
        <v>1713</v>
      </c>
      <c r="O9" s="41">
        <v>282.08999999999997</v>
      </c>
      <c r="P9" s="42">
        <v>418.44</v>
      </c>
      <c r="Q9" s="42">
        <f t="shared" si="0"/>
        <v>226.89689999999999</v>
      </c>
      <c r="R9" s="41" t="s">
        <v>131</v>
      </c>
      <c r="S9" s="147">
        <v>1712</v>
      </c>
      <c r="T9" s="43">
        <f t="shared" si="1"/>
        <v>645.33690000000001</v>
      </c>
      <c r="U9" s="43">
        <f t="shared" si="6"/>
        <v>8652.5568999999996</v>
      </c>
      <c r="V9" s="41" t="s">
        <v>133</v>
      </c>
      <c r="W9" s="147">
        <v>1431</v>
      </c>
      <c r="X9" s="43">
        <f t="shared" si="2"/>
        <v>642.87455</v>
      </c>
      <c r="Y9" s="41" t="s">
        <v>133</v>
      </c>
      <c r="Z9" s="148" t="s">
        <v>134</v>
      </c>
      <c r="AA9" s="42">
        <v>0</v>
      </c>
      <c r="AB9" s="41" t="s">
        <v>133</v>
      </c>
      <c r="AC9" s="148" t="s">
        <v>135</v>
      </c>
      <c r="AD9" s="42">
        <v>1301</v>
      </c>
      <c r="AE9" s="41" t="s">
        <v>133</v>
      </c>
      <c r="AF9" s="148" t="s">
        <v>136</v>
      </c>
      <c r="AG9" s="42">
        <f t="shared" si="3"/>
        <v>75.632300000000001</v>
      </c>
      <c r="AH9" s="41" t="s">
        <v>133</v>
      </c>
      <c r="AI9" s="148" t="s">
        <v>137</v>
      </c>
      <c r="AJ9" s="42">
        <v>0</v>
      </c>
      <c r="AK9" s="43">
        <f t="shared" si="4"/>
        <v>2019.50685</v>
      </c>
      <c r="AL9" s="44">
        <f t="shared" si="5"/>
        <v>6633.0500499999998</v>
      </c>
      <c r="AM9" s="40"/>
    </row>
    <row r="10" spans="1:40" s="46" customFormat="1" ht="30" customHeight="1" x14ac:dyDescent="0.25">
      <c r="A10" s="39" t="s">
        <v>25</v>
      </c>
      <c r="B10" s="39" t="s">
        <v>128</v>
      </c>
      <c r="C10" s="151" t="s">
        <v>144</v>
      </c>
      <c r="D10" s="40" t="s">
        <v>30</v>
      </c>
      <c r="E10" s="40" t="s">
        <v>130</v>
      </c>
      <c r="F10" s="41" t="s">
        <v>131</v>
      </c>
      <c r="G10" s="41" t="s">
        <v>132</v>
      </c>
      <c r="H10" s="234" t="s">
        <v>250</v>
      </c>
      <c r="I10" s="41">
        <v>6322.35</v>
      </c>
      <c r="J10" s="41" t="s">
        <v>131</v>
      </c>
      <c r="K10" s="147">
        <v>1311</v>
      </c>
      <c r="L10" s="42">
        <v>194.28</v>
      </c>
      <c r="M10" s="41" t="s">
        <v>131</v>
      </c>
      <c r="N10" s="147">
        <v>1713</v>
      </c>
      <c r="O10" s="41">
        <v>351.5</v>
      </c>
      <c r="P10" s="42">
        <v>406.32</v>
      </c>
      <c r="Q10" s="42">
        <f t="shared" si="0"/>
        <v>189.6705</v>
      </c>
      <c r="R10" s="41" t="s">
        <v>131</v>
      </c>
      <c r="S10" s="147">
        <v>1712</v>
      </c>
      <c r="T10" s="43">
        <f t="shared" si="1"/>
        <v>595.9905</v>
      </c>
      <c r="U10" s="43">
        <f t="shared" si="6"/>
        <v>7464.1205</v>
      </c>
      <c r="V10" s="41" t="s">
        <v>133</v>
      </c>
      <c r="W10" s="147">
        <v>1431</v>
      </c>
      <c r="X10" s="43">
        <f t="shared" si="2"/>
        <v>537.39975000000004</v>
      </c>
      <c r="Y10" s="41" t="s">
        <v>133</v>
      </c>
      <c r="Z10" s="148" t="s">
        <v>134</v>
      </c>
      <c r="AA10" s="42">
        <v>0</v>
      </c>
      <c r="AB10" s="41" t="s">
        <v>133</v>
      </c>
      <c r="AC10" s="148" t="s">
        <v>135</v>
      </c>
      <c r="AD10" s="42">
        <v>1047.1500000000001</v>
      </c>
      <c r="AE10" s="41" t="s">
        <v>133</v>
      </c>
      <c r="AF10" s="148" t="s">
        <v>136</v>
      </c>
      <c r="AG10" s="42">
        <f t="shared" si="3"/>
        <v>63.223500000000008</v>
      </c>
      <c r="AH10" s="41" t="s">
        <v>133</v>
      </c>
      <c r="AI10" s="148" t="s">
        <v>137</v>
      </c>
      <c r="AJ10" s="42">
        <v>0</v>
      </c>
      <c r="AK10" s="43">
        <f t="shared" si="4"/>
        <v>1647.7732500000002</v>
      </c>
      <c r="AL10" s="44">
        <f t="shared" si="5"/>
        <v>5816.3472499999998</v>
      </c>
      <c r="AM10" s="40"/>
    </row>
    <row r="11" spans="1:40" s="46" customFormat="1" ht="30" customHeight="1" x14ac:dyDescent="0.25">
      <c r="A11" s="39" t="s">
        <v>27</v>
      </c>
      <c r="B11" s="39" t="s">
        <v>128</v>
      </c>
      <c r="C11" s="151" t="s">
        <v>145</v>
      </c>
      <c r="D11" s="40" t="s">
        <v>33</v>
      </c>
      <c r="E11" s="40" t="s">
        <v>130</v>
      </c>
      <c r="F11" s="41" t="s">
        <v>131</v>
      </c>
      <c r="G11" s="41" t="s">
        <v>132</v>
      </c>
      <c r="H11" s="234" t="s">
        <v>251</v>
      </c>
      <c r="I11" s="41">
        <v>4875.54</v>
      </c>
      <c r="J11" s="41" t="s">
        <v>131</v>
      </c>
      <c r="K11" s="147">
        <v>1311</v>
      </c>
      <c r="L11" s="42">
        <v>226.66</v>
      </c>
      <c r="M11" s="41" t="s">
        <v>131</v>
      </c>
      <c r="N11" s="147">
        <v>1713</v>
      </c>
      <c r="O11" s="41">
        <v>207.91</v>
      </c>
      <c r="P11" s="42">
        <v>371.02</v>
      </c>
      <c r="Q11" s="42">
        <f t="shared" si="0"/>
        <v>146.2662</v>
      </c>
      <c r="R11" s="41" t="s">
        <v>131</v>
      </c>
      <c r="S11" s="147">
        <v>1712</v>
      </c>
      <c r="T11" s="43">
        <f t="shared" si="1"/>
        <v>517.28620000000001</v>
      </c>
      <c r="U11" s="43">
        <f t="shared" si="6"/>
        <v>5827.3961999999992</v>
      </c>
      <c r="V11" s="41" t="s">
        <v>133</v>
      </c>
      <c r="W11" s="147">
        <v>1431</v>
      </c>
      <c r="X11" s="43">
        <f t="shared" si="2"/>
        <v>414.42090000000002</v>
      </c>
      <c r="Y11" s="41" t="s">
        <v>133</v>
      </c>
      <c r="Z11" s="148" t="s">
        <v>134</v>
      </c>
      <c r="AA11" s="42">
        <v>0</v>
      </c>
      <c r="AB11" s="41" t="s">
        <v>133</v>
      </c>
      <c r="AC11" s="148" t="s">
        <v>135</v>
      </c>
      <c r="AD11" s="42">
        <v>697.54</v>
      </c>
      <c r="AE11" s="41" t="s">
        <v>133</v>
      </c>
      <c r="AF11" s="148" t="s">
        <v>136</v>
      </c>
      <c r="AG11" s="42">
        <v>0</v>
      </c>
      <c r="AH11" s="41" t="s">
        <v>133</v>
      </c>
      <c r="AI11" s="148" t="s">
        <v>137</v>
      </c>
      <c r="AJ11" s="42">
        <v>0</v>
      </c>
      <c r="AK11" s="43">
        <f t="shared" si="4"/>
        <v>1111.9609</v>
      </c>
      <c r="AL11" s="44">
        <f t="shared" si="5"/>
        <v>4715.4352999999992</v>
      </c>
      <c r="AM11" s="40"/>
    </row>
    <row r="12" spans="1:40" s="46" customFormat="1" ht="30" customHeight="1" x14ac:dyDescent="0.25">
      <c r="A12" s="39" t="s">
        <v>31</v>
      </c>
      <c r="B12" s="39" t="s">
        <v>128</v>
      </c>
      <c r="C12" s="151" t="s">
        <v>146</v>
      </c>
      <c r="D12" s="40" t="s">
        <v>36</v>
      </c>
      <c r="E12" s="40" t="s">
        <v>130</v>
      </c>
      <c r="F12" s="41" t="s">
        <v>131</v>
      </c>
      <c r="G12" s="41" t="s">
        <v>132</v>
      </c>
      <c r="H12" s="234" t="s">
        <v>251</v>
      </c>
      <c r="I12" s="41">
        <v>4875.54</v>
      </c>
      <c r="J12" s="41" t="s">
        <v>131</v>
      </c>
      <c r="K12" s="147">
        <v>1311</v>
      </c>
      <c r="L12" s="42">
        <v>194.28</v>
      </c>
      <c r="M12" s="41" t="s">
        <v>131</v>
      </c>
      <c r="N12" s="147">
        <v>1713</v>
      </c>
      <c r="O12" s="41">
        <v>207.91</v>
      </c>
      <c r="P12" s="42">
        <v>371.02</v>
      </c>
      <c r="Q12" s="42">
        <f t="shared" si="0"/>
        <v>146.2662</v>
      </c>
      <c r="R12" s="41" t="s">
        <v>131</v>
      </c>
      <c r="S12" s="147">
        <v>1712</v>
      </c>
      <c r="T12" s="43">
        <f t="shared" si="1"/>
        <v>517.28620000000001</v>
      </c>
      <c r="U12" s="43">
        <f t="shared" si="6"/>
        <v>5795.0162</v>
      </c>
      <c r="V12" s="41" t="s">
        <v>133</v>
      </c>
      <c r="W12" s="147">
        <v>1431</v>
      </c>
      <c r="X12" s="43">
        <f t="shared" si="2"/>
        <v>414.42090000000002</v>
      </c>
      <c r="Y12" s="41" t="s">
        <v>133</v>
      </c>
      <c r="Z12" s="148" t="s">
        <v>134</v>
      </c>
      <c r="AA12" s="42">
        <v>0</v>
      </c>
      <c r="AB12" s="41" t="s">
        <v>133</v>
      </c>
      <c r="AC12" s="148" t="s">
        <v>135</v>
      </c>
      <c r="AD12" s="42">
        <v>690.63</v>
      </c>
      <c r="AE12" s="41" t="s">
        <v>133</v>
      </c>
      <c r="AF12" s="148" t="s">
        <v>136</v>
      </c>
      <c r="AG12" s="42">
        <v>0</v>
      </c>
      <c r="AH12" s="41" t="s">
        <v>133</v>
      </c>
      <c r="AI12" s="148" t="s">
        <v>137</v>
      </c>
      <c r="AJ12" s="42">
        <v>0</v>
      </c>
      <c r="AK12" s="43">
        <f t="shared" si="4"/>
        <v>1105.0509</v>
      </c>
      <c r="AL12" s="44">
        <f t="shared" si="5"/>
        <v>4689.9652999999998</v>
      </c>
      <c r="AM12" s="40"/>
    </row>
    <row r="13" spans="1:40" s="46" customFormat="1" ht="30" customHeight="1" x14ac:dyDescent="0.25">
      <c r="A13" s="39" t="s">
        <v>34</v>
      </c>
      <c r="B13" s="39" t="s">
        <v>128</v>
      </c>
      <c r="C13" s="151" t="s">
        <v>147</v>
      </c>
      <c r="D13" s="40" t="s">
        <v>38</v>
      </c>
      <c r="E13" s="40" t="s">
        <v>130</v>
      </c>
      <c r="F13" s="41" t="s">
        <v>131</v>
      </c>
      <c r="G13" s="41" t="s">
        <v>132</v>
      </c>
      <c r="H13" s="234" t="s">
        <v>251</v>
      </c>
      <c r="I13" s="41">
        <v>6322.35</v>
      </c>
      <c r="J13" s="41" t="s">
        <v>131</v>
      </c>
      <c r="K13" s="147">
        <v>1311</v>
      </c>
      <c r="L13" s="42">
        <v>226.66</v>
      </c>
      <c r="M13" s="41" t="s">
        <v>131</v>
      </c>
      <c r="N13" s="147">
        <v>1713</v>
      </c>
      <c r="O13" s="41">
        <v>351.5</v>
      </c>
      <c r="P13" s="42">
        <v>406.32</v>
      </c>
      <c r="Q13" s="42">
        <f t="shared" si="0"/>
        <v>189.6705</v>
      </c>
      <c r="R13" s="41" t="s">
        <v>131</v>
      </c>
      <c r="S13" s="147">
        <v>1712</v>
      </c>
      <c r="T13" s="43">
        <f t="shared" si="1"/>
        <v>595.9905</v>
      </c>
      <c r="U13" s="43">
        <f t="shared" si="6"/>
        <v>7496.5005000000001</v>
      </c>
      <c r="V13" s="41" t="s">
        <v>133</v>
      </c>
      <c r="W13" s="147">
        <v>1431</v>
      </c>
      <c r="X13" s="43">
        <f t="shared" si="2"/>
        <v>537.39975000000004</v>
      </c>
      <c r="Y13" s="41" t="s">
        <v>133</v>
      </c>
      <c r="Z13" s="148" t="s">
        <v>134</v>
      </c>
      <c r="AA13" s="42">
        <v>1378.15</v>
      </c>
      <c r="AB13" s="41" t="s">
        <v>133</v>
      </c>
      <c r="AC13" s="148" t="s">
        <v>135</v>
      </c>
      <c r="AD13" s="42">
        <v>1054.06</v>
      </c>
      <c r="AE13" s="41" t="s">
        <v>133</v>
      </c>
      <c r="AF13" s="148" t="s">
        <v>136</v>
      </c>
      <c r="AG13" s="42">
        <v>0</v>
      </c>
      <c r="AH13" s="41" t="s">
        <v>133</v>
      </c>
      <c r="AI13" s="148" t="s">
        <v>137</v>
      </c>
      <c r="AJ13" s="42">
        <v>0</v>
      </c>
      <c r="AK13" s="43">
        <f t="shared" si="4"/>
        <v>2969.6097500000001</v>
      </c>
      <c r="AL13" s="44">
        <f t="shared" si="5"/>
        <v>4526.8907500000005</v>
      </c>
      <c r="AM13" s="40"/>
    </row>
    <row r="14" spans="1:40" s="46" customFormat="1" ht="30" customHeight="1" x14ac:dyDescent="0.25">
      <c r="A14" s="39" t="s">
        <v>35</v>
      </c>
      <c r="B14" s="39" t="s">
        <v>128</v>
      </c>
      <c r="C14" s="151" t="s">
        <v>148</v>
      </c>
      <c r="D14" s="40" t="s">
        <v>40</v>
      </c>
      <c r="E14" s="40" t="s">
        <v>149</v>
      </c>
      <c r="F14" s="41" t="s">
        <v>131</v>
      </c>
      <c r="G14" s="41" t="s">
        <v>132</v>
      </c>
      <c r="H14" s="234" t="s">
        <v>250</v>
      </c>
      <c r="I14" s="42">
        <v>15441.5</v>
      </c>
      <c r="J14" s="41" t="s">
        <v>131</v>
      </c>
      <c r="K14" s="147">
        <v>1311</v>
      </c>
      <c r="L14" s="42">
        <v>0</v>
      </c>
      <c r="M14" s="41" t="s">
        <v>131</v>
      </c>
      <c r="N14" s="147">
        <v>1713</v>
      </c>
      <c r="O14" s="42">
        <v>566.5</v>
      </c>
      <c r="P14" s="42">
        <v>835.5</v>
      </c>
      <c r="Q14" s="42">
        <f t="shared" si="0"/>
        <v>463.245</v>
      </c>
      <c r="R14" s="41" t="s">
        <v>131</v>
      </c>
      <c r="S14" s="147">
        <v>1712</v>
      </c>
      <c r="T14" s="43">
        <f t="shared" si="1"/>
        <v>1298.7449999999999</v>
      </c>
      <c r="U14" s="43">
        <f t="shared" si="6"/>
        <v>17306.744999999999</v>
      </c>
      <c r="V14" s="41" t="s">
        <v>133</v>
      </c>
      <c r="W14" s="147">
        <v>1431</v>
      </c>
      <c r="X14" s="43">
        <f t="shared" si="2"/>
        <v>1312.5275000000001</v>
      </c>
      <c r="Y14" s="41" t="s">
        <v>133</v>
      </c>
      <c r="Z14" s="148" t="s">
        <v>134</v>
      </c>
      <c r="AA14" s="42">
        <v>0</v>
      </c>
      <c r="AB14" s="41" t="s">
        <v>133</v>
      </c>
      <c r="AC14" s="148" t="s">
        <v>135</v>
      </c>
      <c r="AD14" s="42">
        <v>3376.71</v>
      </c>
      <c r="AE14" s="41" t="s">
        <v>133</v>
      </c>
      <c r="AF14" s="148" t="s">
        <v>136</v>
      </c>
      <c r="AG14" s="42">
        <v>0</v>
      </c>
      <c r="AH14" s="41" t="s">
        <v>133</v>
      </c>
      <c r="AI14" s="148" t="s">
        <v>137</v>
      </c>
      <c r="AJ14" s="42">
        <v>0</v>
      </c>
      <c r="AK14" s="43">
        <f t="shared" si="4"/>
        <v>4689.2375000000002</v>
      </c>
      <c r="AL14" s="44">
        <f t="shared" si="5"/>
        <v>12617.5075</v>
      </c>
      <c r="AM14" s="40"/>
    </row>
    <row r="15" spans="1:40" s="46" customFormat="1" ht="30" customHeight="1" x14ac:dyDescent="0.25">
      <c r="B15" s="39" t="s">
        <v>128</v>
      </c>
      <c r="C15" s="151" t="s">
        <v>150</v>
      </c>
      <c r="D15" s="47" t="s">
        <v>43</v>
      </c>
      <c r="E15" s="40" t="s">
        <v>130</v>
      </c>
      <c r="F15" s="41" t="s">
        <v>131</v>
      </c>
      <c r="G15" s="41" t="s">
        <v>132</v>
      </c>
      <c r="H15" s="234" t="s">
        <v>250</v>
      </c>
      <c r="I15" s="153">
        <v>4875.54</v>
      </c>
      <c r="J15" s="41" t="s">
        <v>131</v>
      </c>
      <c r="K15" s="147">
        <v>1311</v>
      </c>
      <c r="L15" s="48">
        <v>97.14</v>
      </c>
      <c r="M15" s="41" t="s">
        <v>131</v>
      </c>
      <c r="N15" s="147">
        <v>1713</v>
      </c>
      <c r="O15" s="153">
        <v>207.91</v>
      </c>
      <c r="P15" s="48">
        <v>371.02</v>
      </c>
      <c r="Q15" s="48">
        <f t="shared" si="0"/>
        <v>146.2662</v>
      </c>
      <c r="R15" s="41" t="s">
        <v>131</v>
      </c>
      <c r="S15" s="147">
        <v>1712</v>
      </c>
      <c r="T15" s="43">
        <f t="shared" si="1"/>
        <v>517.28620000000001</v>
      </c>
      <c r="U15" s="43">
        <f t="shared" si="6"/>
        <v>5697.8762000000006</v>
      </c>
      <c r="V15" s="41" t="s">
        <v>133</v>
      </c>
      <c r="W15" s="147">
        <v>1431</v>
      </c>
      <c r="X15" s="43">
        <f t="shared" si="2"/>
        <v>414.42090000000002</v>
      </c>
      <c r="Y15" s="41" t="s">
        <v>133</v>
      </c>
      <c r="Z15" s="148" t="s">
        <v>134</v>
      </c>
      <c r="AA15" s="48">
        <v>0</v>
      </c>
      <c r="AB15" s="41" t="s">
        <v>133</v>
      </c>
      <c r="AC15" s="148" t="s">
        <v>135</v>
      </c>
      <c r="AD15" s="48">
        <v>669.88</v>
      </c>
      <c r="AE15" s="41" t="s">
        <v>133</v>
      </c>
      <c r="AF15" s="148" t="s">
        <v>136</v>
      </c>
      <c r="AG15" s="42">
        <f>(I15*1%)</f>
        <v>48.755400000000002</v>
      </c>
      <c r="AH15" s="41" t="s">
        <v>133</v>
      </c>
      <c r="AI15" s="148" t="s">
        <v>137</v>
      </c>
      <c r="AJ15" s="48">
        <v>0</v>
      </c>
      <c r="AK15" s="43">
        <f t="shared" si="4"/>
        <v>1133.0563</v>
      </c>
      <c r="AL15" s="44">
        <f t="shared" si="5"/>
        <v>4564.8199000000004</v>
      </c>
      <c r="AM15" s="47"/>
      <c r="AN15" s="49"/>
    </row>
    <row r="16" spans="1:40" s="46" customFormat="1" ht="30" customHeight="1" x14ac:dyDescent="0.25">
      <c r="A16" s="39" t="s">
        <v>41</v>
      </c>
      <c r="B16" s="39" t="s">
        <v>128</v>
      </c>
      <c r="C16" s="151" t="s">
        <v>151</v>
      </c>
      <c r="D16" s="40" t="s">
        <v>46</v>
      </c>
      <c r="E16" s="40" t="s">
        <v>130</v>
      </c>
      <c r="F16" s="41" t="s">
        <v>131</v>
      </c>
      <c r="G16" s="41" t="s">
        <v>132</v>
      </c>
      <c r="H16" s="234" t="s">
        <v>250</v>
      </c>
      <c r="I16" s="41">
        <v>6322.35</v>
      </c>
      <c r="J16" s="41" t="s">
        <v>131</v>
      </c>
      <c r="K16" s="147">
        <v>1311</v>
      </c>
      <c r="L16" s="42">
        <v>97.14</v>
      </c>
      <c r="M16" s="41" t="s">
        <v>131</v>
      </c>
      <c r="N16" s="147">
        <v>1713</v>
      </c>
      <c r="O16" s="41">
        <v>351.5</v>
      </c>
      <c r="P16" s="42">
        <v>406.32</v>
      </c>
      <c r="Q16" s="42">
        <f t="shared" si="0"/>
        <v>189.6705</v>
      </c>
      <c r="R16" s="41" t="s">
        <v>131</v>
      </c>
      <c r="S16" s="147">
        <v>1712</v>
      </c>
      <c r="T16" s="43">
        <f t="shared" si="1"/>
        <v>595.9905</v>
      </c>
      <c r="U16" s="43">
        <f t="shared" si="6"/>
        <v>7366.9805000000006</v>
      </c>
      <c r="V16" s="41" t="s">
        <v>133</v>
      </c>
      <c r="W16" s="147">
        <v>1431</v>
      </c>
      <c r="X16" s="43">
        <f t="shared" si="2"/>
        <v>537.39975000000004</v>
      </c>
      <c r="Y16" s="41" t="s">
        <v>133</v>
      </c>
      <c r="Z16" s="148" t="s">
        <v>134</v>
      </c>
      <c r="AA16" s="42">
        <v>574</v>
      </c>
      <c r="AB16" s="41" t="s">
        <v>133</v>
      </c>
      <c r="AC16" s="148" t="s">
        <v>135</v>
      </c>
      <c r="AD16" s="42">
        <v>1026.4000000000001</v>
      </c>
      <c r="AE16" s="41" t="s">
        <v>133</v>
      </c>
      <c r="AF16" s="148" t="s">
        <v>136</v>
      </c>
      <c r="AG16" s="42">
        <f>(I16*1%)</f>
        <v>63.223500000000008</v>
      </c>
      <c r="AH16" s="41" t="s">
        <v>133</v>
      </c>
      <c r="AI16" s="148" t="s">
        <v>137</v>
      </c>
      <c r="AJ16" s="42">
        <v>0</v>
      </c>
      <c r="AK16" s="43">
        <f t="shared" si="4"/>
        <v>2201.0232500000002</v>
      </c>
      <c r="AL16" s="44">
        <f t="shared" si="5"/>
        <v>5165.9572500000004</v>
      </c>
      <c r="AM16" s="40"/>
    </row>
    <row r="17" spans="1:39" s="46" customFormat="1" ht="30" customHeight="1" x14ac:dyDescent="0.25">
      <c r="A17" s="39" t="s">
        <v>44</v>
      </c>
      <c r="B17" s="39" t="s">
        <v>128</v>
      </c>
      <c r="C17" s="151" t="s">
        <v>152</v>
      </c>
      <c r="D17" s="52" t="s">
        <v>48</v>
      </c>
      <c r="E17" s="40" t="s">
        <v>130</v>
      </c>
      <c r="F17" s="41" t="s">
        <v>131</v>
      </c>
      <c r="G17" s="41" t="s">
        <v>132</v>
      </c>
      <c r="H17" s="234" t="s">
        <v>251</v>
      </c>
      <c r="I17" s="53">
        <v>6322.35</v>
      </c>
      <c r="J17" s="41" t="s">
        <v>131</v>
      </c>
      <c r="K17" s="147">
        <v>1311</v>
      </c>
      <c r="L17" s="54">
        <v>97.14</v>
      </c>
      <c r="M17" s="41" t="s">
        <v>131</v>
      </c>
      <c r="N17" s="147">
        <v>1713</v>
      </c>
      <c r="O17" s="53">
        <v>351.5</v>
      </c>
      <c r="P17" s="54">
        <v>406.32</v>
      </c>
      <c r="Q17" s="54">
        <f t="shared" si="0"/>
        <v>189.6705</v>
      </c>
      <c r="R17" s="41" t="s">
        <v>131</v>
      </c>
      <c r="S17" s="147">
        <v>1712</v>
      </c>
      <c r="T17" s="55">
        <f t="shared" si="1"/>
        <v>595.9905</v>
      </c>
      <c r="U17" s="43">
        <f t="shared" si="6"/>
        <v>7366.9805000000006</v>
      </c>
      <c r="V17" s="41" t="s">
        <v>133</v>
      </c>
      <c r="W17" s="147">
        <v>1431</v>
      </c>
      <c r="X17" s="55">
        <v>537.4</v>
      </c>
      <c r="Y17" s="41" t="s">
        <v>133</v>
      </c>
      <c r="Z17" s="148" t="s">
        <v>134</v>
      </c>
      <c r="AA17" s="54">
        <v>2907.86</v>
      </c>
      <c r="AB17" s="41" t="s">
        <v>133</v>
      </c>
      <c r="AC17" s="148" t="s">
        <v>135</v>
      </c>
      <c r="AD17" s="54">
        <v>1026.4000000000001</v>
      </c>
      <c r="AE17" s="41" t="s">
        <v>133</v>
      </c>
      <c r="AF17" s="148" t="s">
        <v>136</v>
      </c>
      <c r="AG17" s="54">
        <f>(I17*1%)</f>
        <v>63.223500000000008</v>
      </c>
      <c r="AH17" s="41" t="s">
        <v>133</v>
      </c>
      <c r="AI17" s="148" t="s">
        <v>137</v>
      </c>
      <c r="AJ17" s="54">
        <v>0</v>
      </c>
      <c r="AK17" s="55">
        <f t="shared" si="4"/>
        <v>4534.8834999999999</v>
      </c>
      <c r="AL17" s="56">
        <f t="shared" si="5"/>
        <v>2832.0970000000007</v>
      </c>
      <c r="AM17" s="51"/>
    </row>
    <row r="18" spans="1:39" s="57" customFormat="1" ht="30" customHeight="1" x14ac:dyDescent="0.25">
      <c r="A18" s="50"/>
      <c r="B18" s="39" t="s">
        <v>128</v>
      </c>
      <c r="C18" s="151" t="s">
        <v>153</v>
      </c>
      <c r="D18" s="59" t="s">
        <v>50</v>
      </c>
      <c r="E18" s="40" t="s">
        <v>149</v>
      </c>
      <c r="F18" s="41" t="s">
        <v>131</v>
      </c>
      <c r="G18" s="41" t="s">
        <v>132</v>
      </c>
      <c r="H18" s="235" t="s">
        <v>251</v>
      </c>
      <c r="I18" s="41">
        <v>15441.5</v>
      </c>
      <c r="J18" s="41" t="s">
        <v>131</v>
      </c>
      <c r="K18" s="147">
        <v>1311</v>
      </c>
      <c r="L18" s="42">
        <v>97.14</v>
      </c>
      <c r="M18" s="41" t="s">
        <v>131</v>
      </c>
      <c r="N18" s="147">
        <v>1713</v>
      </c>
      <c r="O18" s="41">
        <v>566.5</v>
      </c>
      <c r="P18" s="42">
        <v>835.5</v>
      </c>
      <c r="Q18" s="42">
        <f t="shared" si="0"/>
        <v>463.245</v>
      </c>
      <c r="R18" s="41" t="s">
        <v>131</v>
      </c>
      <c r="S18" s="147">
        <v>1712</v>
      </c>
      <c r="T18" s="43">
        <f t="shared" si="1"/>
        <v>1298.7449999999999</v>
      </c>
      <c r="U18" s="43">
        <f t="shared" si="6"/>
        <v>17403.884999999998</v>
      </c>
      <c r="V18" s="41" t="s">
        <v>133</v>
      </c>
      <c r="W18" s="147">
        <v>1431</v>
      </c>
      <c r="X18" s="43">
        <f>(I18*8.5%)</f>
        <v>1312.5275000000001</v>
      </c>
      <c r="Y18" s="41" t="s">
        <v>133</v>
      </c>
      <c r="Z18" s="148" t="s">
        <v>134</v>
      </c>
      <c r="AA18" s="42">
        <v>0</v>
      </c>
      <c r="AB18" s="41" t="s">
        <v>133</v>
      </c>
      <c r="AC18" s="148" t="s">
        <v>135</v>
      </c>
      <c r="AD18" s="42">
        <v>3405.85</v>
      </c>
      <c r="AE18" s="41" t="s">
        <v>133</v>
      </c>
      <c r="AF18" s="148" t="s">
        <v>136</v>
      </c>
      <c r="AG18" s="42">
        <v>0</v>
      </c>
      <c r="AH18" s="41" t="s">
        <v>133</v>
      </c>
      <c r="AI18" s="148" t="s">
        <v>137</v>
      </c>
      <c r="AJ18" s="42">
        <v>0</v>
      </c>
      <c r="AK18" s="43">
        <f t="shared" si="4"/>
        <v>4718.3775000000005</v>
      </c>
      <c r="AL18" s="44">
        <f t="shared" si="5"/>
        <v>12685.507499999998</v>
      </c>
      <c r="AM18" s="40"/>
    </row>
    <row r="19" spans="1:39" s="46" customFormat="1" ht="30" customHeight="1" x14ac:dyDescent="0.25">
      <c r="A19" s="58"/>
      <c r="B19" s="39" t="s">
        <v>128</v>
      </c>
      <c r="C19" s="151" t="s">
        <v>154</v>
      </c>
      <c r="D19" s="40" t="s">
        <v>52</v>
      </c>
      <c r="E19" s="40" t="s">
        <v>141</v>
      </c>
      <c r="F19" s="41" t="s">
        <v>131</v>
      </c>
      <c r="G19" s="41" t="s">
        <v>132</v>
      </c>
      <c r="H19" s="234" t="s">
        <v>253</v>
      </c>
      <c r="I19" s="42">
        <v>7563.23</v>
      </c>
      <c r="J19" s="41" t="s">
        <v>131</v>
      </c>
      <c r="K19" s="147">
        <v>1311</v>
      </c>
      <c r="L19" s="42">
        <v>97.14</v>
      </c>
      <c r="M19" s="41" t="s">
        <v>131</v>
      </c>
      <c r="N19" s="147">
        <v>1713</v>
      </c>
      <c r="O19" s="42">
        <v>282.08999999999997</v>
      </c>
      <c r="P19" s="42">
        <v>418.44</v>
      </c>
      <c r="Q19" s="42">
        <f t="shared" si="0"/>
        <v>226.89689999999999</v>
      </c>
      <c r="R19" s="41" t="s">
        <v>131</v>
      </c>
      <c r="S19" s="147">
        <v>1712</v>
      </c>
      <c r="T19" s="43">
        <f t="shared" si="1"/>
        <v>645.33690000000001</v>
      </c>
      <c r="U19" s="43">
        <f t="shared" si="6"/>
        <v>8587.7968999999994</v>
      </c>
      <c r="V19" s="41" t="s">
        <v>133</v>
      </c>
      <c r="W19" s="147">
        <v>1431</v>
      </c>
      <c r="X19" s="43">
        <f>(I19*8.5%)</f>
        <v>642.87455</v>
      </c>
      <c r="Y19" s="41" t="s">
        <v>133</v>
      </c>
      <c r="Z19" s="148" t="s">
        <v>134</v>
      </c>
      <c r="AA19" s="42">
        <v>4194.41</v>
      </c>
      <c r="AB19" s="41" t="s">
        <v>133</v>
      </c>
      <c r="AC19" s="148" t="s">
        <v>135</v>
      </c>
      <c r="AD19" s="42">
        <v>1287.1600000000001</v>
      </c>
      <c r="AE19" s="41" t="s">
        <v>133</v>
      </c>
      <c r="AF19" s="148" t="s">
        <v>136</v>
      </c>
      <c r="AG19" s="42">
        <f>(I19*1%)</f>
        <v>75.632300000000001</v>
      </c>
      <c r="AH19" s="41" t="s">
        <v>133</v>
      </c>
      <c r="AI19" s="148" t="s">
        <v>137</v>
      </c>
      <c r="AJ19" s="42">
        <v>0</v>
      </c>
      <c r="AK19" s="43">
        <f t="shared" si="4"/>
        <v>6200.0768500000004</v>
      </c>
      <c r="AL19" s="44">
        <f t="shared" si="5"/>
        <v>2387.720049999999</v>
      </c>
      <c r="AM19" s="40"/>
    </row>
    <row r="20" spans="1:39" s="46" customFormat="1" ht="30" customHeight="1" x14ac:dyDescent="0.25">
      <c r="B20" s="39" t="s">
        <v>128</v>
      </c>
      <c r="C20" s="151" t="s">
        <v>155</v>
      </c>
      <c r="D20" s="40" t="s">
        <v>54</v>
      </c>
      <c r="E20" s="40" t="s">
        <v>130</v>
      </c>
      <c r="F20" s="41" t="s">
        <v>131</v>
      </c>
      <c r="G20" s="41" t="s">
        <v>132</v>
      </c>
      <c r="H20" s="234" t="s">
        <v>249</v>
      </c>
      <c r="I20" s="42">
        <v>6322.35</v>
      </c>
      <c r="J20" s="41" t="s">
        <v>131</v>
      </c>
      <c r="K20" s="147">
        <v>1311</v>
      </c>
      <c r="L20" s="42">
        <v>64.760000000000005</v>
      </c>
      <c r="M20" s="41" t="s">
        <v>131</v>
      </c>
      <c r="N20" s="147">
        <v>1713</v>
      </c>
      <c r="O20" s="42">
        <v>351.5</v>
      </c>
      <c r="P20" s="42">
        <v>406.32</v>
      </c>
      <c r="Q20" s="42">
        <f t="shared" si="0"/>
        <v>189.6705</v>
      </c>
      <c r="R20" s="41" t="s">
        <v>131</v>
      </c>
      <c r="S20" s="147">
        <v>1712</v>
      </c>
      <c r="T20" s="43">
        <f t="shared" si="1"/>
        <v>595.9905</v>
      </c>
      <c r="U20" s="43">
        <f t="shared" si="6"/>
        <v>7334.6005000000005</v>
      </c>
      <c r="V20" s="41" t="s">
        <v>133</v>
      </c>
      <c r="W20" s="147">
        <v>1431</v>
      </c>
      <c r="X20" s="43">
        <f>(I20*8.5%)</f>
        <v>537.39975000000004</v>
      </c>
      <c r="Y20" s="41" t="s">
        <v>133</v>
      </c>
      <c r="Z20" s="148" t="s">
        <v>134</v>
      </c>
      <c r="AA20" s="42">
        <v>315</v>
      </c>
      <c r="AB20" s="41" t="s">
        <v>133</v>
      </c>
      <c r="AC20" s="148" t="s">
        <v>135</v>
      </c>
      <c r="AD20" s="42">
        <v>1019.48</v>
      </c>
      <c r="AE20" s="41" t="s">
        <v>133</v>
      </c>
      <c r="AF20" s="148" t="s">
        <v>136</v>
      </c>
      <c r="AG20" s="42">
        <f>(I20*1%)</f>
        <v>63.223500000000008</v>
      </c>
      <c r="AH20" s="41" t="s">
        <v>133</v>
      </c>
      <c r="AI20" s="148" t="s">
        <v>137</v>
      </c>
      <c r="AJ20" s="42">
        <v>0</v>
      </c>
      <c r="AK20" s="43">
        <f t="shared" si="4"/>
        <v>1935.1032500000001</v>
      </c>
      <c r="AL20" s="44">
        <f t="shared" si="5"/>
        <v>5399.4972500000003</v>
      </c>
      <c r="AM20" s="40"/>
    </row>
    <row r="21" spans="1:39" s="46" customFormat="1" ht="30" customHeight="1" x14ac:dyDescent="0.25">
      <c r="B21" s="39" t="s">
        <v>128</v>
      </c>
      <c r="C21" s="151" t="s">
        <v>202</v>
      </c>
      <c r="D21" s="171" t="s">
        <v>216</v>
      </c>
      <c r="E21" s="40" t="s">
        <v>130</v>
      </c>
      <c r="F21" s="41" t="s">
        <v>131</v>
      </c>
      <c r="G21" s="41" t="s">
        <v>132</v>
      </c>
      <c r="H21" s="234" t="s">
        <v>252</v>
      </c>
      <c r="I21" s="54">
        <v>0</v>
      </c>
      <c r="J21" s="41" t="s">
        <v>131</v>
      </c>
      <c r="K21" s="147">
        <v>1311</v>
      </c>
      <c r="L21" s="54">
        <v>0</v>
      </c>
      <c r="M21" s="41" t="s">
        <v>131</v>
      </c>
      <c r="N21" s="147">
        <v>1713</v>
      </c>
      <c r="O21" s="54">
        <v>0</v>
      </c>
      <c r="P21" s="54">
        <v>0</v>
      </c>
      <c r="Q21" s="54">
        <f t="shared" si="0"/>
        <v>0</v>
      </c>
      <c r="R21" s="41" t="s">
        <v>131</v>
      </c>
      <c r="S21" s="147">
        <v>1712</v>
      </c>
      <c r="T21" s="55">
        <f t="shared" si="1"/>
        <v>0</v>
      </c>
      <c r="U21" s="43">
        <f t="shared" si="6"/>
        <v>0</v>
      </c>
      <c r="V21" s="41" t="s">
        <v>133</v>
      </c>
      <c r="W21" s="147">
        <v>1431</v>
      </c>
      <c r="X21" s="55">
        <f>(I21*8.5%)</f>
        <v>0</v>
      </c>
      <c r="Y21" s="41" t="s">
        <v>133</v>
      </c>
      <c r="Z21" s="148" t="s">
        <v>134</v>
      </c>
      <c r="AA21" s="54">
        <v>0</v>
      </c>
      <c r="AB21" s="41" t="s">
        <v>133</v>
      </c>
      <c r="AC21" s="148" t="s">
        <v>135</v>
      </c>
      <c r="AD21" s="54">
        <v>0</v>
      </c>
      <c r="AE21" s="41" t="s">
        <v>133</v>
      </c>
      <c r="AF21" s="148" t="s">
        <v>136</v>
      </c>
      <c r="AG21" s="54">
        <f>(I21*1%)</f>
        <v>0</v>
      </c>
      <c r="AH21" s="41" t="s">
        <v>133</v>
      </c>
      <c r="AI21" s="148" t="s">
        <v>137</v>
      </c>
      <c r="AJ21" s="54">
        <v>0</v>
      </c>
      <c r="AK21" s="55">
        <f t="shared" si="4"/>
        <v>0</v>
      </c>
      <c r="AL21" s="56">
        <f t="shared" si="5"/>
        <v>0</v>
      </c>
      <c r="AM21" s="51"/>
    </row>
    <row r="22" spans="1:39" s="57" customFormat="1" ht="30" customHeight="1" x14ac:dyDescent="0.25">
      <c r="B22" s="39" t="s">
        <v>128</v>
      </c>
      <c r="C22" s="151" t="s">
        <v>156</v>
      </c>
      <c r="D22" s="51" t="s">
        <v>58</v>
      </c>
      <c r="E22" s="40" t="s">
        <v>130</v>
      </c>
      <c r="F22" s="41" t="s">
        <v>131</v>
      </c>
      <c r="G22" s="41" t="s">
        <v>132</v>
      </c>
      <c r="H22" s="236" t="s">
        <v>253</v>
      </c>
      <c r="I22" s="54">
        <v>5302.32</v>
      </c>
      <c r="J22" s="41" t="s">
        <v>131</v>
      </c>
      <c r="K22" s="147">
        <v>1311</v>
      </c>
      <c r="L22" s="54">
        <v>64.760000000000005</v>
      </c>
      <c r="M22" s="41" t="s">
        <v>131</v>
      </c>
      <c r="N22" s="147">
        <v>1713</v>
      </c>
      <c r="O22" s="54">
        <v>211.44</v>
      </c>
      <c r="P22" s="54">
        <v>378.6</v>
      </c>
      <c r="Q22" s="54">
        <f t="shared" si="0"/>
        <v>159.06959999999998</v>
      </c>
      <c r="R22" s="41" t="s">
        <v>131</v>
      </c>
      <c r="S22" s="147">
        <v>1712</v>
      </c>
      <c r="T22" s="55">
        <f t="shared" si="1"/>
        <v>537.66959999999995</v>
      </c>
      <c r="U22" s="43">
        <f t="shared" si="6"/>
        <v>6116.1895999999997</v>
      </c>
      <c r="V22" s="41" t="s">
        <v>133</v>
      </c>
      <c r="W22" s="147">
        <v>1431</v>
      </c>
      <c r="X22" s="55">
        <v>450.7</v>
      </c>
      <c r="Y22" s="41" t="s">
        <v>133</v>
      </c>
      <c r="Z22" s="148" t="s">
        <v>134</v>
      </c>
      <c r="AA22" s="54">
        <v>0</v>
      </c>
      <c r="AB22" s="41" t="s">
        <v>133</v>
      </c>
      <c r="AC22" s="148" t="s">
        <v>135</v>
      </c>
      <c r="AD22" s="54">
        <v>759.23</v>
      </c>
      <c r="AE22" s="41" t="s">
        <v>133</v>
      </c>
      <c r="AF22" s="148" t="s">
        <v>136</v>
      </c>
      <c r="AG22" s="54">
        <f>(I22*1%)</f>
        <v>53.023199999999996</v>
      </c>
      <c r="AH22" s="41" t="s">
        <v>133</v>
      </c>
      <c r="AI22" s="148" t="s">
        <v>137</v>
      </c>
      <c r="AJ22" s="54">
        <v>0</v>
      </c>
      <c r="AK22" s="55">
        <f t="shared" si="4"/>
        <v>1262.9532000000002</v>
      </c>
      <c r="AL22" s="56">
        <f t="shared" si="5"/>
        <v>4853.2363999999998</v>
      </c>
      <c r="AM22" s="51"/>
    </row>
    <row r="23" spans="1:39" s="57" customFormat="1" ht="30" customHeight="1" x14ac:dyDescent="0.25">
      <c r="B23" s="39" t="s">
        <v>128</v>
      </c>
      <c r="C23" s="151" t="s">
        <v>157</v>
      </c>
      <c r="D23" s="60" t="s">
        <v>97</v>
      </c>
      <c r="E23" s="40" t="s">
        <v>130</v>
      </c>
      <c r="F23" s="41" t="s">
        <v>131</v>
      </c>
      <c r="G23" s="41" t="s">
        <v>132</v>
      </c>
      <c r="H23" s="236" t="s">
        <v>251</v>
      </c>
      <c r="I23" s="61">
        <v>6322.35</v>
      </c>
      <c r="J23" s="41" t="s">
        <v>131</v>
      </c>
      <c r="K23" s="147">
        <v>1311</v>
      </c>
      <c r="L23" s="61">
        <v>97.14</v>
      </c>
      <c r="M23" s="41" t="s">
        <v>131</v>
      </c>
      <c r="N23" s="147">
        <v>1713</v>
      </c>
      <c r="O23" s="61">
        <v>351.5</v>
      </c>
      <c r="P23" s="61">
        <v>406.32</v>
      </c>
      <c r="Q23" s="61">
        <f t="shared" si="0"/>
        <v>189.6705</v>
      </c>
      <c r="R23" s="41" t="s">
        <v>131</v>
      </c>
      <c r="S23" s="147">
        <v>1712</v>
      </c>
      <c r="T23" s="55">
        <f t="shared" si="1"/>
        <v>595.9905</v>
      </c>
      <c r="U23" s="43">
        <f t="shared" si="6"/>
        <v>7366.9805000000006</v>
      </c>
      <c r="V23" s="41" t="s">
        <v>133</v>
      </c>
      <c r="W23" s="147">
        <v>1431</v>
      </c>
      <c r="X23" s="55">
        <v>537.4</v>
      </c>
      <c r="Y23" s="41" t="s">
        <v>133</v>
      </c>
      <c r="Z23" s="148" t="s">
        <v>134</v>
      </c>
      <c r="AA23" s="61">
        <v>2106</v>
      </c>
      <c r="AB23" s="41" t="s">
        <v>133</v>
      </c>
      <c r="AC23" s="148" t="s">
        <v>135</v>
      </c>
      <c r="AD23" s="61">
        <v>1005.65</v>
      </c>
      <c r="AE23" s="41" t="s">
        <v>133</v>
      </c>
      <c r="AF23" s="148" t="s">
        <v>136</v>
      </c>
      <c r="AG23" s="54">
        <v>0</v>
      </c>
      <c r="AH23" s="41" t="s">
        <v>133</v>
      </c>
      <c r="AI23" s="148" t="s">
        <v>137</v>
      </c>
      <c r="AJ23" s="61">
        <v>0</v>
      </c>
      <c r="AK23" s="55">
        <f t="shared" si="4"/>
        <v>3649.05</v>
      </c>
      <c r="AL23" s="56">
        <f t="shared" si="5"/>
        <v>3717.9305000000004</v>
      </c>
      <c r="AM23" s="51"/>
    </row>
    <row r="24" spans="1:39" s="46" customFormat="1" ht="30" customHeight="1" x14ac:dyDescent="0.25">
      <c r="B24" s="39" t="s">
        <v>128</v>
      </c>
      <c r="C24" s="151" t="s">
        <v>158</v>
      </c>
      <c r="D24" s="47" t="s">
        <v>60</v>
      </c>
      <c r="E24" s="40" t="s">
        <v>130</v>
      </c>
      <c r="F24" s="41" t="s">
        <v>131</v>
      </c>
      <c r="G24" s="41" t="s">
        <v>132</v>
      </c>
      <c r="H24" s="236" t="s">
        <v>252</v>
      </c>
      <c r="I24" s="48">
        <v>6322.35</v>
      </c>
      <c r="J24" s="41" t="s">
        <v>131</v>
      </c>
      <c r="K24" s="147">
        <v>1311</v>
      </c>
      <c r="L24" s="48">
        <v>64.760000000000005</v>
      </c>
      <c r="M24" s="41" t="s">
        <v>131</v>
      </c>
      <c r="N24" s="147">
        <v>1713</v>
      </c>
      <c r="O24" s="48">
        <v>351.5</v>
      </c>
      <c r="P24" s="48">
        <v>406.32</v>
      </c>
      <c r="Q24" s="48">
        <f t="shared" si="0"/>
        <v>189.6705</v>
      </c>
      <c r="R24" s="41" t="s">
        <v>131</v>
      </c>
      <c r="S24" s="147">
        <v>1712</v>
      </c>
      <c r="T24" s="43">
        <f t="shared" si="1"/>
        <v>595.9905</v>
      </c>
      <c r="U24" s="43">
        <f t="shared" si="6"/>
        <v>7334.6005000000005</v>
      </c>
      <c r="V24" s="41" t="s">
        <v>133</v>
      </c>
      <c r="W24" s="147">
        <v>1431</v>
      </c>
      <c r="X24" s="43">
        <f t="shared" ref="X24:X35" si="7">(I24*8.5%)</f>
        <v>537.39975000000004</v>
      </c>
      <c r="Y24" s="41" t="s">
        <v>133</v>
      </c>
      <c r="Z24" s="148" t="s">
        <v>134</v>
      </c>
      <c r="AA24" s="48">
        <v>2108</v>
      </c>
      <c r="AB24" s="41" t="s">
        <v>133</v>
      </c>
      <c r="AC24" s="148" t="s">
        <v>135</v>
      </c>
      <c r="AD24" s="48">
        <v>1019.48</v>
      </c>
      <c r="AE24" s="41" t="s">
        <v>133</v>
      </c>
      <c r="AF24" s="148" t="s">
        <v>136</v>
      </c>
      <c r="AG24" s="42">
        <f t="shared" ref="AG24:AG30" si="8">(I24*1%)</f>
        <v>63.223500000000008</v>
      </c>
      <c r="AH24" s="41" t="s">
        <v>133</v>
      </c>
      <c r="AI24" s="148" t="s">
        <v>137</v>
      </c>
      <c r="AJ24" s="48">
        <v>0</v>
      </c>
      <c r="AK24" s="43">
        <f t="shared" si="4"/>
        <v>3728.1032500000001</v>
      </c>
      <c r="AL24" s="44">
        <f t="shared" si="5"/>
        <v>3606.4972500000003</v>
      </c>
      <c r="AM24" s="40"/>
    </row>
    <row r="25" spans="1:39" s="46" customFormat="1" ht="30" customHeight="1" x14ac:dyDescent="0.25">
      <c r="B25" s="39" t="s">
        <v>128</v>
      </c>
      <c r="C25" s="151" t="s">
        <v>159</v>
      </c>
      <c r="D25" s="47" t="s">
        <v>62</v>
      </c>
      <c r="E25" s="40" t="s">
        <v>130</v>
      </c>
      <c r="F25" s="41" t="s">
        <v>131</v>
      </c>
      <c r="G25" s="41" t="s">
        <v>132</v>
      </c>
      <c r="H25" s="236" t="s">
        <v>251</v>
      </c>
      <c r="I25" s="48">
        <v>6322.35</v>
      </c>
      <c r="J25" s="41" t="s">
        <v>131</v>
      </c>
      <c r="K25" s="147">
        <v>1311</v>
      </c>
      <c r="L25" s="48">
        <v>0</v>
      </c>
      <c r="M25" s="41" t="s">
        <v>131</v>
      </c>
      <c r="N25" s="147">
        <v>1713</v>
      </c>
      <c r="O25" s="48">
        <v>351.5</v>
      </c>
      <c r="P25" s="48">
        <v>406.32</v>
      </c>
      <c r="Q25" s="48">
        <f t="shared" si="0"/>
        <v>189.6705</v>
      </c>
      <c r="R25" s="41" t="s">
        <v>131</v>
      </c>
      <c r="S25" s="147">
        <v>1712</v>
      </c>
      <c r="T25" s="43">
        <f t="shared" si="1"/>
        <v>595.9905</v>
      </c>
      <c r="U25" s="43">
        <f t="shared" si="6"/>
        <v>7269.8405000000002</v>
      </c>
      <c r="V25" s="41" t="s">
        <v>133</v>
      </c>
      <c r="W25" s="147">
        <v>1431</v>
      </c>
      <c r="X25" s="43">
        <f t="shared" si="7"/>
        <v>537.39975000000004</v>
      </c>
      <c r="Y25" s="41" t="s">
        <v>133</v>
      </c>
      <c r="Z25" s="148" t="s">
        <v>134</v>
      </c>
      <c r="AA25" s="48">
        <v>0</v>
      </c>
      <c r="AB25" s="41" t="s">
        <v>133</v>
      </c>
      <c r="AC25" s="148" t="s">
        <v>135</v>
      </c>
      <c r="AD25" s="48">
        <v>1005.65</v>
      </c>
      <c r="AE25" s="41" t="s">
        <v>133</v>
      </c>
      <c r="AF25" s="148" t="s">
        <v>136</v>
      </c>
      <c r="AG25" s="42">
        <f t="shared" si="8"/>
        <v>63.223500000000008</v>
      </c>
      <c r="AH25" s="41" t="s">
        <v>133</v>
      </c>
      <c r="AI25" s="148" t="s">
        <v>137</v>
      </c>
      <c r="AJ25" s="48">
        <v>0</v>
      </c>
      <c r="AK25" s="43">
        <f t="shared" si="4"/>
        <v>1606.2732500000002</v>
      </c>
      <c r="AL25" s="44">
        <f t="shared" si="5"/>
        <v>5663.5672500000001</v>
      </c>
      <c r="AM25" s="40"/>
    </row>
    <row r="26" spans="1:39" s="46" customFormat="1" ht="30" customHeight="1" x14ac:dyDescent="0.25">
      <c r="B26" s="39" t="s">
        <v>128</v>
      </c>
      <c r="C26" s="151" t="s">
        <v>160</v>
      </c>
      <c r="D26" s="47" t="s">
        <v>64</v>
      </c>
      <c r="E26" s="40" t="s">
        <v>130</v>
      </c>
      <c r="F26" s="41" t="s">
        <v>131</v>
      </c>
      <c r="G26" s="41" t="s">
        <v>132</v>
      </c>
      <c r="H26" s="236" t="s">
        <v>253</v>
      </c>
      <c r="I26" s="48">
        <v>4875.54</v>
      </c>
      <c r="J26" s="41" t="s">
        <v>131</v>
      </c>
      <c r="K26" s="147">
        <v>1311</v>
      </c>
      <c r="L26" s="48">
        <v>0</v>
      </c>
      <c r="M26" s="41" t="s">
        <v>131</v>
      </c>
      <c r="N26" s="147">
        <v>1713</v>
      </c>
      <c r="O26" s="48">
        <v>207.91</v>
      </c>
      <c r="P26" s="48">
        <v>371.02</v>
      </c>
      <c r="Q26" s="48">
        <f t="shared" si="0"/>
        <v>146.2662</v>
      </c>
      <c r="R26" s="41" t="s">
        <v>131</v>
      </c>
      <c r="S26" s="147">
        <v>1712</v>
      </c>
      <c r="T26" s="43">
        <f t="shared" si="1"/>
        <v>517.28620000000001</v>
      </c>
      <c r="U26" s="43">
        <f t="shared" si="6"/>
        <v>5600.7361999999994</v>
      </c>
      <c r="V26" s="41" t="s">
        <v>133</v>
      </c>
      <c r="W26" s="147">
        <v>1431</v>
      </c>
      <c r="X26" s="43">
        <f t="shared" si="7"/>
        <v>414.42090000000002</v>
      </c>
      <c r="Y26" s="41" t="s">
        <v>133</v>
      </c>
      <c r="Z26" s="148" t="s">
        <v>134</v>
      </c>
      <c r="AA26" s="48">
        <v>0</v>
      </c>
      <c r="AB26" s="41" t="s">
        <v>133</v>
      </c>
      <c r="AC26" s="148" t="s">
        <v>135</v>
      </c>
      <c r="AD26" s="48">
        <v>649.13</v>
      </c>
      <c r="AE26" s="41" t="s">
        <v>133</v>
      </c>
      <c r="AF26" s="148" t="s">
        <v>136</v>
      </c>
      <c r="AG26" s="42">
        <f t="shared" si="8"/>
        <v>48.755400000000002</v>
      </c>
      <c r="AH26" s="41" t="s">
        <v>133</v>
      </c>
      <c r="AI26" s="148" t="s">
        <v>137</v>
      </c>
      <c r="AJ26" s="48">
        <v>0</v>
      </c>
      <c r="AK26" s="43">
        <f t="shared" si="4"/>
        <v>1112.3063</v>
      </c>
      <c r="AL26" s="44">
        <f t="shared" si="5"/>
        <v>4488.4298999999992</v>
      </c>
      <c r="AM26" s="40"/>
    </row>
    <row r="27" spans="1:39" s="46" customFormat="1" ht="30" customHeight="1" x14ac:dyDescent="0.25">
      <c r="B27" s="39" t="s">
        <v>128</v>
      </c>
      <c r="C27" s="151" t="s">
        <v>161</v>
      </c>
      <c r="D27" s="47" t="s">
        <v>66</v>
      </c>
      <c r="E27" s="40" t="s">
        <v>130</v>
      </c>
      <c r="F27" s="41" t="s">
        <v>131</v>
      </c>
      <c r="G27" s="41" t="s">
        <v>132</v>
      </c>
      <c r="H27" s="236" t="s">
        <v>252</v>
      </c>
      <c r="I27" s="48">
        <v>6322.35</v>
      </c>
      <c r="J27" s="41" t="s">
        <v>131</v>
      </c>
      <c r="K27" s="147">
        <v>1311</v>
      </c>
      <c r="L27" s="48">
        <v>0</v>
      </c>
      <c r="M27" s="41" t="s">
        <v>131</v>
      </c>
      <c r="N27" s="147">
        <v>1713</v>
      </c>
      <c r="O27" s="48">
        <v>351.5</v>
      </c>
      <c r="P27" s="48">
        <v>406.32</v>
      </c>
      <c r="Q27" s="48">
        <f t="shared" si="0"/>
        <v>189.6705</v>
      </c>
      <c r="R27" s="41" t="s">
        <v>131</v>
      </c>
      <c r="S27" s="147">
        <v>1712</v>
      </c>
      <c r="T27" s="43">
        <f t="shared" si="1"/>
        <v>595.9905</v>
      </c>
      <c r="U27" s="43">
        <f t="shared" si="6"/>
        <v>7269.8405000000002</v>
      </c>
      <c r="V27" s="41" t="s">
        <v>133</v>
      </c>
      <c r="W27" s="147">
        <v>1431</v>
      </c>
      <c r="X27" s="43">
        <f t="shared" si="7"/>
        <v>537.39975000000004</v>
      </c>
      <c r="Y27" s="41" t="s">
        <v>133</v>
      </c>
      <c r="Z27" s="148" t="s">
        <v>134</v>
      </c>
      <c r="AA27" s="48">
        <v>1687</v>
      </c>
      <c r="AB27" s="41" t="s">
        <v>133</v>
      </c>
      <c r="AC27" s="148" t="s">
        <v>135</v>
      </c>
      <c r="AD27" s="48">
        <v>1005.65</v>
      </c>
      <c r="AE27" s="41" t="s">
        <v>133</v>
      </c>
      <c r="AF27" s="148" t="s">
        <v>136</v>
      </c>
      <c r="AG27" s="42">
        <f t="shared" si="8"/>
        <v>63.223500000000008</v>
      </c>
      <c r="AH27" s="41" t="s">
        <v>133</v>
      </c>
      <c r="AI27" s="148" t="s">
        <v>137</v>
      </c>
      <c r="AJ27" s="48">
        <v>0</v>
      </c>
      <c r="AK27" s="43">
        <f t="shared" si="4"/>
        <v>3293.2732500000002</v>
      </c>
      <c r="AL27" s="44">
        <f t="shared" si="5"/>
        <v>3976.5672500000001</v>
      </c>
      <c r="AM27" s="40"/>
    </row>
    <row r="28" spans="1:39" s="46" customFormat="1" ht="30" customHeight="1" x14ac:dyDescent="0.25">
      <c r="B28" s="39" t="s">
        <v>128</v>
      </c>
      <c r="C28" s="151" t="s">
        <v>162</v>
      </c>
      <c r="D28" s="47" t="s">
        <v>68</v>
      </c>
      <c r="E28" s="40" t="s">
        <v>130</v>
      </c>
      <c r="F28" s="41" t="s">
        <v>131</v>
      </c>
      <c r="G28" s="41" t="s">
        <v>132</v>
      </c>
      <c r="H28" s="236" t="s">
        <v>251</v>
      </c>
      <c r="I28" s="48">
        <v>4875.54</v>
      </c>
      <c r="J28" s="41" t="s">
        <v>131</v>
      </c>
      <c r="K28" s="147">
        <v>1311</v>
      </c>
      <c r="L28" s="48">
        <v>0</v>
      </c>
      <c r="M28" s="41" t="s">
        <v>131</v>
      </c>
      <c r="N28" s="147">
        <v>1713</v>
      </c>
      <c r="O28" s="48">
        <v>207.91</v>
      </c>
      <c r="P28" s="48">
        <v>371.02</v>
      </c>
      <c r="Q28" s="48">
        <f t="shared" si="0"/>
        <v>146.2662</v>
      </c>
      <c r="R28" s="41" t="s">
        <v>131</v>
      </c>
      <c r="S28" s="147">
        <v>1712</v>
      </c>
      <c r="T28" s="43">
        <f t="shared" si="1"/>
        <v>517.28620000000001</v>
      </c>
      <c r="U28" s="43">
        <f t="shared" si="6"/>
        <v>5600.7361999999994</v>
      </c>
      <c r="V28" s="41" t="s">
        <v>133</v>
      </c>
      <c r="W28" s="147">
        <v>1431</v>
      </c>
      <c r="X28" s="43">
        <f t="shared" si="7"/>
        <v>414.42090000000002</v>
      </c>
      <c r="Y28" s="41" t="s">
        <v>133</v>
      </c>
      <c r="Z28" s="148" t="s">
        <v>134</v>
      </c>
      <c r="AA28" s="48">
        <v>0</v>
      </c>
      <c r="AB28" s="41" t="s">
        <v>133</v>
      </c>
      <c r="AC28" s="148" t="s">
        <v>135</v>
      </c>
      <c r="AD28" s="48">
        <v>649.13</v>
      </c>
      <c r="AE28" s="41" t="s">
        <v>133</v>
      </c>
      <c r="AF28" s="148" t="s">
        <v>136</v>
      </c>
      <c r="AG28" s="42">
        <f t="shared" si="8"/>
        <v>48.755400000000002</v>
      </c>
      <c r="AH28" s="41" t="s">
        <v>133</v>
      </c>
      <c r="AI28" s="148" t="s">
        <v>137</v>
      </c>
      <c r="AJ28" s="48">
        <v>0</v>
      </c>
      <c r="AK28" s="43">
        <f t="shared" si="4"/>
        <v>1112.3063</v>
      </c>
      <c r="AL28" s="44">
        <f t="shared" si="5"/>
        <v>4488.4298999999992</v>
      </c>
      <c r="AM28" s="40"/>
    </row>
    <row r="29" spans="1:39" s="46" customFormat="1" ht="30" customHeight="1" x14ac:dyDescent="0.25">
      <c r="B29" s="39" t="s">
        <v>128</v>
      </c>
      <c r="C29" s="151" t="s">
        <v>163</v>
      </c>
      <c r="D29" s="47" t="s">
        <v>164</v>
      </c>
      <c r="E29" s="40" t="s">
        <v>130</v>
      </c>
      <c r="F29" s="41" t="s">
        <v>131</v>
      </c>
      <c r="G29" s="41" t="s">
        <v>132</v>
      </c>
      <c r="H29" s="236" t="s">
        <v>250</v>
      </c>
      <c r="I29" s="48">
        <v>6322.35</v>
      </c>
      <c r="J29" s="41" t="s">
        <v>131</v>
      </c>
      <c r="K29" s="147">
        <v>1311</v>
      </c>
      <c r="L29" s="48">
        <v>0</v>
      </c>
      <c r="M29" s="41" t="s">
        <v>131</v>
      </c>
      <c r="N29" s="147">
        <v>1713</v>
      </c>
      <c r="O29" s="48">
        <v>351.5</v>
      </c>
      <c r="P29" s="48">
        <v>406.32</v>
      </c>
      <c r="Q29" s="48">
        <f t="shared" si="0"/>
        <v>189.6705</v>
      </c>
      <c r="R29" s="41" t="s">
        <v>131</v>
      </c>
      <c r="S29" s="147">
        <v>1712</v>
      </c>
      <c r="T29" s="43">
        <f t="shared" si="1"/>
        <v>595.9905</v>
      </c>
      <c r="U29" s="43">
        <f t="shared" si="6"/>
        <v>7269.8405000000002</v>
      </c>
      <c r="V29" s="41" t="s">
        <v>133</v>
      </c>
      <c r="W29" s="147">
        <v>1431</v>
      </c>
      <c r="X29" s="43">
        <f t="shared" si="7"/>
        <v>537.39975000000004</v>
      </c>
      <c r="Y29" s="41" t="s">
        <v>133</v>
      </c>
      <c r="Z29" s="148" t="s">
        <v>134</v>
      </c>
      <c r="AA29" s="48">
        <v>0</v>
      </c>
      <c r="AB29" s="41" t="s">
        <v>133</v>
      </c>
      <c r="AC29" s="148" t="s">
        <v>135</v>
      </c>
      <c r="AD29" s="48">
        <v>1005.65</v>
      </c>
      <c r="AE29" s="41" t="s">
        <v>133</v>
      </c>
      <c r="AF29" s="148" t="s">
        <v>136</v>
      </c>
      <c r="AG29" s="42">
        <f t="shared" si="8"/>
        <v>63.223500000000008</v>
      </c>
      <c r="AH29" s="41" t="s">
        <v>133</v>
      </c>
      <c r="AI29" s="148" t="s">
        <v>137</v>
      </c>
      <c r="AJ29" s="48">
        <v>0</v>
      </c>
      <c r="AK29" s="43">
        <f t="shared" si="4"/>
        <v>1606.2732500000002</v>
      </c>
      <c r="AL29" s="44">
        <f t="shared" si="5"/>
        <v>5663.5672500000001</v>
      </c>
      <c r="AM29" s="40"/>
    </row>
    <row r="30" spans="1:39" s="46" customFormat="1" ht="30" customHeight="1" x14ac:dyDescent="0.25">
      <c r="B30" s="39" t="s">
        <v>128</v>
      </c>
      <c r="C30" s="151" t="s">
        <v>165</v>
      </c>
      <c r="D30" s="47" t="s">
        <v>72</v>
      </c>
      <c r="E30" s="40" t="s">
        <v>130</v>
      </c>
      <c r="F30" s="41" t="s">
        <v>131</v>
      </c>
      <c r="G30" s="41" t="s">
        <v>132</v>
      </c>
      <c r="H30" s="236" t="s">
        <v>253</v>
      </c>
      <c r="I30" s="48">
        <v>4875.54</v>
      </c>
      <c r="J30" s="41" t="s">
        <v>131</v>
      </c>
      <c r="K30" s="147">
        <v>1311</v>
      </c>
      <c r="L30" s="48">
        <v>0</v>
      </c>
      <c r="M30" s="41" t="s">
        <v>131</v>
      </c>
      <c r="N30" s="147">
        <v>1713</v>
      </c>
      <c r="O30" s="48">
        <v>207.91</v>
      </c>
      <c r="P30" s="48">
        <v>371.02</v>
      </c>
      <c r="Q30" s="48">
        <f t="shared" si="0"/>
        <v>146.2662</v>
      </c>
      <c r="R30" s="41" t="s">
        <v>131</v>
      </c>
      <c r="S30" s="147">
        <v>1712</v>
      </c>
      <c r="T30" s="43">
        <f t="shared" si="1"/>
        <v>517.28620000000001</v>
      </c>
      <c r="U30" s="43">
        <f t="shared" si="6"/>
        <v>5600.7361999999994</v>
      </c>
      <c r="V30" s="41" t="s">
        <v>133</v>
      </c>
      <c r="W30" s="147">
        <v>1431</v>
      </c>
      <c r="X30" s="43">
        <f t="shared" si="7"/>
        <v>414.42090000000002</v>
      </c>
      <c r="Y30" s="41" t="s">
        <v>133</v>
      </c>
      <c r="Z30" s="148" t="s">
        <v>134</v>
      </c>
      <c r="AA30" s="48">
        <v>1355</v>
      </c>
      <c r="AB30" s="41" t="s">
        <v>133</v>
      </c>
      <c r="AC30" s="148" t="s">
        <v>135</v>
      </c>
      <c r="AD30" s="48">
        <v>649.13</v>
      </c>
      <c r="AE30" s="41" t="s">
        <v>133</v>
      </c>
      <c r="AF30" s="148" t="s">
        <v>136</v>
      </c>
      <c r="AG30" s="42">
        <f t="shared" si="8"/>
        <v>48.755400000000002</v>
      </c>
      <c r="AH30" s="41" t="s">
        <v>133</v>
      </c>
      <c r="AI30" s="148" t="s">
        <v>137</v>
      </c>
      <c r="AJ30" s="48">
        <v>0</v>
      </c>
      <c r="AK30" s="43">
        <f t="shared" si="4"/>
        <v>2467.3063000000002</v>
      </c>
      <c r="AL30" s="44">
        <f t="shared" si="5"/>
        <v>3133.4298999999992</v>
      </c>
      <c r="AM30" s="40"/>
    </row>
    <row r="31" spans="1:39" s="46" customFormat="1" ht="30" customHeight="1" x14ac:dyDescent="0.25">
      <c r="B31" s="39" t="s">
        <v>128</v>
      </c>
      <c r="C31" s="151" t="s">
        <v>166</v>
      </c>
      <c r="D31" s="47" t="s">
        <v>74</v>
      </c>
      <c r="E31" s="40" t="s">
        <v>149</v>
      </c>
      <c r="F31" s="41" t="s">
        <v>131</v>
      </c>
      <c r="G31" s="41" t="s">
        <v>132</v>
      </c>
      <c r="H31" s="236" t="s">
        <v>249</v>
      </c>
      <c r="I31" s="48">
        <v>15441.5</v>
      </c>
      <c r="J31" s="41" t="s">
        <v>131</v>
      </c>
      <c r="K31" s="147">
        <v>1311</v>
      </c>
      <c r="L31" s="48">
        <v>0</v>
      </c>
      <c r="M31" s="41" t="s">
        <v>131</v>
      </c>
      <c r="N31" s="147">
        <v>1713</v>
      </c>
      <c r="O31" s="48">
        <v>566.5</v>
      </c>
      <c r="P31" s="48">
        <v>835.5</v>
      </c>
      <c r="Q31" s="48">
        <f t="shared" si="0"/>
        <v>463.245</v>
      </c>
      <c r="R31" s="41" t="s">
        <v>131</v>
      </c>
      <c r="S31" s="147">
        <v>1712</v>
      </c>
      <c r="T31" s="43">
        <f t="shared" si="1"/>
        <v>1298.7449999999999</v>
      </c>
      <c r="U31" s="43">
        <f t="shared" si="6"/>
        <v>17306.744999999999</v>
      </c>
      <c r="V31" s="41" t="s">
        <v>133</v>
      </c>
      <c r="W31" s="147">
        <v>1431</v>
      </c>
      <c r="X31" s="43">
        <f t="shared" si="7"/>
        <v>1312.5275000000001</v>
      </c>
      <c r="Y31" s="41" t="s">
        <v>133</v>
      </c>
      <c r="Z31" s="148" t="s">
        <v>134</v>
      </c>
      <c r="AA31" s="48">
        <v>0</v>
      </c>
      <c r="AB31" s="41" t="s">
        <v>133</v>
      </c>
      <c r="AC31" s="148" t="s">
        <v>135</v>
      </c>
      <c r="AD31" s="48">
        <v>3376.71</v>
      </c>
      <c r="AE31" s="41" t="s">
        <v>133</v>
      </c>
      <c r="AF31" s="148" t="s">
        <v>136</v>
      </c>
      <c r="AG31" s="42">
        <v>0</v>
      </c>
      <c r="AH31" s="41" t="s">
        <v>133</v>
      </c>
      <c r="AI31" s="148" t="s">
        <v>137</v>
      </c>
      <c r="AJ31" s="48">
        <v>0</v>
      </c>
      <c r="AK31" s="43">
        <f t="shared" si="4"/>
        <v>4689.2375000000002</v>
      </c>
      <c r="AL31" s="44">
        <f t="shared" si="5"/>
        <v>12617.5075</v>
      </c>
      <c r="AM31" s="40"/>
    </row>
    <row r="32" spans="1:39" s="46" customFormat="1" ht="30" customHeight="1" x14ac:dyDescent="0.25">
      <c r="B32" s="39" t="s">
        <v>128</v>
      </c>
      <c r="C32" s="151" t="s">
        <v>167</v>
      </c>
      <c r="D32" s="47" t="s">
        <v>17</v>
      </c>
      <c r="E32" s="40" t="s">
        <v>168</v>
      </c>
      <c r="F32" s="41" t="s">
        <v>131</v>
      </c>
      <c r="G32" s="41" t="s">
        <v>132</v>
      </c>
      <c r="H32" s="236" t="s">
        <v>248</v>
      </c>
      <c r="I32" s="153">
        <v>29379.5</v>
      </c>
      <c r="J32" s="41" t="s">
        <v>131</v>
      </c>
      <c r="K32" s="147">
        <v>1311</v>
      </c>
      <c r="L32" s="48">
        <v>0</v>
      </c>
      <c r="M32" s="41" t="s">
        <v>131</v>
      </c>
      <c r="N32" s="147">
        <v>1713</v>
      </c>
      <c r="O32" s="153">
        <v>808.5</v>
      </c>
      <c r="P32" s="48">
        <v>1144</v>
      </c>
      <c r="Q32" s="48">
        <f t="shared" si="0"/>
        <v>881.38499999999999</v>
      </c>
      <c r="R32" s="41" t="s">
        <v>131</v>
      </c>
      <c r="S32" s="147">
        <v>1712</v>
      </c>
      <c r="T32" s="43">
        <f t="shared" si="1"/>
        <v>2025.385</v>
      </c>
      <c r="U32" s="43">
        <f t="shared" si="6"/>
        <v>32213.384999999998</v>
      </c>
      <c r="V32" s="41" t="s">
        <v>133</v>
      </c>
      <c r="W32" s="147">
        <v>1431</v>
      </c>
      <c r="X32" s="43">
        <f t="shared" si="7"/>
        <v>2497.2575000000002</v>
      </c>
      <c r="Y32" s="41" t="s">
        <v>133</v>
      </c>
      <c r="Z32" s="148" t="s">
        <v>134</v>
      </c>
      <c r="AA32" s="48">
        <v>0</v>
      </c>
      <c r="AB32" s="41" t="s">
        <v>133</v>
      </c>
      <c r="AC32" s="148" t="s">
        <v>135</v>
      </c>
      <c r="AD32" s="48">
        <v>7848.7</v>
      </c>
      <c r="AE32" s="41" t="s">
        <v>133</v>
      </c>
      <c r="AF32" s="148" t="s">
        <v>136</v>
      </c>
      <c r="AG32" s="42">
        <v>0</v>
      </c>
      <c r="AH32" s="41" t="s">
        <v>133</v>
      </c>
      <c r="AI32" s="148" t="s">
        <v>137</v>
      </c>
      <c r="AJ32" s="48">
        <v>0</v>
      </c>
      <c r="AK32" s="43">
        <f t="shared" si="4"/>
        <v>10345.9575</v>
      </c>
      <c r="AL32" s="44">
        <f t="shared" si="5"/>
        <v>21867.427499999998</v>
      </c>
      <c r="AM32" s="40"/>
    </row>
    <row r="33" spans="1:39" s="46" customFormat="1" ht="30" customHeight="1" thickBot="1" x14ac:dyDescent="0.3">
      <c r="B33" s="39" t="s">
        <v>128</v>
      </c>
      <c r="C33" s="151" t="s">
        <v>169</v>
      </c>
      <c r="D33" s="47" t="s">
        <v>91</v>
      </c>
      <c r="E33" s="40" t="s">
        <v>149</v>
      </c>
      <c r="F33" s="41" t="s">
        <v>131</v>
      </c>
      <c r="G33" s="41" t="s">
        <v>132</v>
      </c>
      <c r="H33" s="236" t="s">
        <v>253</v>
      </c>
      <c r="I33" s="48">
        <v>15441.5</v>
      </c>
      <c r="J33" s="41" t="s">
        <v>131</v>
      </c>
      <c r="K33" s="147">
        <v>1311</v>
      </c>
      <c r="L33" s="48">
        <v>0</v>
      </c>
      <c r="M33" s="41" t="s">
        <v>131</v>
      </c>
      <c r="N33" s="147">
        <v>1713</v>
      </c>
      <c r="O33" s="48">
        <v>566.5</v>
      </c>
      <c r="P33" s="48">
        <v>835.5</v>
      </c>
      <c r="Q33" s="48">
        <f t="shared" si="0"/>
        <v>463.245</v>
      </c>
      <c r="R33" s="41" t="s">
        <v>131</v>
      </c>
      <c r="S33" s="147">
        <v>1712</v>
      </c>
      <c r="T33" s="43">
        <f t="shared" si="1"/>
        <v>1298.7449999999999</v>
      </c>
      <c r="U33" s="43">
        <f t="shared" si="6"/>
        <v>17306.744999999999</v>
      </c>
      <c r="V33" s="41" t="s">
        <v>133</v>
      </c>
      <c r="W33" s="147">
        <v>1431</v>
      </c>
      <c r="X33" s="43">
        <f t="shared" si="7"/>
        <v>1312.5275000000001</v>
      </c>
      <c r="Y33" s="41" t="s">
        <v>133</v>
      </c>
      <c r="Z33" s="148" t="s">
        <v>134</v>
      </c>
      <c r="AA33" s="48">
        <v>0</v>
      </c>
      <c r="AB33" s="41" t="s">
        <v>133</v>
      </c>
      <c r="AC33" s="148" t="s">
        <v>135</v>
      </c>
      <c r="AD33" s="48">
        <v>3376.71</v>
      </c>
      <c r="AE33" s="41" t="s">
        <v>133</v>
      </c>
      <c r="AF33" s="148" t="s">
        <v>136</v>
      </c>
      <c r="AG33" s="42">
        <v>0</v>
      </c>
      <c r="AH33" s="41" t="s">
        <v>133</v>
      </c>
      <c r="AI33" s="148" t="s">
        <v>137</v>
      </c>
      <c r="AJ33" s="48">
        <v>0</v>
      </c>
      <c r="AK33" s="43">
        <f t="shared" si="4"/>
        <v>4689.2375000000002</v>
      </c>
      <c r="AL33" s="44">
        <f t="shared" si="5"/>
        <v>12617.5075</v>
      </c>
      <c r="AM33" s="40"/>
    </row>
    <row r="34" spans="1:39" s="57" customFormat="1" ht="30" customHeight="1" thickBot="1" x14ac:dyDescent="0.3">
      <c r="B34" s="39" t="s">
        <v>128</v>
      </c>
      <c r="C34" s="151" t="s">
        <v>170</v>
      </c>
      <c r="D34" s="40" t="s">
        <v>93</v>
      </c>
      <c r="E34" s="40" t="s">
        <v>149</v>
      </c>
      <c r="F34" s="41" t="s">
        <v>131</v>
      </c>
      <c r="G34" s="41" t="s">
        <v>132</v>
      </c>
      <c r="H34" s="237" t="s">
        <v>252</v>
      </c>
      <c r="I34" s="42">
        <v>15441.5</v>
      </c>
      <c r="J34" s="41" t="s">
        <v>131</v>
      </c>
      <c r="K34" s="147">
        <v>1311</v>
      </c>
      <c r="L34" s="42">
        <v>0</v>
      </c>
      <c r="M34" s="41" t="s">
        <v>131</v>
      </c>
      <c r="N34" s="147">
        <v>1713</v>
      </c>
      <c r="O34" s="42">
        <v>566.5</v>
      </c>
      <c r="P34" s="42">
        <v>835.5</v>
      </c>
      <c r="Q34" s="42">
        <f t="shared" si="0"/>
        <v>463.245</v>
      </c>
      <c r="R34" s="41" t="s">
        <v>131</v>
      </c>
      <c r="S34" s="147">
        <v>1712</v>
      </c>
      <c r="T34" s="42">
        <f t="shared" si="1"/>
        <v>1298.7449999999999</v>
      </c>
      <c r="U34" s="42">
        <f t="shared" si="6"/>
        <v>17306.744999999999</v>
      </c>
      <c r="V34" s="41" t="s">
        <v>133</v>
      </c>
      <c r="W34" s="147">
        <v>1431</v>
      </c>
      <c r="X34" s="43">
        <f t="shared" si="7"/>
        <v>1312.5275000000001</v>
      </c>
      <c r="Y34" s="41" t="s">
        <v>133</v>
      </c>
      <c r="Z34" s="148" t="s">
        <v>134</v>
      </c>
      <c r="AA34" s="48">
        <v>9068.5400000000009</v>
      </c>
      <c r="AB34" s="41" t="s">
        <v>133</v>
      </c>
      <c r="AC34" s="148" t="s">
        <v>135</v>
      </c>
      <c r="AD34" s="48">
        <v>3376.71</v>
      </c>
      <c r="AE34" s="41" t="s">
        <v>133</v>
      </c>
      <c r="AF34" s="148" t="s">
        <v>136</v>
      </c>
      <c r="AG34" s="42">
        <v>0</v>
      </c>
      <c r="AH34" s="41" t="s">
        <v>133</v>
      </c>
      <c r="AI34" s="148" t="s">
        <v>137</v>
      </c>
      <c r="AJ34" s="48">
        <v>0</v>
      </c>
      <c r="AK34" s="43">
        <f t="shared" si="4"/>
        <v>13757.7775</v>
      </c>
      <c r="AL34" s="44">
        <f t="shared" si="5"/>
        <v>3548.9674999999988</v>
      </c>
      <c r="AM34" s="40"/>
    </row>
    <row r="35" spans="1:39" s="57" customFormat="1" ht="30" customHeight="1" thickBot="1" x14ac:dyDescent="0.3">
      <c r="B35" s="157" t="s">
        <v>128</v>
      </c>
      <c r="C35" s="158" t="s">
        <v>171</v>
      </c>
      <c r="D35" s="173" t="s">
        <v>218</v>
      </c>
      <c r="E35" s="159"/>
      <c r="F35" s="160"/>
      <c r="G35" s="160"/>
      <c r="H35" s="240" t="s">
        <v>252</v>
      </c>
      <c r="I35" s="161">
        <v>2950.43</v>
      </c>
      <c r="J35" s="160"/>
      <c r="K35" s="162"/>
      <c r="L35" s="161">
        <v>0</v>
      </c>
      <c r="M35" s="160"/>
      <c r="N35" s="162"/>
      <c r="O35" s="161">
        <v>164.01</v>
      </c>
      <c r="P35" s="161">
        <v>189.63</v>
      </c>
      <c r="Q35" s="161">
        <f t="shared" si="0"/>
        <v>88.512899999999988</v>
      </c>
      <c r="R35" s="160"/>
      <c r="S35" s="162"/>
      <c r="T35" s="161">
        <f t="shared" si="1"/>
        <v>278.1429</v>
      </c>
      <c r="U35" s="161">
        <f t="shared" si="6"/>
        <v>3392.5828999999994</v>
      </c>
      <c r="V35" s="160"/>
      <c r="W35" s="162"/>
      <c r="X35" s="161">
        <f t="shared" si="7"/>
        <v>250.78655000000001</v>
      </c>
      <c r="Y35" s="160"/>
      <c r="Z35" s="163"/>
      <c r="AA35" s="161">
        <v>0</v>
      </c>
      <c r="AB35" s="160"/>
      <c r="AC35" s="163"/>
      <c r="AD35" s="161">
        <v>469.3</v>
      </c>
      <c r="AE35" s="160"/>
      <c r="AF35" s="163"/>
      <c r="AG35" s="161">
        <v>0</v>
      </c>
      <c r="AH35" s="160"/>
      <c r="AI35" s="163"/>
      <c r="AJ35" s="161">
        <v>0</v>
      </c>
      <c r="AK35" s="161">
        <f t="shared" si="4"/>
        <v>720.08654999999999</v>
      </c>
      <c r="AL35" s="164">
        <f t="shared" si="5"/>
        <v>2672.4963499999994</v>
      </c>
      <c r="AM35" s="165"/>
    </row>
    <row r="36" spans="1:39" s="67" customFormat="1" ht="21" customHeight="1" thickBot="1" x14ac:dyDescent="0.3">
      <c r="A36" s="62"/>
      <c r="B36" s="105"/>
      <c r="C36" s="63"/>
      <c r="D36" s="63" t="s">
        <v>75</v>
      </c>
      <c r="E36" s="63"/>
      <c r="F36" s="64"/>
      <c r="G36" s="64"/>
      <c r="H36" s="64"/>
      <c r="I36" s="64">
        <f>SUM(I5:I35)</f>
        <v>248973.23000000004</v>
      </c>
      <c r="J36" s="64"/>
      <c r="K36" s="64"/>
      <c r="L36" s="64">
        <f>SUM(L5:L35)</f>
        <v>2428.5000000000009</v>
      </c>
      <c r="M36" s="64"/>
      <c r="N36" s="106"/>
      <c r="O36" s="64">
        <f>SUM(O5:O35)</f>
        <v>10679.679999999998</v>
      </c>
      <c r="P36" s="64">
        <f>SUM(P5:P35)</f>
        <v>14653.33</v>
      </c>
      <c r="Q36" s="64">
        <f>SUM(Q5:Q35)</f>
        <v>7469.1969000000008</v>
      </c>
      <c r="R36" s="64"/>
      <c r="S36" s="106"/>
      <c r="T36" s="64">
        <f>SUM(T5:T35)</f>
        <v>22122.526899999997</v>
      </c>
      <c r="U36" s="64">
        <f>SUM(U5:U35)</f>
        <v>284203.93689999991</v>
      </c>
      <c r="V36" s="64"/>
      <c r="W36" s="106"/>
      <c r="X36" s="64">
        <f>SUM(X5:X35)</f>
        <v>21162.727850000003</v>
      </c>
      <c r="Y36" s="64"/>
      <c r="Z36" s="106"/>
      <c r="AA36" s="64">
        <f>SUM(AA5:AA35)</f>
        <v>30115.770000000004</v>
      </c>
      <c r="AB36" s="64"/>
      <c r="AC36" s="106"/>
      <c r="AD36" s="64">
        <f>SUM(AD5:AD35)</f>
        <v>47220.780000000006</v>
      </c>
      <c r="AE36" s="64"/>
      <c r="AF36" s="106"/>
      <c r="AG36" s="64">
        <f>SUM(AG5:AG35)</f>
        <v>1170.4002000000003</v>
      </c>
      <c r="AH36" s="64"/>
      <c r="AI36" s="106"/>
      <c r="AJ36" s="64">
        <f>SUM(AJ5:AJ35)</f>
        <v>0</v>
      </c>
      <c r="AK36" s="64">
        <f>SUM(AK5:AK35)</f>
        <v>99669.678049999988</v>
      </c>
      <c r="AL36" s="65">
        <f>SUM(AL5:AL35)</f>
        <v>184534.25885000001</v>
      </c>
      <c r="AM36" s="66"/>
    </row>
    <row r="37" spans="1:39" ht="10.5" customHeight="1" x14ac:dyDescent="0.25">
      <c r="A37" s="68"/>
      <c r="B37" s="34"/>
      <c r="C37" s="33"/>
      <c r="D37" s="69"/>
      <c r="E37" s="69"/>
      <c r="F37" s="70"/>
      <c r="G37" s="70"/>
      <c r="H37" s="70"/>
      <c r="I37" s="70"/>
      <c r="J37" s="70"/>
      <c r="K37" s="70"/>
      <c r="L37" s="70"/>
      <c r="M37" s="70"/>
      <c r="N37" s="155"/>
      <c r="O37" s="70"/>
      <c r="P37" s="70"/>
      <c r="Q37" s="70"/>
      <c r="R37" s="70"/>
      <c r="S37" s="155"/>
      <c r="T37" s="70"/>
      <c r="U37" s="70"/>
      <c r="V37" s="70"/>
      <c r="W37" s="155"/>
      <c r="X37" s="70"/>
      <c r="Y37" s="70"/>
      <c r="Z37" s="155"/>
      <c r="AA37" s="70"/>
      <c r="AB37" s="70"/>
      <c r="AC37" s="155"/>
      <c r="AD37" s="70"/>
      <c r="AE37" s="70"/>
      <c r="AF37" s="155"/>
      <c r="AG37" s="70"/>
      <c r="AH37" s="70"/>
      <c r="AI37" s="155"/>
      <c r="AJ37" s="70"/>
      <c r="AK37" s="70"/>
      <c r="AL37" s="70"/>
      <c r="AM37" s="34"/>
    </row>
    <row r="38" spans="1:39" ht="15.75" x14ac:dyDescent="0.25">
      <c r="A38" s="34"/>
      <c r="B38" s="34"/>
      <c r="C38" s="71"/>
      <c r="D38" s="322" t="s">
        <v>98</v>
      </c>
      <c r="E38" s="322"/>
      <c r="F38" s="322"/>
      <c r="G38" s="322"/>
      <c r="H38" s="322"/>
      <c r="I38" s="322"/>
      <c r="J38" s="116"/>
      <c r="K38" s="116"/>
      <c r="M38" s="116"/>
      <c r="N38" s="117"/>
      <c r="O38" s="72"/>
      <c r="P38" s="73"/>
      <c r="Q38" s="322" t="s">
        <v>99</v>
      </c>
      <c r="R38" s="322"/>
      <c r="S38" s="322"/>
      <c r="T38" s="322"/>
      <c r="U38" s="322"/>
      <c r="V38" s="34"/>
      <c r="W38" s="34"/>
      <c r="X38" s="34"/>
      <c r="Y38" s="34"/>
      <c r="Z38" s="34"/>
      <c r="AB38" s="34"/>
      <c r="AC38" s="34"/>
      <c r="AD38" s="34"/>
      <c r="AE38" s="34"/>
      <c r="AF38" s="34"/>
      <c r="AG38" s="322" t="s">
        <v>100</v>
      </c>
      <c r="AH38" s="322"/>
      <c r="AI38" s="322"/>
      <c r="AJ38" s="322"/>
      <c r="AK38" s="322"/>
      <c r="AL38" s="322"/>
    </row>
    <row r="39" spans="1:39" ht="22.5" customHeight="1" x14ac:dyDescent="0.25">
      <c r="A39" s="34"/>
      <c r="B39" s="34"/>
      <c r="C39" s="69"/>
      <c r="D39" s="74"/>
      <c r="E39" s="74"/>
      <c r="F39" s="74"/>
      <c r="G39" s="74"/>
      <c r="H39" s="74"/>
      <c r="I39" s="74"/>
      <c r="J39" s="74"/>
      <c r="K39" s="74"/>
      <c r="M39" s="74"/>
      <c r="N39" s="119"/>
      <c r="O39" s="74"/>
      <c r="P39" s="73"/>
      <c r="Q39" s="73"/>
      <c r="R39" s="74"/>
      <c r="S39" s="119"/>
      <c r="U39" s="73"/>
      <c r="V39" s="74"/>
      <c r="W39" s="119"/>
      <c r="X39" s="34"/>
      <c r="Y39" s="74"/>
      <c r="Z39" s="119"/>
      <c r="AB39" s="74"/>
      <c r="AC39" s="119"/>
      <c r="AD39" s="34"/>
      <c r="AE39" s="74"/>
      <c r="AF39" s="119"/>
      <c r="AG39" s="72"/>
      <c r="AH39" s="74"/>
      <c r="AI39" s="119"/>
      <c r="AJ39" s="34"/>
      <c r="AL39" s="34"/>
    </row>
    <row r="40" spans="1:39" ht="15.75" x14ac:dyDescent="0.25">
      <c r="A40" s="34"/>
      <c r="B40" s="34"/>
      <c r="C40" s="33"/>
      <c r="D40" s="72" t="s">
        <v>101</v>
      </c>
      <c r="E40" s="72"/>
      <c r="F40" s="72"/>
      <c r="G40" s="72"/>
      <c r="H40" s="72"/>
      <c r="I40" s="72"/>
      <c r="J40" s="72"/>
      <c r="K40" s="72"/>
      <c r="M40" s="72"/>
      <c r="N40" s="166"/>
      <c r="O40" s="73"/>
      <c r="P40" s="73"/>
      <c r="Q40" s="72" t="s">
        <v>79</v>
      </c>
      <c r="R40" s="72"/>
      <c r="S40" s="166"/>
      <c r="U40" s="73"/>
      <c r="V40" s="72"/>
      <c r="W40" s="166"/>
      <c r="X40" s="34"/>
      <c r="Y40" s="72"/>
      <c r="Z40" s="166"/>
      <c r="AB40" s="72"/>
      <c r="AC40" s="166"/>
      <c r="AE40" s="72"/>
      <c r="AF40" s="166"/>
      <c r="AG40" s="322" t="s">
        <v>102</v>
      </c>
      <c r="AH40" s="322"/>
      <c r="AI40" s="322"/>
      <c r="AJ40" s="322"/>
      <c r="AK40" s="322"/>
      <c r="AL40" s="322"/>
      <c r="AM40" s="34"/>
    </row>
    <row r="41" spans="1:39" ht="15.75" x14ac:dyDescent="0.25">
      <c r="A41" s="34"/>
      <c r="B41" s="34"/>
      <c r="C41" s="33"/>
      <c r="D41" s="322" t="s">
        <v>82</v>
      </c>
      <c r="E41" s="322"/>
      <c r="F41" s="322"/>
      <c r="G41" s="322"/>
      <c r="H41" s="322"/>
      <c r="I41" s="322"/>
      <c r="J41" s="116"/>
      <c r="K41" s="116"/>
      <c r="M41" s="116"/>
      <c r="N41" s="117"/>
      <c r="O41" s="73"/>
      <c r="P41" s="73"/>
      <c r="Q41" s="322" t="s">
        <v>83</v>
      </c>
      <c r="R41" s="322"/>
      <c r="S41" s="322"/>
      <c r="T41" s="322"/>
      <c r="U41" s="322"/>
      <c r="V41" s="34"/>
      <c r="W41" s="34"/>
      <c r="X41" s="34"/>
      <c r="Y41" s="34"/>
      <c r="Z41" s="34"/>
      <c r="AB41" s="34"/>
      <c r="AC41" s="34"/>
      <c r="AE41" s="34"/>
      <c r="AF41" s="34"/>
      <c r="AG41" s="322" t="s">
        <v>84</v>
      </c>
      <c r="AH41" s="322"/>
      <c r="AI41" s="322"/>
      <c r="AJ41" s="322"/>
      <c r="AK41" s="322"/>
      <c r="AL41" s="322"/>
      <c r="AM41" s="34"/>
    </row>
    <row r="42" spans="1:39" ht="15.75" x14ac:dyDescent="0.25">
      <c r="A42" s="34"/>
      <c r="B42" s="34"/>
      <c r="C42" s="33"/>
      <c r="D42" s="322" t="s">
        <v>85</v>
      </c>
      <c r="E42" s="322"/>
      <c r="F42" s="322"/>
      <c r="G42" s="322"/>
      <c r="H42" s="322"/>
      <c r="I42" s="322"/>
      <c r="J42" s="116"/>
      <c r="K42" s="116"/>
      <c r="M42" s="116"/>
      <c r="N42" s="117"/>
      <c r="O42" s="73"/>
      <c r="P42" s="73"/>
      <c r="Q42" s="322" t="s">
        <v>86</v>
      </c>
      <c r="R42" s="322"/>
      <c r="S42" s="322"/>
      <c r="T42" s="322"/>
      <c r="U42" s="322"/>
      <c r="V42" s="34"/>
      <c r="W42" s="34"/>
      <c r="X42" s="34"/>
      <c r="Y42" s="34"/>
      <c r="Z42" s="34"/>
      <c r="AB42" s="34"/>
      <c r="AC42" s="34"/>
      <c r="AE42" s="34"/>
      <c r="AF42" s="34"/>
      <c r="AG42" s="322" t="s">
        <v>87</v>
      </c>
      <c r="AH42" s="322"/>
      <c r="AI42" s="322"/>
      <c r="AJ42" s="322"/>
      <c r="AK42" s="322"/>
      <c r="AL42" s="322"/>
      <c r="AM42" s="34"/>
    </row>
    <row r="43" spans="1:39" x14ac:dyDescent="0.25">
      <c r="A43" s="34"/>
      <c r="B43" s="34"/>
      <c r="C43" s="33"/>
      <c r="D43" s="33"/>
      <c r="E43" s="33"/>
      <c r="F43" s="34"/>
      <c r="G43" s="34"/>
      <c r="H43" s="34"/>
      <c r="I43" s="34"/>
      <c r="J43" s="34"/>
      <c r="K43" s="34"/>
      <c r="L43" s="34"/>
      <c r="M43" s="34"/>
      <c r="N43" s="121"/>
      <c r="O43" s="34"/>
      <c r="R43" s="34"/>
      <c r="S43" s="121"/>
      <c r="U43" s="34"/>
      <c r="V43" s="34"/>
      <c r="W43" s="121"/>
      <c r="X43" s="34"/>
      <c r="Y43" s="34"/>
      <c r="Z43" s="121"/>
      <c r="AA43" s="70"/>
      <c r="AB43" s="34"/>
      <c r="AC43" s="121"/>
      <c r="AE43" s="34"/>
      <c r="AF43" s="121"/>
      <c r="AH43" s="34"/>
      <c r="AI43" s="121"/>
      <c r="AK43" s="34"/>
      <c r="AL43" s="34"/>
      <c r="AM43" s="34"/>
    </row>
    <row r="44" spans="1:39" x14ac:dyDescent="0.25">
      <c r="C44" s="33"/>
      <c r="D44" s="33"/>
      <c r="E44" s="33"/>
      <c r="F44" s="34"/>
      <c r="G44" s="34"/>
      <c r="H44" s="34"/>
      <c r="I44" s="34"/>
      <c r="J44" s="34"/>
      <c r="K44" s="34"/>
      <c r="L44" s="34"/>
      <c r="M44" s="34"/>
      <c r="N44" s="121"/>
      <c r="O44" s="34"/>
      <c r="P44" s="34"/>
      <c r="Q44" s="34"/>
      <c r="R44" s="34"/>
      <c r="S44" s="121"/>
      <c r="T44" s="70"/>
      <c r="U44" s="34"/>
      <c r="V44" s="34"/>
      <c r="W44" s="121"/>
      <c r="X44" s="34"/>
      <c r="Y44" s="34"/>
      <c r="Z44" s="121"/>
      <c r="AA44" s="34"/>
      <c r="AB44" s="34"/>
      <c r="AC44" s="121"/>
      <c r="AD44" s="34"/>
      <c r="AE44" s="34"/>
      <c r="AF44" s="121"/>
      <c r="AG44" s="34"/>
      <c r="AH44" s="34"/>
      <c r="AI44" s="121"/>
      <c r="AJ44" s="34"/>
      <c r="AK44" s="34"/>
    </row>
    <row r="45" spans="1:39" ht="15" x14ac:dyDescent="0.25">
      <c r="B45" s="174" t="s">
        <v>219</v>
      </c>
      <c r="C45" s="33"/>
      <c r="D45" s="33"/>
      <c r="E45" s="33"/>
      <c r="F45" s="34"/>
      <c r="G45" s="34"/>
      <c r="H45" s="34"/>
      <c r="I45" s="34"/>
      <c r="J45" s="34"/>
      <c r="K45" s="34"/>
      <c r="L45" s="34"/>
      <c r="M45" s="34"/>
      <c r="N45" s="121"/>
      <c r="O45" s="34"/>
      <c r="P45" s="34"/>
      <c r="Q45" s="34"/>
      <c r="R45" s="34"/>
      <c r="S45" s="121"/>
      <c r="T45" s="70"/>
      <c r="U45" s="34"/>
      <c r="V45" s="34"/>
      <c r="W45" s="121"/>
      <c r="X45" s="34"/>
      <c r="Y45" s="34"/>
      <c r="Z45" s="121"/>
      <c r="AA45" s="34"/>
      <c r="AB45" s="34"/>
      <c r="AC45" s="121"/>
      <c r="AD45" s="34"/>
      <c r="AE45" s="34"/>
      <c r="AF45" s="121"/>
      <c r="AG45" s="34"/>
      <c r="AH45" s="34"/>
      <c r="AI45" s="121"/>
      <c r="AJ45" s="34"/>
      <c r="AK45" s="34"/>
    </row>
    <row r="46" spans="1:39" x14ac:dyDescent="0.25">
      <c r="C46" s="33"/>
      <c r="D46" s="33"/>
      <c r="E46" s="33"/>
      <c r="F46" s="34"/>
      <c r="G46" s="34"/>
      <c r="H46" s="34"/>
      <c r="I46" s="34"/>
      <c r="J46" s="34"/>
      <c r="K46" s="34"/>
      <c r="L46" s="34"/>
      <c r="M46" s="34"/>
      <c r="N46" s="121"/>
      <c r="O46" s="34"/>
      <c r="P46" s="34"/>
      <c r="Q46" s="34"/>
      <c r="R46" s="34"/>
      <c r="S46" s="121"/>
      <c r="T46" s="70"/>
      <c r="U46" s="34"/>
      <c r="V46" s="34"/>
      <c r="W46" s="121"/>
      <c r="X46" s="34"/>
      <c r="Y46" s="34"/>
      <c r="Z46" s="121"/>
      <c r="AA46" s="34"/>
      <c r="AB46" s="34"/>
      <c r="AC46" s="121"/>
      <c r="AD46" s="34"/>
      <c r="AE46" s="34"/>
      <c r="AF46" s="121"/>
      <c r="AG46" s="34"/>
      <c r="AH46" s="34"/>
      <c r="AI46" s="121"/>
      <c r="AJ46" s="34"/>
      <c r="AK46" s="34"/>
      <c r="AL46" s="34"/>
    </row>
    <row r="47" spans="1:39" x14ac:dyDescent="0.25">
      <c r="C47" s="33"/>
      <c r="D47" s="33"/>
      <c r="E47" s="33"/>
      <c r="F47" s="34"/>
      <c r="G47" s="34"/>
      <c r="H47" s="34"/>
      <c r="I47" s="34"/>
      <c r="J47" s="34"/>
      <c r="K47" s="34"/>
      <c r="L47" s="34"/>
      <c r="M47" s="34"/>
      <c r="N47" s="121"/>
      <c r="O47" s="34"/>
      <c r="P47" s="34"/>
      <c r="Q47" s="34"/>
      <c r="R47" s="34"/>
      <c r="S47" s="121"/>
      <c r="T47" s="70"/>
      <c r="U47" s="34"/>
      <c r="V47" s="34"/>
      <c r="W47" s="121"/>
      <c r="X47" s="34"/>
      <c r="Y47" s="34"/>
      <c r="Z47" s="121"/>
      <c r="AA47" s="34"/>
      <c r="AB47" s="34"/>
      <c r="AC47" s="121"/>
      <c r="AD47" s="34"/>
      <c r="AE47" s="34"/>
      <c r="AF47" s="121"/>
      <c r="AG47" s="34"/>
      <c r="AH47" s="34"/>
      <c r="AI47" s="121"/>
      <c r="AJ47" s="34"/>
      <c r="AK47" s="34"/>
      <c r="AL47" s="34"/>
    </row>
    <row r="48" spans="1:39" x14ac:dyDescent="0.25">
      <c r="C48" s="33"/>
      <c r="D48" s="33"/>
      <c r="E48" s="33"/>
      <c r="F48" s="34"/>
      <c r="G48" s="34"/>
      <c r="H48" s="34"/>
      <c r="I48" s="34"/>
      <c r="J48" s="34"/>
      <c r="K48" s="34"/>
      <c r="L48" s="34"/>
      <c r="M48" s="34"/>
      <c r="N48" s="121"/>
      <c r="O48" s="34"/>
      <c r="P48" s="34"/>
      <c r="Q48" s="34"/>
      <c r="R48" s="34"/>
      <c r="S48" s="121"/>
      <c r="T48" s="70"/>
      <c r="U48" s="34"/>
      <c r="V48" s="34"/>
      <c r="W48" s="121"/>
      <c r="X48" s="34"/>
      <c r="Y48" s="34"/>
      <c r="Z48" s="121"/>
      <c r="AA48" s="34"/>
      <c r="AB48" s="34"/>
      <c r="AC48" s="121"/>
      <c r="AD48" s="34"/>
      <c r="AE48" s="34"/>
      <c r="AF48" s="121"/>
      <c r="AG48" s="34"/>
      <c r="AH48" s="34"/>
      <c r="AI48" s="121"/>
      <c r="AJ48" s="34"/>
      <c r="AK48" s="34"/>
      <c r="AL48" s="34"/>
    </row>
    <row r="49" spans="3:38" x14ac:dyDescent="0.25">
      <c r="C49" s="33"/>
      <c r="D49" s="33"/>
      <c r="E49" s="33"/>
      <c r="F49" s="34"/>
      <c r="G49" s="34"/>
      <c r="H49" s="34"/>
      <c r="I49" s="34"/>
      <c r="J49" s="34"/>
      <c r="K49" s="34"/>
      <c r="L49" s="34"/>
      <c r="M49" s="34"/>
      <c r="N49" s="121"/>
      <c r="O49" s="34"/>
      <c r="P49" s="34"/>
      <c r="Q49" s="34"/>
      <c r="R49" s="34"/>
      <c r="S49" s="121"/>
      <c r="T49" s="70"/>
      <c r="U49" s="34"/>
      <c r="V49" s="34"/>
      <c r="W49" s="121"/>
      <c r="X49" s="34"/>
      <c r="Y49" s="34"/>
      <c r="Z49" s="121"/>
      <c r="AA49" s="34"/>
      <c r="AB49" s="34"/>
      <c r="AC49" s="121"/>
      <c r="AD49" s="34"/>
      <c r="AE49" s="34"/>
      <c r="AF49" s="121"/>
      <c r="AG49" s="34"/>
      <c r="AH49" s="34"/>
      <c r="AI49" s="121"/>
      <c r="AJ49" s="34"/>
      <c r="AK49" s="34"/>
      <c r="AL49" s="34"/>
    </row>
    <row r="50" spans="3:38" x14ac:dyDescent="0.25">
      <c r="C50" s="33"/>
      <c r="D50" s="33"/>
      <c r="E50" s="33"/>
      <c r="F50" s="34"/>
      <c r="G50" s="34"/>
      <c r="H50" s="34"/>
      <c r="I50" s="34"/>
      <c r="J50" s="34"/>
      <c r="K50" s="34"/>
      <c r="L50" s="34"/>
      <c r="M50" s="34"/>
      <c r="N50" s="121"/>
      <c r="O50" s="34"/>
      <c r="P50" s="34"/>
      <c r="Q50" s="34"/>
      <c r="R50" s="34"/>
      <c r="S50" s="121"/>
      <c r="T50" s="70"/>
      <c r="U50" s="34"/>
      <c r="V50" s="34"/>
      <c r="W50" s="121"/>
      <c r="X50" s="34"/>
      <c r="Y50" s="34"/>
      <c r="Z50" s="121"/>
      <c r="AA50" s="34"/>
      <c r="AB50" s="34"/>
      <c r="AC50" s="121"/>
      <c r="AD50" s="34"/>
      <c r="AE50" s="34"/>
      <c r="AF50" s="121"/>
      <c r="AG50" s="34"/>
      <c r="AH50" s="34"/>
      <c r="AI50" s="121"/>
      <c r="AJ50" s="34"/>
      <c r="AK50" s="34"/>
    </row>
    <row r="51" spans="3:38" x14ac:dyDescent="0.25">
      <c r="C51" s="33"/>
      <c r="D51" s="33"/>
      <c r="E51" s="33"/>
      <c r="F51" s="34"/>
      <c r="G51" s="34"/>
      <c r="H51" s="34"/>
      <c r="I51" s="34"/>
      <c r="J51" s="34"/>
      <c r="K51" s="34"/>
      <c r="L51" s="34"/>
      <c r="M51" s="34"/>
      <c r="N51" s="121"/>
      <c r="O51" s="34"/>
      <c r="P51" s="34"/>
      <c r="Q51" s="34"/>
      <c r="R51" s="34"/>
      <c r="S51" s="121"/>
      <c r="T51" s="70"/>
      <c r="U51" s="34"/>
      <c r="V51" s="34"/>
      <c r="W51" s="121"/>
      <c r="X51" s="34"/>
      <c r="Y51" s="34"/>
      <c r="Z51" s="121"/>
      <c r="AA51" s="34"/>
      <c r="AB51" s="34"/>
      <c r="AC51" s="121"/>
      <c r="AD51" s="34"/>
      <c r="AE51" s="34"/>
      <c r="AF51" s="121"/>
      <c r="AG51" s="34"/>
      <c r="AH51" s="34"/>
      <c r="AI51" s="121"/>
      <c r="AJ51" s="34"/>
      <c r="AK51" s="34"/>
    </row>
    <row r="52" spans="3:38" x14ac:dyDescent="0.25">
      <c r="C52" s="33"/>
      <c r="D52" s="33"/>
      <c r="E52" s="33"/>
      <c r="F52" s="34"/>
      <c r="G52" s="34"/>
      <c r="H52" s="34"/>
      <c r="I52" s="34"/>
      <c r="J52" s="34"/>
      <c r="K52" s="34"/>
      <c r="L52" s="34"/>
      <c r="M52" s="34"/>
      <c r="N52" s="121"/>
      <c r="O52" s="34"/>
      <c r="P52" s="34"/>
      <c r="Q52" s="34"/>
      <c r="R52" s="34"/>
      <c r="S52" s="121"/>
      <c r="T52" s="70"/>
      <c r="U52" s="34"/>
      <c r="V52" s="34"/>
      <c r="W52" s="121"/>
      <c r="X52" s="34"/>
      <c r="Y52" s="34"/>
      <c r="Z52" s="121"/>
      <c r="AA52" s="34"/>
      <c r="AB52" s="34"/>
      <c r="AC52" s="121"/>
      <c r="AD52" s="34"/>
      <c r="AE52" s="34"/>
      <c r="AF52" s="121"/>
      <c r="AG52" s="34"/>
      <c r="AH52" s="34"/>
      <c r="AI52" s="121"/>
      <c r="AJ52" s="34"/>
      <c r="AK52" s="34"/>
    </row>
    <row r="53" spans="3:38" x14ac:dyDescent="0.25">
      <c r="C53" s="33"/>
      <c r="D53" s="33"/>
      <c r="E53" s="33"/>
      <c r="F53" s="34"/>
      <c r="G53" s="34"/>
      <c r="H53" s="34"/>
      <c r="I53" s="34"/>
      <c r="J53" s="34"/>
      <c r="K53" s="34"/>
      <c r="L53" s="34"/>
      <c r="M53" s="34"/>
      <c r="N53" s="121"/>
      <c r="O53" s="34"/>
      <c r="P53" s="34"/>
      <c r="Q53" s="34"/>
      <c r="R53" s="34"/>
      <c r="S53" s="121"/>
      <c r="T53" s="70"/>
      <c r="U53" s="34"/>
      <c r="V53" s="34"/>
      <c r="W53" s="121"/>
      <c r="X53" s="34"/>
      <c r="Y53" s="34"/>
      <c r="Z53" s="121"/>
      <c r="AA53" s="34"/>
      <c r="AB53" s="34"/>
      <c r="AC53" s="121"/>
      <c r="AD53" s="34"/>
      <c r="AE53" s="34"/>
      <c r="AF53" s="121"/>
      <c r="AG53" s="34"/>
      <c r="AH53" s="34"/>
      <c r="AI53" s="121"/>
      <c r="AJ53" s="34"/>
      <c r="AK53" s="34"/>
    </row>
    <row r="54" spans="3:38" x14ac:dyDescent="0.25">
      <c r="C54" s="33"/>
      <c r="D54" s="33"/>
      <c r="E54" s="33"/>
      <c r="F54" s="34"/>
      <c r="G54" s="34"/>
      <c r="H54" s="34"/>
      <c r="I54" s="34"/>
      <c r="J54" s="34"/>
      <c r="K54" s="34"/>
      <c r="L54" s="34"/>
      <c r="M54" s="34"/>
      <c r="N54" s="121"/>
      <c r="O54" s="34"/>
      <c r="P54" s="34"/>
      <c r="Q54" s="34"/>
      <c r="R54" s="34"/>
      <c r="S54" s="121"/>
      <c r="T54" s="70"/>
      <c r="U54" s="34"/>
      <c r="V54" s="34"/>
      <c r="W54" s="121"/>
      <c r="X54" s="34"/>
      <c r="Y54" s="34"/>
      <c r="Z54" s="121"/>
      <c r="AA54" s="34"/>
      <c r="AB54" s="34"/>
      <c r="AC54" s="121"/>
      <c r="AD54" s="34"/>
      <c r="AE54" s="34"/>
      <c r="AF54" s="121"/>
      <c r="AG54" s="34"/>
      <c r="AH54" s="34"/>
      <c r="AI54" s="121"/>
      <c r="AJ54" s="34"/>
      <c r="AK54" s="34"/>
    </row>
    <row r="55" spans="3:38" x14ac:dyDescent="0.25">
      <c r="C55" s="33"/>
      <c r="D55" s="33"/>
      <c r="E55" s="33"/>
      <c r="F55" s="34"/>
      <c r="G55" s="34"/>
      <c r="H55" s="34"/>
      <c r="I55" s="34"/>
      <c r="J55" s="34"/>
      <c r="K55" s="34"/>
      <c r="L55" s="34"/>
      <c r="M55" s="34"/>
      <c r="N55" s="121"/>
      <c r="O55" s="34"/>
      <c r="P55" s="34"/>
      <c r="Q55" s="34"/>
      <c r="R55" s="34"/>
      <c r="S55" s="121"/>
      <c r="T55" s="70"/>
      <c r="U55" s="34"/>
      <c r="V55" s="34"/>
      <c r="W55" s="121"/>
      <c r="X55" s="34"/>
      <c r="Y55" s="34"/>
      <c r="Z55" s="121"/>
      <c r="AA55" s="34"/>
      <c r="AB55" s="34"/>
      <c r="AC55" s="121"/>
      <c r="AD55" s="34"/>
      <c r="AE55" s="34"/>
      <c r="AF55" s="121"/>
      <c r="AG55" s="34"/>
      <c r="AH55" s="34"/>
      <c r="AI55" s="121"/>
      <c r="AJ55" s="34"/>
      <c r="AK55" s="34"/>
    </row>
    <row r="56" spans="3:38" x14ac:dyDescent="0.25">
      <c r="C56" s="33"/>
      <c r="D56" s="33"/>
      <c r="E56" s="33"/>
      <c r="F56" s="34"/>
      <c r="G56" s="34"/>
      <c r="H56" s="34"/>
      <c r="I56" s="34"/>
      <c r="J56" s="34"/>
      <c r="K56" s="34"/>
      <c r="L56" s="34"/>
      <c r="M56" s="34"/>
      <c r="N56" s="121"/>
      <c r="O56" s="34"/>
      <c r="P56" s="34"/>
      <c r="Q56" s="34"/>
      <c r="R56" s="34"/>
      <c r="S56" s="121"/>
      <c r="T56" s="70"/>
      <c r="U56" s="34"/>
      <c r="V56" s="34"/>
      <c r="W56" s="121"/>
      <c r="X56" s="34"/>
      <c r="Y56" s="34"/>
      <c r="Z56" s="121"/>
      <c r="AA56" s="34"/>
      <c r="AB56" s="34"/>
      <c r="AC56" s="121"/>
      <c r="AD56" s="34"/>
      <c r="AE56" s="34"/>
      <c r="AF56" s="121"/>
      <c r="AG56" s="34"/>
      <c r="AH56" s="34"/>
      <c r="AI56" s="121"/>
      <c r="AJ56" s="34"/>
      <c r="AK56" s="34"/>
    </row>
    <row r="57" spans="3:38" x14ac:dyDescent="0.25">
      <c r="C57" s="33"/>
      <c r="D57" s="33"/>
      <c r="E57" s="33"/>
      <c r="F57" s="34"/>
      <c r="G57" s="34"/>
      <c r="H57" s="34"/>
      <c r="I57" s="34"/>
      <c r="J57" s="34"/>
      <c r="K57" s="34"/>
      <c r="L57" s="34"/>
      <c r="M57" s="34"/>
      <c r="N57" s="121"/>
      <c r="O57" s="34"/>
      <c r="P57" s="34"/>
      <c r="Q57" s="34"/>
      <c r="R57" s="34"/>
      <c r="S57" s="121"/>
      <c r="T57" s="70"/>
      <c r="U57" s="34"/>
      <c r="V57" s="34"/>
      <c r="W57" s="121"/>
      <c r="X57" s="34"/>
      <c r="Y57" s="34"/>
      <c r="Z57" s="121"/>
      <c r="AA57" s="34"/>
      <c r="AB57" s="34"/>
      <c r="AC57" s="121"/>
      <c r="AD57" s="34"/>
      <c r="AE57" s="34"/>
      <c r="AF57" s="121"/>
      <c r="AG57" s="34"/>
      <c r="AH57" s="34"/>
      <c r="AI57" s="121"/>
      <c r="AJ57" s="34"/>
      <c r="AK57" s="34"/>
    </row>
    <row r="58" spans="3:38" x14ac:dyDescent="0.25">
      <c r="C58" s="33"/>
      <c r="D58" s="33"/>
      <c r="E58" s="33"/>
      <c r="F58" s="34"/>
      <c r="G58" s="34"/>
      <c r="H58" s="34"/>
      <c r="I58" s="34"/>
      <c r="J58" s="34"/>
      <c r="K58" s="34"/>
      <c r="L58" s="34"/>
      <c r="M58" s="34"/>
      <c r="N58" s="121"/>
      <c r="O58" s="34"/>
      <c r="P58" s="34"/>
      <c r="Q58" s="34"/>
      <c r="R58" s="34"/>
      <c r="S58" s="121"/>
      <c r="T58" s="70"/>
      <c r="U58" s="34"/>
      <c r="V58" s="34"/>
      <c r="W58" s="121"/>
      <c r="X58" s="34"/>
      <c r="Y58" s="34"/>
      <c r="Z58" s="121"/>
      <c r="AA58" s="34"/>
      <c r="AB58" s="34"/>
      <c r="AC58" s="121"/>
      <c r="AD58" s="34"/>
      <c r="AE58" s="34"/>
      <c r="AF58" s="121"/>
      <c r="AG58" s="34"/>
      <c r="AH58" s="34"/>
      <c r="AI58" s="121"/>
      <c r="AJ58" s="34"/>
      <c r="AK58" s="34"/>
    </row>
    <row r="59" spans="3:38" x14ac:dyDescent="0.25">
      <c r="C59" s="71"/>
      <c r="D59" s="75"/>
      <c r="E59" s="75"/>
      <c r="F59" s="34"/>
      <c r="G59" s="34"/>
      <c r="H59" s="34"/>
      <c r="I59" s="34"/>
      <c r="J59" s="34"/>
      <c r="K59" s="34"/>
      <c r="L59" s="34"/>
      <c r="M59" s="34"/>
      <c r="N59" s="121"/>
      <c r="O59" s="34"/>
      <c r="P59" s="34"/>
      <c r="Q59" s="34"/>
      <c r="R59" s="34"/>
      <c r="S59" s="121"/>
      <c r="T59" s="70"/>
      <c r="U59" s="34"/>
      <c r="V59" s="34"/>
      <c r="W59" s="121"/>
      <c r="X59" s="34"/>
      <c r="Y59" s="34"/>
      <c r="Z59" s="121"/>
      <c r="AA59" s="34"/>
      <c r="AB59" s="34"/>
      <c r="AC59" s="121"/>
      <c r="AD59" s="34"/>
      <c r="AE59" s="34"/>
      <c r="AF59" s="121"/>
      <c r="AG59" s="34"/>
      <c r="AH59" s="34"/>
      <c r="AI59" s="121"/>
      <c r="AJ59" s="34"/>
      <c r="AK59" s="34"/>
    </row>
    <row r="60" spans="3:38" x14ac:dyDescent="0.25">
      <c r="C60" s="71"/>
      <c r="D60" s="75"/>
      <c r="E60" s="75"/>
      <c r="F60" s="34"/>
      <c r="G60" s="34"/>
      <c r="H60" s="34"/>
      <c r="I60" s="34"/>
      <c r="J60" s="34"/>
      <c r="K60" s="34"/>
      <c r="L60" s="34"/>
      <c r="M60" s="34"/>
      <c r="N60" s="121"/>
      <c r="O60" s="34"/>
      <c r="P60" s="34"/>
      <c r="Q60" s="34"/>
      <c r="R60" s="34"/>
      <c r="S60" s="121"/>
      <c r="T60" s="70"/>
      <c r="U60" s="34"/>
      <c r="V60" s="34"/>
      <c r="W60" s="121"/>
      <c r="X60" s="34"/>
      <c r="Y60" s="34"/>
      <c r="Z60" s="121"/>
      <c r="AA60" s="34"/>
      <c r="AB60" s="34"/>
      <c r="AC60" s="121"/>
      <c r="AD60" s="34"/>
      <c r="AE60" s="34"/>
      <c r="AF60" s="121"/>
      <c r="AG60" s="34"/>
      <c r="AH60" s="34"/>
      <c r="AI60" s="121"/>
      <c r="AJ60" s="34"/>
      <c r="AK60" s="34"/>
    </row>
    <row r="61" spans="3:38" x14ac:dyDescent="0.25">
      <c r="C61" s="71"/>
      <c r="D61" s="75"/>
      <c r="E61" s="75"/>
      <c r="F61" s="34"/>
      <c r="G61" s="34"/>
      <c r="H61" s="34"/>
      <c r="I61" s="34"/>
      <c r="J61" s="34"/>
      <c r="K61" s="34"/>
      <c r="L61" s="34"/>
      <c r="M61" s="34"/>
      <c r="N61" s="121"/>
      <c r="O61" s="34"/>
      <c r="P61" s="34"/>
      <c r="Q61" s="34"/>
      <c r="R61" s="34"/>
      <c r="S61" s="121"/>
      <c r="T61" s="70"/>
      <c r="U61" s="34"/>
      <c r="V61" s="34"/>
      <c r="W61" s="121"/>
      <c r="X61" s="34"/>
      <c r="Y61" s="34"/>
      <c r="Z61" s="121"/>
      <c r="AA61" s="34"/>
      <c r="AB61" s="34"/>
      <c r="AC61" s="121"/>
      <c r="AD61" s="34"/>
      <c r="AE61" s="34"/>
      <c r="AF61" s="121"/>
      <c r="AG61" s="34"/>
      <c r="AH61" s="34"/>
      <c r="AI61" s="121"/>
      <c r="AJ61" s="34"/>
      <c r="AK61" s="34"/>
    </row>
    <row r="62" spans="3:38" x14ac:dyDescent="0.25">
      <c r="C62" s="71"/>
      <c r="D62" s="75"/>
      <c r="E62" s="75"/>
      <c r="F62" s="34"/>
      <c r="G62" s="34"/>
      <c r="H62" s="34"/>
      <c r="I62" s="34"/>
      <c r="J62" s="34"/>
      <c r="K62" s="34"/>
      <c r="L62" s="34"/>
      <c r="M62" s="34"/>
      <c r="N62" s="121"/>
      <c r="O62" s="34"/>
      <c r="P62" s="34"/>
      <c r="Q62" s="34"/>
      <c r="R62" s="34"/>
      <c r="S62" s="121"/>
      <c r="T62" s="70"/>
      <c r="U62" s="34"/>
      <c r="V62" s="34"/>
      <c r="W62" s="121"/>
      <c r="X62" s="34"/>
      <c r="Y62" s="34"/>
      <c r="Z62" s="121"/>
      <c r="AA62" s="34"/>
      <c r="AB62" s="34"/>
      <c r="AC62" s="121"/>
      <c r="AD62" s="34"/>
      <c r="AE62" s="34"/>
      <c r="AF62" s="121"/>
      <c r="AG62" s="34"/>
      <c r="AH62" s="34"/>
      <c r="AI62" s="121"/>
      <c r="AJ62" s="34"/>
      <c r="AK62" s="34"/>
    </row>
    <row r="63" spans="3:38" x14ac:dyDescent="0.25">
      <c r="C63" s="33"/>
      <c r="D63" s="33"/>
      <c r="E63" s="33"/>
      <c r="F63" s="34"/>
      <c r="G63" s="34"/>
      <c r="H63" s="34"/>
      <c r="I63" s="34"/>
      <c r="J63" s="34"/>
      <c r="K63" s="34"/>
      <c r="L63" s="34"/>
      <c r="M63" s="34"/>
      <c r="N63" s="121"/>
      <c r="O63" s="34"/>
      <c r="P63" s="34"/>
      <c r="Q63" s="34"/>
      <c r="R63" s="34"/>
      <c r="S63" s="121"/>
      <c r="T63" s="70"/>
      <c r="U63" s="34"/>
      <c r="V63" s="34"/>
      <c r="W63" s="121"/>
      <c r="Y63" s="34"/>
      <c r="Z63" s="121"/>
      <c r="AB63" s="34"/>
      <c r="AC63" s="121"/>
      <c r="AE63" s="34"/>
      <c r="AF63" s="121"/>
      <c r="AH63" s="34"/>
      <c r="AI63" s="121"/>
    </row>
    <row r="64" spans="3:38" x14ac:dyDescent="0.25">
      <c r="C64" s="33"/>
      <c r="D64" s="33"/>
      <c r="E64" s="33"/>
      <c r="F64" s="34"/>
      <c r="G64" s="34"/>
      <c r="H64" s="34"/>
      <c r="I64" s="34"/>
      <c r="J64" s="34"/>
      <c r="K64" s="34"/>
      <c r="L64" s="34"/>
      <c r="M64" s="34"/>
      <c r="N64" s="121"/>
      <c r="O64" s="34"/>
      <c r="P64" s="34"/>
      <c r="Q64" s="34"/>
      <c r="R64" s="34"/>
      <c r="S64" s="121"/>
      <c r="T64" s="70"/>
      <c r="U64" s="34"/>
      <c r="V64" s="34"/>
      <c r="W64" s="121"/>
      <c r="Y64" s="34"/>
      <c r="Z64" s="121"/>
      <c r="AB64" s="34"/>
      <c r="AC64" s="121"/>
      <c r="AE64" s="34"/>
      <c r="AF64" s="121"/>
      <c r="AH64" s="34"/>
      <c r="AI64" s="121"/>
    </row>
    <row r="65" spans="3:38" x14ac:dyDescent="0.25">
      <c r="C65" s="33"/>
      <c r="D65" s="33"/>
      <c r="E65" s="33"/>
      <c r="F65" s="34"/>
      <c r="G65" s="34"/>
      <c r="H65" s="34"/>
      <c r="I65" s="34"/>
      <c r="J65" s="34"/>
      <c r="K65" s="34"/>
      <c r="L65" s="34"/>
      <c r="M65" s="34"/>
      <c r="N65" s="121"/>
      <c r="O65" s="34"/>
      <c r="P65" s="34"/>
      <c r="Q65" s="34"/>
      <c r="R65" s="34"/>
      <c r="S65" s="121"/>
      <c r="T65" s="70"/>
      <c r="U65" s="34"/>
      <c r="V65" s="34"/>
      <c r="W65" s="121"/>
      <c r="Y65" s="34"/>
      <c r="Z65" s="121"/>
      <c r="AB65" s="34"/>
      <c r="AC65" s="121"/>
      <c r="AE65" s="34"/>
      <c r="AF65" s="121"/>
      <c r="AH65" s="34"/>
      <c r="AI65" s="121"/>
    </row>
    <row r="66" spans="3:38" x14ac:dyDescent="0.25">
      <c r="C66" s="33"/>
      <c r="D66" s="33"/>
      <c r="E66" s="33"/>
      <c r="F66" s="34"/>
      <c r="G66" s="34"/>
      <c r="H66" s="34"/>
      <c r="I66" s="34"/>
      <c r="J66" s="34"/>
      <c r="K66" s="34"/>
      <c r="L66" s="34"/>
      <c r="M66" s="34"/>
      <c r="N66" s="121"/>
      <c r="O66" s="34"/>
      <c r="P66" s="34"/>
      <c r="Q66" s="34"/>
      <c r="R66" s="34"/>
      <c r="S66" s="121"/>
      <c r="T66" s="70"/>
      <c r="U66" s="34"/>
      <c r="V66" s="34"/>
      <c r="W66" s="121"/>
      <c r="Y66" s="34"/>
      <c r="Z66" s="121"/>
      <c r="AB66" s="34"/>
      <c r="AC66" s="121"/>
      <c r="AE66" s="34"/>
      <c r="AF66" s="121"/>
      <c r="AH66" s="34"/>
      <c r="AI66" s="121"/>
    </row>
    <row r="67" spans="3:38" x14ac:dyDescent="0.25">
      <c r="C67" s="33"/>
      <c r="D67" s="33"/>
      <c r="E67" s="33"/>
      <c r="F67" s="34"/>
      <c r="G67" s="34"/>
      <c r="H67" s="34"/>
      <c r="I67" s="34"/>
      <c r="J67" s="34"/>
      <c r="K67" s="34"/>
      <c r="L67" s="34"/>
      <c r="M67" s="34"/>
      <c r="N67" s="121"/>
      <c r="O67" s="34"/>
      <c r="P67" s="34"/>
      <c r="Q67" s="34"/>
      <c r="R67" s="34"/>
      <c r="S67" s="121"/>
      <c r="T67" s="70"/>
      <c r="U67" s="34"/>
      <c r="V67" s="34"/>
      <c r="W67" s="121"/>
      <c r="Y67" s="34"/>
      <c r="Z67" s="121"/>
      <c r="AB67" s="34"/>
      <c r="AC67" s="121"/>
      <c r="AE67" s="34"/>
      <c r="AF67" s="121"/>
      <c r="AH67" s="34"/>
      <c r="AI67" s="121"/>
    </row>
    <row r="68" spans="3:38" x14ac:dyDescent="0.25">
      <c r="C68" s="33"/>
      <c r="D68" s="33"/>
      <c r="E68" s="33"/>
      <c r="F68" s="34"/>
      <c r="G68" s="34"/>
      <c r="H68" s="34"/>
      <c r="I68" s="34"/>
      <c r="J68" s="34"/>
      <c r="K68" s="34"/>
      <c r="L68" s="34"/>
      <c r="M68" s="34"/>
      <c r="N68" s="121"/>
      <c r="O68" s="34"/>
      <c r="P68" s="34"/>
      <c r="Q68" s="34"/>
      <c r="R68" s="34"/>
      <c r="S68" s="121"/>
      <c r="T68" s="70"/>
      <c r="U68" s="34"/>
      <c r="V68" s="34"/>
      <c r="W68" s="121"/>
      <c r="Y68" s="34"/>
      <c r="Z68" s="121"/>
      <c r="AB68" s="34"/>
      <c r="AC68" s="121"/>
      <c r="AE68" s="34"/>
      <c r="AF68" s="121"/>
      <c r="AH68" s="34"/>
      <c r="AI68" s="121"/>
    </row>
    <row r="69" spans="3:38" ht="13.5" x14ac:dyDescent="0.25">
      <c r="C69" s="69"/>
      <c r="D69" s="69"/>
      <c r="E69" s="69"/>
      <c r="F69" s="34"/>
      <c r="G69" s="34"/>
      <c r="H69" s="34"/>
      <c r="I69" s="34"/>
      <c r="J69" s="34"/>
      <c r="K69" s="34"/>
      <c r="L69" s="34"/>
      <c r="M69" s="34"/>
      <c r="N69" s="121"/>
      <c r="O69" s="70"/>
      <c r="P69" s="34"/>
      <c r="Q69" s="70"/>
      <c r="R69" s="34"/>
      <c r="S69" s="121"/>
      <c r="T69" s="70"/>
      <c r="U69" s="34"/>
      <c r="V69" s="34"/>
      <c r="W69" s="121"/>
      <c r="X69" s="34"/>
      <c r="Y69" s="34"/>
      <c r="Z69" s="121"/>
      <c r="AA69" s="34"/>
      <c r="AB69" s="34"/>
      <c r="AC69" s="121"/>
      <c r="AD69" s="34"/>
      <c r="AE69" s="34"/>
      <c r="AF69" s="121"/>
      <c r="AG69" s="34"/>
      <c r="AH69" s="34"/>
      <c r="AI69" s="121"/>
      <c r="AJ69" s="34"/>
      <c r="AK69" s="34"/>
    </row>
    <row r="70" spans="3:38" x14ac:dyDescent="0.25">
      <c r="C70" s="33"/>
      <c r="D70" s="33"/>
      <c r="E70" s="33"/>
      <c r="F70" s="34"/>
      <c r="G70" s="34"/>
      <c r="H70" s="34"/>
      <c r="I70" s="34"/>
      <c r="J70" s="34"/>
      <c r="K70" s="34"/>
      <c r="L70" s="34"/>
      <c r="M70" s="34"/>
      <c r="N70" s="121"/>
      <c r="O70" s="34"/>
      <c r="P70" s="34"/>
      <c r="Q70" s="34"/>
      <c r="R70" s="34"/>
      <c r="S70" s="121"/>
      <c r="T70" s="34"/>
      <c r="U70" s="34"/>
      <c r="V70" s="34"/>
      <c r="W70" s="121"/>
      <c r="X70" s="34"/>
      <c r="Y70" s="34"/>
      <c r="Z70" s="121"/>
      <c r="AA70" s="34"/>
      <c r="AB70" s="34"/>
      <c r="AC70" s="121"/>
      <c r="AD70" s="34"/>
      <c r="AE70" s="34"/>
      <c r="AF70" s="121"/>
      <c r="AG70" s="34"/>
      <c r="AH70" s="34"/>
      <c r="AI70" s="121"/>
      <c r="AJ70" s="34"/>
      <c r="AK70" s="34"/>
    </row>
    <row r="71" spans="3:38" x14ac:dyDescent="0.25">
      <c r="C71" s="71"/>
      <c r="D71" s="33"/>
      <c r="E71" s="33"/>
      <c r="F71" s="34"/>
      <c r="G71" s="34"/>
      <c r="H71" s="34"/>
      <c r="I71" s="34"/>
      <c r="J71" s="34"/>
      <c r="K71" s="34"/>
      <c r="L71" s="34"/>
      <c r="M71" s="34"/>
      <c r="N71" s="121"/>
      <c r="O71" s="34"/>
      <c r="P71" s="34"/>
      <c r="Q71" s="34"/>
      <c r="R71" s="34"/>
      <c r="S71" s="121"/>
      <c r="T71" s="34"/>
      <c r="U71" s="34"/>
      <c r="V71" s="34"/>
      <c r="W71" s="121"/>
      <c r="X71" s="34"/>
      <c r="Y71" s="34"/>
      <c r="Z71" s="121"/>
      <c r="AA71" s="34"/>
      <c r="AB71" s="34"/>
      <c r="AC71" s="121"/>
      <c r="AD71" s="34"/>
      <c r="AE71" s="34"/>
      <c r="AF71" s="121"/>
      <c r="AG71" s="34"/>
      <c r="AH71" s="34"/>
      <c r="AI71" s="121"/>
      <c r="AJ71" s="34"/>
      <c r="AK71" s="34"/>
    </row>
    <row r="72" spans="3:38" x14ac:dyDescent="0.25">
      <c r="C72" s="33"/>
      <c r="D72" s="33"/>
      <c r="E72" s="33"/>
      <c r="F72" s="34"/>
      <c r="G72" s="34"/>
      <c r="H72" s="34"/>
      <c r="I72" s="34"/>
      <c r="J72" s="34"/>
      <c r="K72" s="34"/>
      <c r="L72" s="34"/>
      <c r="M72" s="34"/>
      <c r="N72" s="121"/>
      <c r="O72" s="34"/>
      <c r="P72" s="34"/>
      <c r="Q72" s="34"/>
      <c r="R72" s="34"/>
      <c r="S72" s="121"/>
      <c r="T72" s="34"/>
      <c r="U72" s="34"/>
      <c r="V72" s="34"/>
      <c r="W72" s="121"/>
      <c r="X72" s="34"/>
      <c r="Y72" s="34"/>
      <c r="Z72" s="121"/>
      <c r="AA72" s="34"/>
      <c r="AB72" s="34"/>
      <c r="AC72" s="121"/>
      <c r="AD72" s="34"/>
      <c r="AE72" s="34"/>
      <c r="AF72" s="121"/>
      <c r="AG72" s="34"/>
      <c r="AH72" s="34"/>
      <c r="AI72" s="121"/>
      <c r="AJ72" s="34"/>
      <c r="AK72" s="34"/>
    </row>
    <row r="73" spans="3:38" x14ac:dyDescent="0.25">
      <c r="C73" s="33"/>
      <c r="D73" s="33"/>
      <c r="E73" s="33"/>
      <c r="F73" s="34"/>
      <c r="G73" s="34"/>
      <c r="H73" s="34"/>
      <c r="I73" s="34"/>
      <c r="J73" s="34"/>
      <c r="K73" s="34"/>
      <c r="L73" s="34"/>
      <c r="M73" s="34"/>
      <c r="N73" s="121"/>
      <c r="O73" s="34"/>
      <c r="P73" s="34"/>
      <c r="Q73" s="34"/>
      <c r="R73" s="34"/>
      <c r="S73" s="121"/>
      <c r="T73" s="34"/>
      <c r="U73" s="34"/>
      <c r="V73" s="34"/>
      <c r="W73" s="121"/>
      <c r="X73" s="34"/>
      <c r="Y73" s="34"/>
      <c r="Z73" s="121"/>
      <c r="AA73" s="34"/>
      <c r="AB73" s="34"/>
      <c r="AC73" s="121"/>
      <c r="AD73" s="34"/>
      <c r="AE73" s="34"/>
      <c r="AF73" s="121"/>
      <c r="AG73" s="34"/>
      <c r="AH73" s="34"/>
      <c r="AI73" s="121"/>
      <c r="AJ73" s="34"/>
      <c r="AK73" s="34"/>
    </row>
    <row r="74" spans="3:38" x14ac:dyDescent="0.25">
      <c r="C74" s="33"/>
      <c r="D74" s="33"/>
      <c r="E74" s="33"/>
      <c r="F74" s="34"/>
      <c r="G74" s="34"/>
      <c r="H74" s="34"/>
      <c r="I74" s="34"/>
      <c r="J74" s="34"/>
      <c r="K74" s="34"/>
      <c r="L74" s="34"/>
      <c r="M74" s="34"/>
      <c r="N74" s="121"/>
      <c r="O74" s="34"/>
      <c r="P74" s="34"/>
      <c r="Q74" s="34"/>
      <c r="R74" s="34"/>
      <c r="S74" s="121"/>
      <c r="T74" s="34"/>
      <c r="U74" s="34"/>
      <c r="V74" s="34"/>
      <c r="W74" s="121"/>
      <c r="X74" s="34"/>
      <c r="Y74" s="34"/>
      <c r="Z74" s="121"/>
      <c r="AA74" s="34"/>
      <c r="AB74" s="34"/>
      <c r="AC74" s="121"/>
      <c r="AD74" s="34"/>
      <c r="AE74" s="34"/>
      <c r="AF74" s="121"/>
      <c r="AG74" s="34"/>
      <c r="AH74" s="34"/>
      <c r="AI74" s="121"/>
      <c r="AJ74" s="34"/>
      <c r="AK74" s="34"/>
    </row>
    <row r="75" spans="3:38" x14ac:dyDescent="0.25">
      <c r="C75" s="33"/>
      <c r="D75" s="33"/>
      <c r="E75" s="33"/>
      <c r="F75" s="34"/>
      <c r="G75" s="34"/>
      <c r="H75" s="34"/>
      <c r="I75" s="34"/>
      <c r="J75" s="34"/>
      <c r="K75" s="34"/>
      <c r="L75" s="34"/>
      <c r="M75" s="34"/>
      <c r="N75" s="121"/>
      <c r="O75" s="34"/>
      <c r="P75" s="76"/>
      <c r="Q75" s="34"/>
      <c r="R75" s="34"/>
      <c r="S75" s="121"/>
      <c r="T75" s="34"/>
      <c r="U75" s="34"/>
      <c r="V75" s="34"/>
      <c r="W75" s="121"/>
      <c r="X75" s="34"/>
      <c r="Y75" s="34"/>
      <c r="Z75" s="121"/>
      <c r="AA75" s="34"/>
      <c r="AB75" s="34"/>
      <c r="AC75" s="121"/>
      <c r="AD75" s="34"/>
      <c r="AE75" s="34"/>
      <c r="AF75" s="121"/>
      <c r="AG75" s="34"/>
      <c r="AH75" s="34"/>
      <c r="AI75" s="121"/>
      <c r="AJ75" s="34"/>
      <c r="AK75" s="34"/>
    </row>
    <row r="76" spans="3:38" x14ac:dyDescent="0.25">
      <c r="C76" s="33"/>
      <c r="D76" s="33"/>
      <c r="E76" s="33"/>
      <c r="F76" s="34"/>
      <c r="G76" s="34"/>
      <c r="H76" s="34"/>
      <c r="I76" s="34"/>
      <c r="J76" s="34"/>
      <c r="K76" s="34"/>
      <c r="L76" s="34"/>
      <c r="M76" s="34"/>
      <c r="N76" s="121"/>
      <c r="O76" s="34"/>
      <c r="P76" s="76"/>
      <c r="Q76" s="34"/>
      <c r="R76" s="34"/>
      <c r="S76" s="121"/>
      <c r="T76" s="34"/>
      <c r="U76" s="34"/>
      <c r="V76" s="34"/>
      <c r="W76" s="121"/>
      <c r="X76" s="34"/>
      <c r="Y76" s="34"/>
      <c r="Z76" s="121"/>
      <c r="AA76" s="34"/>
      <c r="AB76" s="34"/>
      <c r="AC76" s="121"/>
      <c r="AD76" s="34"/>
      <c r="AE76" s="34"/>
      <c r="AF76" s="121"/>
      <c r="AG76" s="34"/>
      <c r="AH76" s="34"/>
      <c r="AI76" s="121"/>
      <c r="AJ76" s="34"/>
      <c r="AK76" s="34"/>
    </row>
    <row r="77" spans="3:38" x14ac:dyDescent="0.25">
      <c r="C77" s="33"/>
      <c r="D77" s="33"/>
      <c r="E77" s="33"/>
      <c r="F77" s="34"/>
      <c r="G77" s="34"/>
      <c r="H77" s="34"/>
      <c r="I77" s="34"/>
      <c r="J77" s="34"/>
      <c r="K77" s="34"/>
      <c r="L77" s="34"/>
      <c r="M77" s="34"/>
      <c r="N77" s="121"/>
      <c r="O77" s="34"/>
      <c r="P77" s="76"/>
      <c r="Q77" s="34"/>
      <c r="R77" s="34"/>
      <c r="S77" s="121"/>
      <c r="T77" s="34"/>
      <c r="U77" s="34"/>
      <c r="V77" s="34"/>
      <c r="W77" s="121"/>
      <c r="X77" s="34"/>
      <c r="Y77" s="34"/>
      <c r="Z77" s="121"/>
      <c r="AA77" s="34"/>
      <c r="AB77" s="34"/>
      <c r="AC77" s="121"/>
      <c r="AD77" s="34"/>
      <c r="AE77" s="34"/>
      <c r="AF77" s="121"/>
      <c r="AG77" s="34"/>
      <c r="AH77" s="34"/>
      <c r="AI77" s="121"/>
      <c r="AJ77" s="34"/>
      <c r="AK77" s="34"/>
    </row>
    <row r="78" spans="3:38" x14ac:dyDescent="0.25">
      <c r="C78" s="33"/>
      <c r="D78" s="33"/>
      <c r="E78" s="33"/>
      <c r="F78" s="34"/>
      <c r="G78" s="34"/>
      <c r="H78" s="34"/>
      <c r="I78" s="34"/>
      <c r="J78" s="34"/>
      <c r="K78" s="34"/>
      <c r="L78" s="34"/>
      <c r="M78" s="34"/>
      <c r="N78" s="121"/>
      <c r="O78" s="34"/>
      <c r="P78" s="76"/>
      <c r="Q78" s="34"/>
      <c r="R78" s="34"/>
      <c r="S78" s="121"/>
      <c r="T78" s="34"/>
      <c r="U78" s="34"/>
      <c r="V78" s="34"/>
      <c r="W78" s="121"/>
      <c r="X78" s="34"/>
      <c r="Y78" s="34"/>
      <c r="Z78" s="121"/>
      <c r="AA78" s="34"/>
      <c r="AB78" s="34"/>
      <c r="AC78" s="121"/>
      <c r="AD78" s="34"/>
      <c r="AE78" s="34"/>
      <c r="AF78" s="121"/>
      <c r="AG78" s="34"/>
      <c r="AH78" s="34"/>
      <c r="AI78" s="121"/>
      <c r="AJ78" s="34"/>
      <c r="AK78" s="34"/>
      <c r="AL78" s="34"/>
    </row>
    <row r="79" spans="3:38" x14ac:dyDescent="0.25">
      <c r="C79" s="33"/>
      <c r="D79" s="33"/>
      <c r="E79" s="33"/>
      <c r="F79" s="34"/>
      <c r="G79" s="34"/>
      <c r="H79" s="34"/>
      <c r="I79" s="34"/>
      <c r="J79" s="34"/>
      <c r="K79" s="34"/>
      <c r="L79" s="34"/>
      <c r="M79" s="34"/>
      <c r="N79" s="121"/>
      <c r="O79" s="34"/>
      <c r="P79" s="76"/>
      <c r="Q79" s="34"/>
      <c r="R79" s="34"/>
      <c r="S79" s="121"/>
      <c r="T79" s="34"/>
      <c r="U79" s="34"/>
      <c r="V79" s="34"/>
      <c r="W79" s="121"/>
      <c r="X79" s="34"/>
      <c r="Y79" s="34"/>
      <c r="Z79" s="121"/>
      <c r="AA79" s="34"/>
      <c r="AB79" s="34"/>
      <c r="AC79" s="121"/>
      <c r="AD79" s="34"/>
      <c r="AE79" s="34"/>
      <c r="AF79" s="121"/>
      <c r="AG79" s="34"/>
      <c r="AH79" s="34"/>
      <c r="AI79" s="121"/>
      <c r="AJ79" s="34"/>
      <c r="AK79" s="34"/>
      <c r="AL79" s="34"/>
    </row>
    <row r="80" spans="3:38" x14ac:dyDescent="0.25">
      <c r="C80" s="33"/>
      <c r="D80" s="33"/>
      <c r="E80" s="33"/>
      <c r="F80" s="34"/>
      <c r="G80" s="34"/>
      <c r="H80" s="34"/>
      <c r="I80" s="34"/>
      <c r="J80" s="34"/>
      <c r="K80" s="34"/>
      <c r="L80" s="34"/>
      <c r="M80" s="34"/>
      <c r="N80" s="121"/>
      <c r="O80" s="34"/>
      <c r="P80" s="76"/>
      <c r="Q80" s="34"/>
      <c r="R80" s="34"/>
      <c r="S80" s="121"/>
      <c r="T80" s="34"/>
      <c r="U80" s="34"/>
      <c r="V80" s="34"/>
      <c r="W80" s="121"/>
      <c r="Y80" s="34"/>
      <c r="Z80" s="121"/>
      <c r="AB80" s="34"/>
      <c r="AC80" s="121"/>
      <c r="AE80" s="34"/>
      <c r="AF80" s="121"/>
      <c r="AH80" s="34"/>
      <c r="AI80" s="121"/>
      <c r="AL80" s="34"/>
    </row>
    <row r="81" spans="3:38" x14ac:dyDescent="0.25">
      <c r="C81" s="33"/>
      <c r="D81" s="33"/>
      <c r="E81" s="33"/>
      <c r="F81" s="34"/>
      <c r="G81" s="34"/>
      <c r="H81" s="34"/>
      <c r="I81" s="34"/>
      <c r="J81" s="34"/>
      <c r="K81" s="34"/>
      <c r="L81" s="34"/>
      <c r="M81" s="34"/>
      <c r="N81" s="121"/>
      <c r="O81" s="34"/>
      <c r="P81" s="76"/>
      <c r="Q81" s="34"/>
      <c r="R81" s="34"/>
      <c r="S81" s="121"/>
      <c r="T81" s="34"/>
      <c r="U81" s="34"/>
      <c r="V81" s="34"/>
      <c r="W81" s="121"/>
      <c r="Y81" s="34"/>
      <c r="Z81" s="121"/>
      <c r="AB81" s="34"/>
      <c r="AC81" s="121"/>
      <c r="AE81" s="34"/>
      <c r="AF81" s="121"/>
      <c r="AH81" s="34"/>
      <c r="AI81" s="121"/>
      <c r="AL81" s="34"/>
    </row>
    <row r="82" spans="3:38" x14ac:dyDescent="0.25">
      <c r="C82" s="33"/>
      <c r="D82" s="33"/>
      <c r="E82" s="33"/>
      <c r="F82" s="34"/>
      <c r="G82" s="34"/>
      <c r="H82" s="34"/>
      <c r="I82" s="34"/>
      <c r="J82" s="34"/>
      <c r="K82" s="34"/>
      <c r="L82" s="34"/>
      <c r="M82" s="34"/>
      <c r="N82" s="121"/>
      <c r="O82" s="34"/>
      <c r="P82" s="76"/>
      <c r="Q82" s="34"/>
      <c r="R82" s="34"/>
      <c r="S82" s="121"/>
      <c r="T82" s="34"/>
      <c r="U82" s="34"/>
      <c r="V82" s="34"/>
      <c r="W82" s="121"/>
      <c r="Y82" s="34"/>
      <c r="Z82" s="121"/>
      <c r="AB82" s="34"/>
      <c r="AC82" s="121"/>
      <c r="AE82" s="34"/>
      <c r="AF82" s="121"/>
      <c r="AH82" s="34"/>
      <c r="AI82" s="121"/>
    </row>
    <row r="83" spans="3:38" x14ac:dyDescent="0.25">
      <c r="C83" s="33"/>
      <c r="D83" s="33"/>
      <c r="E83" s="33"/>
      <c r="F83" s="34"/>
      <c r="G83" s="34"/>
      <c r="H83" s="34"/>
      <c r="I83" s="34"/>
      <c r="J83" s="34"/>
      <c r="K83" s="34"/>
      <c r="L83" s="34"/>
      <c r="M83" s="34"/>
      <c r="N83" s="121"/>
      <c r="O83" s="34"/>
      <c r="P83" s="76"/>
      <c r="Q83" s="34"/>
      <c r="R83" s="34"/>
      <c r="S83" s="121"/>
      <c r="T83" s="34"/>
      <c r="U83" s="77"/>
      <c r="V83" s="34"/>
      <c r="W83" s="121"/>
      <c r="X83" s="77"/>
      <c r="Y83" s="34"/>
      <c r="Z83" s="121"/>
      <c r="AA83" s="77"/>
      <c r="AB83" s="34"/>
      <c r="AC83" s="121"/>
      <c r="AD83" s="77"/>
      <c r="AE83" s="34"/>
      <c r="AF83" s="121"/>
      <c r="AG83" s="77"/>
      <c r="AH83" s="34"/>
      <c r="AI83" s="121"/>
      <c r="AJ83" s="77"/>
      <c r="AK83" s="77"/>
      <c r="AL83" s="77"/>
    </row>
    <row r="84" spans="3:38" x14ac:dyDescent="0.25">
      <c r="C84" s="33"/>
      <c r="D84" s="33"/>
      <c r="E84" s="33"/>
      <c r="F84" s="34"/>
      <c r="G84" s="34"/>
      <c r="H84" s="34"/>
      <c r="I84" s="34"/>
      <c r="J84" s="34"/>
      <c r="K84" s="34"/>
      <c r="L84" s="34"/>
      <c r="M84" s="34"/>
      <c r="N84" s="121"/>
      <c r="O84" s="34"/>
      <c r="P84" s="76"/>
      <c r="Q84" s="34"/>
      <c r="R84" s="34"/>
      <c r="S84" s="121"/>
      <c r="T84" s="34"/>
      <c r="U84" s="34"/>
      <c r="V84" s="34"/>
      <c r="W84" s="121"/>
      <c r="X84" s="34"/>
      <c r="Y84" s="34"/>
      <c r="Z84" s="121"/>
      <c r="AA84" s="34"/>
      <c r="AB84" s="34"/>
      <c r="AC84" s="121"/>
      <c r="AD84" s="34"/>
      <c r="AE84" s="34"/>
      <c r="AF84" s="121"/>
      <c r="AG84" s="34"/>
      <c r="AH84" s="34"/>
      <c r="AI84" s="121"/>
      <c r="AJ84" s="34"/>
      <c r="AK84" s="34"/>
      <c r="AL84" s="34"/>
    </row>
    <row r="85" spans="3:38" ht="13.5" x14ac:dyDescent="0.25">
      <c r="C85" s="69"/>
      <c r="D85" s="69"/>
      <c r="E85" s="69"/>
      <c r="F85" s="34"/>
      <c r="G85" s="34"/>
      <c r="H85" s="34"/>
      <c r="I85" s="34"/>
      <c r="J85" s="34"/>
      <c r="K85" s="34"/>
      <c r="L85" s="34"/>
      <c r="M85" s="34"/>
      <c r="N85" s="121"/>
      <c r="O85" s="34"/>
      <c r="P85" s="76"/>
      <c r="Q85" s="34"/>
      <c r="R85" s="34"/>
      <c r="S85" s="121"/>
      <c r="T85" s="34"/>
      <c r="U85" s="34"/>
      <c r="V85" s="34"/>
      <c r="W85" s="121"/>
      <c r="X85" s="34"/>
      <c r="Y85" s="34"/>
      <c r="Z85" s="121"/>
      <c r="AA85" s="34"/>
      <c r="AB85" s="34"/>
      <c r="AC85" s="121"/>
      <c r="AD85" s="34"/>
      <c r="AE85" s="34"/>
      <c r="AF85" s="121"/>
      <c r="AG85" s="34"/>
      <c r="AH85" s="34"/>
      <c r="AI85" s="121"/>
      <c r="AJ85" s="34"/>
      <c r="AK85" s="34"/>
      <c r="AL85" s="34"/>
    </row>
    <row r="86" spans="3:38" x14ac:dyDescent="0.25">
      <c r="C86" s="33"/>
      <c r="D86" s="33"/>
      <c r="E86" s="33"/>
      <c r="F86" s="34"/>
      <c r="G86" s="34"/>
      <c r="H86" s="34"/>
      <c r="I86" s="34"/>
      <c r="J86" s="34"/>
      <c r="K86" s="34"/>
      <c r="L86" s="34"/>
      <c r="M86" s="34"/>
      <c r="N86" s="121"/>
      <c r="O86" s="34"/>
      <c r="P86" s="76"/>
      <c r="Q86" s="34"/>
      <c r="R86" s="34"/>
      <c r="S86" s="121"/>
      <c r="T86" s="34"/>
      <c r="U86" s="34"/>
      <c r="V86" s="34"/>
      <c r="W86" s="121"/>
      <c r="X86" s="34"/>
      <c r="Y86" s="34"/>
      <c r="Z86" s="121"/>
      <c r="AA86" s="34"/>
      <c r="AB86" s="34"/>
      <c r="AC86" s="121"/>
      <c r="AD86" s="34"/>
      <c r="AE86" s="34"/>
      <c r="AF86" s="121"/>
      <c r="AG86" s="34"/>
      <c r="AH86" s="34"/>
      <c r="AI86" s="121"/>
      <c r="AJ86" s="34"/>
      <c r="AK86" s="34"/>
      <c r="AL86" s="34"/>
    </row>
    <row r="87" spans="3:38" x14ac:dyDescent="0.25">
      <c r="C87" s="33"/>
      <c r="D87" s="33"/>
      <c r="E87" s="33"/>
      <c r="F87" s="34"/>
      <c r="G87" s="34"/>
      <c r="H87" s="34"/>
      <c r="I87" s="34"/>
      <c r="J87" s="34"/>
      <c r="K87" s="34"/>
      <c r="L87" s="34"/>
      <c r="M87" s="34"/>
      <c r="N87" s="121"/>
      <c r="O87" s="34"/>
      <c r="P87" s="76"/>
      <c r="Q87" s="34"/>
      <c r="R87" s="34"/>
      <c r="S87" s="121"/>
      <c r="T87" s="34"/>
      <c r="U87" s="34"/>
      <c r="V87" s="34"/>
      <c r="W87" s="121"/>
      <c r="X87" s="34"/>
      <c r="Y87" s="34"/>
      <c r="Z87" s="121"/>
      <c r="AA87" s="34"/>
      <c r="AB87" s="34"/>
      <c r="AC87" s="121"/>
      <c r="AD87" s="34"/>
      <c r="AE87" s="34"/>
      <c r="AF87" s="121"/>
      <c r="AG87" s="34"/>
      <c r="AH87" s="34"/>
      <c r="AI87" s="121"/>
      <c r="AJ87" s="34"/>
      <c r="AK87" s="34"/>
      <c r="AL87" s="34"/>
    </row>
    <row r="88" spans="3:38" x14ac:dyDescent="0.25">
      <c r="C88" s="33"/>
      <c r="D88" s="33"/>
      <c r="E88" s="33"/>
      <c r="F88" s="34"/>
      <c r="G88" s="34"/>
      <c r="H88" s="34"/>
      <c r="I88" s="34"/>
      <c r="J88" s="34"/>
      <c r="K88" s="34"/>
      <c r="L88" s="34"/>
      <c r="M88" s="34"/>
      <c r="N88" s="121"/>
      <c r="O88" s="34"/>
      <c r="P88" s="76"/>
      <c r="Q88" s="34"/>
      <c r="R88" s="34"/>
      <c r="S88" s="121"/>
      <c r="T88" s="34"/>
      <c r="U88" s="34"/>
      <c r="V88" s="34"/>
      <c r="W88" s="121"/>
      <c r="X88" s="34"/>
      <c r="Y88" s="34"/>
      <c r="Z88" s="121"/>
      <c r="AA88" s="34"/>
      <c r="AB88" s="34"/>
      <c r="AC88" s="121"/>
      <c r="AD88" s="34"/>
      <c r="AE88" s="34"/>
      <c r="AF88" s="121"/>
      <c r="AG88" s="34"/>
      <c r="AH88" s="34"/>
      <c r="AI88" s="121"/>
      <c r="AJ88" s="34"/>
      <c r="AK88" s="34"/>
      <c r="AL88" s="34"/>
    </row>
    <row r="89" spans="3:38" x14ac:dyDescent="0.25">
      <c r="C89" s="33"/>
      <c r="D89" s="33"/>
      <c r="E89" s="33"/>
      <c r="F89" s="34"/>
      <c r="G89" s="34"/>
      <c r="H89" s="34"/>
      <c r="I89" s="34"/>
      <c r="J89" s="34"/>
      <c r="K89" s="34"/>
      <c r="L89" s="34"/>
      <c r="M89" s="34"/>
      <c r="N89" s="121"/>
      <c r="O89" s="34"/>
      <c r="P89" s="76"/>
      <c r="Q89" s="34"/>
      <c r="R89" s="34"/>
      <c r="S89" s="121"/>
      <c r="T89" s="34"/>
      <c r="U89" s="34"/>
      <c r="V89" s="34"/>
      <c r="W89" s="121"/>
      <c r="X89" s="34"/>
      <c r="Y89" s="34"/>
      <c r="Z89" s="121"/>
      <c r="AA89" s="34"/>
      <c r="AB89" s="34"/>
      <c r="AC89" s="121"/>
      <c r="AD89" s="34"/>
      <c r="AE89" s="34"/>
      <c r="AF89" s="121"/>
      <c r="AG89" s="34"/>
      <c r="AH89" s="34"/>
      <c r="AI89" s="121"/>
      <c r="AJ89" s="34"/>
      <c r="AK89" s="34"/>
      <c r="AL89" s="34"/>
    </row>
    <row r="90" spans="3:38" x14ac:dyDescent="0.25">
      <c r="C90" s="33"/>
      <c r="D90" s="33"/>
      <c r="E90" s="33"/>
      <c r="F90" s="34"/>
      <c r="G90" s="34"/>
      <c r="H90" s="34"/>
      <c r="I90" s="34"/>
      <c r="J90" s="34"/>
      <c r="K90" s="34"/>
      <c r="L90" s="34"/>
      <c r="M90" s="34"/>
      <c r="N90" s="121"/>
      <c r="O90" s="34"/>
      <c r="P90" s="76"/>
      <c r="Q90" s="34"/>
      <c r="R90" s="34"/>
      <c r="S90" s="121"/>
      <c r="T90" s="34"/>
      <c r="U90" s="34"/>
      <c r="V90" s="34"/>
      <c r="W90" s="121"/>
      <c r="X90" s="34"/>
      <c r="Y90" s="34"/>
      <c r="Z90" s="121"/>
      <c r="AA90" s="34"/>
      <c r="AB90" s="34"/>
      <c r="AC90" s="121"/>
      <c r="AD90" s="34"/>
      <c r="AE90" s="34"/>
      <c r="AF90" s="121"/>
      <c r="AG90" s="34"/>
      <c r="AH90" s="34"/>
      <c r="AI90" s="121"/>
      <c r="AJ90" s="34"/>
      <c r="AK90" s="34"/>
      <c r="AL90" s="34"/>
    </row>
    <row r="91" spans="3:38" x14ac:dyDescent="0.25">
      <c r="C91" s="33"/>
      <c r="D91" s="33"/>
      <c r="E91" s="33"/>
      <c r="F91" s="34"/>
      <c r="G91" s="34"/>
      <c r="H91" s="34"/>
      <c r="I91" s="34"/>
      <c r="J91" s="34"/>
      <c r="K91" s="34"/>
      <c r="L91" s="34"/>
      <c r="M91" s="34"/>
      <c r="N91" s="121"/>
      <c r="O91" s="34"/>
      <c r="P91" s="76"/>
      <c r="Q91" s="34"/>
      <c r="R91" s="34"/>
      <c r="S91" s="121"/>
      <c r="T91" s="34"/>
      <c r="U91" s="34"/>
      <c r="V91" s="34"/>
      <c r="W91" s="121"/>
      <c r="X91" s="34"/>
      <c r="Y91" s="34"/>
      <c r="Z91" s="121"/>
      <c r="AA91" s="34"/>
      <c r="AB91" s="34"/>
      <c r="AC91" s="121"/>
      <c r="AD91" s="34"/>
      <c r="AE91" s="34"/>
      <c r="AF91" s="121"/>
      <c r="AG91" s="34"/>
      <c r="AH91" s="34"/>
      <c r="AI91" s="121"/>
      <c r="AJ91" s="34"/>
      <c r="AK91" s="34"/>
      <c r="AL91" s="34"/>
    </row>
    <row r="92" spans="3:38" x14ac:dyDescent="0.25">
      <c r="C92" s="33"/>
      <c r="D92" s="33"/>
      <c r="E92" s="33"/>
      <c r="F92" s="34"/>
      <c r="G92" s="34"/>
      <c r="H92" s="34"/>
      <c r="I92" s="34"/>
      <c r="J92" s="34"/>
      <c r="K92" s="34"/>
      <c r="L92" s="34"/>
      <c r="M92" s="34"/>
      <c r="N92" s="121"/>
      <c r="O92" s="34"/>
      <c r="P92" s="76"/>
      <c r="Q92" s="34"/>
      <c r="R92" s="34"/>
      <c r="S92" s="121"/>
      <c r="T92" s="34"/>
      <c r="U92" s="34"/>
      <c r="V92" s="34"/>
      <c r="W92" s="121"/>
      <c r="X92" s="34"/>
      <c r="Y92" s="34"/>
      <c r="Z92" s="121"/>
      <c r="AA92" s="34"/>
      <c r="AB92" s="34"/>
      <c r="AC92" s="121"/>
      <c r="AD92" s="34"/>
      <c r="AE92" s="34"/>
      <c r="AF92" s="121"/>
      <c r="AG92" s="34"/>
      <c r="AH92" s="34"/>
      <c r="AI92" s="121"/>
      <c r="AJ92" s="34"/>
      <c r="AK92" s="34"/>
      <c r="AL92" s="34"/>
    </row>
    <row r="93" spans="3:38" x14ac:dyDescent="0.25">
      <c r="C93" s="33"/>
      <c r="D93" s="33"/>
      <c r="E93" s="33"/>
      <c r="F93" s="34"/>
      <c r="G93" s="34"/>
      <c r="H93" s="34"/>
      <c r="I93" s="34"/>
      <c r="J93" s="34"/>
      <c r="K93" s="34"/>
      <c r="L93" s="34"/>
      <c r="M93" s="34"/>
      <c r="N93" s="121"/>
      <c r="O93" s="34"/>
      <c r="P93" s="76"/>
      <c r="Q93" s="34"/>
      <c r="R93" s="34"/>
      <c r="S93" s="121"/>
      <c r="T93" s="34"/>
      <c r="U93" s="34"/>
      <c r="V93" s="34"/>
      <c r="W93" s="121"/>
      <c r="X93" s="34"/>
      <c r="Y93" s="34"/>
      <c r="Z93" s="121"/>
      <c r="AA93" s="34"/>
      <c r="AB93" s="34"/>
      <c r="AC93" s="121"/>
      <c r="AD93" s="34"/>
      <c r="AE93" s="34"/>
      <c r="AF93" s="121"/>
      <c r="AG93" s="34"/>
      <c r="AH93" s="34"/>
      <c r="AI93" s="121"/>
      <c r="AJ93" s="34"/>
      <c r="AK93" s="34"/>
      <c r="AL93" s="34"/>
    </row>
    <row r="94" spans="3:38" x14ac:dyDescent="0.25">
      <c r="C94" s="33"/>
      <c r="D94" s="33"/>
      <c r="E94" s="33"/>
      <c r="F94" s="34"/>
      <c r="G94" s="34"/>
      <c r="H94" s="34"/>
      <c r="I94" s="34"/>
      <c r="J94" s="34"/>
      <c r="K94" s="34"/>
      <c r="L94" s="34"/>
      <c r="M94" s="34"/>
      <c r="N94" s="121"/>
      <c r="O94" s="34"/>
      <c r="P94" s="76"/>
      <c r="Q94" s="34"/>
      <c r="R94" s="34"/>
      <c r="S94" s="121"/>
      <c r="T94" s="34"/>
      <c r="U94" s="34"/>
      <c r="V94" s="34"/>
      <c r="W94" s="121"/>
      <c r="X94" s="34"/>
      <c r="Y94" s="34"/>
      <c r="Z94" s="121"/>
      <c r="AA94" s="34"/>
      <c r="AB94" s="34"/>
      <c r="AC94" s="121"/>
      <c r="AD94" s="34"/>
      <c r="AE94" s="34"/>
      <c r="AF94" s="121"/>
      <c r="AG94" s="34"/>
      <c r="AH94" s="34"/>
      <c r="AI94" s="121"/>
      <c r="AJ94" s="34"/>
      <c r="AK94" s="34"/>
      <c r="AL94" s="34"/>
    </row>
    <row r="95" spans="3:38" x14ac:dyDescent="0.25">
      <c r="C95" s="33"/>
      <c r="D95" s="33"/>
      <c r="E95" s="33"/>
      <c r="F95" s="34"/>
      <c r="G95" s="34"/>
      <c r="H95" s="34"/>
      <c r="I95" s="34"/>
      <c r="J95" s="34"/>
      <c r="K95" s="34"/>
      <c r="L95" s="34"/>
      <c r="M95" s="34"/>
      <c r="N95" s="121"/>
      <c r="O95" s="34"/>
      <c r="P95" s="76"/>
      <c r="Q95" s="34"/>
      <c r="R95" s="34"/>
      <c r="S95" s="121"/>
      <c r="T95" s="34"/>
      <c r="U95" s="34"/>
      <c r="V95" s="34"/>
      <c r="W95" s="121"/>
      <c r="X95" s="34"/>
      <c r="Y95" s="34"/>
      <c r="Z95" s="121"/>
      <c r="AA95" s="34"/>
      <c r="AB95" s="34"/>
      <c r="AC95" s="121"/>
      <c r="AD95" s="34"/>
      <c r="AE95" s="34"/>
      <c r="AF95" s="121"/>
      <c r="AG95" s="34"/>
      <c r="AH95" s="34"/>
      <c r="AI95" s="121"/>
      <c r="AJ95" s="34"/>
      <c r="AK95" s="34"/>
      <c r="AL95" s="34"/>
    </row>
    <row r="96" spans="3:38" x14ac:dyDescent="0.25">
      <c r="C96" s="33"/>
      <c r="D96" s="33"/>
      <c r="E96" s="33"/>
      <c r="F96" s="34"/>
      <c r="G96" s="34"/>
      <c r="H96" s="34"/>
      <c r="I96" s="34"/>
      <c r="J96" s="34"/>
      <c r="K96" s="34"/>
      <c r="L96" s="34"/>
      <c r="M96" s="34"/>
      <c r="N96" s="121"/>
      <c r="O96" s="34"/>
      <c r="P96" s="76"/>
      <c r="Q96" s="34"/>
      <c r="R96" s="34"/>
      <c r="S96" s="121"/>
      <c r="T96" s="34"/>
      <c r="U96" s="34"/>
      <c r="V96" s="34"/>
      <c r="W96" s="121"/>
      <c r="X96" s="34"/>
      <c r="Y96" s="34"/>
      <c r="Z96" s="121"/>
      <c r="AA96" s="34"/>
      <c r="AB96" s="34"/>
      <c r="AC96" s="121"/>
      <c r="AD96" s="34"/>
      <c r="AE96" s="34"/>
      <c r="AF96" s="121"/>
      <c r="AG96" s="34"/>
      <c r="AH96" s="34"/>
      <c r="AI96" s="121"/>
      <c r="AJ96" s="34"/>
      <c r="AK96" s="34"/>
      <c r="AL96" s="34"/>
    </row>
    <row r="97" spans="3:39" x14ac:dyDescent="0.25">
      <c r="C97" s="33"/>
      <c r="D97" s="33"/>
      <c r="E97" s="33"/>
      <c r="F97" s="34"/>
      <c r="G97" s="34"/>
      <c r="H97" s="34"/>
      <c r="I97" s="34"/>
      <c r="J97" s="34"/>
      <c r="K97" s="34"/>
      <c r="L97" s="34"/>
      <c r="M97" s="34"/>
      <c r="N97" s="121"/>
      <c r="O97" s="34"/>
      <c r="P97" s="34"/>
      <c r="Q97" s="34"/>
      <c r="R97" s="34"/>
      <c r="S97" s="121"/>
      <c r="T97" s="34"/>
      <c r="U97" s="34"/>
      <c r="V97" s="34"/>
      <c r="W97" s="121"/>
      <c r="X97" s="34"/>
      <c r="Y97" s="34"/>
      <c r="Z97" s="121"/>
      <c r="AA97" s="34"/>
      <c r="AB97" s="34"/>
      <c r="AC97" s="121"/>
      <c r="AD97" s="34"/>
      <c r="AE97" s="34"/>
      <c r="AF97" s="121"/>
      <c r="AG97" s="34"/>
      <c r="AH97" s="34"/>
      <c r="AI97" s="121"/>
      <c r="AJ97" s="34"/>
      <c r="AK97" s="34"/>
      <c r="AL97" s="34"/>
    </row>
    <row r="98" spans="3:39" x14ac:dyDescent="0.25">
      <c r="C98" s="33"/>
      <c r="D98" s="33"/>
      <c r="E98" s="33"/>
      <c r="F98" s="34"/>
      <c r="G98" s="34"/>
      <c r="H98" s="34"/>
      <c r="I98" s="34"/>
      <c r="J98" s="34"/>
      <c r="K98" s="34"/>
      <c r="L98" s="34"/>
      <c r="M98" s="34"/>
      <c r="N98" s="121"/>
      <c r="O98" s="34"/>
      <c r="P98" s="34"/>
      <c r="Q98" s="34"/>
      <c r="R98" s="34"/>
      <c r="S98" s="121"/>
      <c r="T98" s="34"/>
      <c r="U98" s="34"/>
      <c r="V98" s="34"/>
      <c r="W98" s="121"/>
      <c r="X98" s="34"/>
      <c r="Y98" s="34"/>
      <c r="Z98" s="121"/>
      <c r="AA98" s="34"/>
      <c r="AB98" s="34"/>
      <c r="AC98" s="121"/>
      <c r="AD98" s="34"/>
      <c r="AE98" s="34"/>
      <c r="AF98" s="121"/>
      <c r="AG98" s="34"/>
      <c r="AH98" s="34"/>
      <c r="AI98" s="121"/>
      <c r="AJ98" s="34"/>
      <c r="AK98" s="34"/>
      <c r="AL98" s="34"/>
    </row>
    <row r="99" spans="3:39" x14ac:dyDescent="0.25">
      <c r="C99" s="33"/>
      <c r="D99" s="33"/>
      <c r="E99" s="33"/>
      <c r="F99" s="34"/>
      <c r="G99" s="34"/>
      <c r="H99" s="34"/>
      <c r="I99" s="34"/>
      <c r="J99" s="34"/>
      <c r="K99" s="34"/>
      <c r="L99" s="34"/>
      <c r="M99" s="34"/>
      <c r="N99" s="121"/>
      <c r="O99" s="34"/>
      <c r="P99" s="34"/>
      <c r="Q99" s="34"/>
      <c r="R99" s="34"/>
      <c r="S99" s="121"/>
      <c r="T99" s="34"/>
      <c r="U99" s="34"/>
      <c r="V99" s="34"/>
      <c r="W99" s="121"/>
      <c r="X99" s="34"/>
      <c r="Y99" s="34"/>
      <c r="Z99" s="121"/>
      <c r="AA99" s="34"/>
      <c r="AB99" s="34"/>
      <c r="AC99" s="121"/>
      <c r="AD99" s="34"/>
      <c r="AE99" s="34"/>
      <c r="AF99" s="121"/>
      <c r="AG99" s="34"/>
      <c r="AH99" s="34"/>
      <c r="AI99" s="121"/>
      <c r="AJ99" s="34"/>
      <c r="AK99" s="34"/>
      <c r="AL99" s="34"/>
    </row>
    <row r="100" spans="3:39" x14ac:dyDescent="0.25">
      <c r="C100" s="33"/>
      <c r="D100" s="33"/>
      <c r="E100" s="33"/>
      <c r="F100" s="34"/>
      <c r="G100" s="34"/>
      <c r="H100" s="34"/>
      <c r="I100" s="34"/>
      <c r="J100" s="34"/>
      <c r="K100" s="34"/>
      <c r="L100" s="34"/>
      <c r="M100" s="34"/>
      <c r="N100" s="121"/>
      <c r="O100" s="34"/>
      <c r="P100" s="34"/>
      <c r="Q100" s="34"/>
      <c r="R100" s="34"/>
      <c r="S100" s="121"/>
      <c r="T100" s="34"/>
      <c r="U100" s="34"/>
      <c r="V100" s="34"/>
      <c r="W100" s="121"/>
      <c r="X100" s="34"/>
      <c r="Y100" s="34"/>
      <c r="Z100" s="121"/>
      <c r="AA100" s="34"/>
      <c r="AB100" s="34"/>
      <c r="AC100" s="121"/>
      <c r="AD100" s="34"/>
      <c r="AE100" s="34"/>
      <c r="AF100" s="121"/>
      <c r="AG100" s="34"/>
      <c r="AH100" s="34"/>
      <c r="AI100" s="121"/>
      <c r="AJ100" s="34"/>
      <c r="AK100" s="34"/>
      <c r="AL100" s="34"/>
      <c r="AM100" s="78"/>
    </row>
    <row r="101" spans="3:39" x14ac:dyDescent="0.25">
      <c r="C101" s="33"/>
      <c r="D101" s="33"/>
      <c r="E101" s="33"/>
      <c r="F101" s="34"/>
      <c r="G101" s="34"/>
      <c r="H101" s="34"/>
      <c r="I101" s="34"/>
      <c r="J101" s="34"/>
      <c r="K101" s="34"/>
      <c r="L101" s="34"/>
      <c r="M101" s="34"/>
      <c r="N101" s="121"/>
      <c r="O101" s="34"/>
      <c r="P101" s="34"/>
      <c r="Q101" s="34"/>
      <c r="R101" s="34"/>
      <c r="S101" s="121"/>
      <c r="T101" s="34"/>
      <c r="U101" s="34"/>
      <c r="V101" s="34"/>
      <c r="W101" s="121"/>
      <c r="X101" s="34"/>
      <c r="Y101" s="34"/>
      <c r="Z101" s="121"/>
      <c r="AA101" s="34"/>
      <c r="AB101" s="34"/>
      <c r="AC101" s="121"/>
      <c r="AD101" s="34"/>
      <c r="AE101" s="34"/>
      <c r="AF101" s="121"/>
      <c r="AG101" s="34"/>
      <c r="AH101" s="34"/>
      <c r="AI101" s="121"/>
      <c r="AJ101" s="34"/>
      <c r="AK101" s="34"/>
      <c r="AL101" s="34"/>
    </row>
    <row r="102" spans="3:39" x14ac:dyDescent="0.25">
      <c r="C102" s="33"/>
      <c r="D102" s="33"/>
      <c r="E102" s="33"/>
      <c r="F102" s="34"/>
      <c r="G102" s="34"/>
      <c r="H102" s="34"/>
      <c r="I102" s="34"/>
      <c r="J102" s="34"/>
      <c r="K102" s="34"/>
      <c r="L102" s="34"/>
      <c r="M102" s="34"/>
      <c r="N102" s="121"/>
      <c r="O102" s="34"/>
      <c r="P102" s="34"/>
      <c r="Q102" s="34"/>
      <c r="R102" s="34"/>
      <c r="S102" s="121"/>
      <c r="T102" s="34"/>
      <c r="U102" s="34"/>
      <c r="V102" s="34"/>
      <c r="W102" s="121"/>
      <c r="X102" s="34"/>
      <c r="Y102" s="34"/>
      <c r="Z102" s="121"/>
      <c r="AA102" s="34"/>
      <c r="AB102" s="34"/>
      <c r="AC102" s="121"/>
      <c r="AD102" s="34"/>
      <c r="AE102" s="34"/>
      <c r="AF102" s="121"/>
      <c r="AG102" s="34"/>
      <c r="AH102" s="34"/>
      <c r="AI102" s="121"/>
      <c r="AJ102" s="34"/>
      <c r="AK102" s="34"/>
      <c r="AL102" s="34"/>
    </row>
    <row r="103" spans="3:39" x14ac:dyDescent="0.25">
      <c r="C103" s="33"/>
      <c r="D103" s="33"/>
      <c r="E103" s="33"/>
      <c r="F103" s="34"/>
      <c r="G103" s="34"/>
      <c r="H103" s="34"/>
      <c r="I103" s="34"/>
      <c r="J103" s="34"/>
      <c r="K103" s="34"/>
      <c r="L103" s="34"/>
      <c r="M103" s="34"/>
      <c r="N103" s="121"/>
      <c r="O103" s="34"/>
      <c r="P103" s="34"/>
      <c r="Q103" s="34"/>
      <c r="R103" s="34"/>
      <c r="S103" s="121"/>
      <c r="T103" s="34"/>
      <c r="U103" s="34"/>
      <c r="V103" s="34"/>
      <c r="W103" s="121"/>
      <c r="X103" s="34"/>
      <c r="Y103" s="34"/>
      <c r="Z103" s="121"/>
      <c r="AA103" s="34"/>
      <c r="AB103" s="34"/>
      <c r="AC103" s="121"/>
      <c r="AD103" s="34"/>
      <c r="AE103" s="34"/>
      <c r="AF103" s="121"/>
      <c r="AG103" s="34"/>
      <c r="AH103" s="34"/>
      <c r="AI103" s="121"/>
      <c r="AJ103" s="34"/>
      <c r="AK103" s="34"/>
      <c r="AL103" s="34"/>
    </row>
    <row r="104" spans="3:39" x14ac:dyDescent="0.25">
      <c r="C104" s="33"/>
      <c r="D104" s="33"/>
      <c r="E104" s="33"/>
      <c r="F104" s="34"/>
      <c r="G104" s="34"/>
      <c r="H104" s="34"/>
      <c r="I104" s="34"/>
      <c r="J104" s="34"/>
      <c r="K104" s="34"/>
      <c r="L104" s="34"/>
      <c r="M104" s="34"/>
      <c r="N104" s="121"/>
      <c r="O104" s="34"/>
      <c r="P104" s="34"/>
      <c r="Q104" s="34"/>
      <c r="R104" s="34"/>
      <c r="S104" s="121"/>
      <c r="T104" s="34"/>
      <c r="U104" s="34"/>
      <c r="V104" s="34"/>
      <c r="W104" s="121"/>
      <c r="X104" s="34"/>
      <c r="Y104" s="34"/>
      <c r="Z104" s="121"/>
      <c r="AA104" s="34"/>
      <c r="AB104" s="34"/>
      <c r="AC104" s="121"/>
      <c r="AD104" s="34"/>
      <c r="AE104" s="34"/>
      <c r="AF104" s="121"/>
      <c r="AG104" s="34"/>
      <c r="AH104" s="34"/>
      <c r="AI104" s="121"/>
      <c r="AJ104" s="34"/>
      <c r="AK104" s="34"/>
      <c r="AL104" s="34"/>
    </row>
    <row r="105" spans="3:39" x14ac:dyDescent="0.25">
      <c r="C105" s="33"/>
      <c r="D105" s="33"/>
      <c r="E105" s="33"/>
      <c r="F105" s="34"/>
      <c r="G105" s="34"/>
      <c r="H105" s="34"/>
      <c r="I105" s="34"/>
      <c r="J105" s="34"/>
      <c r="K105" s="34"/>
      <c r="L105" s="34"/>
      <c r="M105" s="34"/>
      <c r="N105" s="121"/>
      <c r="O105" s="34"/>
      <c r="P105" s="34"/>
      <c r="Q105" s="34"/>
      <c r="R105" s="34"/>
      <c r="S105" s="121"/>
      <c r="T105" s="34"/>
      <c r="U105" s="34"/>
      <c r="V105" s="34"/>
      <c r="W105" s="121"/>
      <c r="Y105" s="34"/>
      <c r="Z105" s="121"/>
      <c r="AB105" s="34"/>
      <c r="AC105" s="121"/>
      <c r="AE105" s="34"/>
      <c r="AF105" s="121"/>
      <c r="AH105" s="34"/>
      <c r="AI105" s="121"/>
      <c r="AL105" s="34"/>
    </row>
    <row r="106" spans="3:39" x14ac:dyDescent="0.25">
      <c r="C106" s="33"/>
      <c r="D106" s="33"/>
      <c r="E106" s="33"/>
      <c r="F106" s="34"/>
      <c r="G106" s="34"/>
      <c r="H106" s="34"/>
      <c r="I106" s="34"/>
      <c r="J106" s="34"/>
      <c r="K106" s="34"/>
      <c r="L106" s="34"/>
      <c r="M106" s="34"/>
      <c r="N106" s="121"/>
      <c r="O106" s="34"/>
      <c r="P106" s="34"/>
      <c r="Q106" s="34"/>
      <c r="R106" s="34"/>
      <c r="S106" s="121"/>
      <c r="T106" s="34"/>
      <c r="U106" s="34"/>
      <c r="V106" s="34"/>
      <c r="W106" s="121"/>
      <c r="Y106" s="34"/>
      <c r="Z106" s="121"/>
      <c r="AB106" s="34"/>
      <c r="AC106" s="121"/>
      <c r="AE106" s="34"/>
      <c r="AF106" s="121"/>
      <c r="AH106" s="34"/>
      <c r="AI106" s="121"/>
      <c r="AL106" s="34"/>
    </row>
    <row r="107" spans="3:39" x14ac:dyDescent="0.25">
      <c r="C107" s="33"/>
      <c r="D107" s="33"/>
      <c r="E107" s="33"/>
      <c r="F107" s="34"/>
      <c r="G107" s="34"/>
      <c r="H107" s="34"/>
      <c r="I107" s="34"/>
      <c r="J107" s="34"/>
      <c r="K107" s="34"/>
      <c r="L107" s="34"/>
      <c r="M107" s="34"/>
      <c r="N107" s="121"/>
      <c r="O107" s="34"/>
      <c r="P107" s="34"/>
      <c r="Q107" s="34"/>
      <c r="R107" s="34"/>
      <c r="S107" s="121"/>
      <c r="T107" s="34"/>
      <c r="U107" s="34"/>
      <c r="V107" s="34"/>
      <c r="W107" s="121"/>
      <c r="Y107" s="34"/>
      <c r="Z107" s="121"/>
      <c r="AB107" s="34"/>
      <c r="AC107" s="121"/>
      <c r="AE107" s="34"/>
      <c r="AF107" s="121"/>
      <c r="AH107" s="34"/>
      <c r="AI107" s="121"/>
      <c r="AL107" s="34"/>
    </row>
    <row r="108" spans="3:39" x14ac:dyDescent="0.25">
      <c r="C108" s="33"/>
      <c r="D108" s="33"/>
      <c r="E108" s="33"/>
      <c r="F108" s="34"/>
      <c r="G108" s="34"/>
      <c r="H108" s="34"/>
      <c r="I108" s="34"/>
      <c r="J108" s="34"/>
      <c r="K108" s="34"/>
      <c r="L108" s="34"/>
      <c r="M108" s="34"/>
      <c r="N108" s="121"/>
      <c r="O108" s="34"/>
      <c r="P108" s="34"/>
      <c r="Q108" s="34"/>
      <c r="R108" s="34"/>
      <c r="S108" s="121"/>
      <c r="T108" s="34"/>
      <c r="U108" s="34"/>
      <c r="V108" s="34"/>
      <c r="W108" s="121"/>
      <c r="Y108" s="34"/>
      <c r="Z108" s="121"/>
      <c r="AB108" s="34"/>
      <c r="AC108" s="121"/>
      <c r="AE108" s="34"/>
      <c r="AF108" s="121"/>
      <c r="AH108" s="34"/>
      <c r="AI108" s="121"/>
    </row>
    <row r="109" spans="3:39" x14ac:dyDescent="0.25">
      <c r="C109" s="33"/>
      <c r="D109" s="33"/>
      <c r="E109" s="33"/>
      <c r="F109" s="34"/>
      <c r="G109" s="34"/>
      <c r="H109" s="34"/>
      <c r="I109" s="34"/>
      <c r="J109" s="34"/>
      <c r="K109" s="34"/>
      <c r="L109" s="34"/>
      <c r="M109" s="34"/>
      <c r="N109" s="121"/>
      <c r="O109" s="34"/>
      <c r="P109" s="34"/>
      <c r="Q109" s="34"/>
      <c r="R109" s="34"/>
      <c r="S109" s="121"/>
      <c r="T109" s="34"/>
      <c r="U109" s="34"/>
      <c r="V109" s="34"/>
      <c r="W109" s="121"/>
      <c r="Y109" s="34"/>
      <c r="Z109" s="121"/>
      <c r="AB109" s="34"/>
      <c r="AC109" s="121"/>
      <c r="AE109" s="34"/>
      <c r="AF109" s="121"/>
      <c r="AH109" s="34"/>
      <c r="AI109" s="121"/>
    </row>
    <row r="110" spans="3:39" x14ac:dyDescent="0.25">
      <c r="C110" s="33"/>
      <c r="D110" s="33"/>
      <c r="E110" s="33"/>
      <c r="F110" s="34"/>
      <c r="G110" s="34"/>
      <c r="H110" s="34"/>
      <c r="I110" s="34"/>
      <c r="J110" s="34"/>
      <c r="K110" s="34"/>
      <c r="L110" s="34"/>
      <c r="M110" s="34"/>
      <c r="N110" s="121"/>
      <c r="O110" s="34"/>
      <c r="P110" s="34"/>
      <c r="Q110" s="34"/>
      <c r="R110" s="34"/>
      <c r="S110" s="121"/>
      <c r="T110" s="34"/>
      <c r="U110" s="34"/>
      <c r="V110" s="34"/>
      <c r="W110" s="121"/>
      <c r="Y110" s="34"/>
      <c r="Z110" s="121"/>
      <c r="AB110" s="34"/>
      <c r="AC110" s="121"/>
      <c r="AE110" s="34"/>
      <c r="AF110" s="121"/>
      <c r="AH110" s="34"/>
      <c r="AI110" s="121"/>
    </row>
    <row r="111" spans="3:39" x14ac:dyDescent="0.25">
      <c r="C111" s="33"/>
      <c r="D111" s="33"/>
      <c r="E111" s="33"/>
      <c r="F111" s="34"/>
      <c r="G111" s="34"/>
      <c r="H111" s="34"/>
      <c r="I111" s="34"/>
      <c r="J111" s="34"/>
      <c r="K111" s="34"/>
      <c r="L111" s="34"/>
      <c r="M111" s="34"/>
      <c r="N111" s="121"/>
      <c r="O111" s="34"/>
      <c r="P111" s="34"/>
      <c r="Q111" s="34"/>
      <c r="R111" s="34"/>
      <c r="S111" s="121"/>
      <c r="T111" s="34"/>
      <c r="U111" s="34"/>
      <c r="V111" s="34"/>
      <c r="W111" s="121"/>
      <c r="Y111" s="34"/>
      <c r="Z111" s="121"/>
      <c r="AB111" s="34"/>
      <c r="AC111" s="121"/>
      <c r="AE111" s="34"/>
      <c r="AF111" s="121"/>
      <c r="AH111" s="34"/>
      <c r="AI111" s="121"/>
    </row>
    <row r="112" spans="3:39" x14ac:dyDescent="0.25">
      <c r="C112" s="33"/>
      <c r="D112" s="33"/>
      <c r="E112" s="33"/>
      <c r="F112" s="34"/>
      <c r="G112" s="34"/>
      <c r="H112" s="34"/>
      <c r="I112" s="34"/>
      <c r="J112" s="34"/>
      <c r="K112" s="34"/>
      <c r="L112" s="34"/>
      <c r="M112" s="34"/>
      <c r="N112" s="121"/>
      <c r="O112" s="34"/>
      <c r="P112" s="34"/>
      <c r="Q112" s="34"/>
      <c r="R112" s="34"/>
      <c r="S112" s="121"/>
      <c r="T112" s="34"/>
      <c r="U112" s="34"/>
      <c r="V112" s="34"/>
      <c r="W112" s="121"/>
      <c r="Y112" s="34"/>
      <c r="Z112" s="121"/>
      <c r="AB112" s="34"/>
      <c r="AC112" s="121"/>
      <c r="AE112" s="34"/>
      <c r="AF112" s="121"/>
      <c r="AH112" s="34"/>
      <c r="AI112" s="121"/>
    </row>
    <row r="113" spans="1:40" x14ac:dyDescent="0.25">
      <c r="A113" s="78"/>
      <c r="B113" s="78"/>
      <c r="C113" s="33"/>
      <c r="D113" s="33"/>
      <c r="E113" s="33"/>
      <c r="F113" s="34"/>
      <c r="G113" s="34"/>
      <c r="H113" s="34"/>
      <c r="I113" s="34"/>
      <c r="J113" s="34"/>
      <c r="K113" s="34"/>
      <c r="L113" s="34"/>
      <c r="M113" s="34"/>
      <c r="N113" s="121"/>
      <c r="O113" s="34"/>
      <c r="P113" s="34"/>
      <c r="Q113" s="34"/>
      <c r="R113" s="34"/>
      <c r="S113" s="121"/>
      <c r="T113" s="34"/>
      <c r="U113" s="34"/>
      <c r="V113" s="34"/>
      <c r="W113" s="121"/>
      <c r="Y113" s="34"/>
      <c r="Z113" s="121"/>
      <c r="AB113" s="34"/>
      <c r="AC113" s="121"/>
      <c r="AE113" s="34"/>
      <c r="AF113" s="121"/>
      <c r="AH113" s="34"/>
      <c r="AI113" s="121"/>
    </row>
    <row r="114" spans="1:40" x14ac:dyDescent="0.25">
      <c r="C114" s="33"/>
      <c r="D114" s="33"/>
      <c r="E114" s="33"/>
      <c r="F114" s="34"/>
      <c r="G114" s="34"/>
      <c r="H114" s="34"/>
      <c r="I114" s="34"/>
      <c r="J114" s="34"/>
      <c r="K114" s="34"/>
      <c r="L114" s="34"/>
      <c r="M114" s="34"/>
      <c r="N114" s="121"/>
      <c r="O114" s="34"/>
      <c r="P114" s="34"/>
      <c r="Q114" s="34"/>
      <c r="R114" s="34"/>
      <c r="S114" s="121"/>
      <c r="T114" s="34"/>
      <c r="U114" s="34"/>
      <c r="V114" s="34"/>
      <c r="W114" s="121"/>
      <c r="Y114" s="34"/>
      <c r="Z114" s="121"/>
      <c r="AB114" s="34"/>
      <c r="AC114" s="121"/>
      <c r="AE114" s="34"/>
      <c r="AF114" s="121"/>
      <c r="AH114" s="34"/>
      <c r="AI114" s="121"/>
    </row>
    <row r="115" spans="1:40" x14ac:dyDescent="0.25">
      <c r="C115" s="33"/>
      <c r="D115" s="33"/>
      <c r="E115" s="33"/>
      <c r="F115" s="34"/>
      <c r="G115" s="34"/>
      <c r="H115" s="34"/>
      <c r="I115" s="34"/>
      <c r="J115" s="34"/>
      <c r="K115" s="34"/>
      <c r="L115" s="34"/>
      <c r="M115" s="34"/>
      <c r="N115" s="121"/>
      <c r="O115" s="34"/>
      <c r="P115" s="34"/>
      <c r="Q115" s="34"/>
      <c r="R115" s="34"/>
      <c r="S115" s="121"/>
      <c r="T115" s="34"/>
      <c r="U115" s="34"/>
      <c r="V115" s="34"/>
      <c r="W115" s="121"/>
      <c r="Y115" s="34"/>
      <c r="Z115" s="121"/>
      <c r="AB115" s="34"/>
      <c r="AC115" s="121"/>
      <c r="AE115" s="34"/>
      <c r="AF115" s="121"/>
      <c r="AH115" s="34"/>
      <c r="AI115" s="121"/>
    </row>
    <row r="116" spans="1:40" s="78" customFormat="1" x14ac:dyDescent="0.25">
      <c r="A116" s="32"/>
      <c r="B116" s="32"/>
      <c r="C116" s="33"/>
      <c r="D116" s="33"/>
      <c r="E116" s="33"/>
      <c r="F116" s="34"/>
      <c r="G116" s="34"/>
      <c r="H116" s="34"/>
      <c r="I116" s="34"/>
      <c r="J116" s="34"/>
      <c r="K116" s="34"/>
      <c r="L116" s="34"/>
      <c r="M116" s="34"/>
      <c r="N116" s="121"/>
      <c r="O116" s="34"/>
      <c r="P116" s="34"/>
      <c r="Q116" s="34"/>
      <c r="R116" s="34"/>
      <c r="S116" s="121"/>
      <c r="T116" s="34"/>
      <c r="U116" s="34"/>
      <c r="V116" s="34"/>
      <c r="W116" s="121"/>
      <c r="X116" s="32"/>
      <c r="Y116" s="34"/>
      <c r="Z116" s="121"/>
      <c r="AA116" s="32"/>
      <c r="AB116" s="34"/>
      <c r="AC116" s="121"/>
      <c r="AD116" s="32"/>
      <c r="AE116" s="34"/>
      <c r="AF116" s="121"/>
      <c r="AG116" s="32"/>
      <c r="AH116" s="34"/>
      <c r="AI116" s="121"/>
      <c r="AJ116" s="32"/>
      <c r="AK116" s="32"/>
      <c r="AL116" s="32"/>
      <c r="AM116" s="32"/>
      <c r="AN116" s="32"/>
    </row>
    <row r="117" spans="1:40" x14ac:dyDescent="0.25">
      <c r="C117" s="33"/>
      <c r="D117" s="33"/>
      <c r="E117" s="33"/>
      <c r="F117" s="34"/>
      <c r="G117" s="34"/>
      <c r="H117" s="34"/>
      <c r="I117" s="34"/>
      <c r="J117" s="34"/>
      <c r="K117" s="34"/>
      <c r="L117" s="34"/>
      <c r="M117" s="34"/>
      <c r="N117" s="121"/>
      <c r="O117" s="34"/>
      <c r="P117" s="34"/>
      <c r="Q117" s="34"/>
      <c r="R117" s="34"/>
      <c r="S117" s="121"/>
      <c r="T117" s="34"/>
      <c r="U117" s="34"/>
      <c r="V117" s="34"/>
      <c r="W117" s="121"/>
      <c r="Y117" s="34"/>
      <c r="Z117" s="121"/>
      <c r="AB117" s="34"/>
      <c r="AC117" s="121"/>
      <c r="AE117" s="34"/>
      <c r="AF117" s="121"/>
      <c r="AH117" s="34"/>
      <c r="AI117" s="121"/>
    </row>
    <row r="118" spans="1:40" x14ac:dyDescent="0.25">
      <c r="C118" s="33"/>
      <c r="D118" s="33"/>
      <c r="E118" s="33"/>
      <c r="F118" s="34"/>
      <c r="G118" s="34"/>
      <c r="H118" s="34"/>
      <c r="I118" s="34"/>
      <c r="J118" s="34"/>
      <c r="K118" s="34"/>
      <c r="L118" s="34"/>
      <c r="M118" s="34"/>
      <c r="N118" s="121"/>
      <c r="O118" s="34"/>
      <c r="P118" s="34"/>
      <c r="Q118" s="34"/>
      <c r="R118" s="34"/>
      <c r="S118" s="121"/>
      <c r="T118" s="34"/>
      <c r="U118" s="34"/>
      <c r="V118" s="34"/>
      <c r="W118" s="121"/>
      <c r="Y118" s="34"/>
      <c r="Z118" s="121"/>
      <c r="AB118" s="34"/>
      <c r="AC118" s="121"/>
      <c r="AE118" s="34"/>
      <c r="AF118" s="121"/>
      <c r="AH118" s="34"/>
      <c r="AI118" s="121"/>
    </row>
    <row r="119" spans="1:40" x14ac:dyDescent="0.25">
      <c r="C119" s="33"/>
      <c r="D119" s="33"/>
      <c r="E119" s="33"/>
      <c r="F119" s="34"/>
      <c r="G119" s="34"/>
      <c r="H119" s="34"/>
      <c r="I119" s="34"/>
      <c r="J119" s="34"/>
      <c r="K119" s="34"/>
      <c r="L119" s="34"/>
      <c r="M119" s="34"/>
      <c r="N119" s="121"/>
      <c r="O119" s="34"/>
      <c r="P119" s="34"/>
      <c r="Q119" s="34"/>
      <c r="R119" s="34"/>
      <c r="S119" s="121"/>
      <c r="T119" s="34"/>
      <c r="U119" s="34"/>
      <c r="V119" s="34"/>
      <c r="W119" s="121"/>
      <c r="Y119" s="34"/>
      <c r="Z119" s="121"/>
      <c r="AB119" s="34"/>
      <c r="AC119" s="121"/>
      <c r="AE119" s="34"/>
      <c r="AF119" s="121"/>
      <c r="AH119" s="34"/>
      <c r="AI119" s="121"/>
    </row>
    <row r="120" spans="1:40" x14ac:dyDescent="0.25">
      <c r="C120" s="33"/>
      <c r="D120" s="33"/>
      <c r="E120" s="33"/>
      <c r="F120" s="34"/>
      <c r="G120" s="34"/>
      <c r="H120" s="34"/>
      <c r="I120" s="34"/>
      <c r="J120" s="34"/>
      <c r="K120" s="34"/>
      <c r="L120" s="34"/>
      <c r="M120" s="34"/>
      <c r="N120" s="121"/>
      <c r="O120" s="34"/>
      <c r="P120" s="34"/>
      <c r="Q120" s="34"/>
      <c r="R120" s="34"/>
      <c r="S120" s="121"/>
      <c r="T120" s="34"/>
      <c r="U120" s="34"/>
      <c r="V120" s="34"/>
      <c r="W120" s="121"/>
      <c r="Y120" s="34"/>
      <c r="Z120" s="121"/>
      <c r="AB120" s="34"/>
      <c r="AC120" s="121"/>
      <c r="AE120" s="34"/>
      <c r="AF120" s="121"/>
      <c r="AH120" s="34"/>
      <c r="AI120" s="121"/>
    </row>
    <row r="121" spans="1:40" x14ac:dyDescent="0.25">
      <c r="C121" s="33"/>
      <c r="D121" s="33"/>
      <c r="E121" s="33"/>
      <c r="F121" s="34"/>
      <c r="G121" s="34"/>
      <c r="H121" s="34"/>
      <c r="I121" s="34"/>
      <c r="J121" s="34"/>
      <c r="K121" s="34"/>
      <c r="L121" s="34"/>
      <c r="M121" s="34"/>
      <c r="N121" s="121"/>
      <c r="O121" s="34"/>
      <c r="P121" s="34"/>
      <c r="Q121" s="34"/>
      <c r="R121" s="34"/>
      <c r="S121" s="121"/>
      <c r="T121" s="34"/>
      <c r="U121" s="34"/>
      <c r="V121" s="34"/>
      <c r="W121" s="121"/>
      <c r="Y121" s="34"/>
      <c r="Z121" s="121"/>
      <c r="AB121" s="34"/>
      <c r="AC121" s="121"/>
      <c r="AE121" s="34"/>
      <c r="AF121" s="121"/>
      <c r="AH121" s="34"/>
      <c r="AI121" s="121"/>
    </row>
    <row r="122" spans="1:40" x14ac:dyDescent="0.25">
      <c r="C122" s="33"/>
      <c r="D122" s="33"/>
      <c r="E122" s="33"/>
      <c r="F122" s="34"/>
      <c r="G122" s="34"/>
      <c r="H122" s="34"/>
      <c r="I122" s="34"/>
      <c r="J122" s="34"/>
      <c r="K122" s="34"/>
      <c r="L122" s="34"/>
      <c r="M122" s="34"/>
      <c r="N122" s="121"/>
      <c r="O122" s="34"/>
      <c r="P122" s="34"/>
      <c r="Q122" s="34"/>
      <c r="R122" s="34"/>
      <c r="S122" s="121"/>
      <c r="T122" s="34"/>
      <c r="U122" s="34"/>
      <c r="V122" s="34"/>
      <c r="W122" s="121"/>
      <c r="Y122" s="34"/>
      <c r="Z122" s="121"/>
      <c r="AB122" s="34"/>
      <c r="AC122" s="121"/>
      <c r="AE122" s="34"/>
      <c r="AF122" s="121"/>
      <c r="AH122" s="34"/>
      <c r="AI122" s="121"/>
    </row>
    <row r="123" spans="1:40" x14ac:dyDescent="0.25">
      <c r="C123" s="33"/>
      <c r="D123" s="33"/>
      <c r="E123" s="33"/>
      <c r="F123" s="34"/>
      <c r="G123" s="34"/>
      <c r="H123" s="34"/>
      <c r="I123" s="34"/>
      <c r="J123" s="34"/>
      <c r="K123" s="34"/>
      <c r="L123" s="34"/>
      <c r="M123" s="34"/>
      <c r="N123" s="121"/>
      <c r="O123" s="34"/>
      <c r="P123" s="34"/>
      <c r="Q123" s="34"/>
      <c r="R123" s="34"/>
      <c r="S123" s="121"/>
      <c r="T123" s="34"/>
      <c r="U123" s="34"/>
      <c r="V123" s="34"/>
      <c r="W123" s="121"/>
      <c r="Y123" s="34"/>
      <c r="Z123" s="121"/>
      <c r="AB123" s="34"/>
      <c r="AC123" s="121"/>
      <c r="AE123" s="34"/>
      <c r="AF123" s="121"/>
      <c r="AH123" s="34"/>
      <c r="AI123" s="121"/>
    </row>
    <row r="124" spans="1:40" x14ac:dyDescent="0.25">
      <c r="C124" s="33"/>
      <c r="D124" s="33"/>
      <c r="E124" s="33"/>
      <c r="F124" s="34"/>
      <c r="G124" s="34"/>
      <c r="H124" s="34"/>
      <c r="I124" s="34"/>
      <c r="J124" s="34"/>
      <c r="K124" s="34"/>
      <c r="L124" s="34"/>
      <c r="M124" s="34"/>
      <c r="N124" s="121"/>
      <c r="O124" s="34"/>
      <c r="P124" s="34"/>
      <c r="Q124" s="34"/>
      <c r="R124" s="34"/>
      <c r="S124" s="121"/>
      <c r="T124" s="34"/>
      <c r="U124" s="34"/>
      <c r="V124" s="34"/>
      <c r="W124" s="121"/>
      <c r="Y124" s="34"/>
      <c r="Z124" s="121"/>
      <c r="AB124" s="34"/>
      <c r="AC124" s="121"/>
      <c r="AE124" s="34"/>
      <c r="AF124" s="121"/>
      <c r="AH124" s="34"/>
      <c r="AI124" s="121"/>
    </row>
    <row r="125" spans="1:40" x14ac:dyDescent="0.25">
      <c r="C125" s="33"/>
      <c r="D125" s="33"/>
      <c r="E125" s="33"/>
      <c r="F125" s="34"/>
      <c r="G125" s="34"/>
      <c r="H125" s="34"/>
      <c r="I125" s="34"/>
      <c r="J125" s="34"/>
      <c r="K125" s="34"/>
      <c r="L125" s="34"/>
      <c r="M125" s="34"/>
      <c r="N125" s="121"/>
      <c r="O125" s="34"/>
      <c r="P125" s="34"/>
      <c r="Q125" s="34"/>
      <c r="R125" s="34"/>
      <c r="S125" s="121"/>
      <c r="T125" s="34"/>
      <c r="U125" s="34"/>
      <c r="V125" s="34"/>
      <c r="W125" s="121"/>
      <c r="Y125" s="34"/>
      <c r="Z125" s="121"/>
      <c r="AB125" s="34"/>
      <c r="AC125" s="121"/>
      <c r="AE125" s="34"/>
      <c r="AF125" s="121"/>
      <c r="AH125" s="34"/>
      <c r="AI125" s="121"/>
    </row>
    <row r="126" spans="1:40" x14ac:dyDescent="0.25">
      <c r="C126" s="33"/>
      <c r="D126" s="33"/>
      <c r="E126" s="33"/>
      <c r="F126" s="34"/>
      <c r="G126" s="34"/>
      <c r="H126" s="34"/>
      <c r="I126" s="34"/>
      <c r="J126" s="34"/>
      <c r="K126" s="34"/>
      <c r="L126" s="34"/>
      <c r="M126" s="34"/>
      <c r="N126" s="121"/>
      <c r="O126" s="34"/>
      <c r="P126" s="34"/>
      <c r="Q126" s="34"/>
      <c r="R126" s="34"/>
      <c r="S126" s="121"/>
      <c r="T126" s="34"/>
      <c r="U126" s="34"/>
      <c r="V126" s="34"/>
      <c r="W126" s="121"/>
      <c r="Y126" s="34"/>
      <c r="Z126" s="121"/>
      <c r="AB126" s="34"/>
      <c r="AC126" s="121"/>
      <c r="AE126" s="34"/>
      <c r="AF126" s="121"/>
      <c r="AH126" s="34"/>
      <c r="AI126" s="121"/>
    </row>
    <row r="127" spans="1:40" x14ac:dyDescent="0.25">
      <c r="C127" s="33"/>
      <c r="D127" s="33"/>
      <c r="E127" s="33"/>
      <c r="F127" s="34"/>
      <c r="G127" s="34"/>
      <c r="H127" s="34"/>
      <c r="I127" s="34"/>
      <c r="J127" s="34"/>
      <c r="K127" s="34"/>
      <c r="L127" s="34"/>
      <c r="M127" s="34"/>
      <c r="N127" s="121"/>
      <c r="O127" s="34"/>
      <c r="P127" s="34"/>
      <c r="Q127" s="34"/>
      <c r="R127" s="34"/>
      <c r="S127" s="121"/>
      <c r="T127" s="34"/>
      <c r="U127" s="34"/>
      <c r="V127" s="34"/>
      <c r="W127" s="121"/>
      <c r="Y127" s="34"/>
      <c r="Z127" s="121"/>
      <c r="AB127" s="34"/>
      <c r="AC127" s="121"/>
      <c r="AE127" s="34"/>
      <c r="AF127" s="121"/>
      <c r="AH127" s="34"/>
      <c r="AI127" s="121"/>
    </row>
    <row r="128" spans="1:40" x14ac:dyDescent="0.25">
      <c r="C128" s="33"/>
      <c r="D128" s="33"/>
      <c r="E128" s="33"/>
      <c r="F128" s="34"/>
      <c r="G128" s="34"/>
      <c r="H128" s="34"/>
      <c r="I128" s="34"/>
      <c r="J128" s="34"/>
      <c r="K128" s="34"/>
      <c r="L128" s="34"/>
      <c r="M128" s="34"/>
      <c r="N128" s="121"/>
      <c r="O128" s="34"/>
      <c r="P128" s="34"/>
      <c r="Q128" s="34"/>
      <c r="R128" s="34"/>
      <c r="S128" s="121"/>
      <c r="T128" s="34"/>
      <c r="U128" s="34"/>
      <c r="V128" s="34"/>
      <c r="W128" s="121"/>
      <c r="Y128" s="34"/>
      <c r="Z128" s="121"/>
      <c r="AB128" s="34"/>
      <c r="AC128" s="121"/>
      <c r="AE128" s="34"/>
      <c r="AF128" s="121"/>
      <c r="AH128" s="34"/>
      <c r="AI128" s="121"/>
    </row>
    <row r="129" spans="3:35" x14ac:dyDescent="0.25">
      <c r="C129" s="33"/>
      <c r="D129" s="33"/>
      <c r="E129" s="33"/>
      <c r="F129" s="34"/>
      <c r="G129" s="34"/>
      <c r="H129" s="34"/>
      <c r="I129" s="34"/>
      <c r="J129" s="34"/>
      <c r="K129" s="34"/>
      <c r="L129" s="34"/>
      <c r="M129" s="34"/>
      <c r="N129" s="121"/>
      <c r="O129" s="34"/>
      <c r="P129" s="34"/>
      <c r="Q129" s="34"/>
      <c r="R129" s="34"/>
      <c r="S129" s="121"/>
      <c r="T129" s="34"/>
      <c r="U129" s="34"/>
      <c r="V129" s="34"/>
      <c r="W129" s="121"/>
      <c r="Y129" s="34"/>
      <c r="Z129" s="121"/>
      <c r="AB129" s="34"/>
      <c r="AC129" s="121"/>
      <c r="AE129" s="34"/>
      <c r="AF129" s="121"/>
      <c r="AH129" s="34"/>
      <c r="AI129" s="121"/>
    </row>
    <row r="130" spans="3:35" x14ac:dyDescent="0.25">
      <c r="C130" s="33"/>
      <c r="D130" s="33"/>
      <c r="E130" s="33"/>
      <c r="F130" s="34"/>
      <c r="G130" s="34"/>
      <c r="H130" s="34"/>
      <c r="I130" s="34"/>
      <c r="J130" s="34"/>
      <c r="K130" s="34"/>
      <c r="L130" s="34"/>
      <c r="M130" s="34"/>
      <c r="N130" s="121"/>
      <c r="O130" s="34"/>
      <c r="P130" s="34"/>
      <c r="Q130" s="34"/>
      <c r="R130" s="34"/>
      <c r="S130" s="121"/>
      <c r="T130" s="34"/>
      <c r="U130" s="34"/>
      <c r="V130" s="34"/>
      <c r="W130" s="121"/>
      <c r="Y130" s="34"/>
      <c r="Z130" s="121"/>
      <c r="AB130" s="34"/>
      <c r="AC130" s="121"/>
      <c r="AE130" s="34"/>
      <c r="AF130" s="121"/>
      <c r="AH130" s="34"/>
      <c r="AI130" s="121"/>
    </row>
    <row r="131" spans="3:35" x14ac:dyDescent="0.25">
      <c r="C131" s="33"/>
      <c r="D131" s="33"/>
      <c r="E131" s="33"/>
      <c r="F131" s="34"/>
      <c r="G131" s="34"/>
      <c r="H131" s="34"/>
      <c r="I131" s="34"/>
      <c r="J131" s="34"/>
      <c r="K131" s="34"/>
      <c r="L131" s="34"/>
      <c r="M131" s="34"/>
      <c r="N131" s="121"/>
      <c r="O131" s="34"/>
      <c r="P131" s="34"/>
      <c r="Q131" s="34"/>
      <c r="R131" s="34"/>
      <c r="S131" s="121"/>
      <c r="T131" s="34"/>
      <c r="U131" s="34"/>
      <c r="V131" s="34"/>
      <c r="W131" s="121"/>
      <c r="Y131" s="34"/>
      <c r="Z131" s="121"/>
      <c r="AB131" s="34"/>
      <c r="AC131" s="121"/>
      <c r="AE131" s="34"/>
      <c r="AF131" s="121"/>
      <c r="AH131" s="34"/>
      <c r="AI131" s="121"/>
    </row>
    <row r="132" spans="3:35" x14ac:dyDescent="0.25">
      <c r="C132" s="33"/>
      <c r="D132" s="33"/>
      <c r="E132" s="33"/>
      <c r="F132" s="34"/>
      <c r="G132" s="34"/>
      <c r="H132" s="34"/>
      <c r="I132" s="34"/>
      <c r="J132" s="34"/>
      <c r="K132" s="34"/>
      <c r="L132" s="34"/>
      <c r="M132" s="34"/>
      <c r="N132" s="121"/>
      <c r="O132" s="34"/>
      <c r="P132" s="34"/>
      <c r="Q132" s="34"/>
      <c r="R132" s="34"/>
      <c r="S132" s="121"/>
      <c r="T132" s="34"/>
      <c r="U132" s="34"/>
      <c r="V132" s="34"/>
      <c r="W132" s="121"/>
      <c r="Y132" s="34"/>
      <c r="Z132" s="121"/>
      <c r="AB132" s="34"/>
      <c r="AC132" s="121"/>
      <c r="AE132" s="34"/>
      <c r="AF132" s="121"/>
      <c r="AH132" s="34"/>
      <c r="AI132" s="121"/>
    </row>
    <row r="133" spans="3:35" x14ac:dyDescent="0.25">
      <c r="C133" s="33"/>
      <c r="D133" s="33"/>
      <c r="E133" s="33"/>
      <c r="F133" s="34"/>
      <c r="G133" s="34"/>
      <c r="H133" s="34"/>
      <c r="I133" s="34"/>
      <c r="J133" s="34"/>
      <c r="K133" s="34"/>
      <c r="L133" s="34"/>
      <c r="M133" s="34"/>
      <c r="N133" s="121"/>
      <c r="O133" s="34"/>
      <c r="P133" s="34"/>
      <c r="Q133" s="34"/>
      <c r="R133" s="34"/>
      <c r="S133" s="121"/>
      <c r="T133" s="34"/>
      <c r="U133" s="34"/>
      <c r="V133" s="34"/>
      <c r="W133" s="121"/>
      <c r="Y133" s="34"/>
      <c r="Z133" s="121"/>
      <c r="AB133" s="34"/>
      <c r="AC133" s="121"/>
      <c r="AE133" s="34"/>
      <c r="AF133" s="121"/>
      <c r="AH133" s="34"/>
      <c r="AI133" s="121"/>
    </row>
    <row r="134" spans="3:35" x14ac:dyDescent="0.25">
      <c r="C134" s="33"/>
      <c r="D134" s="33"/>
      <c r="E134" s="33"/>
      <c r="F134" s="34"/>
      <c r="G134" s="34"/>
      <c r="H134" s="34"/>
      <c r="I134" s="34"/>
      <c r="J134" s="34"/>
      <c r="K134" s="34"/>
      <c r="L134" s="34"/>
      <c r="M134" s="34"/>
      <c r="N134" s="121"/>
      <c r="O134" s="34"/>
      <c r="P134" s="34"/>
      <c r="Q134" s="34"/>
      <c r="R134" s="34"/>
      <c r="S134" s="121"/>
      <c r="T134" s="34"/>
      <c r="U134" s="34"/>
      <c r="V134" s="34"/>
      <c r="W134" s="121"/>
      <c r="Y134" s="34"/>
      <c r="Z134" s="121"/>
      <c r="AB134" s="34"/>
      <c r="AC134" s="121"/>
      <c r="AE134" s="34"/>
      <c r="AF134" s="121"/>
      <c r="AH134" s="34"/>
      <c r="AI134" s="121"/>
    </row>
    <row r="135" spans="3:35" x14ac:dyDescent="0.25">
      <c r="C135" s="33"/>
      <c r="D135" s="33"/>
      <c r="E135" s="33"/>
      <c r="F135" s="34"/>
      <c r="G135" s="34"/>
      <c r="H135" s="34"/>
      <c r="I135" s="34"/>
      <c r="J135" s="34"/>
      <c r="K135" s="34"/>
      <c r="L135" s="34"/>
      <c r="M135" s="34"/>
      <c r="N135" s="121"/>
      <c r="O135" s="34"/>
      <c r="P135" s="34"/>
      <c r="Q135" s="34"/>
      <c r="R135" s="34"/>
      <c r="S135" s="121"/>
      <c r="T135" s="34"/>
      <c r="U135" s="34"/>
      <c r="V135" s="34"/>
      <c r="W135" s="121"/>
      <c r="Y135" s="34"/>
      <c r="Z135" s="121"/>
      <c r="AB135" s="34"/>
      <c r="AC135" s="121"/>
      <c r="AE135" s="34"/>
      <c r="AF135" s="121"/>
      <c r="AH135" s="34"/>
      <c r="AI135" s="121"/>
    </row>
    <row r="136" spans="3:35" x14ac:dyDescent="0.25">
      <c r="C136" s="33"/>
      <c r="D136" s="33"/>
      <c r="E136" s="33"/>
      <c r="F136" s="34"/>
      <c r="G136" s="34"/>
      <c r="H136" s="34"/>
      <c r="I136" s="34"/>
      <c r="J136" s="34"/>
      <c r="K136" s="34"/>
      <c r="L136" s="34"/>
      <c r="M136" s="34"/>
      <c r="N136" s="121"/>
      <c r="O136" s="34"/>
      <c r="P136" s="34"/>
      <c r="Q136" s="34"/>
      <c r="R136" s="34"/>
      <c r="S136" s="121"/>
      <c r="T136" s="34"/>
      <c r="U136" s="34"/>
      <c r="V136" s="34"/>
      <c r="W136" s="121"/>
      <c r="Y136" s="34"/>
      <c r="Z136" s="121"/>
      <c r="AB136" s="34"/>
      <c r="AC136" s="121"/>
      <c r="AE136" s="34"/>
      <c r="AF136" s="121"/>
      <c r="AH136" s="34"/>
      <c r="AI136" s="121"/>
    </row>
    <row r="137" spans="3:35" x14ac:dyDescent="0.25">
      <c r="C137" s="33"/>
      <c r="D137" s="33"/>
      <c r="E137" s="33"/>
      <c r="F137" s="34"/>
      <c r="G137" s="34"/>
      <c r="H137" s="34"/>
      <c r="I137" s="34"/>
      <c r="J137" s="34"/>
      <c r="K137" s="34"/>
      <c r="L137" s="34"/>
      <c r="M137" s="34"/>
      <c r="N137" s="121"/>
      <c r="O137" s="34"/>
      <c r="P137" s="34"/>
      <c r="Q137" s="34"/>
      <c r="R137" s="34"/>
      <c r="S137" s="121"/>
      <c r="T137" s="34"/>
      <c r="U137" s="34"/>
      <c r="V137" s="34"/>
      <c r="W137" s="121"/>
      <c r="Y137" s="34"/>
      <c r="Z137" s="121"/>
      <c r="AB137" s="34"/>
      <c r="AC137" s="121"/>
      <c r="AE137" s="34"/>
      <c r="AF137" s="121"/>
      <c r="AH137" s="34"/>
      <c r="AI137" s="121"/>
    </row>
    <row r="138" spans="3:35" x14ac:dyDescent="0.25">
      <c r="C138" s="33"/>
      <c r="D138" s="33"/>
      <c r="E138" s="33"/>
      <c r="F138" s="34"/>
      <c r="G138" s="34"/>
      <c r="H138" s="34"/>
      <c r="I138" s="34"/>
      <c r="J138" s="34"/>
      <c r="K138" s="34"/>
      <c r="L138" s="34"/>
      <c r="M138" s="34"/>
      <c r="N138" s="121"/>
      <c r="O138" s="34"/>
      <c r="P138" s="34"/>
      <c r="Q138" s="34"/>
      <c r="R138" s="34"/>
      <c r="S138" s="121"/>
      <c r="T138" s="34"/>
      <c r="U138" s="34"/>
      <c r="V138" s="34"/>
      <c r="W138" s="121"/>
      <c r="Y138" s="34"/>
      <c r="Z138" s="121"/>
      <c r="AB138" s="34"/>
      <c r="AC138" s="121"/>
      <c r="AE138" s="34"/>
      <c r="AF138" s="121"/>
      <c r="AH138" s="34"/>
      <c r="AI138" s="121"/>
    </row>
    <row r="139" spans="3:35" x14ac:dyDescent="0.25">
      <c r="C139" s="33"/>
      <c r="D139" s="33"/>
      <c r="E139" s="33"/>
      <c r="F139" s="34"/>
      <c r="G139" s="34"/>
      <c r="H139" s="34"/>
      <c r="I139" s="34"/>
      <c r="J139" s="34"/>
      <c r="K139" s="34"/>
      <c r="L139" s="34"/>
      <c r="M139" s="34"/>
      <c r="N139" s="121"/>
      <c r="O139" s="34"/>
      <c r="P139" s="34"/>
      <c r="Q139" s="34"/>
      <c r="R139" s="34"/>
      <c r="S139" s="121"/>
      <c r="T139" s="34"/>
      <c r="U139" s="34"/>
      <c r="V139" s="34"/>
      <c r="W139" s="121"/>
      <c r="Y139" s="34"/>
      <c r="Z139" s="121"/>
      <c r="AB139" s="34"/>
      <c r="AC139" s="121"/>
      <c r="AE139" s="34"/>
      <c r="AF139" s="121"/>
      <c r="AH139" s="34"/>
      <c r="AI139" s="121"/>
    </row>
    <row r="140" spans="3:35" x14ac:dyDescent="0.25">
      <c r="C140" s="33"/>
      <c r="D140" s="33"/>
      <c r="E140" s="33"/>
      <c r="F140" s="34"/>
      <c r="G140" s="34"/>
      <c r="H140" s="34"/>
      <c r="I140" s="34"/>
      <c r="J140" s="34"/>
      <c r="K140" s="34"/>
      <c r="L140" s="34"/>
      <c r="M140" s="34"/>
      <c r="N140" s="121"/>
      <c r="O140" s="34"/>
      <c r="P140" s="34"/>
      <c r="Q140" s="34"/>
      <c r="R140" s="34"/>
      <c r="S140" s="121"/>
      <c r="T140" s="34"/>
      <c r="U140" s="34"/>
      <c r="V140" s="34"/>
      <c r="W140" s="121"/>
      <c r="Y140" s="34"/>
      <c r="Z140" s="121"/>
      <c r="AB140" s="34"/>
      <c r="AC140" s="121"/>
      <c r="AE140" s="34"/>
      <c r="AF140" s="121"/>
      <c r="AH140" s="34"/>
      <c r="AI140" s="121"/>
    </row>
    <row r="141" spans="3:35" x14ac:dyDescent="0.25">
      <c r="C141" s="33"/>
      <c r="D141" s="33"/>
      <c r="E141" s="33"/>
      <c r="F141" s="34"/>
      <c r="G141" s="34"/>
      <c r="H141" s="34"/>
      <c r="I141" s="34"/>
      <c r="J141" s="34"/>
      <c r="K141" s="34"/>
      <c r="L141" s="34"/>
      <c r="M141" s="34"/>
      <c r="N141" s="121"/>
      <c r="O141" s="34"/>
      <c r="P141" s="34"/>
      <c r="Q141" s="34"/>
      <c r="R141" s="34"/>
      <c r="S141" s="121"/>
      <c r="T141" s="34"/>
      <c r="U141" s="34"/>
      <c r="V141" s="34"/>
      <c r="W141" s="121"/>
      <c r="Y141" s="34"/>
      <c r="Z141" s="121"/>
      <c r="AB141" s="34"/>
      <c r="AC141" s="121"/>
      <c r="AE141" s="34"/>
      <c r="AF141" s="121"/>
      <c r="AH141" s="34"/>
      <c r="AI141" s="121"/>
    </row>
    <row r="142" spans="3:35" x14ac:dyDescent="0.25">
      <c r="C142" s="33"/>
      <c r="D142" s="33"/>
      <c r="E142" s="33"/>
      <c r="F142" s="34"/>
      <c r="G142" s="34"/>
      <c r="H142" s="34"/>
      <c r="I142" s="34"/>
      <c r="J142" s="34"/>
      <c r="K142" s="34"/>
      <c r="L142" s="34"/>
      <c r="M142" s="34"/>
      <c r="N142" s="121"/>
      <c r="O142" s="34"/>
      <c r="P142" s="34"/>
      <c r="Q142" s="34"/>
      <c r="R142" s="34"/>
      <c r="S142" s="121"/>
      <c r="T142" s="34"/>
      <c r="U142" s="34"/>
      <c r="V142" s="34"/>
      <c r="W142" s="121"/>
      <c r="Y142" s="34"/>
      <c r="Z142" s="121"/>
      <c r="AB142" s="34"/>
      <c r="AC142" s="121"/>
      <c r="AE142" s="34"/>
      <c r="AF142" s="121"/>
      <c r="AH142" s="34"/>
      <c r="AI142" s="121"/>
    </row>
    <row r="143" spans="3:35" x14ac:dyDescent="0.25">
      <c r="C143" s="33"/>
      <c r="D143" s="33"/>
      <c r="E143" s="33"/>
      <c r="F143" s="34"/>
      <c r="G143" s="34"/>
      <c r="H143" s="34"/>
      <c r="I143" s="34"/>
      <c r="J143" s="34"/>
      <c r="K143" s="34"/>
      <c r="L143" s="34"/>
      <c r="M143" s="34"/>
      <c r="N143" s="121"/>
      <c r="O143" s="34"/>
      <c r="P143" s="34"/>
      <c r="Q143" s="34"/>
      <c r="R143" s="34"/>
      <c r="S143" s="121"/>
      <c r="T143" s="34"/>
      <c r="U143" s="34"/>
      <c r="V143" s="34"/>
      <c r="W143" s="121"/>
      <c r="Y143" s="34"/>
      <c r="Z143" s="121"/>
      <c r="AB143" s="34"/>
      <c r="AC143" s="121"/>
      <c r="AE143" s="34"/>
      <c r="AF143" s="121"/>
      <c r="AH143" s="34"/>
      <c r="AI143" s="121"/>
    </row>
    <row r="144" spans="3:35" x14ac:dyDescent="0.25">
      <c r="C144" s="33"/>
      <c r="D144" s="33"/>
      <c r="E144" s="33"/>
      <c r="F144" s="34"/>
      <c r="G144" s="34"/>
      <c r="H144" s="34"/>
      <c r="I144" s="34"/>
      <c r="J144" s="34"/>
      <c r="K144" s="34"/>
      <c r="L144" s="34"/>
      <c r="M144" s="34"/>
      <c r="N144" s="121"/>
      <c r="O144" s="34"/>
      <c r="P144" s="34"/>
      <c r="Q144" s="34"/>
      <c r="R144" s="34"/>
      <c r="S144" s="121"/>
      <c r="T144" s="34"/>
      <c r="U144" s="34"/>
      <c r="V144" s="34"/>
      <c r="W144" s="121"/>
      <c r="Y144" s="34"/>
      <c r="Z144" s="121"/>
      <c r="AB144" s="34"/>
      <c r="AC144" s="121"/>
      <c r="AE144" s="34"/>
      <c r="AF144" s="121"/>
      <c r="AH144" s="34"/>
      <c r="AI144" s="121"/>
    </row>
    <row r="145" spans="3:35" x14ac:dyDescent="0.25">
      <c r="C145" s="33"/>
      <c r="D145" s="33"/>
      <c r="E145" s="33"/>
      <c r="F145" s="34"/>
      <c r="G145" s="34"/>
      <c r="H145" s="34"/>
      <c r="I145" s="34"/>
      <c r="J145" s="34"/>
      <c r="K145" s="34"/>
      <c r="L145" s="34"/>
      <c r="M145" s="34"/>
      <c r="N145" s="121"/>
      <c r="O145" s="34"/>
      <c r="P145" s="34"/>
      <c r="Q145" s="34"/>
      <c r="R145" s="34"/>
      <c r="S145" s="121"/>
      <c r="T145" s="34"/>
      <c r="U145" s="34"/>
      <c r="V145" s="34"/>
      <c r="W145" s="121"/>
      <c r="Y145" s="34"/>
      <c r="Z145" s="121"/>
      <c r="AB145" s="34"/>
      <c r="AC145" s="121"/>
      <c r="AE145" s="34"/>
      <c r="AF145" s="121"/>
      <c r="AH145" s="34"/>
      <c r="AI145" s="121"/>
    </row>
    <row r="146" spans="3:35" x14ac:dyDescent="0.25">
      <c r="C146" s="33"/>
      <c r="D146" s="33"/>
      <c r="E146" s="33"/>
      <c r="F146" s="34"/>
      <c r="G146" s="34"/>
      <c r="H146" s="34"/>
      <c r="I146" s="34"/>
      <c r="J146" s="34"/>
      <c r="K146" s="34"/>
      <c r="L146" s="34"/>
      <c r="M146" s="34"/>
      <c r="N146" s="121"/>
      <c r="O146" s="34"/>
      <c r="P146" s="34"/>
      <c r="Q146" s="34"/>
      <c r="R146" s="34"/>
      <c r="S146" s="121"/>
      <c r="T146" s="34"/>
      <c r="U146" s="34"/>
      <c r="V146" s="34"/>
      <c r="W146" s="121"/>
      <c r="Y146" s="34"/>
      <c r="Z146" s="121"/>
      <c r="AB146" s="34"/>
      <c r="AC146" s="121"/>
      <c r="AE146" s="34"/>
      <c r="AF146" s="121"/>
      <c r="AH146" s="34"/>
      <c r="AI146" s="121"/>
    </row>
    <row r="147" spans="3:35" x14ac:dyDescent="0.25">
      <c r="C147" s="33"/>
      <c r="D147" s="33"/>
      <c r="E147" s="33"/>
      <c r="F147" s="34"/>
      <c r="G147" s="34"/>
      <c r="H147" s="34"/>
      <c r="I147" s="34"/>
      <c r="J147" s="34"/>
      <c r="K147" s="34"/>
      <c r="L147" s="34"/>
      <c r="M147" s="34"/>
      <c r="N147" s="121"/>
      <c r="O147" s="34"/>
      <c r="P147" s="34"/>
      <c r="Q147" s="34"/>
      <c r="R147" s="34"/>
      <c r="S147" s="121"/>
      <c r="T147" s="34"/>
      <c r="U147" s="34"/>
      <c r="V147" s="34"/>
      <c r="W147" s="121"/>
      <c r="Y147" s="34"/>
      <c r="Z147" s="121"/>
      <c r="AB147" s="34"/>
      <c r="AC147" s="121"/>
      <c r="AE147" s="34"/>
      <c r="AF147" s="121"/>
      <c r="AH147" s="34"/>
      <c r="AI147" s="121"/>
    </row>
    <row r="148" spans="3:35" x14ac:dyDescent="0.25">
      <c r="C148" s="33"/>
      <c r="D148" s="33"/>
      <c r="E148" s="33"/>
      <c r="F148" s="34"/>
      <c r="G148" s="34"/>
      <c r="H148" s="34"/>
      <c r="I148" s="34"/>
      <c r="J148" s="34"/>
      <c r="K148" s="34"/>
      <c r="L148" s="34"/>
      <c r="M148" s="34"/>
      <c r="N148" s="121"/>
      <c r="O148" s="34"/>
      <c r="P148" s="34"/>
      <c r="Q148" s="34"/>
      <c r="R148" s="34"/>
      <c r="S148" s="121"/>
      <c r="T148" s="34"/>
      <c r="U148" s="34"/>
      <c r="V148" s="34"/>
      <c r="W148" s="121"/>
      <c r="Y148" s="34"/>
      <c r="Z148" s="121"/>
      <c r="AB148" s="34"/>
      <c r="AC148" s="121"/>
      <c r="AE148" s="34"/>
      <c r="AF148" s="121"/>
      <c r="AH148" s="34"/>
      <c r="AI148" s="121"/>
    </row>
    <row r="149" spans="3:35" x14ac:dyDescent="0.25">
      <c r="C149" s="33"/>
      <c r="D149" s="33"/>
      <c r="E149" s="33"/>
      <c r="F149" s="34"/>
      <c r="G149" s="34"/>
      <c r="H149" s="34"/>
      <c r="I149" s="34"/>
      <c r="J149" s="34"/>
      <c r="K149" s="34"/>
      <c r="L149" s="34"/>
      <c r="M149" s="34"/>
      <c r="N149" s="121"/>
      <c r="O149" s="34"/>
      <c r="P149" s="34"/>
      <c r="Q149" s="34"/>
      <c r="R149" s="34"/>
      <c r="S149" s="121"/>
      <c r="T149" s="34"/>
      <c r="U149" s="34"/>
      <c r="V149" s="34"/>
      <c r="W149" s="121"/>
      <c r="Y149" s="34"/>
      <c r="Z149" s="121"/>
      <c r="AB149" s="34"/>
      <c r="AC149" s="121"/>
      <c r="AE149" s="34"/>
      <c r="AF149" s="121"/>
      <c r="AH149" s="34"/>
      <c r="AI149" s="121"/>
    </row>
    <row r="150" spans="3:35" x14ac:dyDescent="0.25">
      <c r="C150" s="33"/>
      <c r="D150" s="33"/>
      <c r="E150" s="33"/>
      <c r="F150" s="34"/>
      <c r="G150" s="34"/>
      <c r="H150" s="34"/>
      <c r="I150" s="34"/>
      <c r="J150" s="34"/>
      <c r="K150" s="34"/>
      <c r="L150" s="34"/>
      <c r="M150" s="34"/>
      <c r="N150" s="121"/>
      <c r="O150" s="34"/>
      <c r="P150" s="34"/>
      <c r="Q150" s="34"/>
      <c r="R150" s="34"/>
      <c r="S150" s="121"/>
      <c r="T150" s="34"/>
      <c r="U150" s="34"/>
      <c r="V150" s="34"/>
      <c r="W150" s="121"/>
      <c r="Y150" s="34"/>
      <c r="Z150" s="121"/>
      <c r="AB150" s="34"/>
      <c r="AC150" s="121"/>
      <c r="AE150" s="34"/>
      <c r="AF150" s="121"/>
      <c r="AH150" s="34"/>
      <c r="AI150" s="121"/>
    </row>
    <row r="151" spans="3:35" x14ac:dyDescent="0.25">
      <c r="C151" s="33"/>
      <c r="D151" s="33"/>
      <c r="E151" s="33"/>
      <c r="F151" s="34"/>
      <c r="G151" s="34"/>
      <c r="H151" s="34"/>
      <c r="I151" s="34"/>
      <c r="J151" s="34"/>
      <c r="K151" s="34"/>
      <c r="L151" s="34"/>
      <c r="M151" s="34"/>
      <c r="N151" s="121"/>
      <c r="O151" s="34"/>
      <c r="P151" s="34"/>
      <c r="Q151" s="34"/>
      <c r="R151" s="34"/>
      <c r="S151" s="121"/>
      <c r="T151" s="34"/>
      <c r="U151" s="34"/>
      <c r="V151" s="34"/>
      <c r="W151" s="121"/>
      <c r="Y151" s="34"/>
      <c r="Z151" s="121"/>
      <c r="AB151" s="34"/>
      <c r="AC151" s="121"/>
      <c r="AE151" s="34"/>
      <c r="AF151" s="121"/>
      <c r="AH151" s="34"/>
      <c r="AI151" s="121"/>
    </row>
    <row r="152" spans="3:35" x14ac:dyDescent="0.25">
      <c r="C152" s="33"/>
      <c r="D152" s="33"/>
      <c r="E152" s="33"/>
      <c r="F152" s="34"/>
      <c r="G152" s="34"/>
      <c r="H152" s="34"/>
      <c r="I152" s="34"/>
      <c r="J152" s="34"/>
      <c r="K152" s="34"/>
      <c r="L152" s="34"/>
      <c r="M152" s="34"/>
      <c r="N152" s="121"/>
      <c r="O152" s="34"/>
      <c r="P152" s="34"/>
      <c r="Q152" s="34"/>
      <c r="R152" s="34"/>
      <c r="S152" s="121"/>
      <c r="T152" s="34"/>
      <c r="U152" s="34"/>
      <c r="V152" s="34"/>
      <c r="W152" s="121"/>
      <c r="Y152" s="34"/>
      <c r="Z152" s="121"/>
      <c r="AB152" s="34"/>
      <c r="AC152" s="121"/>
      <c r="AE152" s="34"/>
      <c r="AF152" s="121"/>
      <c r="AH152" s="34"/>
      <c r="AI152" s="121"/>
    </row>
    <row r="153" spans="3:35" x14ac:dyDescent="0.25">
      <c r="C153" s="33"/>
      <c r="D153" s="33"/>
      <c r="E153" s="33"/>
      <c r="F153" s="34"/>
      <c r="G153" s="34"/>
      <c r="H153" s="34"/>
      <c r="I153" s="34"/>
      <c r="J153" s="34"/>
      <c r="K153" s="34"/>
      <c r="L153" s="34"/>
      <c r="M153" s="34"/>
      <c r="N153" s="121"/>
      <c r="O153" s="34"/>
      <c r="P153" s="34"/>
      <c r="Q153" s="34"/>
      <c r="R153" s="34"/>
      <c r="S153" s="121"/>
      <c r="T153" s="34"/>
      <c r="U153" s="34"/>
      <c r="V153" s="34"/>
      <c r="W153" s="121"/>
      <c r="Y153" s="34"/>
      <c r="Z153" s="121"/>
      <c r="AB153" s="34"/>
      <c r="AC153" s="121"/>
      <c r="AE153" s="34"/>
      <c r="AF153" s="121"/>
      <c r="AH153" s="34"/>
      <c r="AI153" s="121"/>
    </row>
    <row r="154" spans="3:35" x14ac:dyDescent="0.25">
      <c r="C154" s="33"/>
      <c r="D154" s="33"/>
      <c r="E154" s="33"/>
      <c r="F154" s="34"/>
      <c r="G154" s="34"/>
      <c r="H154" s="34"/>
      <c r="I154" s="34"/>
      <c r="J154" s="34"/>
      <c r="K154" s="34"/>
      <c r="L154" s="34"/>
      <c r="M154" s="34"/>
      <c r="N154" s="121"/>
      <c r="O154" s="34"/>
      <c r="P154" s="34"/>
      <c r="Q154" s="34"/>
      <c r="R154" s="34"/>
      <c r="S154" s="121"/>
      <c r="T154" s="34"/>
      <c r="U154" s="34"/>
      <c r="V154" s="34"/>
      <c r="W154" s="121"/>
      <c r="Y154" s="34"/>
      <c r="Z154" s="121"/>
      <c r="AB154" s="34"/>
      <c r="AC154" s="121"/>
      <c r="AE154" s="34"/>
      <c r="AF154" s="121"/>
      <c r="AH154" s="34"/>
      <c r="AI154" s="121"/>
    </row>
    <row r="155" spans="3:35" x14ac:dyDescent="0.25">
      <c r="C155" s="33"/>
      <c r="D155" s="33"/>
      <c r="E155" s="33"/>
      <c r="F155" s="34"/>
      <c r="G155" s="34"/>
      <c r="H155" s="34"/>
      <c r="I155" s="34"/>
      <c r="J155" s="34"/>
      <c r="K155" s="34"/>
      <c r="L155" s="34"/>
      <c r="M155" s="34"/>
      <c r="N155" s="121"/>
      <c r="O155" s="34"/>
      <c r="P155" s="34"/>
      <c r="Q155" s="34"/>
      <c r="R155" s="34"/>
      <c r="S155" s="121"/>
      <c r="T155" s="34"/>
      <c r="U155" s="34"/>
      <c r="V155" s="34"/>
      <c r="W155" s="121"/>
      <c r="Y155" s="34"/>
      <c r="Z155" s="121"/>
      <c r="AB155" s="34"/>
      <c r="AC155" s="121"/>
      <c r="AE155" s="34"/>
      <c r="AF155" s="121"/>
      <c r="AH155" s="34"/>
      <c r="AI155" s="121"/>
    </row>
    <row r="156" spans="3:35" x14ac:dyDescent="0.25">
      <c r="C156" s="33"/>
      <c r="D156" s="33"/>
      <c r="E156" s="33"/>
      <c r="F156" s="34"/>
      <c r="G156" s="34"/>
      <c r="H156" s="34"/>
      <c r="I156" s="34"/>
      <c r="J156" s="34"/>
      <c r="K156" s="34"/>
      <c r="L156" s="34"/>
      <c r="M156" s="34"/>
      <c r="N156" s="121"/>
      <c r="O156" s="34"/>
      <c r="P156" s="34"/>
      <c r="Q156" s="34"/>
      <c r="R156" s="34"/>
      <c r="S156" s="121"/>
      <c r="T156" s="34"/>
      <c r="U156" s="34"/>
      <c r="V156" s="34"/>
      <c r="W156" s="121"/>
      <c r="Y156" s="34"/>
      <c r="Z156" s="121"/>
      <c r="AB156" s="34"/>
      <c r="AC156" s="121"/>
      <c r="AE156" s="34"/>
      <c r="AF156" s="121"/>
      <c r="AH156" s="34"/>
      <c r="AI156" s="121"/>
    </row>
    <row r="157" spans="3:35" x14ac:dyDescent="0.25">
      <c r="C157" s="33"/>
      <c r="D157" s="33"/>
      <c r="E157" s="33"/>
      <c r="F157" s="34"/>
      <c r="G157" s="34"/>
      <c r="H157" s="34"/>
      <c r="I157" s="34"/>
      <c r="J157" s="34"/>
      <c r="K157" s="34"/>
      <c r="L157" s="34"/>
      <c r="M157" s="34"/>
      <c r="N157" s="121"/>
      <c r="O157" s="34"/>
      <c r="P157" s="34"/>
      <c r="Q157" s="34"/>
      <c r="R157" s="34"/>
      <c r="S157" s="121"/>
      <c r="T157" s="34"/>
      <c r="U157" s="34"/>
      <c r="V157" s="34"/>
      <c r="W157" s="121"/>
      <c r="Y157" s="34"/>
      <c r="Z157" s="121"/>
      <c r="AB157" s="34"/>
      <c r="AC157" s="121"/>
      <c r="AE157" s="34"/>
      <c r="AF157" s="121"/>
      <c r="AH157" s="34"/>
      <c r="AI157" s="121"/>
    </row>
    <row r="158" spans="3:35" x14ac:dyDescent="0.25">
      <c r="C158" s="33"/>
      <c r="D158" s="33"/>
      <c r="E158" s="33"/>
      <c r="F158" s="34"/>
      <c r="G158" s="34"/>
      <c r="H158" s="34"/>
      <c r="I158" s="34"/>
      <c r="J158" s="34"/>
      <c r="K158" s="34"/>
      <c r="L158" s="34"/>
      <c r="M158" s="34"/>
      <c r="N158" s="121"/>
      <c r="O158" s="34"/>
      <c r="P158" s="34"/>
      <c r="Q158" s="34"/>
      <c r="R158" s="34"/>
      <c r="S158" s="121"/>
      <c r="T158" s="34"/>
      <c r="U158" s="34"/>
      <c r="V158" s="34"/>
      <c r="W158" s="121"/>
      <c r="Y158" s="34"/>
      <c r="Z158" s="121"/>
      <c r="AB158" s="34"/>
      <c r="AC158" s="121"/>
      <c r="AE158" s="34"/>
      <c r="AF158" s="121"/>
      <c r="AH158" s="34"/>
      <c r="AI158" s="121"/>
    </row>
    <row r="159" spans="3:35" x14ac:dyDescent="0.25">
      <c r="C159" s="33"/>
      <c r="D159" s="33"/>
      <c r="E159" s="33"/>
      <c r="F159" s="34"/>
      <c r="G159" s="34"/>
      <c r="H159" s="34"/>
      <c r="I159" s="34"/>
      <c r="J159" s="34"/>
      <c r="K159" s="34"/>
      <c r="L159" s="34"/>
      <c r="M159" s="34"/>
      <c r="N159" s="121"/>
      <c r="O159" s="34"/>
      <c r="P159" s="34"/>
      <c r="Q159" s="34"/>
      <c r="R159" s="34"/>
      <c r="S159" s="121"/>
      <c r="T159" s="34"/>
      <c r="U159" s="34"/>
      <c r="V159" s="34"/>
      <c r="W159" s="121"/>
      <c r="Y159" s="34"/>
      <c r="Z159" s="121"/>
      <c r="AB159" s="34"/>
      <c r="AC159" s="121"/>
      <c r="AE159" s="34"/>
      <c r="AF159" s="121"/>
      <c r="AH159" s="34"/>
      <c r="AI159" s="121"/>
    </row>
    <row r="160" spans="3:35" x14ac:dyDescent="0.25">
      <c r="C160" s="33"/>
      <c r="D160" s="33"/>
      <c r="E160" s="33"/>
      <c r="F160" s="34"/>
      <c r="G160" s="34"/>
      <c r="H160" s="34"/>
      <c r="I160" s="34"/>
      <c r="J160" s="34"/>
      <c r="K160" s="34"/>
      <c r="L160" s="34"/>
      <c r="M160" s="34"/>
      <c r="N160" s="121"/>
      <c r="O160" s="34"/>
      <c r="P160" s="34"/>
      <c r="Q160" s="34"/>
      <c r="R160" s="34"/>
      <c r="S160" s="121"/>
      <c r="T160" s="34"/>
      <c r="U160" s="34"/>
      <c r="V160" s="34"/>
      <c r="W160" s="121"/>
      <c r="Y160" s="34"/>
      <c r="Z160" s="121"/>
      <c r="AB160" s="34"/>
      <c r="AC160" s="121"/>
      <c r="AE160" s="34"/>
      <c r="AF160" s="121"/>
      <c r="AH160" s="34"/>
      <c r="AI160" s="121"/>
    </row>
    <row r="161" spans="3:35" x14ac:dyDescent="0.25">
      <c r="C161" s="33"/>
      <c r="D161" s="33"/>
      <c r="E161" s="33"/>
      <c r="F161" s="34"/>
      <c r="G161" s="34"/>
      <c r="H161" s="34"/>
      <c r="I161" s="34"/>
      <c r="J161" s="34"/>
      <c r="K161" s="34"/>
      <c r="L161" s="34"/>
      <c r="M161" s="34"/>
      <c r="N161" s="121"/>
      <c r="O161" s="34"/>
      <c r="P161" s="34"/>
      <c r="Q161" s="34"/>
      <c r="R161" s="34"/>
      <c r="S161" s="121"/>
      <c r="T161" s="34"/>
      <c r="U161" s="34"/>
      <c r="V161" s="34"/>
      <c r="W161" s="121"/>
      <c r="Y161" s="34"/>
      <c r="Z161" s="121"/>
      <c r="AB161" s="34"/>
      <c r="AC161" s="121"/>
      <c r="AE161" s="34"/>
      <c r="AF161" s="121"/>
      <c r="AH161" s="34"/>
      <c r="AI161" s="121"/>
    </row>
    <row r="162" spans="3:35" x14ac:dyDescent="0.25">
      <c r="C162" s="33"/>
      <c r="D162" s="33"/>
      <c r="E162" s="33"/>
      <c r="F162" s="34"/>
      <c r="G162" s="34"/>
      <c r="H162" s="34"/>
      <c r="I162" s="34"/>
      <c r="J162" s="34"/>
      <c r="K162" s="34"/>
      <c r="L162" s="34"/>
      <c r="M162" s="34"/>
      <c r="N162" s="121"/>
      <c r="O162" s="34"/>
      <c r="P162" s="34"/>
      <c r="Q162" s="34"/>
      <c r="R162" s="34"/>
      <c r="S162" s="121"/>
      <c r="T162" s="34"/>
      <c r="U162" s="34"/>
      <c r="V162" s="34"/>
      <c r="W162" s="121"/>
      <c r="Y162" s="34"/>
      <c r="Z162" s="121"/>
      <c r="AB162" s="34"/>
      <c r="AC162" s="121"/>
      <c r="AE162" s="34"/>
      <c r="AF162" s="121"/>
      <c r="AH162" s="34"/>
      <c r="AI162" s="121"/>
    </row>
    <row r="163" spans="3:35" x14ac:dyDescent="0.25">
      <c r="C163" s="33"/>
      <c r="D163" s="33"/>
      <c r="E163" s="33"/>
      <c r="F163" s="34"/>
      <c r="G163" s="34"/>
      <c r="H163" s="34"/>
      <c r="I163" s="34"/>
      <c r="J163" s="34"/>
      <c r="K163" s="34"/>
      <c r="L163" s="34"/>
      <c r="M163" s="34"/>
      <c r="N163" s="121"/>
      <c r="O163" s="34"/>
      <c r="P163" s="34"/>
      <c r="Q163" s="34"/>
      <c r="R163" s="34"/>
      <c r="S163" s="121"/>
      <c r="T163" s="34"/>
      <c r="U163" s="34"/>
      <c r="V163" s="34"/>
      <c r="W163" s="121"/>
      <c r="Y163" s="34"/>
      <c r="Z163" s="121"/>
      <c r="AB163" s="34"/>
      <c r="AC163" s="121"/>
      <c r="AE163" s="34"/>
      <c r="AF163" s="121"/>
      <c r="AH163" s="34"/>
      <c r="AI163" s="121"/>
    </row>
    <row r="164" spans="3:35" x14ac:dyDescent="0.25">
      <c r="C164" s="33"/>
      <c r="D164" s="33"/>
      <c r="E164" s="33"/>
      <c r="F164" s="34"/>
      <c r="G164" s="34"/>
      <c r="H164" s="34"/>
      <c r="I164" s="34"/>
      <c r="J164" s="34"/>
      <c r="K164" s="34"/>
      <c r="L164" s="34"/>
      <c r="M164" s="34"/>
      <c r="N164" s="121"/>
      <c r="O164" s="34"/>
      <c r="P164" s="34"/>
      <c r="Q164" s="34"/>
      <c r="R164" s="34"/>
      <c r="S164" s="121"/>
      <c r="T164" s="34"/>
      <c r="U164" s="34"/>
      <c r="V164" s="34"/>
      <c r="W164" s="121"/>
      <c r="Y164" s="34"/>
      <c r="Z164" s="121"/>
      <c r="AB164" s="34"/>
      <c r="AC164" s="121"/>
      <c r="AE164" s="34"/>
      <c r="AF164" s="121"/>
      <c r="AH164" s="34"/>
      <c r="AI164" s="121"/>
    </row>
    <row r="165" spans="3:35" x14ac:dyDescent="0.25">
      <c r="C165" s="33"/>
      <c r="D165" s="33"/>
      <c r="E165" s="33"/>
      <c r="F165" s="34"/>
      <c r="G165" s="34"/>
      <c r="H165" s="34"/>
      <c r="I165" s="34"/>
      <c r="J165" s="34"/>
      <c r="K165" s="34"/>
      <c r="L165" s="34"/>
      <c r="M165" s="34"/>
      <c r="N165" s="121"/>
      <c r="O165" s="34"/>
      <c r="P165" s="34"/>
      <c r="Q165" s="34"/>
      <c r="R165" s="34"/>
      <c r="S165" s="121"/>
      <c r="T165" s="34"/>
      <c r="U165" s="34"/>
      <c r="V165" s="34"/>
      <c r="W165" s="121"/>
      <c r="Y165" s="34"/>
      <c r="Z165" s="121"/>
      <c r="AB165" s="34"/>
      <c r="AC165" s="121"/>
      <c r="AE165" s="34"/>
      <c r="AF165" s="121"/>
      <c r="AH165" s="34"/>
      <c r="AI165" s="121"/>
    </row>
    <row r="166" spans="3:35" x14ac:dyDescent="0.25">
      <c r="C166" s="33"/>
      <c r="D166" s="33"/>
      <c r="E166" s="33"/>
      <c r="F166" s="34"/>
      <c r="G166" s="34"/>
      <c r="H166" s="34"/>
      <c r="I166" s="34"/>
      <c r="J166" s="34"/>
      <c r="K166" s="34"/>
      <c r="L166" s="34"/>
      <c r="M166" s="34"/>
      <c r="N166" s="121"/>
      <c r="O166" s="34"/>
      <c r="P166" s="34"/>
      <c r="Q166" s="34"/>
      <c r="R166" s="34"/>
      <c r="S166" s="121"/>
      <c r="T166" s="34"/>
      <c r="U166" s="34"/>
      <c r="V166" s="34"/>
      <c r="W166" s="121"/>
      <c r="Y166" s="34"/>
      <c r="Z166" s="121"/>
      <c r="AB166" s="34"/>
      <c r="AC166" s="121"/>
      <c r="AE166" s="34"/>
      <c r="AF166" s="121"/>
      <c r="AH166" s="34"/>
      <c r="AI166" s="121"/>
    </row>
    <row r="167" spans="3:35" x14ac:dyDescent="0.25">
      <c r="C167" s="33"/>
      <c r="D167" s="33"/>
      <c r="E167" s="33"/>
      <c r="F167" s="34"/>
      <c r="G167" s="34"/>
      <c r="H167" s="34"/>
      <c r="I167" s="34"/>
      <c r="J167" s="34"/>
      <c r="K167" s="34"/>
      <c r="L167" s="34"/>
      <c r="M167" s="34"/>
      <c r="N167" s="121"/>
      <c r="O167" s="34"/>
      <c r="P167" s="34"/>
      <c r="Q167" s="34"/>
      <c r="R167" s="34"/>
      <c r="S167" s="121"/>
      <c r="T167" s="34"/>
      <c r="U167" s="34"/>
      <c r="V167" s="34"/>
      <c r="W167" s="121"/>
      <c r="Y167" s="34"/>
      <c r="Z167" s="121"/>
      <c r="AB167" s="34"/>
      <c r="AC167" s="121"/>
      <c r="AE167" s="34"/>
      <c r="AF167" s="121"/>
      <c r="AH167" s="34"/>
      <c r="AI167" s="121"/>
    </row>
    <row r="168" spans="3:35" x14ac:dyDescent="0.25">
      <c r="C168" s="33"/>
      <c r="D168" s="33"/>
      <c r="E168" s="33"/>
      <c r="F168" s="34"/>
      <c r="G168" s="34"/>
      <c r="H168" s="34"/>
      <c r="I168" s="34"/>
      <c r="J168" s="34"/>
      <c r="K168" s="34"/>
      <c r="L168" s="34"/>
      <c r="M168" s="34"/>
      <c r="N168" s="121"/>
      <c r="O168" s="34"/>
      <c r="P168" s="34"/>
      <c r="Q168" s="34"/>
      <c r="R168" s="34"/>
      <c r="S168" s="121"/>
      <c r="T168" s="34"/>
      <c r="U168" s="34"/>
      <c r="V168" s="34"/>
      <c r="W168" s="121"/>
      <c r="Y168" s="34"/>
      <c r="Z168" s="121"/>
      <c r="AB168" s="34"/>
      <c r="AC168" s="121"/>
      <c r="AE168" s="34"/>
      <c r="AF168" s="121"/>
      <c r="AH168" s="34"/>
      <c r="AI168" s="121"/>
    </row>
    <row r="169" spans="3:35" x14ac:dyDescent="0.25">
      <c r="C169" s="33"/>
      <c r="D169" s="33"/>
      <c r="E169" s="33"/>
      <c r="F169" s="34"/>
      <c r="G169" s="34"/>
      <c r="H169" s="34"/>
      <c r="I169" s="34"/>
      <c r="J169" s="34"/>
      <c r="K169" s="34"/>
      <c r="L169" s="34"/>
      <c r="M169" s="34"/>
      <c r="N169" s="121"/>
      <c r="O169" s="34"/>
      <c r="P169" s="34"/>
      <c r="Q169" s="34"/>
      <c r="R169" s="34"/>
      <c r="S169" s="121"/>
      <c r="T169" s="34"/>
      <c r="U169" s="34"/>
      <c r="V169" s="34"/>
      <c r="W169" s="121"/>
      <c r="Y169" s="34"/>
      <c r="Z169" s="121"/>
      <c r="AB169" s="34"/>
      <c r="AC169" s="121"/>
      <c r="AE169" s="34"/>
      <c r="AF169" s="121"/>
      <c r="AH169" s="34"/>
      <c r="AI169" s="121"/>
    </row>
    <row r="170" spans="3:35" x14ac:dyDescent="0.25">
      <c r="C170" s="33"/>
      <c r="D170" s="33"/>
      <c r="E170" s="33"/>
      <c r="F170" s="34"/>
      <c r="G170" s="34"/>
      <c r="H170" s="34"/>
      <c r="I170" s="34"/>
      <c r="J170" s="34"/>
      <c r="K170" s="34"/>
      <c r="L170" s="34"/>
      <c r="M170" s="34"/>
      <c r="N170" s="121"/>
      <c r="O170" s="34"/>
      <c r="P170" s="34"/>
      <c r="Q170" s="34"/>
      <c r="R170" s="34"/>
      <c r="S170" s="121"/>
      <c r="T170" s="34"/>
      <c r="U170" s="34"/>
      <c r="V170" s="34"/>
      <c r="W170" s="121"/>
      <c r="Y170" s="34"/>
      <c r="Z170" s="121"/>
      <c r="AB170" s="34"/>
      <c r="AC170" s="121"/>
      <c r="AE170" s="34"/>
      <c r="AF170" s="121"/>
      <c r="AH170" s="34"/>
      <c r="AI170" s="121"/>
    </row>
    <row r="171" spans="3:35" x14ac:dyDescent="0.25">
      <c r="C171" s="33"/>
      <c r="D171" s="33"/>
      <c r="E171" s="33"/>
      <c r="F171" s="34"/>
      <c r="G171" s="34"/>
      <c r="H171" s="34"/>
      <c r="I171" s="34"/>
      <c r="J171" s="34"/>
      <c r="K171" s="34"/>
      <c r="L171" s="34"/>
      <c r="M171" s="34"/>
      <c r="N171" s="121"/>
      <c r="O171" s="34"/>
      <c r="P171" s="34"/>
      <c r="Q171" s="34"/>
      <c r="R171" s="34"/>
      <c r="S171" s="121"/>
      <c r="T171" s="34"/>
      <c r="U171" s="34"/>
      <c r="V171" s="34"/>
      <c r="W171" s="121"/>
      <c r="Y171" s="34"/>
      <c r="Z171" s="121"/>
      <c r="AB171" s="34"/>
      <c r="AC171" s="121"/>
      <c r="AE171" s="34"/>
      <c r="AF171" s="121"/>
      <c r="AH171" s="34"/>
      <c r="AI171" s="121"/>
    </row>
    <row r="172" spans="3:35" x14ac:dyDescent="0.25">
      <c r="C172" s="33"/>
      <c r="D172" s="33"/>
      <c r="E172" s="33"/>
      <c r="F172" s="34"/>
      <c r="G172" s="34"/>
      <c r="H172" s="34"/>
      <c r="I172" s="34"/>
      <c r="J172" s="34"/>
      <c r="K172" s="34"/>
      <c r="L172" s="34"/>
      <c r="M172" s="34"/>
      <c r="N172" s="121"/>
      <c r="O172" s="34"/>
      <c r="P172" s="34"/>
      <c r="Q172" s="34"/>
      <c r="R172" s="34"/>
      <c r="S172" s="121"/>
      <c r="T172" s="34"/>
      <c r="U172" s="34"/>
      <c r="V172" s="34"/>
      <c r="W172" s="121"/>
      <c r="Y172" s="34"/>
      <c r="Z172" s="121"/>
      <c r="AB172" s="34"/>
      <c r="AC172" s="121"/>
      <c r="AE172" s="34"/>
      <c r="AF172" s="121"/>
      <c r="AH172" s="34"/>
      <c r="AI172" s="121"/>
    </row>
    <row r="173" spans="3:35" x14ac:dyDescent="0.25">
      <c r="C173" s="33"/>
      <c r="D173" s="33"/>
      <c r="E173" s="33"/>
      <c r="F173" s="34"/>
      <c r="G173" s="34"/>
      <c r="H173" s="34"/>
      <c r="I173" s="34"/>
      <c r="J173" s="34"/>
      <c r="K173" s="34"/>
      <c r="L173" s="34"/>
      <c r="M173" s="34"/>
      <c r="N173" s="121"/>
      <c r="O173" s="34"/>
      <c r="P173" s="34"/>
      <c r="Q173" s="34"/>
      <c r="R173" s="34"/>
      <c r="S173" s="121"/>
      <c r="T173" s="34"/>
      <c r="U173" s="34"/>
      <c r="V173" s="34"/>
      <c r="W173" s="121"/>
      <c r="Y173" s="34"/>
      <c r="Z173" s="121"/>
      <c r="AB173" s="34"/>
      <c r="AC173" s="121"/>
      <c r="AE173" s="34"/>
      <c r="AF173" s="121"/>
      <c r="AH173" s="34"/>
      <c r="AI173" s="121"/>
    </row>
    <row r="174" spans="3:35" x14ac:dyDescent="0.25">
      <c r="C174" s="33"/>
      <c r="D174" s="33"/>
      <c r="E174" s="33"/>
      <c r="F174" s="34"/>
      <c r="G174" s="34"/>
      <c r="H174" s="34"/>
      <c r="I174" s="34"/>
      <c r="J174" s="34"/>
      <c r="K174" s="34"/>
      <c r="L174" s="34"/>
      <c r="M174" s="34"/>
      <c r="N174" s="121"/>
      <c r="O174" s="34"/>
      <c r="P174" s="34"/>
      <c r="Q174" s="34"/>
      <c r="R174" s="34"/>
      <c r="S174" s="121"/>
      <c r="T174" s="34"/>
      <c r="U174" s="34"/>
      <c r="V174" s="34"/>
      <c r="W174" s="121"/>
      <c r="Y174" s="34"/>
      <c r="Z174" s="121"/>
      <c r="AB174" s="34"/>
      <c r="AC174" s="121"/>
      <c r="AE174" s="34"/>
      <c r="AF174" s="121"/>
      <c r="AH174" s="34"/>
      <c r="AI174" s="121"/>
    </row>
    <row r="175" spans="3:35" x14ac:dyDescent="0.25">
      <c r="C175" s="33"/>
      <c r="D175" s="33"/>
      <c r="E175" s="33"/>
      <c r="F175" s="34"/>
      <c r="G175" s="34"/>
      <c r="H175" s="34"/>
      <c r="I175" s="34"/>
      <c r="J175" s="34"/>
      <c r="K175" s="34"/>
      <c r="L175" s="34"/>
      <c r="M175" s="34"/>
      <c r="N175" s="121"/>
      <c r="O175" s="34"/>
      <c r="P175" s="34"/>
      <c r="Q175" s="34"/>
      <c r="R175" s="34"/>
      <c r="S175" s="121"/>
      <c r="T175" s="34"/>
      <c r="U175" s="34"/>
      <c r="V175" s="34"/>
      <c r="W175" s="121"/>
      <c r="Y175" s="34"/>
      <c r="Z175" s="121"/>
      <c r="AB175" s="34"/>
      <c r="AC175" s="121"/>
      <c r="AE175" s="34"/>
      <c r="AF175" s="121"/>
      <c r="AH175" s="34"/>
      <c r="AI175" s="121"/>
    </row>
    <row r="176" spans="3:35" x14ac:dyDescent="0.25">
      <c r="C176" s="33"/>
      <c r="D176" s="33"/>
      <c r="E176" s="33"/>
      <c r="F176" s="34"/>
      <c r="G176" s="34"/>
      <c r="H176" s="34"/>
      <c r="I176" s="34"/>
      <c r="J176" s="34"/>
      <c r="K176" s="34"/>
      <c r="L176" s="34"/>
      <c r="M176" s="34"/>
      <c r="N176" s="121"/>
      <c r="O176" s="34"/>
      <c r="P176" s="34"/>
      <c r="Q176" s="34"/>
      <c r="R176" s="34"/>
      <c r="S176" s="121"/>
      <c r="T176" s="34"/>
      <c r="U176" s="34"/>
      <c r="V176" s="34"/>
      <c r="W176" s="121"/>
      <c r="Y176" s="34"/>
      <c r="Z176" s="121"/>
      <c r="AB176" s="34"/>
      <c r="AC176" s="121"/>
      <c r="AE176" s="34"/>
      <c r="AF176" s="121"/>
      <c r="AH176" s="34"/>
      <c r="AI176" s="121"/>
    </row>
    <row r="177" spans="3:35" x14ac:dyDescent="0.25">
      <c r="C177" s="33"/>
      <c r="D177" s="33"/>
      <c r="E177" s="33"/>
      <c r="F177" s="34"/>
      <c r="G177" s="34"/>
      <c r="H177" s="34"/>
      <c r="I177" s="34"/>
      <c r="J177" s="34"/>
      <c r="K177" s="34"/>
      <c r="L177" s="34"/>
      <c r="M177" s="34"/>
      <c r="N177" s="121"/>
      <c r="O177" s="34"/>
      <c r="P177" s="34"/>
      <c r="Q177" s="34"/>
      <c r="R177" s="34"/>
      <c r="S177" s="121"/>
      <c r="T177" s="34"/>
      <c r="U177" s="34"/>
      <c r="V177" s="34"/>
      <c r="W177" s="121"/>
      <c r="Y177" s="34"/>
      <c r="Z177" s="121"/>
      <c r="AB177" s="34"/>
      <c r="AC177" s="121"/>
      <c r="AE177" s="34"/>
      <c r="AF177" s="121"/>
      <c r="AH177" s="34"/>
      <c r="AI177" s="121"/>
    </row>
    <row r="178" spans="3:35" x14ac:dyDescent="0.25">
      <c r="C178" s="33"/>
      <c r="D178" s="33"/>
      <c r="E178" s="33"/>
      <c r="F178" s="34"/>
      <c r="G178" s="34"/>
      <c r="H178" s="34"/>
      <c r="I178" s="34"/>
      <c r="J178" s="34"/>
      <c r="K178" s="34"/>
      <c r="L178" s="34"/>
      <c r="M178" s="34"/>
      <c r="N178" s="121"/>
      <c r="O178" s="34"/>
      <c r="P178" s="34"/>
      <c r="Q178" s="34"/>
      <c r="R178" s="34"/>
      <c r="S178" s="121"/>
      <c r="T178" s="34"/>
      <c r="U178" s="34"/>
      <c r="V178" s="34"/>
      <c r="W178" s="121"/>
      <c r="Y178" s="34"/>
      <c r="Z178" s="121"/>
      <c r="AB178" s="34"/>
      <c r="AC178" s="121"/>
      <c r="AE178" s="34"/>
      <c r="AF178" s="121"/>
      <c r="AH178" s="34"/>
      <c r="AI178" s="121"/>
    </row>
    <row r="179" spans="3:35" x14ac:dyDescent="0.25">
      <c r="C179" s="33"/>
      <c r="D179" s="33"/>
      <c r="E179" s="33"/>
      <c r="F179" s="34"/>
      <c r="G179" s="34"/>
      <c r="H179" s="34"/>
      <c r="I179" s="34"/>
      <c r="J179" s="34"/>
      <c r="K179" s="34"/>
      <c r="L179" s="34"/>
      <c r="M179" s="34"/>
      <c r="N179" s="121"/>
      <c r="O179" s="34"/>
      <c r="P179" s="34"/>
      <c r="Q179" s="34"/>
      <c r="R179" s="34"/>
      <c r="S179" s="121"/>
      <c r="T179" s="34"/>
      <c r="U179" s="34"/>
      <c r="V179" s="34"/>
      <c r="W179" s="121"/>
      <c r="Y179" s="34"/>
      <c r="Z179" s="121"/>
      <c r="AB179" s="34"/>
      <c r="AC179" s="121"/>
      <c r="AE179" s="34"/>
      <c r="AF179" s="121"/>
      <c r="AH179" s="34"/>
      <c r="AI179" s="121"/>
    </row>
    <row r="180" spans="3:35" x14ac:dyDescent="0.25">
      <c r="C180" s="33"/>
      <c r="D180" s="33"/>
      <c r="E180" s="33"/>
      <c r="F180" s="34"/>
      <c r="G180" s="34"/>
      <c r="H180" s="34"/>
      <c r="I180" s="34"/>
      <c r="J180" s="34"/>
      <c r="K180" s="34"/>
      <c r="L180" s="34"/>
      <c r="M180" s="34"/>
      <c r="N180" s="121"/>
      <c r="O180" s="34"/>
      <c r="P180" s="34"/>
      <c r="Q180" s="34"/>
      <c r="R180" s="34"/>
      <c r="S180" s="121"/>
      <c r="T180" s="34"/>
      <c r="U180" s="34"/>
      <c r="V180" s="34"/>
      <c r="W180" s="121"/>
      <c r="Y180" s="34"/>
      <c r="Z180" s="121"/>
      <c r="AB180" s="34"/>
      <c r="AC180" s="121"/>
      <c r="AE180" s="34"/>
      <c r="AF180" s="121"/>
      <c r="AH180" s="34"/>
      <c r="AI180" s="121"/>
    </row>
    <row r="181" spans="3:35" x14ac:dyDescent="0.25">
      <c r="C181" s="33"/>
      <c r="D181" s="33"/>
      <c r="E181" s="33"/>
      <c r="F181" s="34"/>
      <c r="G181" s="34"/>
      <c r="H181" s="34"/>
      <c r="I181" s="34"/>
      <c r="J181" s="34"/>
      <c r="K181" s="34"/>
      <c r="L181" s="34"/>
      <c r="M181" s="34"/>
      <c r="N181" s="121"/>
      <c r="O181" s="34"/>
      <c r="P181" s="34"/>
      <c r="Q181" s="34"/>
      <c r="R181" s="34"/>
      <c r="S181" s="121"/>
      <c r="T181" s="34"/>
      <c r="U181" s="34"/>
      <c r="V181" s="34"/>
      <c r="W181" s="121"/>
      <c r="Y181" s="34"/>
      <c r="Z181" s="121"/>
      <c r="AB181" s="34"/>
      <c r="AC181" s="121"/>
      <c r="AE181" s="34"/>
      <c r="AF181" s="121"/>
      <c r="AH181" s="34"/>
      <c r="AI181" s="121"/>
    </row>
    <row r="182" spans="3:35" x14ac:dyDescent="0.25">
      <c r="C182" s="33"/>
      <c r="D182" s="33"/>
      <c r="E182" s="33"/>
      <c r="F182" s="34"/>
      <c r="G182" s="34"/>
      <c r="H182" s="34"/>
      <c r="I182" s="34"/>
      <c r="J182" s="34"/>
      <c r="K182" s="34"/>
      <c r="L182" s="34"/>
      <c r="M182" s="34"/>
      <c r="N182" s="121"/>
      <c r="O182" s="34"/>
      <c r="P182" s="34"/>
      <c r="Q182" s="34"/>
      <c r="R182" s="34"/>
      <c r="S182" s="121"/>
      <c r="T182" s="34"/>
      <c r="U182" s="34"/>
      <c r="V182" s="34"/>
      <c r="W182" s="121"/>
      <c r="Y182" s="34"/>
      <c r="Z182" s="121"/>
      <c r="AB182" s="34"/>
      <c r="AC182" s="121"/>
      <c r="AE182" s="34"/>
      <c r="AF182" s="121"/>
      <c r="AH182" s="34"/>
      <c r="AI182" s="121"/>
    </row>
    <row r="183" spans="3:35" x14ac:dyDescent="0.25">
      <c r="C183" s="33"/>
      <c r="D183" s="33"/>
      <c r="E183" s="33"/>
      <c r="F183" s="34"/>
      <c r="G183" s="34"/>
      <c r="H183" s="34"/>
      <c r="I183" s="34"/>
      <c r="J183" s="34"/>
      <c r="K183" s="34"/>
      <c r="L183" s="34"/>
      <c r="M183" s="34"/>
      <c r="N183" s="121"/>
      <c r="O183" s="34"/>
      <c r="P183" s="34"/>
      <c r="Q183" s="34"/>
      <c r="R183" s="34"/>
      <c r="S183" s="121"/>
      <c r="T183" s="34"/>
      <c r="U183" s="34"/>
      <c r="V183" s="34"/>
      <c r="W183" s="121"/>
      <c r="Y183" s="34"/>
      <c r="Z183" s="121"/>
      <c r="AB183" s="34"/>
      <c r="AC183" s="121"/>
      <c r="AE183" s="34"/>
      <c r="AF183" s="121"/>
      <c r="AH183" s="34"/>
      <c r="AI183" s="121"/>
    </row>
    <row r="184" spans="3:35" x14ac:dyDescent="0.25">
      <c r="C184" s="33"/>
      <c r="D184" s="33"/>
      <c r="E184" s="33"/>
      <c r="F184" s="34"/>
      <c r="G184" s="34"/>
      <c r="H184" s="34"/>
      <c r="I184" s="34"/>
      <c r="J184" s="34"/>
      <c r="K184" s="34"/>
      <c r="L184" s="34"/>
      <c r="M184" s="34"/>
      <c r="N184" s="121"/>
      <c r="O184" s="34"/>
      <c r="P184" s="34"/>
      <c r="Q184" s="34"/>
      <c r="R184" s="34"/>
      <c r="S184" s="121"/>
      <c r="T184" s="34"/>
      <c r="U184" s="34"/>
      <c r="V184" s="34"/>
      <c r="W184" s="121"/>
      <c r="Y184" s="34"/>
      <c r="Z184" s="121"/>
      <c r="AB184" s="34"/>
      <c r="AC184" s="121"/>
      <c r="AE184" s="34"/>
      <c r="AF184" s="121"/>
      <c r="AH184" s="34"/>
      <c r="AI184" s="121"/>
    </row>
    <row r="185" spans="3:35" x14ac:dyDescent="0.25">
      <c r="C185" s="33"/>
      <c r="D185" s="33"/>
      <c r="E185" s="33"/>
      <c r="F185" s="34"/>
      <c r="G185" s="34"/>
      <c r="H185" s="34"/>
      <c r="I185" s="34"/>
      <c r="J185" s="34"/>
      <c r="K185" s="34"/>
      <c r="L185" s="34"/>
      <c r="M185" s="34"/>
      <c r="N185" s="121"/>
      <c r="O185" s="34"/>
      <c r="P185" s="34"/>
      <c r="Q185" s="34"/>
      <c r="R185" s="34"/>
      <c r="S185" s="121"/>
      <c r="T185" s="34"/>
      <c r="U185" s="34"/>
      <c r="V185" s="34"/>
      <c r="W185" s="121"/>
      <c r="Y185" s="34"/>
      <c r="Z185" s="121"/>
      <c r="AB185" s="34"/>
      <c r="AC185" s="121"/>
      <c r="AE185" s="34"/>
      <c r="AF185" s="121"/>
      <c r="AH185" s="34"/>
      <c r="AI185" s="121"/>
    </row>
    <row r="186" spans="3:35" x14ac:dyDescent="0.25">
      <c r="C186" s="33"/>
      <c r="D186" s="33"/>
      <c r="E186" s="33"/>
      <c r="F186" s="34"/>
      <c r="G186" s="34"/>
      <c r="H186" s="34"/>
      <c r="I186" s="34"/>
      <c r="J186" s="34"/>
      <c r="K186" s="34"/>
      <c r="L186" s="34"/>
      <c r="M186" s="34"/>
      <c r="N186" s="121"/>
      <c r="O186" s="34"/>
      <c r="P186" s="34"/>
      <c r="Q186" s="34"/>
      <c r="R186" s="34"/>
      <c r="S186" s="121"/>
      <c r="T186" s="34"/>
      <c r="U186" s="34"/>
      <c r="V186" s="34"/>
      <c r="W186" s="121"/>
      <c r="Y186" s="34"/>
      <c r="Z186" s="121"/>
      <c r="AB186" s="34"/>
      <c r="AC186" s="121"/>
      <c r="AE186" s="34"/>
      <c r="AF186" s="121"/>
      <c r="AH186" s="34"/>
      <c r="AI186" s="121"/>
    </row>
    <row r="187" spans="3:35" x14ac:dyDescent="0.25">
      <c r="C187" s="33"/>
      <c r="D187" s="33"/>
      <c r="E187" s="33"/>
      <c r="F187" s="34"/>
      <c r="G187" s="34"/>
      <c r="H187" s="34"/>
      <c r="I187" s="34"/>
      <c r="J187" s="34"/>
      <c r="K187" s="34"/>
      <c r="L187" s="34"/>
      <c r="M187" s="34"/>
      <c r="N187" s="121"/>
      <c r="O187" s="34"/>
      <c r="P187" s="34"/>
      <c r="Q187" s="34"/>
      <c r="R187" s="34"/>
      <c r="S187" s="121"/>
      <c r="T187" s="34"/>
      <c r="U187" s="34"/>
      <c r="V187" s="34"/>
      <c r="W187" s="121"/>
      <c r="Y187" s="34"/>
      <c r="Z187" s="121"/>
      <c r="AB187" s="34"/>
      <c r="AC187" s="121"/>
      <c r="AE187" s="34"/>
      <c r="AF187" s="121"/>
      <c r="AH187" s="34"/>
      <c r="AI187" s="121"/>
    </row>
    <row r="188" spans="3:35" x14ac:dyDescent="0.25">
      <c r="C188" s="33"/>
      <c r="D188" s="33"/>
      <c r="E188" s="33"/>
      <c r="F188" s="34"/>
      <c r="G188" s="34"/>
      <c r="H188" s="34"/>
      <c r="I188" s="34"/>
      <c r="J188" s="34"/>
      <c r="K188" s="34"/>
      <c r="L188" s="34"/>
      <c r="M188" s="34"/>
      <c r="N188" s="121"/>
      <c r="O188" s="34"/>
      <c r="P188" s="34"/>
      <c r="Q188" s="34"/>
      <c r="R188" s="34"/>
      <c r="S188" s="121"/>
      <c r="T188" s="34"/>
      <c r="U188" s="34"/>
      <c r="V188" s="34"/>
      <c r="W188" s="121"/>
      <c r="Y188" s="34"/>
      <c r="Z188" s="121"/>
      <c r="AB188" s="34"/>
      <c r="AC188" s="121"/>
      <c r="AE188" s="34"/>
      <c r="AF188" s="121"/>
      <c r="AH188" s="34"/>
      <c r="AI188" s="121"/>
    </row>
    <row r="189" spans="3:35" x14ac:dyDescent="0.25">
      <c r="C189" s="33"/>
      <c r="D189" s="33"/>
      <c r="E189" s="33"/>
      <c r="F189" s="34"/>
      <c r="G189" s="34"/>
      <c r="H189" s="34"/>
      <c r="I189" s="34"/>
      <c r="J189" s="34"/>
      <c r="K189" s="34"/>
      <c r="L189" s="34"/>
      <c r="M189" s="34"/>
      <c r="N189" s="121"/>
      <c r="O189" s="34"/>
      <c r="P189" s="34"/>
      <c r="Q189" s="34"/>
      <c r="R189" s="34"/>
      <c r="S189" s="121"/>
      <c r="T189" s="34"/>
      <c r="U189" s="34"/>
      <c r="V189" s="34"/>
      <c r="W189" s="121"/>
      <c r="Y189" s="34"/>
      <c r="Z189" s="121"/>
      <c r="AB189" s="34"/>
      <c r="AC189" s="121"/>
      <c r="AE189" s="34"/>
      <c r="AF189" s="121"/>
      <c r="AH189" s="34"/>
      <c r="AI189" s="121"/>
    </row>
    <row r="190" spans="3:35" x14ac:dyDescent="0.25">
      <c r="C190" s="33"/>
      <c r="D190" s="33"/>
      <c r="E190" s="33"/>
      <c r="F190" s="34"/>
      <c r="G190" s="34"/>
      <c r="H190" s="34"/>
      <c r="I190" s="34"/>
      <c r="J190" s="34"/>
      <c r="K190" s="34"/>
      <c r="L190" s="34"/>
      <c r="M190" s="34"/>
      <c r="N190" s="121"/>
      <c r="O190" s="34"/>
      <c r="P190" s="34"/>
      <c r="Q190" s="34"/>
      <c r="R190" s="34"/>
      <c r="S190" s="121"/>
      <c r="T190" s="34"/>
      <c r="U190" s="34"/>
      <c r="V190" s="34"/>
      <c r="W190" s="121"/>
      <c r="Y190" s="34"/>
      <c r="Z190" s="121"/>
      <c r="AB190" s="34"/>
      <c r="AC190" s="121"/>
      <c r="AE190" s="34"/>
      <c r="AF190" s="121"/>
      <c r="AH190" s="34"/>
      <c r="AI190" s="121"/>
    </row>
    <row r="191" spans="3:35" x14ac:dyDescent="0.25">
      <c r="C191" s="33"/>
      <c r="D191" s="33"/>
      <c r="E191" s="33"/>
      <c r="F191" s="34"/>
      <c r="G191" s="34"/>
      <c r="H191" s="34"/>
      <c r="I191" s="34"/>
      <c r="J191" s="34"/>
      <c r="K191" s="34"/>
      <c r="L191" s="34"/>
      <c r="M191" s="34"/>
      <c r="N191" s="121"/>
      <c r="O191" s="34"/>
      <c r="P191" s="34"/>
      <c r="Q191" s="34"/>
      <c r="R191" s="34"/>
      <c r="S191" s="121"/>
      <c r="T191" s="34"/>
      <c r="U191" s="34"/>
      <c r="V191" s="34"/>
      <c r="W191" s="121"/>
      <c r="Y191" s="34"/>
      <c r="Z191" s="121"/>
      <c r="AB191" s="34"/>
      <c r="AC191" s="121"/>
      <c r="AE191" s="34"/>
      <c r="AF191" s="121"/>
      <c r="AH191" s="34"/>
      <c r="AI191" s="121"/>
    </row>
    <row r="192" spans="3:35" x14ac:dyDescent="0.25">
      <c r="C192" s="33"/>
      <c r="D192" s="33"/>
      <c r="E192" s="33"/>
      <c r="F192" s="34"/>
      <c r="G192" s="34"/>
      <c r="H192" s="34"/>
      <c r="I192" s="34"/>
      <c r="J192" s="34"/>
      <c r="K192" s="34"/>
      <c r="L192" s="34"/>
      <c r="M192" s="34"/>
      <c r="N192" s="121"/>
      <c r="O192" s="34"/>
      <c r="P192" s="34"/>
      <c r="Q192" s="34"/>
      <c r="R192" s="34"/>
      <c r="S192" s="121"/>
      <c r="T192" s="34"/>
      <c r="U192" s="34"/>
      <c r="V192" s="34"/>
      <c r="W192" s="121"/>
      <c r="Y192" s="34"/>
      <c r="Z192" s="121"/>
      <c r="AB192" s="34"/>
      <c r="AC192" s="121"/>
      <c r="AE192" s="34"/>
      <c r="AF192" s="121"/>
      <c r="AH192" s="34"/>
      <c r="AI192" s="121"/>
    </row>
    <row r="193" spans="3:35" x14ac:dyDescent="0.25">
      <c r="C193" s="33"/>
      <c r="D193" s="33"/>
      <c r="E193" s="33"/>
      <c r="F193" s="34"/>
      <c r="G193" s="34"/>
      <c r="H193" s="34"/>
      <c r="I193" s="34"/>
      <c r="J193" s="34"/>
      <c r="K193" s="34"/>
      <c r="L193" s="34"/>
      <c r="M193" s="34"/>
      <c r="N193" s="121"/>
      <c r="O193" s="34"/>
      <c r="P193" s="34"/>
      <c r="Q193" s="34"/>
      <c r="R193" s="34"/>
      <c r="S193" s="121"/>
      <c r="T193" s="34"/>
      <c r="U193" s="34"/>
      <c r="V193" s="34"/>
      <c r="W193" s="121"/>
      <c r="Y193" s="34"/>
      <c r="Z193" s="121"/>
      <c r="AB193" s="34"/>
      <c r="AC193" s="121"/>
      <c r="AE193" s="34"/>
      <c r="AF193" s="121"/>
      <c r="AH193" s="34"/>
      <c r="AI193" s="121"/>
    </row>
    <row r="194" spans="3:35" x14ac:dyDescent="0.25">
      <c r="C194" s="33"/>
      <c r="D194" s="33"/>
      <c r="E194" s="33"/>
      <c r="F194" s="34"/>
      <c r="G194" s="34"/>
      <c r="H194" s="34"/>
      <c r="I194" s="34"/>
      <c r="J194" s="34"/>
      <c r="K194" s="34"/>
      <c r="L194" s="34"/>
      <c r="M194" s="34"/>
      <c r="N194" s="121"/>
      <c r="O194" s="34"/>
      <c r="P194" s="34"/>
      <c r="Q194" s="34"/>
      <c r="R194" s="34"/>
      <c r="S194" s="121"/>
      <c r="T194" s="34"/>
      <c r="U194" s="34"/>
      <c r="V194" s="34"/>
      <c r="W194" s="121"/>
      <c r="Y194" s="34"/>
      <c r="Z194" s="121"/>
      <c r="AB194" s="34"/>
      <c r="AC194" s="121"/>
      <c r="AE194" s="34"/>
      <c r="AF194" s="121"/>
      <c r="AH194" s="34"/>
      <c r="AI194" s="121"/>
    </row>
    <row r="195" spans="3:35" x14ac:dyDescent="0.25">
      <c r="C195" s="33"/>
      <c r="D195" s="33"/>
      <c r="E195" s="33"/>
      <c r="F195" s="34"/>
      <c r="G195" s="34"/>
      <c r="H195" s="34"/>
      <c r="I195" s="34"/>
      <c r="J195" s="34"/>
      <c r="K195" s="34"/>
      <c r="L195" s="34"/>
      <c r="M195" s="34"/>
      <c r="N195" s="121"/>
      <c r="O195" s="34"/>
      <c r="P195" s="34"/>
      <c r="Q195" s="34"/>
      <c r="R195" s="34"/>
      <c r="S195" s="121"/>
      <c r="T195" s="34"/>
      <c r="U195" s="34"/>
      <c r="V195" s="34"/>
      <c r="W195" s="121"/>
      <c r="Y195" s="34"/>
      <c r="Z195" s="121"/>
      <c r="AB195" s="34"/>
      <c r="AC195" s="121"/>
      <c r="AE195" s="34"/>
      <c r="AF195" s="121"/>
      <c r="AH195" s="34"/>
      <c r="AI195" s="121"/>
    </row>
    <row r="196" spans="3:35" x14ac:dyDescent="0.25">
      <c r="C196" s="33"/>
      <c r="D196" s="33"/>
      <c r="E196" s="33"/>
      <c r="F196" s="34"/>
      <c r="G196" s="34"/>
      <c r="H196" s="34"/>
      <c r="I196" s="34"/>
      <c r="J196" s="34"/>
      <c r="K196" s="34"/>
      <c r="L196" s="34"/>
      <c r="M196" s="34"/>
      <c r="N196" s="121"/>
      <c r="O196" s="34"/>
      <c r="P196" s="34"/>
      <c r="Q196" s="34"/>
      <c r="R196" s="34"/>
      <c r="S196" s="121"/>
      <c r="T196" s="34"/>
      <c r="U196" s="34"/>
      <c r="V196" s="34"/>
      <c r="W196" s="121"/>
      <c r="Y196" s="34"/>
      <c r="Z196" s="121"/>
      <c r="AB196" s="34"/>
      <c r="AC196" s="121"/>
      <c r="AE196" s="34"/>
      <c r="AF196" s="121"/>
      <c r="AH196" s="34"/>
      <c r="AI196" s="121"/>
    </row>
    <row r="197" spans="3:35" x14ac:dyDescent="0.25">
      <c r="C197" s="33"/>
      <c r="D197" s="33"/>
      <c r="E197" s="33"/>
      <c r="F197" s="34"/>
      <c r="G197" s="34"/>
      <c r="H197" s="34"/>
      <c r="I197" s="34"/>
      <c r="J197" s="34"/>
      <c r="K197" s="34"/>
      <c r="L197" s="34"/>
      <c r="M197" s="34"/>
      <c r="N197" s="121"/>
      <c r="O197" s="34"/>
      <c r="P197" s="34"/>
      <c r="Q197" s="34"/>
      <c r="R197" s="34"/>
      <c r="S197" s="121"/>
      <c r="T197" s="34"/>
      <c r="U197" s="34"/>
      <c r="V197" s="34"/>
      <c r="W197" s="121"/>
      <c r="Y197" s="34"/>
      <c r="Z197" s="121"/>
      <c r="AB197" s="34"/>
      <c r="AC197" s="121"/>
      <c r="AE197" s="34"/>
      <c r="AF197" s="121"/>
      <c r="AH197" s="34"/>
      <c r="AI197" s="121"/>
    </row>
    <row r="198" spans="3:35" x14ac:dyDescent="0.25">
      <c r="C198" s="33"/>
      <c r="D198" s="33"/>
      <c r="E198" s="33"/>
      <c r="F198" s="34"/>
      <c r="G198" s="34"/>
      <c r="H198" s="34"/>
      <c r="I198" s="34"/>
      <c r="J198" s="34"/>
      <c r="K198" s="34"/>
      <c r="L198" s="34"/>
      <c r="M198" s="34"/>
      <c r="N198" s="121"/>
      <c r="O198" s="34"/>
      <c r="P198" s="34"/>
      <c r="Q198" s="34"/>
      <c r="R198" s="34"/>
      <c r="S198" s="121"/>
      <c r="T198" s="34"/>
      <c r="U198" s="34"/>
      <c r="V198" s="34"/>
      <c r="W198" s="121"/>
      <c r="Y198" s="34"/>
      <c r="Z198" s="121"/>
      <c r="AB198" s="34"/>
      <c r="AC198" s="121"/>
      <c r="AE198" s="34"/>
      <c r="AF198" s="121"/>
      <c r="AH198" s="34"/>
      <c r="AI198" s="121"/>
    </row>
    <row r="199" spans="3:35" x14ac:dyDescent="0.25">
      <c r="C199" s="33"/>
      <c r="D199" s="33"/>
      <c r="E199" s="33"/>
      <c r="F199" s="34"/>
      <c r="G199" s="34"/>
      <c r="H199" s="34"/>
      <c r="I199" s="34"/>
      <c r="J199" s="34"/>
      <c r="K199" s="34"/>
      <c r="L199" s="34"/>
      <c r="M199" s="34"/>
      <c r="N199" s="121"/>
      <c r="O199" s="34"/>
      <c r="P199" s="34"/>
      <c r="Q199" s="34"/>
      <c r="R199" s="34"/>
      <c r="S199" s="121"/>
      <c r="T199" s="34"/>
      <c r="U199" s="34"/>
      <c r="V199" s="34"/>
      <c r="W199" s="121"/>
      <c r="Y199" s="34"/>
      <c r="Z199" s="121"/>
      <c r="AB199" s="34"/>
      <c r="AC199" s="121"/>
      <c r="AE199" s="34"/>
      <c r="AF199" s="121"/>
      <c r="AH199" s="34"/>
      <c r="AI199" s="121"/>
    </row>
    <row r="200" spans="3:35" x14ac:dyDescent="0.25">
      <c r="C200" s="33"/>
      <c r="D200" s="33"/>
      <c r="E200" s="33"/>
      <c r="F200" s="34"/>
      <c r="G200" s="34"/>
      <c r="H200" s="34"/>
      <c r="I200" s="34"/>
      <c r="J200" s="34"/>
      <c r="K200" s="34"/>
      <c r="L200" s="34"/>
      <c r="M200" s="34"/>
      <c r="N200" s="121"/>
      <c r="O200" s="34"/>
      <c r="P200" s="34"/>
      <c r="Q200" s="34"/>
      <c r="R200" s="34"/>
      <c r="S200" s="121"/>
      <c r="T200" s="34"/>
      <c r="U200" s="34"/>
      <c r="V200" s="34"/>
      <c r="W200" s="121"/>
      <c r="Y200" s="34"/>
      <c r="Z200" s="121"/>
      <c r="AB200" s="34"/>
      <c r="AC200" s="121"/>
      <c r="AE200" s="34"/>
      <c r="AF200" s="121"/>
      <c r="AH200" s="34"/>
      <c r="AI200" s="121"/>
    </row>
    <row r="201" spans="3:35" x14ac:dyDescent="0.25">
      <c r="C201" s="33"/>
      <c r="D201" s="33"/>
      <c r="E201" s="33"/>
      <c r="F201" s="34"/>
      <c r="G201" s="34"/>
      <c r="H201" s="34"/>
      <c r="I201" s="34"/>
      <c r="J201" s="34"/>
      <c r="K201" s="34"/>
      <c r="L201" s="34"/>
      <c r="M201" s="34"/>
      <c r="N201" s="121"/>
      <c r="O201" s="34"/>
      <c r="P201" s="34"/>
      <c r="Q201" s="34"/>
      <c r="R201" s="34"/>
      <c r="S201" s="121"/>
      <c r="T201" s="34"/>
      <c r="U201" s="34"/>
      <c r="V201" s="34"/>
      <c r="W201" s="121"/>
      <c r="Y201" s="34"/>
      <c r="Z201" s="121"/>
      <c r="AB201" s="34"/>
      <c r="AC201" s="121"/>
      <c r="AE201" s="34"/>
      <c r="AF201" s="121"/>
      <c r="AH201" s="34"/>
      <c r="AI201" s="121"/>
    </row>
    <row r="202" spans="3:35" x14ac:dyDescent="0.25">
      <c r="C202" s="33"/>
      <c r="D202" s="33"/>
      <c r="E202" s="33"/>
      <c r="F202" s="34"/>
      <c r="G202" s="34"/>
      <c r="H202" s="34"/>
      <c r="I202" s="34"/>
      <c r="J202" s="34"/>
      <c r="K202" s="34"/>
      <c r="L202" s="34"/>
      <c r="M202" s="34"/>
      <c r="N202" s="121"/>
      <c r="O202" s="34"/>
      <c r="P202" s="34"/>
      <c r="Q202" s="34"/>
      <c r="R202" s="34"/>
      <c r="S202" s="121"/>
      <c r="T202" s="34"/>
      <c r="U202" s="34"/>
      <c r="V202" s="34"/>
      <c r="W202" s="121"/>
      <c r="Y202" s="34"/>
      <c r="Z202" s="121"/>
      <c r="AB202" s="34"/>
      <c r="AC202" s="121"/>
      <c r="AE202" s="34"/>
      <c r="AF202" s="121"/>
      <c r="AH202" s="34"/>
      <c r="AI202" s="121"/>
    </row>
    <row r="203" spans="3:35" x14ac:dyDescent="0.25">
      <c r="C203" s="33"/>
      <c r="D203" s="33"/>
      <c r="E203" s="33"/>
      <c r="F203" s="34"/>
      <c r="G203" s="34"/>
      <c r="H203" s="34"/>
      <c r="I203" s="34"/>
      <c r="J203" s="34"/>
      <c r="K203" s="34"/>
      <c r="L203" s="34"/>
      <c r="M203" s="34"/>
      <c r="N203" s="121"/>
      <c r="O203" s="34"/>
      <c r="P203" s="34"/>
      <c r="Q203" s="34"/>
      <c r="R203" s="34"/>
      <c r="S203" s="121"/>
      <c r="T203" s="34"/>
      <c r="U203" s="34"/>
      <c r="V203" s="34"/>
      <c r="W203" s="121"/>
      <c r="Y203" s="34"/>
      <c r="Z203" s="121"/>
      <c r="AB203" s="34"/>
      <c r="AC203" s="121"/>
      <c r="AE203" s="34"/>
      <c r="AF203" s="121"/>
      <c r="AH203" s="34"/>
      <c r="AI203" s="121"/>
    </row>
    <row r="204" spans="3:35" x14ac:dyDescent="0.25">
      <c r="C204" s="33"/>
      <c r="D204" s="33"/>
      <c r="E204" s="33"/>
      <c r="F204" s="34"/>
      <c r="G204" s="34"/>
      <c r="H204" s="34"/>
      <c r="I204" s="34"/>
      <c r="J204" s="34"/>
      <c r="K204" s="34"/>
      <c r="L204" s="34"/>
      <c r="M204" s="34"/>
      <c r="N204" s="121"/>
      <c r="O204" s="34"/>
      <c r="P204" s="34"/>
      <c r="Q204" s="34"/>
      <c r="R204" s="34"/>
      <c r="S204" s="121"/>
      <c r="T204" s="34"/>
      <c r="U204" s="34"/>
      <c r="V204" s="34"/>
      <c r="W204" s="121"/>
      <c r="Y204" s="34"/>
      <c r="Z204" s="121"/>
      <c r="AB204" s="34"/>
      <c r="AC204" s="121"/>
      <c r="AE204" s="34"/>
      <c r="AF204" s="121"/>
      <c r="AH204" s="34"/>
      <c r="AI204" s="121"/>
    </row>
    <row r="205" spans="3:35" x14ac:dyDescent="0.25">
      <c r="C205" s="33"/>
      <c r="D205" s="33"/>
      <c r="E205" s="33"/>
      <c r="F205" s="34"/>
      <c r="G205" s="34"/>
      <c r="H205" s="34"/>
      <c r="I205" s="34"/>
      <c r="J205" s="34"/>
      <c r="K205" s="34"/>
      <c r="L205" s="34"/>
      <c r="M205" s="34"/>
      <c r="N205" s="121"/>
      <c r="O205" s="34"/>
      <c r="P205" s="34"/>
      <c r="Q205" s="34"/>
      <c r="R205" s="34"/>
      <c r="S205" s="121"/>
      <c r="T205" s="34"/>
      <c r="U205" s="34"/>
      <c r="V205" s="34"/>
      <c r="W205" s="121"/>
      <c r="Y205" s="34"/>
      <c r="Z205" s="121"/>
      <c r="AB205" s="34"/>
      <c r="AC205" s="121"/>
      <c r="AE205" s="34"/>
      <c r="AF205" s="121"/>
      <c r="AH205" s="34"/>
      <c r="AI205" s="121"/>
    </row>
    <row r="206" spans="3:35" x14ac:dyDescent="0.25">
      <c r="C206" s="33"/>
      <c r="D206" s="33"/>
      <c r="E206" s="33"/>
      <c r="F206" s="34"/>
      <c r="G206" s="34"/>
      <c r="H206" s="34"/>
      <c r="I206" s="34"/>
      <c r="J206" s="34"/>
      <c r="K206" s="34"/>
      <c r="L206" s="34"/>
      <c r="M206" s="34"/>
      <c r="N206" s="121"/>
      <c r="O206" s="34"/>
      <c r="P206" s="34"/>
      <c r="Q206" s="34"/>
      <c r="R206" s="34"/>
      <c r="S206" s="121"/>
      <c r="T206" s="34"/>
      <c r="U206" s="34"/>
      <c r="V206" s="34"/>
      <c r="W206" s="121"/>
      <c r="Y206" s="34"/>
      <c r="Z206" s="121"/>
      <c r="AB206" s="34"/>
      <c r="AC206" s="121"/>
      <c r="AE206" s="34"/>
      <c r="AF206" s="121"/>
      <c r="AH206" s="34"/>
      <c r="AI206" s="121"/>
    </row>
    <row r="207" spans="3:35" x14ac:dyDescent="0.25">
      <c r="C207" s="33"/>
      <c r="D207" s="33"/>
      <c r="E207" s="33"/>
      <c r="F207" s="34"/>
      <c r="G207" s="34"/>
      <c r="H207" s="34"/>
      <c r="I207" s="34"/>
      <c r="J207" s="34"/>
      <c r="K207" s="34"/>
      <c r="L207" s="34"/>
      <c r="M207" s="34"/>
      <c r="N207" s="121"/>
      <c r="O207" s="34"/>
      <c r="P207" s="34"/>
      <c r="Q207" s="34"/>
      <c r="R207" s="34"/>
      <c r="S207" s="121"/>
      <c r="T207" s="34"/>
      <c r="U207" s="34"/>
      <c r="V207" s="34"/>
      <c r="W207" s="121"/>
      <c r="Y207" s="34"/>
      <c r="Z207" s="121"/>
      <c r="AB207" s="34"/>
      <c r="AC207" s="121"/>
      <c r="AE207" s="34"/>
      <c r="AF207" s="121"/>
      <c r="AH207" s="34"/>
      <c r="AI207" s="121"/>
    </row>
    <row r="208" spans="3:35" x14ac:dyDescent="0.25">
      <c r="C208" s="33"/>
      <c r="D208" s="33"/>
      <c r="E208" s="33"/>
      <c r="F208" s="34"/>
      <c r="G208" s="34"/>
      <c r="H208" s="34"/>
      <c r="I208" s="34"/>
      <c r="J208" s="34"/>
      <c r="K208" s="34"/>
      <c r="L208" s="34"/>
      <c r="M208" s="34"/>
      <c r="N208" s="121"/>
      <c r="O208" s="34"/>
      <c r="P208" s="34"/>
      <c r="Q208" s="34"/>
      <c r="R208" s="34"/>
      <c r="S208" s="121"/>
      <c r="T208" s="34"/>
      <c r="U208" s="34"/>
      <c r="V208" s="34"/>
      <c r="W208" s="121"/>
      <c r="Y208" s="34"/>
      <c r="Z208" s="121"/>
      <c r="AB208" s="34"/>
      <c r="AC208" s="121"/>
      <c r="AE208" s="34"/>
      <c r="AF208" s="121"/>
      <c r="AH208" s="34"/>
      <c r="AI208" s="121"/>
    </row>
    <row r="209" spans="3:35" x14ac:dyDescent="0.25">
      <c r="C209" s="33"/>
      <c r="D209" s="33"/>
      <c r="E209" s="33"/>
      <c r="F209" s="34"/>
      <c r="G209" s="34"/>
      <c r="H209" s="34"/>
      <c r="I209" s="34"/>
      <c r="J209" s="34"/>
      <c r="K209" s="34"/>
      <c r="L209" s="34"/>
      <c r="M209" s="34"/>
      <c r="N209" s="121"/>
      <c r="O209" s="34"/>
      <c r="P209" s="34"/>
      <c r="Q209" s="34"/>
      <c r="R209" s="34"/>
      <c r="S209" s="121"/>
      <c r="T209" s="34"/>
      <c r="U209" s="34"/>
      <c r="V209" s="34"/>
      <c r="W209" s="121"/>
      <c r="Y209" s="34"/>
      <c r="Z209" s="121"/>
      <c r="AB209" s="34"/>
      <c r="AC209" s="121"/>
      <c r="AE209" s="34"/>
      <c r="AF209" s="121"/>
      <c r="AH209" s="34"/>
      <c r="AI209" s="121"/>
    </row>
    <row r="210" spans="3:35" x14ac:dyDescent="0.25">
      <c r="C210" s="33"/>
      <c r="D210" s="33"/>
      <c r="E210" s="33"/>
      <c r="F210" s="34"/>
      <c r="G210" s="34"/>
      <c r="H210" s="34"/>
      <c r="I210" s="34"/>
      <c r="J210" s="34"/>
      <c r="K210" s="34"/>
      <c r="L210" s="34"/>
      <c r="M210" s="34"/>
      <c r="N210" s="121"/>
      <c r="O210" s="34"/>
      <c r="P210" s="34"/>
      <c r="Q210" s="34"/>
      <c r="R210" s="34"/>
      <c r="S210" s="121"/>
      <c r="T210" s="34"/>
      <c r="U210" s="34"/>
      <c r="V210" s="34"/>
      <c r="W210" s="121"/>
      <c r="Y210" s="34"/>
      <c r="Z210" s="121"/>
      <c r="AB210" s="34"/>
      <c r="AC210" s="121"/>
      <c r="AE210" s="34"/>
      <c r="AF210" s="121"/>
      <c r="AH210" s="34"/>
      <c r="AI210" s="121"/>
    </row>
    <row r="211" spans="3:35" x14ac:dyDescent="0.25">
      <c r="C211" s="33"/>
      <c r="D211" s="33"/>
      <c r="E211" s="33"/>
      <c r="F211" s="34"/>
      <c r="G211" s="34"/>
      <c r="H211" s="34"/>
      <c r="I211" s="34"/>
      <c r="J211" s="34"/>
      <c r="K211" s="34"/>
      <c r="L211" s="34"/>
      <c r="M211" s="34"/>
      <c r="N211" s="121"/>
      <c r="O211" s="34"/>
      <c r="P211" s="34"/>
      <c r="Q211" s="34"/>
      <c r="R211" s="34"/>
      <c r="S211" s="121"/>
      <c r="T211" s="34"/>
      <c r="U211" s="34"/>
      <c r="V211" s="34"/>
      <c r="W211" s="121"/>
      <c r="Y211" s="34"/>
      <c r="Z211" s="121"/>
      <c r="AB211" s="34"/>
      <c r="AC211" s="121"/>
      <c r="AE211" s="34"/>
      <c r="AF211" s="121"/>
      <c r="AH211" s="34"/>
      <c r="AI211" s="121"/>
    </row>
    <row r="212" spans="3:35" x14ac:dyDescent="0.25">
      <c r="C212" s="33"/>
      <c r="D212" s="33"/>
      <c r="E212" s="33"/>
      <c r="F212" s="34"/>
      <c r="G212" s="34"/>
      <c r="H212" s="34"/>
      <c r="I212" s="34"/>
      <c r="J212" s="34"/>
      <c r="K212" s="34"/>
      <c r="L212" s="34"/>
      <c r="M212" s="34"/>
      <c r="N212" s="121"/>
      <c r="O212" s="34"/>
      <c r="P212" s="34"/>
      <c r="Q212" s="34"/>
      <c r="R212" s="34"/>
      <c r="S212" s="121"/>
      <c r="T212" s="34"/>
      <c r="U212" s="34"/>
      <c r="V212" s="34"/>
      <c r="W212" s="121"/>
      <c r="Y212" s="34"/>
      <c r="Z212" s="121"/>
      <c r="AB212" s="34"/>
      <c r="AC212" s="121"/>
      <c r="AE212" s="34"/>
      <c r="AF212" s="121"/>
      <c r="AH212" s="34"/>
      <c r="AI212" s="121"/>
    </row>
    <row r="213" spans="3:35" x14ac:dyDescent="0.25">
      <c r="C213" s="33"/>
      <c r="D213" s="33"/>
      <c r="E213" s="33"/>
      <c r="F213" s="34"/>
      <c r="G213" s="34"/>
      <c r="H213" s="34"/>
      <c r="I213" s="34"/>
      <c r="J213" s="34"/>
      <c r="K213" s="34"/>
      <c r="L213" s="34"/>
      <c r="M213" s="34"/>
      <c r="N213" s="121"/>
      <c r="O213" s="34"/>
      <c r="P213" s="34"/>
      <c r="Q213" s="34"/>
      <c r="R213" s="34"/>
      <c r="S213" s="121"/>
      <c r="T213" s="34"/>
      <c r="U213" s="34"/>
      <c r="V213" s="34"/>
      <c r="W213" s="121"/>
      <c r="Y213" s="34"/>
      <c r="Z213" s="121"/>
      <c r="AB213" s="34"/>
      <c r="AC213" s="121"/>
      <c r="AE213" s="34"/>
      <c r="AF213" s="121"/>
      <c r="AH213" s="34"/>
      <c r="AI213" s="121"/>
    </row>
    <row r="214" spans="3:35" x14ac:dyDescent="0.25">
      <c r="C214" s="33"/>
      <c r="D214" s="33"/>
      <c r="E214" s="33"/>
      <c r="F214" s="34"/>
      <c r="G214" s="34"/>
      <c r="H214" s="34"/>
      <c r="I214" s="34"/>
      <c r="J214" s="34"/>
      <c r="K214" s="34"/>
      <c r="L214" s="34"/>
      <c r="M214" s="34"/>
      <c r="N214" s="121"/>
      <c r="O214" s="34"/>
      <c r="P214" s="34"/>
      <c r="Q214" s="34"/>
      <c r="R214" s="34"/>
      <c r="S214" s="121"/>
      <c r="T214" s="34"/>
      <c r="U214" s="34"/>
      <c r="V214" s="34"/>
      <c r="W214" s="121"/>
      <c r="Y214" s="34"/>
      <c r="Z214" s="121"/>
      <c r="AB214" s="34"/>
      <c r="AC214" s="121"/>
      <c r="AE214" s="34"/>
      <c r="AF214" s="121"/>
      <c r="AH214" s="34"/>
      <c r="AI214" s="121"/>
    </row>
    <row r="215" spans="3:35" x14ac:dyDescent="0.25">
      <c r="C215" s="33"/>
      <c r="D215" s="33"/>
      <c r="E215" s="33"/>
      <c r="F215" s="34"/>
      <c r="G215" s="34"/>
      <c r="H215" s="34"/>
      <c r="I215" s="34"/>
      <c r="J215" s="34"/>
      <c r="K215" s="34"/>
      <c r="L215" s="34"/>
      <c r="M215" s="34"/>
      <c r="N215" s="121"/>
      <c r="O215" s="34"/>
      <c r="P215" s="34"/>
      <c r="Q215" s="34"/>
      <c r="R215" s="34"/>
      <c r="S215" s="121"/>
      <c r="T215" s="34"/>
      <c r="U215" s="34"/>
      <c r="V215" s="34"/>
      <c r="W215" s="121"/>
      <c r="Y215" s="34"/>
      <c r="Z215" s="121"/>
      <c r="AB215" s="34"/>
      <c r="AC215" s="121"/>
      <c r="AE215" s="34"/>
      <c r="AF215" s="121"/>
      <c r="AH215" s="34"/>
      <c r="AI215" s="121"/>
    </row>
    <row r="216" spans="3:35" x14ac:dyDescent="0.25">
      <c r="C216" s="33"/>
      <c r="D216" s="33"/>
      <c r="E216" s="33"/>
      <c r="F216" s="34"/>
      <c r="G216" s="34"/>
      <c r="H216" s="34"/>
      <c r="I216" s="34"/>
      <c r="J216" s="34"/>
      <c r="K216" s="34"/>
      <c r="L216" s="34"/>
      <c r="M216" s="34"/>
      <c r="N216" s="121"/>
      <c r="O216" s="34"/>
      <c r="P216" s="34"/>
      <c r="Q216" s="34"/>
      <c r="R216" s="34"/>
      <c r="S216" s="121"/>
      <c r="T216" s="34"/>
      <c r="U216" s="34"/>
      <c r="V216" s="34"/>
      <c r="W216" s="121"/>
      <c r="Y216" s="34"/>
      <c r="Z216" s="121"/>
      <c r="AB216" s="34"/>
      <c r="AC216" s="121"/>
      <c r="AE216" s="34"/>
      <c r="AF216" s="121"/>
      <c r="AH216" s="34"/>
      <c r="AI216" s="121"/>
    </row>
    <row r="217" spans="3:35" x14ac:dyDescent="0.25">
      <c r="C217" s="33"/>
      <c r="D217" s="33"/>
      <c r="E217" s="33"/>
      <c r="F217" s="34"/>
      <c r="G217" s="34"/>
      <c r="H217" s="34"/>
      <c r="I217" s="34"/>
      <c r="J217" s="34"/>
      <c r="K217" s="34"/>
      <c r="L217" s="34"/>
      <c r="M217" s="34"/>
      <c r="N217" s="121"/>
      <c r="O217" s="34"/>
      <c r="P217" s="34"/>
      <c r="Q217" s="34"/>
      <c r="R217" s="34"/>
      <c r="S217" s="121"/>
      <c r="T217" s="34"/>
      <c r="U217" s="34"/>
      <c r="V217" s="34"/>
      <c r="W217" s="121"/>
      <c r="Y217" s="34"/>
      <c r="Z217" s="121"/>
      <c r="AB217" s="34"/>
      <c r="AC217" s="121"/>
      <c r="AE217" s="34"/>
      <c r="AF217" s="121"/>
      <c r="AH217" s="34"/>
      <c r="AI217" s="121"/>
    </row>
    <row r="218" spans="3:35" x14ac:dyDescent="0.25">
      <c r="C218" s="33"/>
      <c r="D218" s="33"/>
      <c r="E218" s="33"/>
      <c r="F218" s="34"/>
      <c r="G218" s="34"/>
      <c r="H218" s="34"/>
      <c r="I218" s="34"/>
      <c r="J218" s="34"/>
      <c r="K218" s="34"/>
      <c r="L218" s="34"/>
      <c r="M218" s="34"/>
      <c r="N218" s="121"/>
      <c r="O218" s="34"/>
      <c r="P218" s="34"/>
      <c r="Q218" s="34"/>
      <c r="R218" s="34"/>
      <c r="S218" s="121"/>
      <c r="T218" s="34"/>
      <c r="U218" s="34"/>
      <c r="V218" s="34"/>
      <c r="W218" s="121"/>
      <c r="Y218" s="34"/>
      <c r="Z218" s="121"/>
      <c r="AB218" s="34"/>
      <c r="AC218" s="121"/>
      <c r="AE218" s="34"/>
      <c r="AF218" s="121"/>
      <c r="AH218" s="34"/>
      <c r="AI218" s="121"/>
    </row>
    <row r="219" spans="3:35" x14ac:dyDescent="0.25">
      <c r="C219" s="33"/>
      <c r="D219" s="33"/>
      <c r="E219" s="33"/>
      <c r="F219" s="34"/>
      <c r="G219" s="34"/>
      <c r="H219" s="34"/>
      <c r="I219" s="34"/>
      <c r="J219" s="34"/>
      <c r="K219" s="34"/>
      <c r="L219" s="34"/>
      <c r="M219" s="34"/>
      <c r="N219" s="121"/>
      <c r="O219" s="34"/>
      <c r="P219" s="34"/>
      <c r="Q219" s="34"/>
      <c r="R219" s="34"/>
      <c r="S219" s="121"/>
      <c r="T219" s="34"/>
      <c r="U219" s="34"/>
      <c r="V219" s="34"/>
      <c r="W219" s="121"/>
      <c r="Y219" s="34"/>
      <c r="Z219" s="121"/>
      <c r="AB219" s="34"/>
      <c r="AC219" s="121"/>
      <c r="AE219" s="34"/>
      <c r="AF219" s="121"/>
      <c r="AH219" s="34"/>
      <c r="AI219" s="121"/>
    </row>
    <row r="220" spans="3:35" x14ac:dyDescent="0.25">
      <c r="C220" s="33"/>
      <c r="D220" s="33"/>
      <c r="E220" s="33"/>
      <c r="F220" s="34"/>
      <c r="G220" s="34"/>
      <c r="H220" s="34"/>
      <c r="I220" s="34"/>
      <c r="J220" s="34"/>
      <c r="K220" s="34"/>
      <c r="L220" s="34"/>
      <c r="M220" s="34"/>
      <c r="N220" s="121"/>
      <c r="O220" s="34"/>
      <c r="P220" s="34"/>
      <c r="Q220" s="34"/>
      <c r="R220" s="34"/>
      <c r="S220" s="121"/>
      <c r="T220" s="34"/>
      <c r="U220" s="34"/>
      <c r="V220" s="34"/>
      <c r="W220" s="121"/>
      <c r="Y220" s="34"/>
      <c r="Z220" s="121"/>
      <c r="AB220" s="34"/>
      <c r="AC220" s="121"/>
      <c r="AE220" s="34"/>
      <c r="AF220" s="121"/>
      <c r="AH220" s="34"/>
      <c r="AI220" s="121"/>
    </row>
    <row r="221" spans="3:35" x14ac:dyDescent="0.25">
      <c r="C221" s="33"/>
      <c r="D221" s="33"/>
      <c r="E221" s="33"/>
      <c r="F221" s="34"/>
      <c r="G221" s="34"/>
      <c r="H221" s="34"/>
      <c r="I221" s="34"/>
      <c r="J221" s="34"/>
      <c r="K221" s="34"/>
      <c r="L221" s="34"/>
      <c r="M221" s="34"/>
      <c r="N221" s="121"/>
      <c r="O221" s="34"/>
      <c r="P221" s="34"/>
      <c r="Q221" s="34"/>
      <c r="R221" s="34"/>
      <c r="S221" s="121"/>
      <c r="T221" s="34"/>
      <c r="U221" s="34"/>
      <c r="V221" s="34"/>
      <c r="W221" s="121"/>
      <c r="Y221" s="34"/>
      <c r="Z221" s="121"/>
      <c r="AB221" s="34"/>
      <c r="AC221" s="121"/>
      <c r="AE221" s="34"/>
      <c r="AF221" s="121"/>
      <c r="AH221" s="34"/>
      <c r="AI221" s="121"/>
    </row>
    <row r="222" spans="3:35" x14ac:dyDescent="0.25">
      <c r="C222" s="33"/>
      <c r="D222" s="33"/>
      <c r="E222" s="33"/>
      <c r="F222" s="34"/>
      <c r="G222" s="34"/>
      <c r="H222" s="34"/>
      <c r="I222" s="34"/>
      <c r="J222" s="34"/>
      <c r="K222" s="34"/>
      <c r="L222" s="34"/>
      <c r="M222" s="34"/>
      <c r="N222" s="121"/>
      <c r="O222" s="34"/>
      <c r="P222" s="34"/>
      <c r="Q222" s="34"/>
      <c r="R222" s="34"/>
      <c r="S222" s="121"/>
      <c r="T222" s="34"/>
      <c r="U222" s="34"/>
      <c r="V222" s="34"/>
      <c r="W222" s="121"/>
      <c r="Y222" s="34"/>
      <c r="Z222" s="121"/>
      <c r="AB222" s="34"/>
      <c r="AC222" s="121"/>
      <c r="AE222" s="34"/>
      <c r="AF222" s="121"/>
      <c r="AH222" s="34"/>
      <c r="AI222" s="121"/>
    </row>
    <row r="223" spans="3:35" x14ac:dyDescent="0.25">
      <c r="C223" s="33"/>
      <c r="D223" s="33"/>
      <c r="E223" s="33"/>
      <c r="F223" s="34"/>
      <c r="G223" s="34"/>
      <c r="H223" s="34"/>
      <c r="I223" s="34"/>
      <c r="J223" s="34"/>
      <c r="K223" s="34"/>
      <c r="L223" s="34"/>
      <c r="M223" s="34"/>
      <c r="N223" s="121"/>
      <c r="O223" s="34"/>
      <c r="P223" s="34"/>
      <c r="Q223" s="34"/>
      <c r="R223" s="34"/>
      <c r="S223" s="121"/>
      <c r="T223" s="34"/>
      <c r="U223" s="34"/>
      <c r="V223" s="34"/>
      <c r="W223" s="121"/>
      <c r="Y223" s="34"/>
      <c r="Z223" s="121"/>
      <c r="AB223" s="34"/>
      <c r="AC223" s="121"/>
      <c r="AE223" s="34"/>
      <c r="AF223" s="121"/>
      <c r="AH223" s="34"/>
      <c r="AI223" s="121"/>
    </row>
    <row r="224" spans="3:35" x14ac:dyDescent="0.25">
      <c r="C224" s="33"/>
      <c r="D224" s="33"/>
      <c r="E224" s="33"/>
      <c r="F224" s="34"/>
      <c r="G224" s="34"/>
      <c r="H224" s="34"/>
      <c r="I224" s="34"/>
      <c r="J224" s="34"/>
      <c r="K224" s="34"/>
      <c r="L224" s="34"/>
      <c r="M224" s="34"/>
      <c r="N224" s="121"/>
      <c r="O224" s="34"/>
      <c r="P224" s="34"/>
      <c r="Q224" s="34"/>
      <c r="R224" s="34"/>
      <c r="S224" s="121"/>
      <c r="T224" s="34"/>
      <c r="U224" s="34"/>
      <c r="V224" s="34"/>
      <c r="W224" s="121"/>
      <c r="Y224" s="34"/>
      <c r="Z224" s="121"/>
      <c r="AB224" s="34"/>
      <c r="AC224" s="121"/>
      <c r="AE224" s="34"/>
      <c r="AF224" s="121"/>
      <c r="AH224" s="34"/>
      <c r="AI224" s="121"/>
    </row>
    <row r="225" spans="3:35" x14ac:dyDescent="0.25">
      <c r="C225" s="33"/>
      <c r="D225" s="33"/>
      <c r="E225" s="33"/>
      <c r="F225" s="34"/>
      <c r="G225" s="34"/>
      <c r="H225" s="34"/>
      <c r="I225" s="34"/>
      <c r="J225" s="34"/>
      <c r="K225" s="34"/>
      <c r="L225" s="34"/>
      <c r="M225" s="34"/>
      <c r="N225" s="121"/>
      <c r="O225" s="34"/>
      <c r="P225" s="34"/>
      <c r="Q225" s="34"/>
      <c r="R225" s="34"/>
      <c r="S225" s="121"/>
      <c r="T225" s="34"/>
      <c r="U225" s="34"/>
      <c r="V225" s="34"/>
      <c r="W225" s="121"/>
      <c r="Y225" s="34"/>
      <c r="Z225" s="121"/>
      <c r="AB225" s="34"/>
      <c r="AC225" s="121"/>
      <c r="AE225" s="34"/>
      <c r="AF225" s="121"/>
      <c r="AH225" s="34"/>
      <c r="AI225" s="121"/>
    </row>
    <row r="226" spans="3:35" x14ac:dyDescent="0.25">
      <c r="C226" s="33"/>
      <c r="D226" s="33"/>
      <c r="E226" s="33"/>
      <c r="F226" s="34"/>
      <c r="G226" s="34"/>
      <c r="H226" s="34"/>
      <c r="I226" s="34"/>
      <c r="J226" s="34"/>
      <c r="K226" s="34"/>
      <c r="L226" s="34"/>
      <c r="M226" s="34"/>
      <c r="N226" s="121"/>
      <c r="O226" s="34"/>
      <c r="P226" s="34"/>
      <c r="Q226" s="34"/>
      <c r="R226" s="34"/>
      <c r="S226" s="121"/>
      <c r="T226" s="34"/>
      <c r="U226" s="34"/>
      <c r="V226" s="34"/>
      <c r="W226" s="121"/>
      <c r="Y226" s="34"/>
      <c r="Z226" s="121"/>
      <c r="AB226" s="34"/>
      <c r="AC226" s="121"/>
      <c r="AE226" s="34"/>
      <c r="AF226" s="121"/>
      <c r="AH226" s="34"/>
      <c r="AI226" s="121"/>
    </row>
    <row r="227" spans="3:35" x14ac:dyDescent="0.25">
      <c r="C227" s="33"/>
      <c r="D227" s="33"/>
      <c r="E227" s="33"/>
      <c r="F227" s="34"/>
      <c r="G227" s="34"/>
      <c r="H227" s="34"/>
      <c r="I227" s="34"/>
      <c r="J227" s="34"/>
      <c r="K227" s="34"/>
      <c r="L227" s="34"/>
      <c r="M227" s="34"/>
      <c r="N227" s="121"/>
      <c r="O227" s="34"/>
      <c r="P227" s="34"/>
      <c r="Q227" s="34"/>
      <c r="R227" s="34"/>
      <c r="S227" s="121"/>
      <c r="T227" s="34"/>
      <c r="U227" s="34"/>
      <c r="V227" s="34"/>
      <c r="W227" s="121"/>
      <c r="Y227" s="34"/>
      <c r="Z227" s="121"/>
      <c r="AB227" s="34"/>
      <c r="AC227" s="121"/>
      <c r="AE227" s="34"/>
      <c r="AF227" s="121"/>
      <c r="AH227" s="34"/>
      <c r="AI227" s="121"/>
    </row>
    <row r="228" spans="3:35" x14ac:dyDescent="0.25">
      <c r="C228" s="33"/>
      <c r="D228" s="33"/>
      <c r="E228" s="33"/>
      <c r="F228" s="34"/>
      <c r="G228" s="34"/>
      <c r="H228" s="34"/>
      <c r="I228" s="34"/>
      <c r="J228" s="34"/>
      <c r="K228" s="34"/>
      <c r="L228" s="34"/>
      <c r="M228" s="34"/>
      <c r="N228" s="121"/>
      <c r="O228" s="34"/>
      <c r="P228" s="34"/>
      <c r="Q228" s="34"/>
      <c r="R228" s="34"/>
      <c r="S228" s="121"/>
      <c r="T228" s="34"/>
      <c r="U228" s="34"/>
      <c r="V228" s="34"/>
      <c r="W228" s="121"/>
      <c r="Y228" s="34"/>
      <c r="Z228" s="121"/>
      <c r="AB228" s="34"/>
      <c r="AC228" s="121"/>
      <c r="AE228" s="34"/>
      <c r="AF228" s="121"/>
      <c r="AH228" s="34"/>
      <c r="AI228" s="121"/>
    </row>
    <row r="229" spans="3:35" x14ac:dyDescent="0.25">
      <c r="C229" s="33"/>
      <c r="D229" s="33"/>
      <c r="E229" s="33"/>
      <c r="F229" s="34"/>
      <c r="G229" s="34"/>
      <c r="H229" s="34"/>
      <c r="I229" s="34"/>
      <c r="J229" s="34"/>
      <c r="K229" s="34"/>
      <c r="L229" s="34"/>
      <c r="M229" s="34"/>
      <c r="N229" s="121"/>
      <c r="O229" s="34"/>
      <c r="P229" s="34"/>
      <c r="Q229" s="34"/>
      <c r="R229" s="34"/>
      <c r="S229" s="121"/>
      <c r="T229" s="34"/>
      <c r="U229" s="34"/>
      <c r="V229" s="34"/>
      <c r="W229" s="121"/>
      <c r="Y229" s="34"/>
      <c r="Z229" s="121"/>
      <c r="AB229" s="34"/>
      <c r="AC229" s="121"/>
      <c r="AE229" s="34"/>
      <c r="AF229" s="121"/>
      <c r="AH229" s="34"/>
      <c r="AI229" s="121"/>
    </row>
    <row r="230" spans="3:35" x14ac:dyDescent="0.25">
      <c r="C230" s="33"/>
      <c r="D230" s="33"/>
      <c r="E230" s="33"/>
      <c r="F230" s="34"/>
      <c r="G230" s="34"/>
      <c r="H230" s="34"/>
      <c r="I230" s="34"/>
      <c r="J230" s="34"/>
      <c r="K230" s="34"/>
      <c r="L230" s="34"/>
      <c r="M230" s="34"/>
      <c r="N230" s="121"/>
      <c r="O230" s="34"/>
      <c r="P230" s="34"/>
      <c r="Q230" s="34"/>
      <c r="R230" s="34"/>
      <c r="S230" s="121"/>
      <c r="T230" s="34"/>
      <c r="U230" s="34"/>
      <c r="V230" s="34"/>
      <c r="W230" s="121"/>
      <c r="Y230" s="34"/>
      <c r="Z230" s="121"/>
      <c r="AB230" s="34"/>
      <c r="AC230" s="121"/>
      <c r="AE230" s="34"/>
      <c r="AF230" s="121"/>
      <c r="AH230" s="34"/>
      <c r="AI230" s="121"/>
    </row>
    <row r="231" spans="3:35" x14ac:dyDescent="0.25">
      <c r="C231" s="33"/>
      <c r="D231" s="33"/>
      <c r="E231" s="33"/>
      <c r="F231" s="34"/>
      <c r="G231" s="34"/>
      <c r="H231" s="34"/>
      <c r="I231" s="34"/>
      <c r="J231" s="34"/>
      <c r="K231" s="34"/>
      <c r="L231" s="34"/>
      <c r="M231" s="34"/>
      <c r="N231" s="121"/>
      <c r="O231" s="34"/>
      <c r="P231" s="34"/>
      <c r="Q231" s="34"/>
      <c r="R231" s="34"/>
      <c r="S231" s="121"/>
      <c r="T231" s="34"/>
      <c r="U231" s="34"/>
      <c r="V231" s="34"/>
      <c r="W231" s="121"/>
      <c r="Y231" s="34"/>
      <c r="Z231" s="121"/>
      <c r="AB231" s="34"/>
      <c r="AC231" s="121"/>
      <c r="AE231" s="34"/>
      <c r="AF231" s="121"/>
      <c r="AH231" s="34"/>
      <c r="AI231" s="121"/>
    </row>
    <row r="232" spans="3:35" x14ac:dyDescent="0.25">
      <c r="C232" s="33"/>
      <c r="D232" s="33"/>
      <c r="E232" s="33"/>
      <c r="F232" s="34"/>
      <c r="G232" s="34"/>
      <c r="H232" s="34"/>
      <c r="I232" s="34"/>
      <c r="J232" s="34"/>
      <c r="K232" s="34"/>
      <c r="L232" s="34"/>
      <c r="M232" s="34"/>
      <c r="N232" s="121"/>
      <c r="O232" s="34"/>
      <c r="P232" s="34"/>
      <c r="Q232" s="34"/>
      <c r="R232" s="34"/>
      <c r="S232" s="121"/>
      <c r="T232" s="34"/>
      <c r="U232" s="34"/>
      <c r="V232" s="34"/>
      <c r="W232" s="121"/>
      <c r="Y232" s="34"/>
      <c r="Z232" s="121"/>
      <c r="AB232" s="34"/>
      <c r="AC232" s="121"/>
      <c r="AE232" s="34"/>
      <c r="AF232" s="121"/>
      <c r="AH232" s="34"/>
      <c r="AI232" s="121"/>
    </row>
    <row r="233" spans="3:35" x14ac:dyDescent="0.25">
      <c r="C233" s="33"/>
      <c r="D233" s="33"/>
      <c r="E233" s="33"/>
      <c r="F233" s="34"/>
      <c r="G233" s="34"/>
      <c r="H233" s="34"/>
      <c r="I233" s="34"/>
      <c r="J233" s="34"/>
      <c r="K233" s="34"/>
      <c r="L233" s="34"/>
      <c r="M233" s="34"/>
      <c r="N233" s="121"/>
      <c r="O233" s="34"/>
      <c r="P233" s="34"/>
      <c r="Q233" s="34"/>
      <c r="R233" s="34"/>
      <c r="S233" s="121"/>
      <c r="T233" s="34"/>
      <c r="U233" s="34"/>
      <c r="V233" s="34"/>
      <c r="W233" s="121"/>
      <c r="Y233" s="34"/>
      <c r="Z233" s="121"/>
      <c r="AB233" s="34"/>
      <c r="AC233" s="121"/>
      <c r="AE233" s="34"/>
      <c r="AF233" s="121"/>
      <c r="AH233" s="34"/>
      <c r="AI233" s="121"/>
    </row>
    <row r="234" spans="3:35" x14ac:dyDescent="0.25">
      <c r="C234" s="33"/>
      <c r="D234" s="33"/>
      <c r="E234" s="33"/>
      <c r="F234" s="34"/>
      <c r="G234" s="34"/>
      <c r="H234" s="34"/>
      <c r="I234" s="34"/>
      <c r="J234" s="34"/>
      <c r="K234" s="34"/>
      <c r="L234" s="34"/>
      <c r="M234" s="34"/>
      <c r="N234" s="121"/>
      <c r="O234" s="34"/>
      <c r="P234" s="34"/>
      <c r="Q234" s="34"/>
      <c r="R234" s="34"/>
      <c r="S234" s="121"/>
      <c r="T234" s="34"/>
      <c r="U234" s="34"/>
      <c r="V234" s="34"/>
      <c r="W234" s="121"/>
      <c r="Y234" s="34"/>
      <c r="Z234" s="121"/>
      <c r="AB234" s="34"/>
      <c r="AC234" s="121"/>
      <c r="AE234" s="34"/>
      <c r="AF234" s="121"/>
      <c r="AH234" s="34"/>
      <c r="AI234" s="121"/>
    </row>
    <row r="235" spans="3:35" x14ac:dyDescent="0.25">
      <c r="C235" s="33"/>
      <c r="D235" s="33"/>
      <c r="E235" s="33"/>
      <c r="F235" s="34"/>
      <c r="G235" s="34"/>
      <c r="H235" s="34"/>
      <c r="I235" s="34"/>
      <c r="J235" s="34"/>
      <c r="K235" s="34"/>
      <c r="L235" s="34"/>
      <c r="M235" s="34"/>
      <c r="N235" s="121"/>
      <c r="O235" s="34"/>
      <c r="P235" s="34"/>
      <c r="Q235" s="34"/>
      <c r="R235" s="34"/>
      <c r="S235" s="121"/>
      <c r="T235" s="34"/>
      <c r="U235" s="34"/>
      <c r="V235" s="34"/>
      <c r="W235" s="121"/>
      <c r="Y235" s="34"/>
      <c r="Z235" s="121"/>
      <c r="AB235" s="34"/>
      <c r="AC235" s="121"/>
      <c r="AE235" s="34"/>
      <c r="AF235" s="121"/>
      <c r="AH235" s="34"/>
      <c r="AI235" s="121"/>
    </row>
    <row r="236" spans="3:35" x14ac:dyDescent="0.25">
      <c r="C236" s="33"/>
      <c r="D236" s="33"/>
      <c r="E236" s="33"/>
      <c r="F236" s="34"/>
      <c r="G236" s="34"/>
      <c r="H236" s="34"/>
      <c r="I236" s="34"/>
      <c r="J236" s="34"/>
      <c r="K236" s="34"/>
      <c r="L236" s="34"/>
      <c r="M236" s="34"/>
      <c r="N236" s="121"/>
      <c r="O236" s="34"/>
      <c r="P236" s="34"/>
      <c r="Q236" s="34"/>
      <c r="R236" s="34"/>
      <c r="S236" s="121"/>
      <c r="T236" s="34"/>
      <c r="U236" s="34"/>
      <c r="V236" s="34"/>
      <c r="W236" s="121"/>
      <c r="Y236" s="34"/>
      <c r="Z236" s="121"/>
      <c r="AB236" s="34"/>
      <c r="AC236" s="121"/>
      <c r="AE236" s="34"/>
      <c r="AF236" s="121"/>
      <c r="AH236" s="34"/>
      <c r="AI236" s="121"/>
    </row>
    <row r="237" spans="3:35" x14ac:dyDescent="0.25">
      <c r="C237" s="33"/>
      <c r="D237" s="33"/>
      <c r="E237" s="33"/>
      <c r="F237" s="34"/>
      <c r="G237" s="34"/>
      <c r="H237" s="34"/>
      <c r="I237" s="34"/>
      <c r="J237" s="34"/>
      <c r="K237" s="34"/>
      <c r="L237" s="34"/>
      <c r="M237" s="34"/>
      <c r="N237" s="121"/>
      <c r="O237" s="34"/>
      <c r="P237" s="34"/>
      <c r="Q237" s="34"/>
      <c r="R237" s="34"/>
      <c r="S237" s="121"/>
      <c r="T237" s="34"/>
      <c r="U237" s="34"/>
      <c r="V237" s="34"/>
      <c r="W237" s="121"/>
      <c r="Y237" s="34"/>
      <c r="Z237" s="121"/>
      <c r="AB237" s="34"/>
      <c r="AC237" s="121"/>
      <c r="AE237" s="34"/>
      <c r="AF237" s="121"/>
      <c r="AH237" s="34"/>
      <c r="AI237" s="121"/>
    </row>
    <row r="238" spans="3:35" x14ac:dyDescent="0.25">
      <c r="C238" s="33"/>
      <c r="D238" s="33"/>
      <c r="E238" s="33"/>
      <c r="F238" s="34"/>
      <c r="G238" s="34"/>
      <c r="H238" s="34"/>
      <c r="I238" s="34"/>
      <c r="J238" s="34"/>
      <c r="K238" s="34"/>
      <c r="L238" s="34"/>
      <c r="M238" s="34"/>
      <c r="N238" s="121"/>
      <c r="O238" s="34"/>
      <c r="P238" s="34"/>
      <c r="Q238" s="34"/>
      <c r="R238" s="34"/>
      <c r="S238" s="121"/>
      <c r="T238" s="34"/>
      <c r="U238" s="34"/>
      <c r="V238" s="34"/>
      <c r="W238" s="121"/>
      <c r="Y238" s="34"/>
      <c r="Z238" s="121"/>
      <c r="AB238" s="34"/>
      <c r="AC238" s="121"/>
      <c r="AE238" s="34"/>
      <c r="AF238" s="121"/>
      <c r="AH238" s="34"/>
      <c r="AI238" s="121"/>
    </row>
    <row r="239" spans="3:35" x14ac:dyDescent="0.25">
      <c r="C239" s="33"/>
      <c r="D239" s="33"/>
      <c r="E239" s="33"/>
      <c r="F239" s="34"/>
      <c r="G239" s="34"/>
      <c r="H239" s="34"/>
      <c r="I239" s="34"/>
      <c r="J239" s="34"/>
      <c r="K239" s="34"/>
      <c r="L239" s="34"/>
      <c r="M239" s="34"/>
      <c r="N239" s="121"/>
      <c r="O239" s="34"/>
      <c r="P239" s="34"/>
      <c r="Q239" s="34"/>
      <c r="R239" s="34"/>
      <c r="S239" s="121"/>
      <c r="T239" s="34"/>
      <c r="U239" s="34"/>
      <c r="V239" s="34"/>
      <c r="W239" s="121"/>
      <c r="Y239" s="34"/>
      <c r="Z239" s="121"/>
      <c r="AB239" s="34"/>
      <c r="AC239" s="121"/>
      <c r="AE239" s="34"/>
      <c r="AF239" s="121"/>
      <c r="AH239" s="34"/>
      <c r="AI239" s="121"/>
    </row>
    <row r="240" spans="3:35" x14ac:dyDescent="0.25">
      <c r="C240" s="33"/>
      <c r="D240" s="33"/>
      <c r="E240" s="33"/>
      <c r="F240" s="34"/>
      <c r="G240" s="34"/>
      <c r="H240" s="34"/>
      <c r="I240" s="34"/>
      <c r="J240" s="34"/>
      <c r="K240" s="34"/>
      <c r="L240" s="34"/>
      <c r="M240" s="34"/>
      <c r="N240" s="121"/>
      <c r="O240" s="34"/>
      <c r="P240" s="34"/>
      <c r="Q240" s="34"/>
      <c r="R240" s="34"/>
      <c r="S240" s="121"/>
      <c r="T240" s="34"/>
      <c r="U240" s="34"/>
      <c r="V240" s="34"/>
      <c r="W240" s="121"/>
      <c r="Y240" s="34"/>
      <c r="Z240" s="121"/>
      <c r="AB240" s="34"/>
      <c r="AC240" s="121"/>
      <c r="AE240" s="34"/>
      <c r="AF240" s="121"/>
      <c r="AH240" s="34"/>
      <c r="AI240" s="121"/>
    </row>
    <row r="241" spans="3:35" x14ac:dyDescent="0.25">
      <c r="C241" s="33"/>
      <c r="D241" s="33"/>
      <c r="E241" s="33"/>
      <c r="F241" s="34"/>
      <c r="G241" s="34"/>
      <c r="H241" s="34"/>
      <c r="I241" s="34"/>
      <c r="J241" s="34"/>
      <c r="K241" s="34"/>
      <c r="L241" s="34"/>
      <c r="M241" s="34"/>
      <c r="N241" s="121"/>
      <c r="O241" s="34"/>
      <c r="P241" s="34"/>
      <c r="Q241" s="34"/>
      <c r="R241" s="34"/>
      <c r="S241" s="121"/>
      <c r="T241" s="34"/>
      <c r="U241" s="34"/>
      <c r="V241" s="34"/>
      <c r="W241" s="121"/>
      <c r="Y241" s="34"/>
      <c r="Z241" s="121"/>
      <c r="AB241" s="34"/>
      <c r="AC241" s="121"/>
      <c r="AE241" s="34"/>
      <c r="AF241" s="121"/>
      <c r="AH241" s="34"/>
      <c r="AI241" s="121"/>
    </row>
    <row r="242" spans="3:35" x14ac:dyDescent="0.25">
      <c r="C242" s="33"/>
      <c r="D242" s="33"/>
      <c r="E242" s="33"/>
      <c r="F242" s="34"/>
      <c r="G242" s="34"/>
      <c r="H242" s="34"/>
      <c r="I242" s="34"/>
      <c r="J242" s="34"/>
      <c r="K242" s="34"/>
      <c r="L242" s="34"/>
      <c r="M242" s="34"/>
      <c r="N242" s="121"/>
      <c r="O242" s="34"/>
      <c r="P242" s="34"/>
      <c r="Q242" s="34"/>
      <c r="R242" s="34"/>
      <c r="S242" s="121"/>
      <c r="T242" s="34"/>
      <c r="U242" s="34"/>
      <c r="V242" s="34"/>
      <c r="W242" s="121"/>
      <c r="Y242" s="34"/>
      <c r="Z242" s="121"/>
      <c r="AB242" s="34"/>
      <c r="AC242" s="121"/>
      <c r="AE242" s="34"/>
      <c r="AF242" s="121"/>
      <c r="AH242" s="34"/>
      <c r="AI242" s="121"/>
    </row>
    <row r="243" spans="3:35" x14ac:dyDescent="0.25">
      <c r="C243" s="33"/>
      <c r="D243" s="33"/>
      <c r="E243" s="33"/>
      <c r="F243" s="34"/>
      <c r="G243" s="34"/>
      <c r="H243" s="34"/>
      <c r="I243" s="34"/>
      <c r="J243" s="34"/>
      <c r="K243" s="34"/>
      <c r="L243" s="34"/>
      <c r="M243" s="34"/>
      <c r="N243" s="121"/>
      <c r="O243" s="34"/>
      <c r="P243" s="34"/>
      <c r="Q243" s="34"/>
      <c r="R243" s="34"/>
      <c r="S243" s="121"/>
      <c r="T243" s="34"/>
      <c r="U243" s="34"/>
      <c r="V243" s="34"/>
      <c r="W243" s="121"/>
      <c r="Y243" s="34"/>
      <c r="Z243" s="121"/>
      <c r="AB243" s="34"/>
      <c r="AC243" s="121"/>
      <c r="AE243" s="34"/>
      <c r="AF243" s="121"/>
      <c r="AH243" s="34"/>
      <c r="AI243" s="121"/>
    </row>
    <row r="244" spans="3:35" x14ac:dyDescent="0.25">
      <c r="C244" s="33"/>
      <c r="D244" s="33"/>
      <c r="E244" s="33"/>
      <c r="F244" s="34"/>
      <c r="G244" s="34"/>
      <c r="H244" s="34"/>
      <c r="I244" s="34"/>
      <c r="J244" s="34"/>
      <c r="K244" s="34"/>
      <c r="L244" s="34"/>
      <c r="M244" s="34"/>
      <c r="N244" s="121"/>
      <c r="O244" s="34"/>
      <c r="P244" s="34"/>
      <c r="Q244" s="34"/>
      <c r="R244" s="34"/>
      <c r="S244" s="121"/>
      <c r="T244" s="34"/>
      <c r="U244" s="34"/>
      <c r="V244" s="34"/>
      <c r="W244" s="121"/>
      <c r="Y244" s="34"/>
      <c r="Z244" s="121"/>
      <c r="AB244" s="34"/>
      <c r="AC244" s="121"/>
      <c r="AE244" s="34"/>
      <c r="AF244" s="121"/>
      <c r="AH244" s="34"/>
      <c r="AI244" s="121"/>
    </row>
    <row r="245" spans="3:35" x14ac:dyDescent="0.25">
      <c r="C245" s="33"/>
      <c r="D245" s="33"/>
      <c r="E245" s="33"/>
      <c r="F245" s="34"/>
      <c r="G245" s="34"/>
      <c r="H245" s="34"/>
      <c r="I245" s="34"/>
      <c r="J245" s="34"/>
      <c r="K245" s="34"/>
      <c r="L245" s="34"/>
      <c r="M245" s="34"/>
      <c r="N245" s="121"/>
      <c r="O245" s="34"/>
      <c r="P245" s="34"/>
      <c r="Q245" s="34"/>
      <c r="R245" s="34"/>
      <c r="S245" s="121"/>
      <c r="T245" s="34"/>
      <c r="U245" s="34"/>
      <c r="V245" s="34"/>
      <c r="W245" s="121"/>
      <c r="Y245" s="34"/>
      <c r="Z245" s="121"/>
      <c r="AB245" s="34"/>
      <c r="AC245" s="121"/>
      <c r="AE245" s="34"/>
      <c r="AF245" s="121"/>
      <c r="AH245" s="34"/>
      <c r="AI245" s="121"/>
    </row>
    <row r="246" spans="3:35" x14ac:dyDescent="0.25">
      <c r="C246" s="33"/>
      <c r="D246" s="33"/>
      <c r="E246" s="33"/>
      <c r="F246" s="34"/>
      <c r="G246" s="34"/>
      <c r="H246" s="34"/>
      <c r="I246" s="34"/>
      <c r="J246" s="34"/>
      <c r="K246" s="34"/>
      <c r="L246" s="34"/>
      <c r="M246" s="34"/>
      <c r="N246" s="121"/>
      <c r="O246" s="34"/>
      <c r="P246" s="34"/>
      <c r="Q246" s="34"/>
      <c r="R246" s="34"/>
      <c r="S246" s="121"/>
      <c r="T246" s="34"/>
      <c r="U246" s="34"/>
      <c r="V246" s="34"/>
      <c r="W246" s="121"/>
      <c r="Y246" s="34"/>
      <c r="Z246" s="121"/>
      <c r="AB246" s="34"/>
      <c r="AC246" s="121"/>
      <c r="AE246" s="34"/>
      <c r="AF246" s="121"/>
      <c r="AH246" s="34"/>
      <c r="AI246" s="121"/>
    </row>
    <row r="247" spans="3:35" x14ac:dyDescent="0.25">
      <c r="C247" s="33"/>
      <c r="D247" s="33"/>
      <c r="E247" s="33"/>
      <c r="F247" s="34"/>
      <c r="G247" s="34"/>
      <c r="H247" s="34"/>
      <c r="I247" s="34"/>
      <c r="J247" s="34"/>
      <c r="K247" s="34"/>
      <c r="L247" s="34"/>
      <c r="M247" s="34"/>
      <c r="N247" s="121"/>
      <c r="O247" s="34"/>
      <c r="P247" s="34"/>
      <c r="Q247" s="34"/>
      <c r="R247" s="34"/>
      <c r="S247" s="121"/>
      <c r="T247" s="34"/>
      <c r="U247" s="34"/>
      <c r="V247" s="34"/>
      <c r="W247" s="121"/>
      <c r="Y247" s="34"/>
      <c r="Z247" s="121"/>
      <c r="AB247" s="34"/>
      <c r="AC247" s="121"/>
      <c r="AE247" s="34"/>
      <c r="AF247" s="121"/>
      <c r="AH247" s="34"/>
      <c r="AI247" s="121"/>
    </row>
    <row r="248" spans="3:35" x14ac:dyDescent="0.25">
      <c r="C248" s="33"/>
      <c r="D248" s="33"/>
      <c r="E248" s="33"/>
      <c r="F248" s="34"/>
      <c r="G248" s="34"/>
      <c r="H248" s="34"/>
      <c r="I248" s="34"/>
      <c r="J248" s="34"/>
      <c r="K248" s="34"/>
      <c r="L248" s="34"/>
      <c r="M248" s="34"/>
      <c r="N248" s="121"/>
      <c r="O248" s="34"/>
      <c r="P248" s="34"/>
      <c r="Q248" s="34"/>
      <c r="R248" s="34"/>
      <c r="S248" s="121"/>
      <c r="T248" s="34"/>
      <c r="U248" s="34"/>
      <c r="V248" s="34"/>
      <c r="W248" s="121"/>
      <c r="Y248" s="34"/>
      <c r="Z248" s="121"/>
      <c r="AB248" s="34"/>
      <c r="AC248" s="121"/>
      <c r="AE248" s="34"/>
      <c r="AF248" s="121"/>
      <c r="AH248" s="34"/>
      <c r="AI248" s="121"/>
    </row>
  </sheetData>
  <mergeCells count="12">
    <mergeCell ref="D41:I41"/>
    <mergeCell ref="Q41:U41"/>
    <mergeCell ref="AG41:AL41"/>
    <mergeCell ref="D42:I42"/>
    <mergeCell ref="Q42:U42"/>
    <mergeCell ref="AG42:AL42"/>
    <mergeCell ref="AG40:AL40"/>
    <mergeCell ref="C2:AM2"/>
    <mergeCell ref="B4:C4"/>
    <mergeCell ref="D38:I38"/>
    <mergeCell ref="Q38:U38"/>
    <mergeCell ref="AG38:AL38"/>
  </mergeCells>
  <printOptions horizontalCentered="1"/>
  <pageMargins left="0" right="7.874015748031496E-2" top="0.78740157480314965" bottom="0.19685039370078741" header="0.55118110236220474" footer="0"/>
  <pageSetup paperSize="256" scale="66" orientation="landscape" r:id="rId1"/>
  <headerFooter differentOddEven="1">
    <oddFooter>&amp;R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246"/>
  <sheetViews>
    <sheetView workbookViewId="0">
      <pane xSplit="4" ySplit="4" topLeftCell="E5" activePane="bottomRight" state="frozen"/>
      <selection pane="topRight" activeCell="D1" sqref="D1"/>
      <selection pane="bottomLeft" activeCell="A5" sqref="A5"/>
      <selection pane="bottomRight" activeCell="E1" sqref="E1:G1048576"/>
    </sheetView>
  </sheetViews>
  <sheetFormatPr baseColWidth="10" defaultRowHeight="12.75" x14ac:dyDescent="0.25"/>
  <cols>
    <col min="1" max="1" width="0.140625" style="32" customWidth="1"/>
    <col min="2" max="2" width="3.7109375" style="32" bestFit="1" customWidth="1"/>
    <col min="3" max="3" width="4" style="79" bestFit="1" customWidth="1"/>
    <col min="4" max="4" width="41" style="79" customWidth="1"/>
    <col min="5" max="5" width="17.42578125" style="79" hidden="1" customWidth="1"/>
    <col min="6" max="7" width="5.7109375" style="32" hidden="1" customWidth="1"/>
    <col min="8" max="8" width="37.5703125" style="32" customWidth="1"/>
    <col min="9" max="9" width="14.28515625" style="32" customWidth="1"/>
    <col min="10" max="10" width="5.7109375" style="32" hidden="1" customWidth="1"/>
    <col min="11" max="11" width="7" style="32" hidden="1" customWidth="1"/>
    <col min="12" max="12" width="17" style="32" customWidth="1"/>
    <col min="13" max="13" width="5.85546875" style="32" hidden="1" customWidth="1"/>
    <col min="14" max="14" width="11.28515625" style="125" hidden="1" customWidth="1"/>
    <col min="15" max="15" width="14.28515625" style="32" customWidth="1"/>
    <col min="16" max="16" width="12.7109375" style="32" customWidth="1"/>
    <col min="17" max="17" width="14.140625" style="32" customWidth="1"/>
    <col min="18" max="18" width="5.7109375" style="32" hidden="1" customWidth="1"/>
    <col min="19" max="19" width="11.28515625" style="125" hidden="1" customWidth="1"/>
    <col min="20" max="20" width="13.85546875" style="32" customWidth="1"/>
    <col min="21" max="21" width="5.7109375" style="32" hidden="1" customWidth="1"/>
    <col min="22" max="22" width="11.28515625" style="125" hidden="1" customWidth="1"/>
    <col min="23" max="23" width="0.140625" style="32" customWidth="1"/>
    <col min="24" max="24" width="15.7109375" style="32" bestFit="1" customWidth="1"/>
    <col min="25" max="25" width="5.7109375" style="32" hidden="1" customWidth="1"/>
    <col min="26" max="26" width="11.28515625" style="125" hidden="1" customWidth="1"/>
    <col min="27" max="27" width="13" style="32" customWidth="1"/>
    <col min="28" max="28" width="5.7109375" style="32" hidden="1" customWidth="1"/>
    <col min="29" max="29" width="11.28515625" style="125" hidden="1" customWidth="1"/>
    <col min="30" max="30" width="16.5703125" style="32" customWidth="1"/>
    <col min="31" max="31" width="5.7109375" style="32" hidden="1" customWidth="1"/>
    <col min="32" max="32" width="11.28515625" style="125" hidden="1" customWidth="1"/>
    <col min="33" max="33" width="13.85546875" style="32" customWidth="1"/>
    <col min="34" max="34" width="5.7109375" style="32" hidden="1" customWidth="1"/>
    <col min="35" max="35" width="11.28515625" style="125" hidden="1" customWidth="1"/>
    <col min="36" max="36" width="13" style="32" customWidth="1"/>
    <col min="37" max="37" width="5.7109375" style="32" hidden="1" customWidth="1"/>
    <col min="38" max="38" width="11.28515625" style="125" hidden="1" customWidth="1"/>
    <col min="39" max="39" width="15.7109375" style="32" customWidth="1"/>
    <col min="40" max="40" width="5.7109375" style="32" hidden="1" customWidth="1"/>
    <col min="41" max="41" width="11.28515625" style="125" hidden="1" customWidth="1"/>
    <col min="42" max="42" width="13.85546875" style="32" hidden="1" customWidth="1"/>
    <col min="43" max="43" width="15.42578125" style="32" bestFit="1" customWidth="1"/>
    <col min="44" max="44" width="15.28515625" style="32" customWidth="1"/>
    <col min="45" max="45" width="1.85546875" style="32" hidden="1" customWidth="1"/>
    <col min="46" max="46" width="11.28515625" style="32" customWidth="1"/>
    <col min="47" max="256" width="11.42578125" style="32"/>
    <col min="257" max="257" width="0.140625" style="32" customWidth="1"/>
    <col min="258" max="258" width="3.7109375" style="32" bestFit="1" customWidth="1"/>
    <col min="259" max="259" width="4" style="32" bestFit="1" customWidth="1"/>
    <col min="260" max="260" width="41" style="32" customWidth="1"/>
    <col min="261" max="264" width="0" style="32" hidden="1" customWidth="1"/>
    <col min="265" max="265" width="14.28515625" style="32" customWidth="1"/>
    <col min="266" max="267" width="0" style="32" hidden="1" customWidth="1"/>
    <col min="268" max="268" width="17" style="32" customWidth="1"/>
    <col min="269" max="270" width="0" style="32" hidden="1" customWidth="1"/>
    <col min="271" max="271" width="14.28515625" style="32" customWidth="1"/>
    <col min="272" max="272" width="12.7109375" style="32" customWidth="1"/>
    <col min="273" max="273" width="14.140625" style="32" customWidth="1"/>
    <col min="274" max="275" width="0" style="32" hidden="1" customWidth="1"/>
    <col min="276" max="276" width="13.85546875" style="32" customWidth="1"/>
    <col min="277" max="279" width="0" style="32" hidden="1" customWidth="1"/>
    <col min="280" max="280" width="15.7109375" style="32" bestFit="1" customWidth="1"/>
    <col min="281" max="282" width="0" style="32" hidden="1" customWidth="1"/>
    <col min="283" max="283" width="13" style="32" customWidth="1"/>
    <col min="284" max="285" width="0" style="32" hidden="1" customWidth="1"/>
    <col min="286" max="286" width="16.5703125" style="32" customWidth="1"/>
    <col min="287" max="288" width="0" style="32" hidden="1" customWidth="1"/>
    <col min="289" max="289" width="13.85546875" style="32" customWidth="1"/>
    <col min="290" max="291" width="0" style="32" hidden="1" customWidth="1"/>
    <col min="292" max="292" width="13" style="32" customWidth="1"/>
    <col min="293" max="294" width="0" style="32" hidden="1" customWidth="1"/>
    <col min="295" max="295" width="11.42578125" style="32" customWidth="1"/>
    <col min="296" max="298" width="0" style="32" hidden="1" customWidth="1"/>
    <col min="299" max="299" width="15.42578125" style="32" bestFit="1" customWidth="1"/>
    <col min="300" max="300" width="14" style="32" customWidth="1"/>
    <col min="301" max="301" width="0" style="32" hidden="1" customWidth="1"/>
    <col min="302" max="302" width="11.28515625" style="32" customWidth="1"/>
    <col min="303" max="512" width="11.42578125" style="32"/>
    <col min="513" max="513" width="0.140625" style="32" customWidth="1"/>
    <col min="514" max="514" width="3.7109375" style="32" bestFit="1" customWidth="1"/>
    <col min="515" max="515" width="4" style="32" bestFit="1" customWidth="1"/>
    <col min="516" max="516" width="41" style="32" customWidth="1"/>
    <col min="517" max="520" width="0" style="32" hidden="1" customWidth="1"/>
    <col min="521" max="521" width="14.28515625" style="32" customWidth="1"/>
    <col min="522" max="523" width="0" style="32" hidden="1" customWidth="1"/>
    <col min="524" max="524" width="17" style="32" customWidth="1"/>
    <col min="525" max="526" width="0" style="32" hidden="1" customWidth="1"/>
    <col min="527" max="527" width="14.28515625" style="32" customWidth="1"/>
    <col min="528" max="528" width="12.7109375" style="32" customWidth="1"/>
    <col min="529" max="529" width="14.140625" style="32" customWidth="1"/>
    <col min="530" max="531" width="0" style="32" hidden="1" customWidth="1"/>
    <col min="532" max="532" width="13.85546875" style="32" customWidth="1"/>
    <col min="533" max="535" width="0" style="32" hidden="1" customWidth="1"/>
    <col min="536" max="536" width="15.7109375" style="32" bestFit="1" customWidth="1"/>
    <col min="537" max="538" width="0" style="32" hidden="1" customWidth="1"/>
    <col min="539" max="539" width="13" style="32" customWidth="1"/>
    <col min="540" max="541" width="0" style="32" hidden="1" customWidth="1"/>
    <col min="542" max="542" width="16.5703125" style="32" customWidth="1"/>
    <col min="543" max="544" width="0" style="32" hidden="1" customWidth="1"/>
    <col min="545" max="545" width="13.85546875" style="32" customWidth="1"/>
    <col min="546" max="547" width="0" style="32" hidden="1" customWidth="1"/>
    <col min="548" max="548" width="13" style="32" customWidth="1"/>
    <col min="549" max="550" width="0" style="32" hidden="1" customWidth="1"/>
    <col min="551" max="551" width="11.42578125" style="32" customWidth="1"/>
    <col min="552" max="554" width="0" style="32" hidden="1" customWidth="1"/>
    <col min="555" max="555" width="15.42578125" style="32" bestFit="1" customWidth="1"/>
    <col min="556" max="556" width="14" style="32" customWidth="1"/>
    <col min="557" max="557" width="0" style="32" hidden="1" customWidth="1"/>
    <col min="558" max="558" width="11.28515625" style="32" customWidth="1"/>
    <col min="559" max="768" width="11.42578125" style="32"/>
    <col min="769" max="769" width="0.140625" style="32" customWidth="1"/>
    <col min="770" max="770" width="3.7109375" style="32" bestFit="1" customWidth="1"/>
    <col min="771" max="771" width="4" style="32" bestFit="1" customWidth="1"/>
    <col min="772" max="772" width="41" style="32" customWidth="1"/>
    <col min="773" max="776" width="0" style="32" hidden="1" customWidth="1"/>
    <col min="777" max="777" width="14.28515625" style="32" customWidth="1"/>
    <col min="778" max="779" width="0" style="32" hidden="1" customWidth="1"/>
    <col min="780" max="780" width="17" style="32" customWidth="1"/>
    <col min="781" max="782" width="0" style="32" hidden="1" customWidth="1"/>
    <col min="783" max="783" width="14.28515625" style="32" customWidth="1"/>
    <col min="784" max="784" width="12.7109375" style="32" customWidth="1"/>
    <col min="785" max="785" width="14.140625" style="32" customWidth="1"/>
    <col min="786" max="787" width="0" style="32" hidden="1" customWidth="1"/>
    <col min="788" max="788" width="13.85546875" style="32" customWidth="1"/>
    <col min="789" max="791" width="0" style="32" hidden="1" customWidth="1"/>
    <col min="792" max="792" width="15.7109375" style="32" bestFit="1" customWidth="1"/>
    <col min="793" max="794" width="0" style="32" hidden="1" customWidth="1"/>
    <col min="795" max="795" width="13" style="32" customWidth="1"/>
    <col min="796" max="797" width="0" style="32" hidden="1" customWidth="1"/>
    <col min="798" max="798" width="16.5703125" style="32" customWidth="1"/>
    <col min="799" max="800" width="0" style="32" hidden="1" customWidth="1"/>
    <col min="801" max="801" width="13.85546875" style="32" customWidth="1"/>
    <col min="802" max="803" width="0" style="32" hidden="1" customWidth="1"/>
    <col min="804" max="804" width="13" style="32" customWidth="1"/>
    <col min="805" max="806" width="0" style="32" hidden="1" customWidth="1"/>
    <col min="807" max="807" width="11.42578125" style="32" customWidth="1"/>
    <col min="808" max="810" width="0" style="32" hidden="1" customWidth="1"/>
    <col min="811" max="811" width="15.42578125" style="32" bestFit="1" customWidth="1"/>
    <col min="812" max="812" width="14" style="32" customWidth="1"/>
    <col min="813" max="813" width="0" style="32" hidden="1" customWidth="1"/>
    <col min="814" max="814" width="11.28515625" style="32" customWidth="1"/>
    <col min="815" max="1024" width="11.42578125" style="32"/>
    <col min="1025" max="1025" width="0.140625" style="32" customWidth="1"/>
    <col min="1026" max="1026" width="3.7109375" style="32" bestFit="1" customWidth="1"/>
    <col min="1027" max="1027" width="4" style="32" bestFit="1" customWidth="1"/>
    <col min="1028" max="1028" width="41" style="32" customWidth="1"/>
    <col min="1029" max="1032" width="0" style="32" hidden="1" customWidth="1"/>
    <col min="1033" max="1033" width="14.28515625" style="32" customWidth="1"/>
    <col min="1034" max="1035" width="0" style="32" hidden="1" customWidth="1"/>
    <col min="1036" max="1036" width="17" style="32" customWidth="1"/>
    <col min="1037" max="1038" width="0" style="32" hidden="1" customWidth="1"/>
    <col min="1039" max="1039" width="14.28515625" style="32" customWidth="1"/>
    <col min="1040" max="1040" width="12.7109375" style="32" customWidth="1"/>
    <col min="1041" max="1041" width="14.140625" style="32" customWidth="1"/>
    <col min="1042" max="1043" width="0" style="32" hidden="1" customWidth="1"/>
    <col min="1044" max="1044" width="13.85546875" style="32" customWidth="1"/>
    <col min="1045" max="1047" width="0" style="32" hidden="1" customWidth="1"/>
    <col min="1048" max="1048" width="15.7109375" style="32" bestFit="1" customWidth="1"/>
    <col min="1049" max="1050" width="0" style="32" hidden="1" customWidth="1"/>
    <col min="1051" max="1051" width="13" style="32" customWidth="1"/>
    <col min="1052" max="1053" width="0" style="32" hidden="1" customWidth="1"/>
    <col min="1054" max="1054" width="16.5703125" style="32" customWidth="1"/>
    <col min="1055" max="1056" width="0" style="32" hidden="1" customWidth="1"/>
    <col min="1057" max="1057" width="13.85546875" style="32" customWidth="1"/>
    <col min="1058" max="1059" width="0" style="32" hidden="1" customWidth="1"/>
    <col min="1060" max="1060" width="13" style="32" customWidth="1"/>
    <col min="1061" max="1062" width="0" style="32" hidden="1" customWidth="1"/>
    <col min="1063" max="1063" width="11.42578125" style="32" customWidth="1"/>
    <col min="1064" max="1066" width="0" style="32" hidden="1" customWidth="1"/>
    <col min="1067" max="1067" width="15.42578125" style="32" bestFit="1" customWidth="1"/>
    <col min="1068" max="1068" width="14" style="32" customWidth="1"/>
    <col min="1069" max="1069" width="0" style="32" hidden="1" customWidth="1"/>
    <col min="1070" max="1070" width="11.28515625" style="32" customWidth="1"/>
    <col min="1071" max="1280" width="11.42578125" style="32"/>
    <col min="1281" max="1281" width="0.140625" style="32" customWidth="1"/>
    <col min="1282" max="1282" width="3.7109375" style="32" bestFit="1" customWidth="1"/>
    <col min="1283" max="1283" width="4" style="32" bestFit="1" customWidth="1"/>
    <col min="1284" max="1284" width="41" style="32" customWidth="1"/>
    <col min="1285" max="1288" width="0" style="32" hidden="1" customWidth="1"/>
    <col min="1289" max="1289" width="14.28515625" style="32" customWidth="1"/>
    <col min="1290" max="1291" width="0" style="32" hidden="1" customWidth="1"/>
    <col min="1292" max="1292" width="17" style="32" customWidth="1"/>
    <col min="1293" max="1294" width="0" style="32" hidden="1" customWidth="1"/>
    <col min="1295" max="1295" width="14.28515625" style="32" customWidth="1"/>
    <col min="1296" max="1296" width="12.7109375" style="32" customWidth="1"/>
    <col min="1297" max="1297" width="14.140625" style="32" customWidth="1"/>
    <col min="1298" max="1299" width="0" style="32" hidden="1" customWidth="1"/>
    <col min="1300" max="1300" width="13.85546875" style="32" customWidth="1"/>
    <col min="1301" max="1303" width="0" style="32" hidden="1" customWidth="1"/>
    <col min="1304" max="1304" width="15.7109375" style="32" bestFit="1" customWidth="1"/>
    <col min="1305" max="1306" width="0" style="32" hidden="1" customWidth="1"/>
    <col min="1307" max="1307" width="13" style="32" customWidth="1"/>
    <col min="1308" max="1309" width="0" style="32" hidden="1" customWidth="1"/>
    <col min="1310" max="1310" width="16.5703125" style="32" customWidth="1"/>
    <col min="1311" max="1312" width="0" style="32" hidden="1" customWidth="1"/>
    <col min="1313" max="1313" width="13.85546875" style="32" customWidth="1"/>
    <col min="1314" max="1315" width="0" style="32" hidden="1" customWidth="1"/>
    <col min="1316" max="1316" width="13" style="32" customWidth="1"/>
    <col min="1317" max="1318" width="0" style="32" hidden="1" customWidth="1"/>
    <col min="1319" max="1319" width="11.42578125" style="32" customWidth="1"/>
    <col min="1320" max="1322" width="0" style="32" hidden="1" customWidth="1"/>
    <col min="1323" max="1323" width="15.42578125" style="32" bestFit="1" customWidth="1"/>
    <col min="1324" max="1324" width="14" style="32" customWidth="1"/>
    <col min="1325" max="1325" width="0" style="32" hidden="1" customWidth="1"/>
    <col min="1326" max="1326" width="11.28515625" style="32" customWidth="1"/>
    <col min="1327" max="1536" width="11.42578125" style="32"/>
    <col min="1537" max="1537" width="0.140625" style="32" customWidth="1"/>
    <col min="1538" max="1538" width="3.7109375" style="32" bestFit="1" customWidth="1"/>
    <col min="1539" max="1539" width="4" style="32" bestFit="1" customWidth="1"/>
    <col min="1540" max="1540" width="41" style="32" customWidth="1"/>
    <col min="1541" max="1544" width="0" style="32" hidden="1" customWidth="1"/>
    <col min="1545" max="1545" width="14.28515625" style="32" customWidth="1"/>
    <col min="1546" max="1547" width="0" style="32" hidden="1" customWidth="1"/>
    <col min="1548" max="1548" width="17" style="32" customWidth="1"/>
    <col min="1549" max="1550" width="0" style="32" hidden="1" customWidth="1"/>
    <col min="1551" max="1551" width="14.28515625" style="32" customWidth="1"/>
    <col min="1552" max="1552" width="12.7109375" style="32" customWidth="1"/>
    <col min="1553" max="1553" width="14.140625" style="32" customWidth="1"/>
    <col min="1554" max="1555" width="0" style="32" hidden="1" customWidth="1"/>
    <col min="1556" max="1556" width="13.85546875" style="32" customWidth="1"/>
    <col min="1557" max="1559" width="0" style="32" hidden="1" customWidth="1"/>
    <col min="1560" max="1560" width="15.7109375" style="32" bestFit="1" customWidth="1"/>
    <col min="1561" max="1562" width="0" style="32" hidden="1" customWidth="1"/>
    <col min="1563" max="1563" width="13" style="32" customWidth="1"/>
    <col min="1564" max="1565" width="0" style="32" hidden="1" customWidth="1"/>
    <col min="1566" max="1566" width="16.5703125" style="32" customWidth="1"/>
    <col min="1567" max="1568" width="0" style="32" hidden="1" customWidth="1"/>
    <col min="1569" max="1569" width="13.85546875" style="32" customWidth="1"/>
    <col min="1570" max="1571" width="0" style="32" hidden="1" customWidth="1"/>
    <col min="1572" max="1572" width="13" style="32" customWidth="1"/>
    <col min="1573" max="1574" width="0" style="32" hidden="1" customWidth="1"/>
    <col min="1575" max="1575" width="11.42578125" style="32" customWidth="1"/>
    <col min="1576" max="1578" width="0" style="32" hidden="1" customWidth="1"/>
    <col min="1579" max="1579" width="15.42578125" style="32" bestFit="1" customWidth="1"/>
    <col min="1580" max="1580" width="14" style="32" customWidth="1"/>
    <col min="1581" max="1581" width="0" style="32" hidden="1" customWidth="1"/>
    <col min="1582" max="1582" width="11.28515625" style="32" customWidth="1"/>
    <col min="1583" max="1792" width="11.42578125" style="32"/>
    <col min="1793" max="1793" width="0.140625" style="32" customWidth="1"/>
    <col min="1794" max="1794" width="3.7109375" style="32" bestFit="1" customWidth="1"/>
    <col min="1795" max="1795" width="4" style="32" bestFit="1" customWidth="1"/>
    <col min="1796" max="1796" width="41" style="32" customWidth="1"/>
    <col min="1797" max="1800" width="0" style="32" hidden="1" customWidth="1"/>
    <col min="1801" max="1801" width="14.28515625" style="32" customWidth="1"/>
    <col min="1802" max="1803" width="0" style="32" hidden="1" customWidth="1"/>
    <col min="1804" max="1804" width="17" style="32" customWidth="1"/>
    <col min="1805" max="1806" width="0" style="32" hidden="1" customWidth="1"/>
    <col min="1807" max="1807" width="14.28515625" style="32" customWidth="1"/>
    <col min="1808" max="1808" width="12.7109375" style="32" customWidth="1"/>
    <col min="1809" max="1809" width="14.140625" style="32" customWidth="1"/>
    <col min="1810" max="1811" width="0" style="32" hidden="1" customWidth="1"/>
    <col min="1812" max="1812" width="13.85546875" style="32" customWidth="1"/>
    <col min="1813" max="1815" width="0" style="32" hidden="1" customWidth="1"/>
    <col min="1816" max="1816" width="15.7109375" style="32" bestFit="1" customWidth="1"/>
    <col min="1817" max="1818" width="0" style="32" hidden="1" customWidth="1"/>
    <col min="1819" max="1819" width="13" style="32" customWidth="1"/>
    <col min="1820" max="1821" width="0" style="32" hidden="1" customWidth="1"/>
    <col min="1822" max="1822" width="16.5703125" style="32" customWidth="1"/>
    <col min="1823" max="1824" width="0" style="32" hidden="1" customWidth="1"/>
    <col min="1825" max="1825" width="13.85546875" style="32" customWidth="1"/>
    <col min="1826" max="1827" width="0" style="32" hidden="1" customWidth="1"/>
    <col min="1828" max="1828" width="13" style="32" customWidth="1"/>
    <col min="1829" max="1830" width="0" style="32" hidden="1" customWidth="1"/>
    <col min="1831" max="1831" width="11.42578125" style="32" customWidth="1"/>
    <col min="1832" max="1834" width="0" style="32" hidden="1" customWidth="1"/>
    <col min="1835" max="1835" width="15.42578125" style="32" bestFit="1" customWidth="1"/>
    <col min="1836" max="1836" width="14" style="32" customWidth="1"/>
    <col min="1837" max="1837" width="0" style="32" hidden="1" customWidth="1"/>
    <col min="1838" max="1838" width="11.28515625" style="32" customWidth="1"/>
    <col min="1839" max="2048" width="11.42578125" style="32"/>
    <col min="2049" max="2049" width="0.140625" style="32" customWidth="1"/>
    <col min="2050" max="2050" width="3.7109375" style="32" bestFit="1" customWidth="1"/>
    <col min="2051" max="2051" width="4" style="32" bestFit="1" customWidth="1"/>
    <col min="2052" max="2052" width="41" style="32" customWidth="1"/>
    <col min="2053" max="2056" width="0" style="32" hidden="1" customWidth="1"/>
    <col min="2057" max="2057" width="14.28515625" style="32" customWidth="1"/>
    <col min="2058" max="2059" width="0" style="32" hidden="1" customWidth="1"/>
    <col min="2060" max="2060" width="17" style="32" customWidth="1"/>
    <col min="2061" max="2062" width="0" style="32" hidden="1" customWidth="1"/>
    <col min="2063" max="2063" width="14.28515625" style="32" customWidth="1"/>
    <col min="2064" max="2064" width="12.7109375" style="32" customWidth="1"/>
    <col min="2065" max="2065" width="14.140625" style="32" customWidth="1"/>
    <col min="2066" max="2067" width="0" style="32" hidden="1" customWidth="1"/>
    <col min="2068" max="2068" width="13.85546875" style="32" customWidth="1"/>
    <col min="2069" max="2071" width="0" style="32" hidden="1" customWidth="1"/>
    <col min="2072" max="2072" width="15.7109375" style="32" bestFit="1" customWidth="1"/>
    <col min="2073" max="2074" width="0" style="32" hidden="1" customWidth="1"/>
    <col min="2075" max="2075" width="13" style="32" customWidth="1"/>
    <col min="2076" max="2077" width="0" style="32" hidden="1" customWidth="1"/>
    <col min="2078" max="2078" width="16.5703125" style="32" customWidth="1"/>
    <col min="2079" max="2080" width="0" style="32" hidden="1" customWidth="1"/>
    <col min="2081" max="2081" width="13.85546875" style="32" customWidth="1"/>
    <col min="2082" max="2083" width="0" style="32" hidden="1" customWidth="1"/>
    <col min="2084" max="2084" width="13" style="32" customWidth="1"/>
    <col min="2085" max="2086" width="0" style="32" hidden="1" customWidth="1"/>
    <col min="2087" max="2087" width="11.42578125" style="32" customWidth="1"/>
    <col min="2088" max="2090" width="0" style="32" hidden="1" customWidth="1"/>
    <col min="2091" max="2091" width="15.42578125" style="32" bestFit="1" customWidth="1"/>
    <col min="2092" max="2092" width="14" style="32" customWidth="1"/>
    <col min="2093" max="2093" width="0" style="32" hidden="1" customWidth="1"/>
    <col min="2094" max="2094" width="11.28515625" style="32" customWidth="1"/>
    <col min="2095" max="2304" width="11.42578125" style="32"/>
    <col min="2305" max="2305" width="0.140625" style="32" customWidth="1"/>
    <col min="2306" max="2306" width="3.7109375" style="32" bestFit="1" customWidth="1"/>
    <col min="2307" max="2307" width="4" style="32" bestFit="1" customWidth="1"/>
    <col min="2308" max="2308" width="41" style="32" customWidth="1"/>
    <col min="2309" max="2312" width="0" style="32" hidden="1" customWidth="1"/>
    <col min="2313" max="2313" width="14.28515625" style="32" customWidth="1"/>
    <col min="2314" max="2315" width="0" style="32" hidden="1" customWidth="1"/>
    <col min="2316" max="2316" width="17" style="32" customWidth="1"/>
    <col min="2317" max="2318" width="0" style="32" hidden="1" customWidth="1"/>
    <col min="2319" max="2319" width="14.28515625" style="32" customWidth="1"/>
    <col min="2320" max="2320" width="12.7109375" style="32" customWidth="1"/>
    <col min="2321" max="2321" width="14.140625" style="32" customWidth="1"/>
    <col min="2322" max="2323" width="0" style="32" hidden="1" customWidth="1"/>
    <col min="2324" max="2324" width="13.85546875" style="32" customWidth="1"/>
    <col min="2325" max="2327" width="0" style="32" hidden="1" customWidth="1"/>
    <col min="2328" max="2328" width="15.7109375" style="32" bestFit="1" customWidth="1"/>
    <col min="2329" max="2330" width="0" style="32" hidden="1" customWidth="1"/>
    <col min="2331" max="2331" width="13" style="32" customWidth="1"/>
    <col min="2332" max="2333" width="0" style="32" hidden="1" customWidth="1"/>
    <col min="2334" max="2334" width="16.5703125" style="32" customWidth="1"/>
    <col min="2335" max="2336" width="0" style="32" hidden="1" customWidth="1"/>
    <col min="2337" max="2337" width="13.85546875" style="32" customWidth="1"/>
    <col min="2338" max="2339" width="0" style="32" hidden="1" customWidth="1"/>
    <col min="2340" max="2340" width="13" style="32" customWidth="1"/>
    <col min="2341" max="2342" width="0" style="32" hidden="1" customWidth="1"/>
    <col min="2343" max="2343" width="11.42578125" style="32" customWidth="1"/>
    <col min="2344" max="2346" width="0" style="32" hidden="1" customWidth="1"/>
    <col min="2347" max="2347" width="15.42578125" style="32" bestFit="1" customWidth="1"/>
    <col min="2348" max="2348" width="14" style="32" customWidth="1"/>
    <col min="2349" max="2349" width="0" style="32" hidden="1" customWidth="1"/>
    <col min="2350" max="2350" width="11.28515625" style="32" customWidth="1"/>
    <col min="2351" max="2560" width="11.42578125" style="32"/>
    <col min="2561" max="2561" width="0.140625" style="32" customWidth="1"/>
    <col min="2562" max="2562" width="3.7109375" style="32" bestFit="1" customWidth="1"/>
    <col min="2563" max="2563" width="4" style="32" bestFit="1" customWidth="1"/>
    <col min="2564" max="2564" width="41" style="32" customWidth="1"/>
    <col min="2565" max="2568" width="0" style="32" hidden="1" customWidth="1"/>
    <col min="2569" max="2569" width="14.28515625" style="32" customWidth="1"/>
    <col min="2570" max="2571" width="0" style="32" hidden="1" customWidth="1"/>
    <col min="2572" max="2572" width="17" style="32" customWidth="1"/>
    <col min="2573" max="2574" width="0" style="32" hidden="1" customWidth="1"/>
    <col min="2575" max="2575" width="14.28515625" style="32" customWidth="1"/>
    <col min="2576" max="2576" width="12.7109375" style="32" customWidth="1"/>
    <col min="2577" max="2577" width="14.140625" style="32" customWidth="1"/>
    <col min="2578" max="2579" width="0" style="32" hidden="1" customWidth="1"/>
    <col min="2580" max="2580" width="13.85546875" style="32" customWidth="1"/>
    <col min="2581" max="2583" width="0" style="32" hidden="1" customWidth="1"/>
    <col min="2584" max="2584" width="15.7109375" style="32" bestFit="1" customWidth="1"/>
    <col min="2585" max="2586" width="0" style="32" hidden="1" customWidth="1"/>
    <col min="2587" max="2587" width="13" style="32" customWidth="1"/>
    <col min="2588" max="2589" width="0" style="32" hidden="1" customWidth="1"/>
    <col min="2590" max="2590" width="16.5703125" style="32" customWidth="1"/>
    <col min="2591" max="2592" width="0" style="32" hidden="1" customWidth="1"/>
    <col min="2593" max="2593" width="13.85546875" style="32" customWidth="1"/>
    <col min="2594" max="2595" width="0" style="32" hidden="1" customWidth="1"/>
    <col min="2596" max="2596" width="13" style="32" customWidth="1"/>
    <col min="2597" max="2598" width="0" style="32" hidden="1" customWidth="1"/>
    <col min="2599" max="2599" width="11.42578125" style="32" customWidth="1"/>
    <col min="2600" max="2602" width="0" style="32" hidden="1" customWidth="1"/>
    <col min="2603" max="2603" width="15.42578125" style="32" bestFit="1" customWidth="1"/>
    <col min="2604" max="2604" width="14" style="32" customWidth="1"/>
    <col min="2605" max="2605" width="0" style="32" hidden="1" customWidth="1"/>
    <col min="2606" max="2606" width="11.28515625" style="32" customWidth="1"/>
    <col min="2607" max="2816" width="11.42578125" style="32"/>
    <col min="2817" max="2817" width="0.140625" style="32" customWidth="1"/>
    <col min="2818" max="2818" width="3.7109375" style="32" bestFit="1" customWidth="1"/>
    <col min="2819" max="2819" width="4" style="32" bestFit="1" customWidth="1"/>
    <col min="2820" max="2820" width="41" style="32" customWidth="1"/>
    <col min="2821" max="2824" width="0" style="32" hidden="1" customWidth="1"/>
    <col min="2825" max="2825" width="14.28515625" style="32" customWidth="1"/>
    <col min="2826" max="2827" width="0" style="32" hidden="1" customWidth="1"/>
    <col min="2828" max="2828" width="17" style="32" customWidth="1"/>
    <col min="2829" max="2830" width="0" style="32" hidden="1" customWidth="1"/>
    <col min="2831" max="2831" width="14.28515625" style="32" customWidth="1"/>
    <col min="2832" max="2832" width="12.7109375" style="32" customWidth="1"/>
    <col min="2833" max="2833" width="14.140625" style="32" customWidth="1"/>
    <col min="2834" max="2835" width="0" style="32" hidden="1" customWidth="1"/>
    <col min="2836" max="2836" width="13.85546875" style="32" customWidth="1"/>
    <col min="2837" max="2839" width="0" style="32" hidden="1" customWidth="1"/>
    <col min="2840" max="2840" width="15.7109375" style="32" bestFit="1" customWidth="1"/>
    <col min="2841" max="2842" width="0" style="32" hidden="1" customWidth="1"/>
    <col min="2843" max="2843" width="13" style="32" customWidth="1"/>
    <col min="2844" max="2845" width="0" style="32" hidden="1" customWidth="1"/>
    <col min="2846" max="2846" width="16.5703125" style="32" customWidth="1"/>
    <col min="2847" max="2848" width="0" style="32" hidden="1" customWidth="1"/>
    <col min="2849" max="2849" width="13.85546875" style="32" customWidth="1"/>
    <col min="2850" max="2851" width="0" style="32" hidden="1" customWidth="1"/>
    <col min="2852" max="2852" width="13" style="32" customWidth="1"/>
    <col min="2853" max="2854" width="0" style="32" hidden="1" customWidth="1"/>
    <col min="2855" max="2855" width="11.42578125" style="32" customWidth="1"/>
    <col min="2856" max="2858" width="0" style="32" hidden="1" customWidth="1"/>
    <col min="2859" max="2859" width="15.42578125" style="32" bestFit="1" customWidth="1"/>
    <col min="2860" max="2860" width="14" style="32" customWidth="1"/>
    <col min="2861" max="2861" width="0" style="32" hidden="1" customWidth="1"/>
    <col min="2862" max="2862" width="11.28515625" style="32" customWidth="1"/>
    <col min="2863" max="3072" width="11.42578125" style="32"/>
    <col min="3073" max="3073" width="0.140625" style="32" customWidth="1"/>
    <col min="3074" max="3074" width="3.7109375" style="32" bestFit="1" customWidth="1"/>
    <col min="3075" max="3075" width="4" style="32" bestFit="1" customWidth="1"/>
    <col min="3076" max="3076" width="41" style="32" customWidth="1"/>
    <col min="3077" max="3080" width="0" style="32" hidden="1" customWidth="1"/>
    <col min="3081" max="3081" width="14.28515625" style="32" customWidth="1"/>
    <col min="3082" max="3083" width="0" style="32" hidden="1" customWidth="1"/>
    <col min="3084" max="3084" width="17" style="32" customWidth="1"/>
    <col min="3085" max="3086" width="0" style="32" hidden="1" customWidth="1"/>
    <col min="3087" max="3087" width="14.28515625" style="32" customWidth="1"/>
    <col min="3088" max="3088" width="12.7109375" style="32" customWidth="1"/>
    <col min="3089" max="3089" width="14.140625" style="32" customWidth="1"/>
    <col min="3090" max="3091" width="0" style="32" hidden="1" customWidth="1"/>
    <col min="3092" max="3092" width="13.85546875" style="32" customWidth="1"/>
    <col min="3093" max="3095" width="0" style="32" hidden="1" customWidth="1"/>
    <col min="3096" max="3096" width="15.7109375" style="32" bestFit="1" customWidth="1"/>
    <col min="3097" max="3098" width="0" style="32" hidden="1" customWidth="1"/>
    <col min="3099" max="3099" width="13" style="32" customWidth="1"/>
    <col min="3100" max="3101" width="0" style="32" hidden="1" customWidth="1"/>
    <col min="3102" max="3102" width="16.5703125" style="32" customWidth="1"/>
    <col min="3103" max="3104" width="0" style="32" hidden="1" customWidth="1"/>
    <col min="3105" max="3105" width="13.85546875" style="32" customWidth="1"/>
    <col min="3106" max="3107" width="0" style="32" hidden="1" customWidth="1"/>
    <col min="3108" max="3108" width="13" style="32" customWidth="1"/>
    <col min="3109" max="3110" width="0" style="32" hidden="1" customWidth="1"/>
    <col min="3111" max="3111" width="11.42578125" style="32" customWidth="1"/>
    <col min="3112" max="3114" width="0" style="32" hidden="1" customWidth="1"/>
    <col min="3115" max="3115" width="15.42578125" style="32" bestFit="1" customWidth="1"/>
    <col min="3116" max="3116" width="14" style="32" customWidth="1"/>
    <col min="3117" max="3117" width="0" style="32" hidden="1" customWidth="1"/>
    <col min="3118" max="3118" width="11.28515625" style="32" customWidth="1"/>
    <col min="3119" max="3328" width="11.42578125" style="32"/>
    <col min="3329" max="3329" width="0.140625" style="32" customWidth="1"/>
    <col min="3330" max="3330" width="3.7109375" style="32" bestFit="1" customWidth="1"/>
    <col min="3331" max="3331" width="4" style="32" bestFit="1" customWidth="1"/>
    <col min="3332" max="3332" width="41" style="32" customWidth="1"/>
    <col min="3333" max="3336" width="0" style="32" hidden="1" customWidth="1"/>
    <col min="3337" max="3337" width="14.28515625" style="32" customWidth="1"/>
    <col min="3338" max="3339" width="0" style="32" hidden="1" customWidth="1"/>
    <col min="3340" max="3340" width="17" style="32" customWidth="1"/>
    <col min="3341" max="3342" width="0" style="32" hidden="1" customWidth="1"/>
    <col min="3343" max="3343" width="14.28515625" style="32" customWidth="1"/>
    <col min="3344" max="3344" width="12.7109375" style="32" customWidth="1"/>
    <col min="3345" max="3345" width="14.140625" style="32" customWidth="1"/>
    <col min="3346" max="3347" width="0" style="32" hidden="1" customWidth="1"/>
    <col min="3348" max="3348" width="13.85546875" style="32" customWidth="1"/>
    <col min="3349" max="3351" width="0" style="32" hidden="1" customWidth="1"/>
    <col min="3352" max="3352" width="15.7109375" style="32" bestFit="1" customWidth="1"/>
    <col min="3353" max="3354" width="0" style="32" hidden="1" customWidth="1"/>
    <col min="3355" max="3355" width="13" style="32" customWidth="1"/>
    <col min="3356" max="3357" width="0" style="32" hidden="1" customWidth="1"/>
    <col min="3358" max="3358" width="16.5703125" style="32" customWidth="1"/>
    <col min="3359" max="3360" width="0" style="32" hidden="1" customWidth="1"/>
    <col min="3361" max="3361" width="13.85546875" style="32" customWidth="1"/>
    <col min="3362" max="3363" width="0" style="32" hidden="1" customWidth="1"/>
    <col min="3364" max="3364" width="13" style="32" customWidth="1"/>
    <col min="3365" max="3366" width="0" style="32" hidden="1" customWidth="1"/>
    <col min="3367" max="3367" width="11.42578125" style="32" customWidth="1"/>
    <col min="3368" max="3370" width="0" style="32" hidden="1" customWidth="1"/>
    <col min="3371" max="3371" width="15.42578125" style="32" bestFit="1" customWidth="1"/>
    <col min="3372" max="3372" width="14" style="32" customWidth="1"/>
    <col min="3373" max="3373" width="0" style="32" hidden="1" customWidth="1"/>
    <col min="3374" max="3374" width="11.28515625" style="32" customWidth="1"/>
    <col min="3375" max="3584" width="11.42578125" style="32"/>
    <col min="3585" max="3585" width="0.140625" style="32" customWidth="1"/>
    <col min="3586" max="3586" width="3.7109375" style="32" bestFit="1" customWidth="1"/>
    <col min="3587" max="3587" width="4" style="32" bestFit="1" customWidth="1"/>
    <col min="3588" max="3588" width="41" style="32" customWidth="1"/>
    <col min="3589" max="3592" width="0" style="32" hidden="1" customWidth="1"/>
    <col min="3593" max="3593" width="14.28515625" style="32" customWidth="1"/>
    <col min="3594" max="3595" width="0" style="32" hidden="1" customWidth="1"/>
    <col min="3596" max="3596" width="17" style="32" customWidth="1"/>
    <col min="3597" max="3598" width="0" style="32" hidden="1" customWidth="1"/>
    <col min="3599" max="3599" width="14.28515625" style="32" customWidth="1"/>
    <col min="3600" max="3600" width="12.7109375" style="32" customWidth="1"/>
    <col min="3601" max="3601" width="14.140625" style="32" customWidth="1"/>
    <col min="3602" max="3603" width="0" style="32" hidden="1" customWidth="1"/>
    <col min="3604" max="3604" width="13.85546875" style="32" customWidth="1"/>
    <col min="3605" max="3607" width="0" style="32" hidden="1" customWidth="1"/>
    <col min="3608" max="3608" width="15.7109375" style="32" bestFit="1" customWidth="1"/>
    <col min="3609" max="3610" width="0" style="32" hidden="1" customWidth="1"/>
    <col min="3611" max="3611" width="13" style="32" customWidth="1"/>
    <col min="3612" max="3613" width="0" style="32" hidden="1" customWidth="1"/>
    <col min="3614" max="3614" width="16.5703125" style="32" customWidth="1"/>
    <col min="3615" max="3616" width="0" style="32" hidden="1" customWidth="1"/>
    <col min="3617" max="3617" width="13.85546875" style="32" customWidth="1"/>
    <col min="3618" max="3619" width="0" style="32" hidden="1" customWidth="1"/>
    <col min="3620" max="3620" width="13" style="32" customWidth="1"/>
    <col min="3621" max="3622" width="0" style="32" hidden="1" customWidth="1"/>
    <col min="3623" max="3623" width="11.42578125" style="32" customWidth="1"/>
    <col min="3624" max="3626" width="0" style="32" hidden="1" customWidth="1"/>
    <col min="3627" max="3627" width="15.42578125" style="32" bestFit="1" customWidth="1"/>
    <col min="3628" max="3628" width="14" style="32" customWidth="1"/>
    <col min="3629" max="3629" width="0" style="32" hidden="1" customWidth="1"/>
    <col min="3630" max="3630" width="11.28515625" style="32" customWidth="1"/>
    <col min="3631" max="3840" width="11.42578125" style="32"/>
    <col min="3841" max="3841" width="0.140625" style="32" customWidth="1"/>
    <col min="3842" max="3842" width="3.7109375" style="32" bestFit="1" customWidth="1"/>
    <col min="3843" max="3843" width="4" style="32" bestFit="1" customWidth="1"/>
    <col min="3844" max="3844" width="41" style="32" customWidth="1"/>
    <col min="3845" max="3848" width="0" style="32" hidden="1" customWidth="1"/>
    <col min="3849" max="3849" width="14.28515625" style="32" customWidth="1"/>
    <col min="3850" max="3851" width="0" style="32" hidden="1" customWidth="1"/>
    <col min="3852" max="3852" width="17" style="32" customWidth="1"/>
    <col min="3853" max="3854" width="0" style="32" hidden="1" customWidth="1"/>
    <col min="3855" max="3855" width="14.28515625" style="32" customWidth="1"/>
    <col min="3856" max="3856" width="12.7109375" style="32" customWidth="1"/>
    <col min="3857" max="3857" width="14.140625" style="32" customWidth="1"/>
    <col min="3858" max="3859" width="0" style="32" hidden="1" customWidth="1"/>
    <col min="3860" max="3860" width="13.85546875" style="32" customWidth="1"/>
    <col min="3861" max="3863" width="0" style="32" hidden="1" customWidth="1"/>
    <col min="3864" max="3864" width="15.7109375" style="32" bestFit="1" customWidth="1"/>
    <col min="3865" max="3866" width="0" style="32" hidden="1" customWidth="1"/>
    <col min="3867" max="3867" width="13" style="32" customWidth="1"/>
    <col min="3868" max="3869" width="0" style="32" hidden="1" customWidth="1"/>
    <col min="3870" max="3870" width="16.5703125" style="32" customWidth="1"/>
    <col min="3871" max="3872" width="0" style="32" hidden="1" customWidth="1"/>
    <col min="3873" max="3873" width="13.85546875" style="32" customWidth="1"/>
    <col min="3874" max="3875" width="0" style="32" hidden="1" customWidth="1"/>
    <col min="3876" max="3876" width="13" style="32" customWidth="1"/>
    <col min="3877" max="3878" width="0" style="32" hidden="1" customWidth="1"/>
    <col min="3879" max="3879" width="11.42578125" style="32" customWidth="1"/>
    <col min="3880" max="3882" width="0" style="32" hidden="1" customWidth="1"/>
    <col min="3883" max="3883" width="15.42578125" style="32" bestFit="1" customWidth="1"/>
    <col min="3884" max="3884" width="14" style="32" customWidth="1"/>
    <col min="3885" max="3885" width="0" style="32" hidden="1" customWidth="1"/>
    <col min="3886" max="3886" width="11.28515625" style="32" customWidth="1"/>
    <col min="3887" max="4096" width="11.42578125" style="32"/>
    <col min="4097" max="4097" width="0.140625" style="32" customWidth="1"/>
    <col min="4098" max="4098" width="3.7109375" style="32" bestFit="1" customWidth="1"/>
    <col min="4099" max="4099" width="4" style="32" bestFit="1" customWidth="1"/>
    <col min="4100" max="4100" width="41" style="32" customWidth="1"/>
    <col min="4101" max="4104" width="0" style="32" hidden="1" customWidth="1"/>
    <col min="4105" max="4105" width="14.28515625" style="32" customWidth="1"/>
    <col min="4106" max="4107" width="0" style="32" hidden="1" customWidth="1"/>
    <col min="4108" max="4108" width="17" style="32" customWidth="1"/>
    <col min="4109" max="4110" width="0" style="32" hidden="1" customWidth="1"/>
    <col min="4111" max="4111" width="14.28515625" style="32" customWidth="1"/>
    <col min="4112" max="4112" width="12.7109375" style="32" customWidth="1"/>
    <col min="4113" max="4113" width="14.140625" style="32" customWidth="1"/>
    <col min="4114" max="4115" width="0" style="32" hidden="1" customWidth="1"/>
    <col min="4116" max="4116" width="13.85546875" style="32" customWidth="1"/>
    <col min="4117" max="4119" width="0" style="32" hidden="1" customWidth="1"/>
    <col min="4120" max="4120" width="15.7109375" style="32" bestFit="1" customWidth="1"/>
    <col min="4121" max="4122" width="0" style="32" hidden="1" customWidth="1"/>
    <col min="4123" max="4123" width="13" style="32" customWidth="1"/>
    <col min="4124" max="4125" width="0" style="32" hidden="1" customWidth="1"/>
    <col min="4126" max="4126" width="16.5703125" style="32" customWidth="1"/>
    <col min="4127" max="4128" width="0" style="32" hidden="1" customWidth="1"/>
    <col min="4129" max="4129" width="13.85546875" style="32" customWidth="1"/>
    <col min="4130" max="4131" width="0" style="32" hidden="1" customWidth="1"/>
    <col min="4132" max="4132" width="13" style="32" customWidth="1"/>
    <col min="4133" max="4134" width="0" style="32" hidden="1" customWidth="1"/>
    <col min="4135" max="4135" width="11.42578125" style="32" customWidth="1"/>
    <col min="4136" max="4138" width="0" style="32" hidden="1" customWidth="1"/>
    <col min="4139" max="4139" width="15.42578125" style="32" bestFit="1" customWidth="1"/>
    <col min="4140" max="4140" width="14" style="32" customWidth="1"/>
    <col min="4141" max="4141" width="0" style="32" hidden="1" customWidth="1"/>
    <col min="4142" max="4142" width="11.28515625" style="32" customWidth="1"/>
    <col min="4143" max="4352" width="11.42578125" style="32"/>
    <col min="4353" max="4353" width="0.140625" style="32" customWidth="1"/>
    <col min="4354" max="4354" width="3.7109375" style="32" bestFit="1" customWidth="1"/>
    <col min="4355" max="4355" width="4" style="32" bestFit="1" customWidth="1"/>
    <col min="4356" max="4356" width="41" style="32" customWidth="1"/>
    <col min="4357" max="4360" width="0" style="32" hidden="1" customWidth="1"/>
    <col min="4361" max="4361" width="14.28515625" style="32" customWidth="1"/>
    <col min="4362" max="4363" width="0" style="32" hidden="1" customWidth="1"/>
    <col min="4364" max="4364" width="17" style="32" customWidth="1"/>
    <col min="4365" max="4366" width="0" style="32" hidden="1" customWidth="1"/>
    <col min="4367" max="4367" width="14.28515625" style="32" customWidth="1"/>
    <col min="4368" max="4368" width="12.7109375" style="32" customWidth="1"/>
    <col min="4369" max="4369" width="14.140625" style="32" customWidth="1"/>
    <col min="4370" max="4371" width="0" style="32" hidden="1" customWidth="1"/>
    <col min="4372" max="4372" width="13.85546875" style="32" customWidth="1"/>
    <col min="4373" max="4375" width="0" style="32" hidden="1" customWidth="1"/>
    <col min="4376" max="4376" width="15.7109375" style="32" bestFit="1" customWidth="1"/>
    <col min="4377" max="4378" width="0" style="32" hidden="1" customWidth="1"/>
    <col min="4379" max="4379" width="13" style="32" customWidth="1"/>
    <col min="4380" max="4381" width="0" style="32" hidden="1" customWidth="1"/>
    <col min="4382" max="4382" width="16.5703125" style="32" customWidth="1"/>
    <col min="4383" max="4384" width="0" style="32" hidden="1" customWidth="1"/>
    <col min="4385" max="4385" width="13.85546875" style="32" customWidth="1"/>
    <col min="4386" max="4387" width="0" style="32" hidden="1" customWidth="1"/>
    <col min="4388" max="4388" width="13" style="32" customWidth="1"/>
    <col min="4389" max="4390" width="0" style="32" hidden="1" customWidth="1"/>
    <col min="4391" max="4391" width="11.42578125" style="32" customWidth="1"/>
    <col min="4392" max="4394" width="0" style="32" hidden="1" customWidth="1"/>
    <col min="4395" max="4395" width="15.42578125" style="32" bestFit="1" customWidth="1"/>
    <col min="4396" max="4396" width="14" style="32" customWidth="1"/>
    <col min="4397" max="4397" width="0" style="32" hidden="1" customWidth="1"/>
    <col min="4398" max="4398" width="11.28515625" style="32" customWidth="1"/>
    <col min="4399" max="4608" width="11.42578125" style="32"/>
    <col min="4609" max="4609" width="0.140625" style="32" customWidth="1"/>
    <col min="4610" max="4610" width="3.7109375" style="32" bestFit="1" customWidth="1"/>
    <col min="4611" max="4611" width="4" style="32" bestFit="1" customWidth="1"/>
    <col min="4612" max="4612" width="41" style="32" customWidth="1"/>
    <col min="4613" max="4616" width="0" style="32" hidden="1" customWidth="1"/>
    <col min="4617" max="4617" width="14.28515625" style="32" customWidth="1"/>
    <col min="4618" max="4619" width="0" style="32" hidden="1" customWidth="1"/>
    <col min="4620" max="4620" width="17" style="32" customWidth="1"/>
    <col min="4621" max="4622" width="0" style="32" hidden="1" customWidth="1"/>
    <col min="4623" max="4623" width="14.28515625" style="32" customWidth="1"/>
    <col min="4624" max="4624" width="12.7109375" style="32" customWidth="1"/>
    <col min="4625" max="4625" width="14.140625" style="32" customWidth="1"/>
    <col min="4626" max="4627" width="0" style="32" hidden="1" customWidth="1"/>
    <col min="4628" max="4628" width="13.85546875" style="32" customWidth="1"/>
    <col min="4629" max="4631" width="0" style="32" hidden="1" customWidth="1"/>
    <col min="4632" max="4632" width="15.7109375" style="32" bestFit="1" customWidth="1"/>
    <col min="4633" max="4634" width="0" style="32" hidden="1" customWidth="1"/>
    <col min="4635" max="4635" width="13" style="32" customWidth="1"/>
    <col min="4636" max="4637" width="0" style="32" hidden="1" customWidth="1"/>
    <col min="4638" max="4638" width="16.5703125" style="32" customWidth="1"/>
    <col min="4639" max="4640" width="0" style="32" hidden="1" customWidth="1"/>
    <col min="4641" max="4641" width="13.85546875" style="32" customWidth="1"/>
    <col min="4642" max="4643" width="0" style="32" hidden="1" customWidth="1"/>
    <col min="4644" max="4644" width="13" style="32" customWidth="1"/>
    <col min="4645" max="4646" width="0" style="32" hidden="1" customWidth="1"/>
    <col min="4647" max="4647" width="11.42578125" style="32" customWidth="1"/>
    <col min="4648" max="4650" width="0" style="32" hidden="1" customWidth="1"/>
    <col min="4651" max="4651" width="15.42578125" style="32" bestFit="1" customWidth="1"/>
    <col min="4652" max="4652" width="14" style="32" customWidth="1"/>
    <col min="4653" max="4653" width="0" style="32" hidden="1" customWidth="1"/>
    <col min="4654" max="4654" width="11.28515625" style="32" customWidth="1"/>
    <col min="4655" max="4864" width="11.42578125" style="32"/>
    <col min="4865" max="4865" width="0.140625" style="32" customWidth="1"/>
    <col min="4866" max="4866" width="3.7109375" style="32" bestFit="1" customWidth="1"/>
    <col min="4867" max="4867" width="4" style="32" bestFit="1" customWidth="1"/>
    <col min="4868" max="4868" width="41" style="32" customWidth="1"/>
    <col min="4869" max="4872" width="0" style="32" hidden="1" customWidth="1"/>
    <col min="4873" max="4873" width="14.28515625" style="32" customWidth="1"/>
    <col min="4874" max="4875" width="0" style="32" hidden="1" customWidth="1"/>
    <col min="4876" max="4876" width="17" style="32" customWidth="1"/>
    <col min="4877" max="4878" width="0" style="32" hidden="1" customWidth="1"/>
    <col min="4879" max="4879" width="14.28515625" style="32" customWidth="1"/>
    <col min="4880" max="4880" width="12.7109375" style="32" customWidth="1"/>
    <col min="4881" max="4881" width="14.140625" style="32" customWidth="1"/>
    <col min="4882" max="4883" width="0" style="32" hidden="1" customWidth="1"/>
    <col min="4884" max="4884" width="13.85546875" style="32" customWidth="1"/>
    <col min="4885" max="4887" width="0" style="32" hidden="1" customWidth="1"/>
    <col min="4888" max="4888" width="15.7109375" style="32" bestFit="1" customWidth="1"/>
    <col min="4889" max="4890" width="0" style="32" hidden="1" customWidth="1"/>
    <col min="4891" max="4891" width="13" style="32" customWidth="1"/>
    <col min="4892" max="4893" width="0" style="32" hidden="1" customWidth="1"/>
    <col min="4894" max="4894" width="16.5703125" style="32" customWidth="1"/>
    <col min="4895" max="4896" width="0" style="32" hidden="1" customWidth="1"/>
    <col min="4897" max="4897" width="13.85546875" style="32" customWidth="1"/>
    <col min="4898" max="4899" width="0" style="32" hidden="1" customWidth="1"/>
    <col min="4900" max="4900" width="13" style="32" customWidth="1"/>
    <col min="4901" max="4902" width="0" style="32" hidden="1" customWidth="1"/>
    <col min="4903" max="4903" width="11.42578125" style="32" customWidth="1"/>
    <col min="4904" max="4906" width="0" style="32" hidden="1" customWidth="1"/>
    <col min="4907" max="4907" width="15.42578125" style="32" bestFit="1" customWidth="1"/>
    <col min="4908" max="4908" width="14" style="32" customWidth="1"/>
    <col min="4909" max="4909" width="0" style="32" hidden="1" customWidth="1"/>
    <col min="4910" max="4910" width="11.28515625" style="32" customWidth="1"/>
    <col min="4911" max="5120" width="11.42578125" style="32"/>
    <col min="5121" max="5121" width="0.140625" style="32" customWidth="1"/>
    <col min="5122" max="5122" width="3.7109375" style="32" bestFit="1" customWidth="1"/>
    <col min="5123" max="5123" width="4" style="32" bestFit="1" customWidth="1"/>
    <col min="5124" max="5124" width="41" style="32" customWidth="1"/>
    <col min="5125" max="5128" width="0" style="32" hidden="1" customWidth="1"/>
    <col min="5129" max="5129" width="14.28515625" style="32" customWidth="1"/>
    <col min="5130" max="5131" width="0" style="32" hidden="1" customWidth="1"/>
    <col min="5132" max="5132" width="17" style="32" customWidth="1"/>
    <col min="5133" max="5134" width="0" style="32" hidden="1" customWidth="1"/>
    <col min="5135" max="5135" width="14.28515625" style="32" customWidth="1"/>
    <col min="5136" max="5136" width="12.7109375" style="32" customWidth="1"/>
    <col min="5137" max="5137" width="14.140625" style="32" customWidth="1"/>
    <col min="5138" max="5139" width="0" style="32" hidden="1" customWidth="1"/>
    <col min="5140" max="5140" width="13.85546875" style="32" customWidth="1"/>
    <col min="5141" max="5143" width="0" style="32" hidden="1" customWidth="1"/>
    <col min="5144" max="5144" width="15.7109375" style="32" bestFit="1" customWidth="1"/>
    <col min="5145" max="5146" width="0" style="32" hidden="1" customWidth="1"/>
    <col min="5147" max="5147" width="13" style="32" customWidth="1"/>
    <col min="5148" max="5149" width="0" style="32" hidden="1" customWidth="1"/>
    <col min="5150" max="5150" width="16.5703125" style="32" customWidth="1"/>
    <col min="5151" max="5152" width="0" style="32" hidden="1" customWidth="1"/>
    <col min="5153" max="5153" width="13.85546875" style="32" customWidth="1"/>
    <col min="5154" max="5155" width="0" style="32" hidden="1" customWidth="1"/>
    <col min="5156" max="5156" width="13" style="32" customWidth="1"/>
    <col min="5157" max="5158" width="0" style="32" hidden="1" customWidth="1"/>
    <col min="5159" max="5159" width="11.42578125" style="32" customWidth="1"/>
    <col min="5160" max="5162" width="0" style="32" hidden="1" customWidth="1"/>
    <col min="5163" max="5163" width="15.42578125" style="32" bestFit="1" customWidth="1"/>
    <col min="5164" max="5164" width="14" style="32" customWidth="1"/>
    <col min="5165" max="5165" width="0" style="32" hidden="1" customWidth="1"/>
    <col min="5166" max="5166" width="11.28515625" style="32" customWidth="1"/>
    <col min="5167" max="5376" width="11.42578125" style="32"/>
    <col min="5377" max="5377" width="0.140625" style="32" customWidth="1"/>
    <col min="5378" max="5378" width="3.7109375" style="32" bestFit="1" customWidth="1"/>
    <col min="5379" max="5379" width="4" style="32" bestFit="1" customWidth="1"/>
    <col min="5380" max="5380" width="41" style="32" customWidth="1"/>
    <col min="5381" max="5384" width="0" style="32" hidden="1" customWidth="1"/>
    <col min="5385" max="5385" width="14.28515625" style="32" customWidth="1"/>
    <col min="5386" max="5387" width="0" style="32" hidden="1" customWidth="1"/>
    <col min="5388" max="5388" width="17" style="32" customWidth="1"/>
    <col min="5389" max="5390" width="0" style="32" hidden="1" customWidth="1"/>
    <col min="5391" max="5391" width="14.28515625" style="32" customWidth="1"/>
    <col min="5392" max="5392" width="12.7109375" style="32" customWidth="1"/>
    <col min="5393" max="5393" width="14.140625" style="32" customWidth="1"/>
    <col min="5394" max="5395" width="0" style="32" hidden="1" customWidth="1"/>
    <col min="5396" max="5396" width="13.85546875" style="32" customWidth="1"/>
    <col min="5397" max="5399" width="0" style="32" hidden="1" customWidth="1"/>
    <col min="5400" max="5400" width="15.7109375" style="32" bestFit="1" customWidth="1"/>
    <col min="5401" max="5402" width="0" style="32" hidden="1" customWidth="1"/>
    <col min="5403" max="5403" width="13" style="32" customWidth="1"/>
    <col min="5404" max="5405" width="0" style="32" hidden="1" customWidth="1"/>
    <col min="5406" max="5406" width="16.5703125" style="32" customWidth="1"/>
    <col min="5407" max="5408" width="0" style="32" hidden="1" customWidth="1"/>
    <col min="5409" max="5409" width="13.85546875" style="32" customWidth="1"/>
    <col min="5410" max="5411" width="0" style="32" hidden="1" customWidth="1"/>
    <col min="5412" max="5412" width="13" style="32" customWidth="1"/>
    <col min="5413" max="5414" width="0" style="32" hidden="1" customWidth="1"/>
    <col min="5415" max="5415" width="11.42578125" style="32" customWidth="1"/>
    <col min="5416" max="5418" width="0" style="32" hidden="1" customWidth="1"/>
    <col min="5419" max="5419" width="15.42578125" style="32" bestFit="1" customWidth="1"/>
    <col min="5420" max="5420" width="14" style="32" customWidth="1"/>
    <col min="5421" max="5421" width="0" style="32" hidden="1" customWidth="1"/>
    <col min="5422" max="5422" width="11.28515625" style="32" customWidth="1"/>
    <col min="5423" max="5632" width="11.42578125" style="32"/>
    <col min="5633" max="5633" width="0.140625" style="32" customWidth="1"/>
    <col min="5634" max="5634" width="3.7109375" style="32" bestFit="1" customWidth="1"/>
    <col min="5635" max="5635" width="4" style="32" bestFit="1" customWidth="1"/>
    <col min="5636" max="5636" width="41" style="32" customWidth="1"/>
    <col min="5637" max="5640" width="0" style="32" hidden="1" customWidth="1"/>
    <col min="5641" max="5641" width="14.28515625" style="32" customWidth="1"/>
    <col min="5642" max="5643" width="0" style="32" hidden="1" customWidth="1"/>
    <col min="5644" max="5644" width="17" style="32" customWidth="1"/>
    <col min="5645" max="5646" width="0" style="32" hidden="1" customWidth="1"/>
    <col min="5647" max="5647" width="14.28515625" style="32" customWidth="1"/>
    <col min="5648" max="5648" width="12.7109375" style="32" customWidth="1"/>
    <col min="5649" max="5649" width="14.140625" style="32" customWidth="1"/>
    <col min="5650" max="5651" width="0" style="32" hidden="1" customWidth="1"/>
    <col min="5652" max="5652" width="13.85546875" style="32" customWidth="1"/>
    <col min="5653" max="5655" width="0" style="32" hidden="1" customWidth="1"/>
    <col min="5656" max="5656" width="15.7109375" style="32" bestFit="1" customWidth="1"/>
    <col min="5657" max="5658" width="0" style="32" hidden="1" customWidth="1"/>
    <col min="5659" max="5659" width="13" style="32" customWidth="1"/>
    <col min="5660" max="5661" width="0" style="32" hidden="1" customWidth="1"/>
    <col min="5662" max="5662" width="16.5703125" style="32" customWidth="1"/>
    <col min="5663" max="5664" width="0" style="32" hidden="1" customWidth="1"/>
    <col min="5665" max="5665" width="13.85546875" style="32" customWidth="1"/>
    <col min="5666" max="5667" width="0" style="32" hidden="1" customWidth="1"/>
    <col min="5668" max="5668" width="13" style="32" customWidth="1"/>
    <col min="5669" max="5670" width="0" style="32" hidden="1" customWidth="1"/>
    <col min="5671" max="5671" width="11.42578125" style="32" customWidth="1"/>
    <col min="5672" max="5674" width="0" style="32" hidden="1" customWidth="1"/>
    <col min="5675" max="5675" width="15.42578125" style="32" bestFit="1" customWidth="1"/>
    <col min="5676" max="5676" width="14" style="32" customWidth="1"/>
    <col min="5677" max="5677" width="0" style="32" hidden="1" customWidth="1"/>
    <col min="5678" max="5678" width="11.28515625" style="32" customWidth="1"/>
    <col min="5679" max="5888" width="11.42578125" style="32"/>
    <col min="5889" max="5889" width="0.140625" style="32" customWidth="1"/>
    <col min="5890" max="5890" width="3.7109375" style="32" bestFit="1" customWidth="1"/>
    <col min="5891" max="5891" width="4" style="32" bestFit="1" customWidth="1"/>
    <col min="5892" max="5892" width="41" style="32" customWidth="1"/>
    <col min="5893" max="5896" width="0" style="32" hidden="1" customWidth="1"/>
    <col min="5897" max="5897" width="14.28515625" style="32" customWidth="1"/>
    <col min="5898" max="5899" width="0" style="32" hidden="1" customWidth="1"/>
    <col min="5900" max="5900" width="17" style="32" customWidth="1"/>
    <col min="5901" max="5902" width="0" style="32" hidden="1" customWidth="1"/>
    <col min="5903" max="5903" width="14.28515625" style="32" customWidth="1"/>
    <col min="5904" max="5904" width="12.7109375" style="32" customWidth="1"/>
    <col min="5905" max="5905" width="14.140625" style="32" customWidth="1"/>
    <col min="5906" max="5907" width="0" style="32" hidden="1" customWidth="1"/>
    <col min="5908" max="5908" width="13.85546875" style="32" customWidth="1"/>
    <col min="5909" max="5911" width="0" style="32" hidden="1" customWidth="1"/>
    <col min="5912" max="5912" width="15.7109375" style="32" bestFit="1" customWidth="1"/>
    <col min="5913" max="5914" width="0" style="32" hidden="1" customWidth="1"/>
    <col min="5915" max="5915" width="13" style="32" customWidth="1"/>
    <col min="5916" max="5917" width="0" style="32" hidden="1" customWidth="1"/>
    <col min="5918" max="5918" width="16.5703125" style="32" customWidth="1"/>
    <col min="5919" max="5920" width="0" style="32" hidden="1" customWidth="1"/>
    <col min="5921" max="5921" width="13.85546875" style="32" customWidth="1"/>
    <col min="5922" max="5923" width="0" style="32" hidden="1" customWidth="1"/>
    <col min="5924" max="5924" width="13" style="32" customWidth="1"/>
    <col min="5925" max="5926" width="0" style="32" hidden="1" customWidth="1"/>
    <col min="5927" max="5927" width="11.42578125" style="32" customWidth="1"/>
    <col min="5928" max="5930" width="0" style="32" hidden="1" customWidth="1"/>
    <col min="5931" max="5931" width="15.42578125" style="32" bestFit="1" customWidth="1"/>
    <col min="5932" max="5932" width="14" style="32" customWidth="1"/>
    <col min="5933" max="5933" width="0" style="32" hidden="1" customWidth="1"/>
    <col min="5934" max="5934" width="11.28515625" style="32" customWidth="1"/>
    <col min="5935" max="6144" width="11.42578125" style="32"/>
    <col min="6145" max="6145" width="0.140625" style="32" customWidth="1"/>
    <col min="6146" max="6146" width="3.7109375" style="32" bestFit="1" customWidth="1"/>
    <col min="6147" max="6147" width="4" style="32" bestFit="1" customWidth="1"/>
    <col min="6148" max="6148" width="41" style="32" customWidth="1"/>
    <col min="6149" max="6152" width="0" style="32" hidden="1" customWidth="1"/>
    <col min="6153" max="6153" width="14.28515625" style="32" customWidth="1"/>
    <col min="6154" max="6155" width="0" style="32" hidden="1" customWidth="1"/>
    <col min="6156" max="6156" width="17" style="32" customWidth="1"/>
    <col min="6157" max="6158" width="0" style="32" hidden="1" customWidth="1"/>
    <col min="6159" max="6159" width="14.28515625" style="32" customWidth="1"/>
    <col min="6160" max="6160" width="12.7109375" style="32" customWidth="1"/>
    <col min="6161" max="6161" width="14.140625" style="32" customWidth="1"/>
    <col min="6162" max="6163" width="0" style="32" hidden="1" customWidth="1"/>
    <col min="6164" max="6164" width="13.85546875" style="32" customWidth="1"/>
    <col min="6165" max="6167" width="0" style="32" hidden="1" customWidth="1"/>
    <col min="6168" max="6168" width="15.7109375" style="32" bestFit="1" customWidth="1"/>
    <col min="6169" max="6170" width="0" style="32" hidden="1" customWidth="1"/>
    <col min="6171" max="6171" width="13" style="32" customWidth="1"/>
    <col min="6172" max="6173" width="0" style="32" hidden="1" customWidth="1"/>
    <col min="6174" max="6174" width="16.5703125" style="32" customWidth="1"/>
    <col min="6175" max="6176" width="0" style="32" hidden="1" customWidth="1"/>
    <col min="6177" max="6177" width="13.85546875" style="32" customWidth="1"/>
    <col min="6178" max="6179" width="0" style="32" hidden="1" customWidth="1"/>
    <col min="6180" max="6180" width="13" style="32" customWidth="1"/>
    <col min="6181" max="6182" width="0" style="32" hidden="1" customWidth="1"/>
    <col min="6183" max="6183" width="11.42578125" style="32" customWidth="1"/>
    <col min="6184" max="6186" width="0" style="32" hidden="1" customWidth="1"/>
    <col min="6187" max="6187" width="15.42578125" style="32" bestFit="1" customWidth="1"/>
    <col min="6188" max="6188" width="14" style="32" customWidth="1"/>
    <col min="6189" max="6189" width="0" style="32" hidden="1" customWidth="1"/>
    <col min="6190" max="6190" width="11.28515625" style="32" customWidth="1"/>
    <col min="6191" max="6400" width="11.42578125" style="32"/>
    <col min="6401" max="6401" width="0.140625" style="32" customWidth="1"/>
    <col min="6402" max="6402" width="3.7109375" style="32" bestFit="1" customWidth="1"/>
    <col min="6403" max="6403" width="4" style="32" bestFit="1" customWidth="1"/>
    <col min="6404" max="6404" width="41" style="32" customWidth="1"/>
    <col min="6405" max="6408" width="0" style="32" hidden="1" customWidth="1"/>
    <col min="6409" max="6409" width="14.28515625" style="32" customWidth="1"/>
    <col min="6410" max="6411" width="0" style="32" hidden="1" customWidth="1"/>
    <col min="6412" max="6412" width="17" style="32" customWidth="1"/>
    <col min="6413" max="6414" width="0" style="32" hidden="1" customWidth="1"/>
    <col min="6415" max="6415" width="14.28515625" style="32" customWidth="1"/>
    <col min="6416" max="6416" width="12.7109375" style="32" customWidth="1"/>
    <col min="6417" max="6417" width="14.140625" style="32" customWidth="1"/>
    <col min="6418" max="6419" width="0" style="32" hidden="1" customWidth="1"/>
    <col min="6420" max="6420" width="13.85546875" style="32" customWidth="1"/>
    <col min="6421" max="6423" width="0" style="32" hidden="1" customWidth="1"/>
    <col min="6424" max="6424" width="15.7109375" style="32" bestFit="1" customWidth="1"/>
    <col min="6425" max="6426" width="0" style="32" hidden="1" customWidth="1"/>
    <col min="6427" max="6427" width="13" style="32" customWidth="1"/>
    <col min="6428" max="6429" width="0" style="32" hidden="1" customWidth="1"/>
    <col min="6430" max="6430" width="16.5703125" style="32" customWidth="1"/>
    <col min="6431" max="6432" width="0" style="32" hidden="1" customWidth="1"/>
    <col min="6433" max="6433" width="13.85546875" style="32" customWidth="1"/>
    <col min="6434" max="6435" width="0" style="32" hidden="1" customWidth="1"/>
    <col min="6436" max="6436" width="13" style="32" customWidth="1"/>
    <col min="6437" max="6438" width="0" style="32" hidden="1" customWidth="1"/>
    <col min="6439" max="6439" width="11.42578125" style="32" customWidth="1"/>
    <col min="6440" max="6442" width="0" style="32" hidden="1" customWidth="1"/>
    <col min="6443" max="6443" width="15.42578125" style="32" bestFit="1" customWidth="1"/>
    <col min="6444" max="6444" width="14" style="32" customWidth="1"/>
    <col min="6445" max="6445" width="0" style="32" hidden="1" customWidth="1"/>
    <col min="6446" max="6446" width="11.28515625" style="32" customWidth="1"/>
    <col min="6447" max="6656" width="11.42578125" style="32"/>
    <col min="6657" max="6657" width="0.140625" style="32" customWidth="1"/>
    <col min="6658" max="6658" width="3.7109375" style="32" bestFit="1" customWidth="1"/>
    <col min="6659" max="6659" width="4" style="32" bestFit="1" customWidth="1"/>
    <col min="6660" max="6660" width="41" style="32" customWidth="1"/>
    <col min="6661" max="6664" width="0" style="32" hidden="1" customWidth="1"/>
    <col min="6665" max="6665" width="14.28515625" style="32" customWidth="1"/>
    <col min="6666" max="6667" width="0" style="32" hidden="1" customWidth="1"/>
    <col min="6668" max="6668" width="17" style="32" customWidth="1"/>
    <col min="6669" max="6670" width="0" style="32" hidden="1" customWidth="1"/>
    <col min="6671" max="6671" width="14.28515625" style="32" customWidth="1"/>
    <col min="6672" max="6672" width="12.7109375" style="32" customWidth="1"/>
    <col min="6673" max="6673" width="14.140625" style="32" customWidth="1"/>
    <col min="6674" max="6675" width="0" style="32" hidden="1" customWidth="1"/>
    <col min="6676" max="6676" width="13.85546875" style="32" customWidth="1"/>
    <col min="6677" max="6679" width="0" style="32" hidden="1" customWidth="1"/>
    <col min="6680" max="6680" width="15.7109375" style="32" bestFit="1" customWidth="1"/>
    <col min="6681" max="6682" width="0" style="32" hidden="1" customWidth="1"/>
    <col min="6683" max="6683" width="13" style="32" customWidth="1"/>
    <col min="6684" max="6685" width="0" style="32" hidden="1" customWidth="1"/>
    <col min="6686" max="6686" width="16.5703125" style="32" customWidth="1"/>
    <col min="6687" max="6688" width="0" style="32" hidden="1" customWidth="1"/>
    <col min="6689" max="6689" width="13.85546875" style="32" customWidth="1"/>
    <col min="6690" max="6691" width="0" style="32" hidden="1" customWidth="1"/>
    <col min="6692" max="6692" width="13" style="32" customWidth="1"/>
    <col min="6693" max="6694" width="0" style="32" hidden="1" customWidth="1"/>
    <col min="6695" max="6695" width="11.42578125" style="32" customWidth="1"/>
    <col min="6696" max="6698" width="0" style="32" hidden="1" customWidth="1"/>
    <col min="6699" max="6699" width="15.42578125" style="32" bestFit="1" customWidth="1"/>
    <col min="6700" max="6700" width="14" style="32" customWidth="1"/>
    <col min="6701" max="6701" width="0" style="32" hidden="1" customWidth="1"/>
    <col min="6702" max="6702" width="11.28515625" style="32" customWidth="1"/>
    <col min="6703" max="6912" width="11.42578125" style="32"/>
    <col min="6913" max="6913" width="0.140625" style="32" customWidth="1"/>
    <col min="6914" max="6914" width="3.7109375" style="32" bestFit="1" customWidth="1"/>
    <col min="6915" max="6915" width="4" style="32" bestFit="1" customWidth="1"/>
    <col min="6916" max="6916" width="41" style="32" customWidth="1"/>
    <col min="6917" max="6920" width="0" style="32" hidden="1" customWidth="1"/>
    <col min="6921" max="6921" width="14.28515625" style="32" customWidth="1"/>
    <col min="6922" max="6923" width="0" style="32" hidden="1" customWidth="1"/>
    <col min="6924" max="6924" width="17" style="32" customWidth="1"/>
    <col min="6925" max="6926" width="0" style="32" hidden="1" customWidth="1"/>
    <col min="6927" max="6927" width="14.28515625" style="32" customWidth="1"/>
    <col min="6928" max="6928" width="12.7109375" style="32" customWidth="1"/>
    <col min="6929" max="6929" width="14.140625" style="32" customWidth="1"/>
    <col min="6930" max="6931" width="0" style="32" hidden="1" customWidth="1"/>
    <col min="6932" max="6932" width="13.85546875" style="32" customWidth="1"/>
    <col min="6933" max="6935" width="0" style="32" hidden="1" customWidth="1"/>
    <col min="6936" max="6936" width="15.7109375" style="32" bestFit="1" customWidth="1"/>
    <col min="6937" max="6938" width="0" style="32" hidden="1" customWidth="1"/>
    <col min="6939" max="6939" width="13" style="32" customWidth="1"/>
    <col min="6940" max="6941" width="0" style="32" hidden="1" customWidth="1"/>
    <col min="6942" max="6942" width="16.5703125" style="32" customWidth="1"/>
    <col min="6943" max="6944" width="0" style="32" hidden="1" customWidth="1"/>
    <col min="6945" max="6945" width="13.85546875" style="32" customWidth="1"/>
    <col min="6946" max="6947" width="0" style="32" hidden="1" customWidth="1"/>
    <col min="6948" max="6948" width="13" style="32" customWidth="1"/>
    <col min="6949" max="6950" width="0" style="32" hidden="1" customWidth="1"/>
    <col min="6951" max="6951" width="11.42578125" style="32" customWidth="1"/>
    <col min="6952" max="6954" width="0" style="32" hidden="1" customWidth="1"/>
    <col min="6955" max="6955" width="15.42578125" style="32" bestFit="1" customWidth="1"/>
    <col min="6956" max="6956" width="14" style="32" customWidth="1"/>
    <col min="6957" max="6957" width="0" style="32" hidden="1" customWidth="1"/>
    <col min="6958" max="6958" width="11.28515625" style="32" customWidth="1"/>
    <col min="6959" max="7168" width="11.42578125" style="32"/>
    <col min="7169" max="7169" width="0.140625" style="32" customWidth="1"/>
    <col min="7170" max="7170" width="3.7109375" style="32" bestFit="1" customWidth="1"/>
    <col min="7171" max="7171" width="4" style="32" bestFit="1" customWidth="1"/>
    <col min="7172" max="7172" width="41" style="32" customWidth="1"/>
    <col min="7173" max="7176" width="0" style="32" hidden="1" customWidth="1"/>
    <col min="7177" max="7177" width="14.28515625" style="32" customWidth="1"/>
    <col min="7178" max="7179" width="0" style="32" hidden="1" customWidth="1"/>
    <col min="7180" max="7180" width="17" style="32" customWidth="1"/>
    <col min="7181" max="7182" width="0" style="32" hidden="1" customWidth="1"/>
    <col min="7183" max="7183" width="14.28515625" style="32" customWidth="1"/>
    <col min="7184" max="7184" width="12.7109375" style="32" customWidth="1"/>
    <col min="7185" max="7185" width="14.140625" style="32" customWidth="1"/>
    <col min="7186" max="7187" width="0" style="32" hidden="1" customWidth="1"/>
    <col min="7188" max="7188" width="13.85546875" style="32" customWidth="1"/>
    <col min="7189" max="7191" width="0" style="32" hidden="1" customWidth="1"/>
    <col min="7192" max="7192" width="15.7109375" style="32" bestFit="1" customWidth="1"/>
    <col min="7193" max="7194" width="0" style="32" hidden="1" customWidth="1"/>
    <col min="7195" max="7195" width="13" style="32" customWidth="1"/>
    <col min="7196" max="7197" width="0" style="32" hidden="1" customWidth="1"/>
    <col min="7198" max="7198" width="16.5703125" style="32" customWidth="1"/>
    <col min="7199" max="7200" width="0" style="32" hidden="1" customWidth="1"/>
    <col min="7201" max="7201" width="13.85546875" style="32" customWidth="1"/>
    <col min="7202" max="7203" width="0" style="32" hidden="1" customWidth="1"/>
    <col min="7204" max="7204" width="13" style="32" customWidth="1"/>
    <col min="7205" max="7206" width="0" style="32" hidden="1" customWidth="1"/>
    <col min="7207" max="7207" width="11.42578125" style="32" customWidth="1"/>
    <col min="7208" max="7210" width="0" style="32" hidden="1" customWidth="1"/>
    <col min="7211" max="7211" width="15.42578125" style="32" bestFit="1" customWidth="1"/>
    <col min="7212" max="7212" width="14" style="32" customWidth="1"/>
    <col min="7213" max="7213" width="0" style="32" hidden="1" customWidth="1"/>
    <col min="7214" max="7214" width="11.28515625" style="32" customWidth="1"/>
    <col min="7215" max="7424" width="11.42578125" style="32"/>
    <col min="7425" max="7425" width="0.140625" style="32" customWidth="1"/>
    <col min="7426" max="7426" width="3.7109375" style="32" bestFit="1" customWidth="1"/>
    <col min="7427" max="7427" width="4" style="32" bestFit="1" customWidth="1"/>
    <col min="7428" max="7428" width="41" style="32" customWidth="1"/>
    <col min="7429" max="7432" width="0" style="32" hidden="1" customWidth="1"/>
    <col min="7433" max="7433" width="14.28515625" style="32" customWidth="1"/>
    <col min="7434" max="7435" width="0" style="32" hidden="1" customWidth="1"/>
    <col min="7436" max="7436" width="17" style="32" customWidth="1"/>
    <col min="7437" max="7438" width="0" style="32" hidden="1" customWidth="1"/>
    <col min="7439" max="7439" width="14.28515625" style="32" customWidth="1"/>
    <col min="7440" max="7440" width="12.7109375" style="32" customWidth="1"/>
    <col min="7441" max="7441" width="14.140625" style="32" customWidth="1"/>
    <col min="7442" max="7443" width="0" style="32" hidden="1" customWidth="1"/>
    <col min="7444" max="7444" width="13.85546875" style="32" customWidth="1"/>
    <col min="7445" max="7447" width="0" style="32" hidden="1" customWidth="1"/>
    <col min="7448" max="7448" width="15.7109375" style="32" bestFit="1" customWidth="1"/>
    <col min="7449" max="7450" width="0" style="32" hidden="1" customWidth="1"/>
    <col min="7451" max="7451" width="13" style="32" customWidth="1"/>
    <col min="7452" max="7453" width="0" style="32" hidden="1" customWidth="1"/>
    <col min="7454" max="7454" width="16.5703125" style="32" customWidth="1"/>
    <col min="7455" max="7456" width="0" style="32" hidden="1" customWidth="1"/>
    <col min="7457" max="7457" width="13.85546875" style="32" customWidth="1"/>
    <col min="7458" max="7459" width="0" style="32" hidden="1" customWidth="1"/>
    <col min="7460" max="7460" width="13" style="32" customWidth="1"/>
    <col min="7461" max="7462" width="0" style="32" hidden="1" customWidth="1"/>
    <col min="7463" max="7463" width="11.42578125" style="32" customWidth="1"/>
    <col min="7464" max="7466" width="0" style="32" hidden="1" customWidth="1"/>
    <col min="7467" max="7467" width="15.42578125" style="32" bestFit="1" customWidth="1"/>
    <col min="7468" max="7468" width="14" style="32" customWidth="1"/>
    <col min="7469" max="7469" width="0" style="32" hidden="1" customWidth="1"/>
    <col min="7470" max="7470" width="11.28515625" style="32" customWidth="1"/>
    <col min="7471" max="7680" width="11.42578125" style="32"/>
    <col min="7681" max="7681" width="0.140625" style="32" customWidth="1"/>
    <col min="7682" max="7682" width="3.7109375" style="32" bestFit="1" customWidth="1"/>
    <col min="7683" max="7683" width="4" style="32" bestFit="1" customWidth="1"/>
    <col min="7684" max="7684" width="41" style="32" customWidth="1"/>
    <col min="7685" max="7688" width="0" style="32" hidden="1" customWidth="1"/>
    <col min="7689" max="7689" width="14.28515625" style="32" customWidth="1"/>
    <col min="7690" max="7691" width="0" style="32" hidden="1" customWidth="1"/>
    <col min="7692" max="7692" width="17" style="32" customWidth="1"/>
    <col min="7693" max="7694" width="0" style="32" hidden="1" customWidth="1"/>
    <col min="7695" max="7695" width="14.28515625" style="32" customWidth="1"/>
    <col min="7696" max="7696" width="12.7109375" style="32" customWidth="1"/>
    <col min="7697" max="7697" width="14.140625" style="32" customWidth="1"/>
    <col min="7698" max="7699" width="0" style="32" hidden="1" customWidth="1"/>
    <col min="7700" max="7700" width="13.85546875" style="32" customWidth="1"/>
    <col min="7701" max="7703" width="0" style="32" hidden="1" customWidth="1"/>
    <col min="7704" max="7704" width="15.7109375" style="32" bestFit="1" customWidth="1"/>
    <col min="7705" max="7706" width="0" style="32" hidden="1" customWidth="1"/>
    <col min="7707" max="7707" width="13" style="32" customWidth="1"/>
    <col min="7708" max="7709" width="0" style="32" hidden="1" customWidth="1"/>
    <col min="7710" max="7710" width="16.5703125" style="32" customWidth="1"/>
    <col min="7711" max="7712" width="0" style="32" hidden="1" customWidth="1"/>
    <col min="7713" max="7713" width="13.85546875" style="32" customWidth="1"/>
    <col min="7714" max="7715" width="0" style="32" hidden="1" customWidth="1"/>
    <col min="7716" max="7716" width="13" style="32" customWidth="1"/>
    <col min="7717" max="7718" width="0" style="32" hidden="1" customWidth="1"/>
    <col min="7719" max="7719" width="11.42578125" style="32" customWidth="1"/>
    <col min="7720" max="7722" width="0" style="32" hidden="1" customWidth="1"/>
    <col min="7723" max="7723" width="15.42578125" style="32" bestFit="1" customWidth="1"/>
    <col min="7724" max="7724" width="14" style="32" customWidth="1"/>
    <col min="7725" max="7725" width="0" style="32" hidden="1" customWidth="1"/>
    <col min="7726" max="7726" width="11.28515625" style="32" customWidth="1"/>
    <col min="7727" max="7936" width="11.42578125" style="32"/>
    <col min="7937" max="7937" width="0.140625" style="32" customWidth="1"/>
    <col min="7938" max="7938" width="3.7109375" style="32" bestFit="1" customWidth="1"/>
    <col min="7939" max="7939" width="4" style="32" bestFit="1" customWidth="1"/>
    <col min="7940" max="7940" width="41" style="32" customWidth="1"/>
    <col min="7941" max="7944" width="0" style="32" hidden="1" customWidth="1"/>
    <col min="7945" max="7945" width="14.28515625" style="32" customWidth="1"/>
    <col min="7946" max="7947" width="0" style="32" hidden="1" customWidth="1"/>
    <col min="7948" max="7948" width="17" style="32" customWidth="1"/>
    <col min="7949" max="7950" width="0" style="32" hidden="1" customWidth="1"/>
    <col min="7951" max="7951" width="14.28515625" style="32" customWidth="1"/>
    <col min="7952" max="7952" width="12.7109375" style="32" customWidth="1"/>
    <col min="7953" max="7953" width="14.140625" style="32" customWidth="1"/>
    <col min="7954" max="7955" width="0" style="32" hidden="1" customWidth="1"/>
    <col min="7956" max="7956" width="13.85546875" style="32" customWidth="1"/>
    <col min="7957" max="7959" width="0" style="32" hidden="1" customWidth="1"/>
    <col min="7960" max="7960" width="15.7109375" style="32" bestFit="1" customWidth="1"/>
    <col min="7961" max="7962" width="0" style="32" hidden="1" customWidth="1"/>
    <col min="7963" max="7963" width="13" style="32" customWidth="1"/>
    <col min="7964" max="7965" width="0" style="32" hidden="1" customWidth="1"/>
    <col min="7966" max="7966" width="16.5703125" style="32" customWidth="1"/>
    <col min="7967" max="7968" width="0" style="32" hidden="1" customWidth="1"/>
    <col min="7969" max="7969" width="13.85546875" style="32" customWidth="1"/>
    <col min="7970" max="7971" width="0" style="32" hidden="1" customWidth="1"/>
    <col min="7972" max="7972" width="13" style="32" customWidth="1"/>
    <col min="7973" max="7974" width="0" style="32" hidden="1" customWidth="1"/>
    <col min="7975" max="7975" width="11.42578125" style="32" customWidth="1"/>
    <col min="7976" max="7978" width="0" style="32" hidden="1" customWidth="1"/>
    <col min="7979" max="7979" width="15.42578125" style="32" bestFit="1" customWidth="1"/>
    <col min="7980" max="7980" width="14" style="32" customWidth="1"/>
    <col min="7981" max="7981" width="0" style="32" hidden="1" customWidth="1"/>
    <col min="7982" max="7982" width="11.28515625" style="32" customWidth="1"/>
    <col min="7983" max="8192" width="11.42578125" style="32"/>
    <col min="8193" max="8193" width="0.140625" style="32" customWidth="1"/>
    <col min="8194" max="8194" width="3.7109375" style="32" bestFit="1" customWidth="1"/>
    <col min="8195" max="8195" width="4" style="32" bestFit="1" customWidth="1"/>
    <col min="8196" max="8196" width="41" style="32" customWidth="1"/>
    <col min="8197" max="8200" width="0" style="32" hidden="1" customWidth="1"/>
    <col min="8201" max="8201" width="14.28515625" style="32" customWidth="1"/>
    <col min="8202" max="8203" width="0" style="32" hidden="1" customWidth="1"/>
    <col min="8204" max="8204" width="17" style="32" customWidth="1"/>
    <col min="8205" max="8206" width="0" style="32" hidden="1" customWidth="1"/>
    <col min="8207" max="8207" width="14.28515625" style="32" customWidth="1"/>
    <col min="8208" max="8208" width="12.7109375" style="32" customWidth="1"/>
    <col min="8209" max="8209" width="14.140625" style="32" customWidth="1"/>
    <col min="8210" max="8211" width="0" style="32" hidden="1" customWidth="1"/>
    <col min="8212" max="8212" width="13.85546875" style="32" customWidth="1"/>
    <col min="8213" max="8215" width="0" style="32" hidden="1" customWidth="1"/>
    <col min="8216" max="8216" width="15.7109375" style="32" bestFit="1" customWidth="1"/>
    <col min="8217" max="8218" width="0" style="32" hidden="1" customWidth="1"/>
    <col min="8219" max="8219" width="13" style="32" customWidth="1"/>
    <col min="8220" max="8221" width="0" style="32" hidden="1" customWidth="1"/>
    <col min="8222" max="8222" width="16.5703125" style="32" customWidth="1"/>
    <col min="8223" max="8224" width="0" style="32" hidden="1" customWidth="1"/>
    <col min="8225" max="8225" width="13.85546875" style="32" customWidth="1"/>
    <col min="8226" max="8227" width="0" style="32" hidden="1" customWidth="1"/>
    <col min="8228" max="8228" width="13" style="32" customWidth="1"/>
    <col min="8229" max="8230" width="0" style="32" hidden="1" customWidth="1"/>
    <col min="8231" max="8231" width="11.42578125" style="32" customWidth="1"/>
    <col min="8232" max="8234" width="0" style="32" hidden="1" customWidth="1"/>
    <col min="8235" max="8235" width="15.42578125" style="32" bestFit="1" customWidth="1"/>
    <col min="8236" max="8236" width="14" style="32" customWidth="1"/>
    <col min="8237" max="8237" width="0" style="32" hidden="1" customWidth="1"/>
    <col min="8238" max="8238" width="11.28515625" style="32" customWidth="1"/>
    <col min="8239" max="8448" width="11.42578125" style="32"/>
    <col min="8449" max="8449" width="0.140625" style="32" customWidth="1"/>
    <col min="8450" max="8450" width="3.7109375" style="32" bestFit="1" customWidth="1"/>
    <col min="8451" max="8451" width="4" style="32" bestFit="1" customWidth="1"/>
    <col min="8452" max="8452" width="41" style="32" customWidth="1"/>
    <col min="8453" max="8456" width="0" style="32" hidden="1" customWidth="1"/>
    <col min="8457" max="8457" width="14.28515625" style="32" customWidth="1"/>
    <col min="8458" max="8459" width="0" style="32" hidden="1" customWidth="1"/>
    <col min="8460" max="8460" width="17" style="32" customWidth="1"/>
    <col min="8461" max="8462" width="0" style="32" hidden="1" customWidth="1"/>
    <col min="8463" max="8463" width="14.28515625" style="32" customWidth="1"/>
    <col min="8464" max="8464" width="12.7109375" style="32" customWidth="1"/>
    <col min="8465" max="8465" width="14.140625" style="32" customWidth="1"/>
    <col min="8466" max="8467" width="0" style="32" hidden="1" customWidth="1"/>
    <col min="8468" max="8468" width="13.85546875" style="32" customWidth="1"/>
    <col min="8469" max="8471" width="0" style="32" hidden="1" customWidth="1"/>
    <col min="8472" max="8472" width="15.7109375" style="32" bestFit="1" customWidth="1"/>
    <col min="8473" max="8474" width="0" style="32" hidden="1" customWidth="1"/>
    <col min="8475" max="8475" width="13" style="32" customWidth="1"/>
    <col min="8476" max="8477" width="0" style="32" hidden="1" customWidth="1"/>
    <col min="8478" max="8478" width="16.5703125" style="32" customWidth="1"/>
    <col min="8479" max="8480" width="0" style="32" hidden="1" customWidth="1"/>
    <col min="8481" max="8481" width="13.85546875" style="32" customWidth="1"/>
    <col min="8482" max="8483" width="0" style="32" hidden="1" customWidth="1"/>
    <col min="8484" max="8484" width="13" style="32" customWidth="1"/>
    <col min="8485" max="8486" width="0" style="32" hidden="1" customWidth="1"/>
    <col min="8487" max="8487" width="11.42578125" style="32" customWidth="1"/>
    <col min="8488" max="8490" width="0" style="32" hidden="1" customWidth="1"/>
    <col min="8491" max="8491" width="15.42578125" style="32" bestFit="1" customWidth="1"/>
    <col min="8492" max="8492" width="14" style="32" customWidth="1"/>
    <col min="8493" max="8493" width="0" style="32" hidden="1" customWidth="1"/>
    <col min="8494" max="8494" width="11.28515625" style="32" customWidth="1"/>
    <col min="8495" max="8704" width="11.42578125" style="32"/>
    <col min="8705" max="8705" width="0.140625" style="32" customWidth="1"/>
    <col min="8706" max="8706" width="3.7109375" style="32" bestFit="1" customWidth="1"/>
    <col min="8707" max="8707" width="4" style="32" bestFit="1" customWidth="1"/>
    <col min="8708" max="8708" width="41" style="32" customWidth="1"/>
    <col min="8709" max="8712" width="0" style="32" hidden="1" customWidth="1"/>
    <col min="8713" max="8713" width="14.28515625" style="32" customWidth="1"/>
    <col min="8714" max="8715" width="0" style="32" hidden="1" customWidth="1"/>
    <col min="8716" max="8716" width="17" style="32" customWidth="1"/>
    <col min="8717" max="8718" width="0" style="32" hidden="1" customWidth="1"/>
    <col min="8719" max="8719" width="14.28515625" style="32" customWidth="1"/>
    <col min="8720" max="8720" width="12.7109375" style="32" customWidth="1"/>
    <col min="8721" max="8721" width="14.140625" style="32" customWidth="1"/>
    <col min="8722" max="8723" width="0" style="32" hidden="1" customWidth="1"/>
    <col min="8724" max="8724" width="13.85546875" style="32" customWidth="1"/>
    <col min="8725" max="8727" width="0" style="32" hidden="1" customWidth="1"/>
    <col min="8728" max="8728" width="15.7109375" style="32" bestFit="1" customWidth="1"/>
    <col min="8729" max="8730" width="0" style="32" hidden="1" customWidth="1"/>
    <col min="8731" max="8731" width="13" style="32" customWidth="1"/>
    <col min="8732" max="8733" width="0" style="32" hidden="1" customWidth="1"/>
    <col min="8734" max="8734" width="16.5703125" style="32" customWidth="1"/>
    <col min="8735" max="8736" width="0" style="32" hidden="1" customWidth="1"/>
    <col min="8737" max="8737" width="13.85546875" style="32" customWidth="1"/>
    <col min="8738" max="8739" width="0" style="32" hidden="1" customWidth="1"/>
    <col min="8740" max="8740" width="13" style="32" customWidth="1"/>
    <col min="8741" max="8742" width="0" style="32" hidden="1" customWidth="1"/>
    <col min="8743" max="8743" width="11.42578125" style="32" customWidth="1"/>
    <col min="8744" max="8746" width="0" style="32" hidden="1" customWidth="1"/>
    <col min="8747" max="8747" width="15.42578125" style="32" bestFit="1" customWidth="1"/>
    <col min="8748" max="8748" width="14" style="32" customWidth="1"/>
    <col min="8749" max="8749" width="0" style="32" hidden="1" customWidth="1"/>
    <col min="8750" max="8750" width="11.28515625" style="32" customWidth="1"/>
    <col min="8751" max="8960" width="11.42578125" style="32"/>
    <col min="8961" max="8961" width="0.140625" style="32" customWidth="1"/>
    <col min="8962" max="8962" width="3.7109375" style="32" bestFit="1" customWidth="1"/>
    <col min="8963" max="8963" width="4" style="32" bestFit="1" customWidth="1"/>
    <col min="8964" max="8964" width="41" style="32" customWidth="1"/>
    <col min="8965" max="8968" width="0" style="32" hidden="1" customWidth="1"/>
    <col min="8969" max="8969" width="14.28515625" style="32" customWidth="1"/>
    <col min="8970" max="8971" width="0" style="32" hidden="1" customWidth="1"/>
    <col min="8972" max="8972" width="17" style="32" customWidth="1"/>
    <col min="8973" max="8974" width="0" style="32" hidden="1" customWidth="1"/>
    <col min="8975" max="8975" width="14.28515625" style="32" customWidth="1"/>
    <col min="8976" max="8976" width="12.7109375" style="32" customWidth="1"/>
    <col min="8977" max="8977" width="14.140625" style="32" customWidth="1"/>
    <col min="8978" max="8979" width="0" style="32" hidden="1" customWidth="1"/>
    <col min="8980" max="8980" width="13.85546875" style="32" customWidth="1"/>
    <col min="8981" max="8983" width="0" style="32" hidden="1" customWidth="1"/>
    <col min="8984" max="8984" width="15.7109375" style="32" bestFit="1" customWidth="1"/>
    <col min="8985" max="8986" width="0" style="32" hidden="1" customWidth="1"/>
    <col min="8987" max="8987" width="13" style="32" customWidth="1"/>
    <col min="8988" max="8989" width="0" style="32" hidden="1" customWidth="1"/>
    <col min="8990" max="8990" width="16.5703125" style="32" customWidth="1"/>
    <col min="8991" max="8992" width="0" style="32" hidden="1" customWidth="1"/>
    <col min="8993" max="8993" width="13.85546875" style="32" customWidth="1"/>
    <col min="8994" max="8995" width="0" style="32" hidden="1" customWidth="1"/>
    <col min="8996" max="8996" width="13" style="32" customWidth="1"/>
    <col min="8997" max="8998" width="0" style="32" hidden="1" customWidth="1"/>
    <col min="8999" max="8999" width="11.42578125" style="32" customWidth="1"/>
    <col min="9000" max="9002" width="0" style="32" hidden="1" customWidth="1"/>
    <col min="9003" max="9003" width="15.42578125" style="32" bestFit="1" customWidth="1"/>
    <col min="9004" max="9004" width="14" style="32" customWidth="1"/>
    <col min="9005" max="9005" width="0" style="32" hidden="1" customWidth="1"/>
    <col min="9006" max="9006" width="11.28515625" style="32" customWidth="1"/>
    <col min="9007" max="9216" width="11.42578125" style="32"/>
    <col min="9217" max="9217" width="0.140625" style="32" customWidth="1"/>
    <col min="9218" max="9218" width="3.7109375" style="32" bestFit="1" customWidth="1"/>
    <col min="9219" max="9219" width="4" style="32" bestFit="1" customWidth="1"/>
    <col min="9220" max="9220" width="41" style="32" customWidth="1"/>
    <col min="9221" max="9224" width="0" style="32" hidden="1" customWidth="1"/>
    <col min="9225" max="9225" width="14.28515625" style="32" customWidth="1"/>
    <col min="9226" max="9227" width="0" style="32" hidden="1" customWidth="1"/>
    <col min="9228" max="9228" width="17" style="32" customWidth="1"/>
    <col min="9229" max="9230" width="0" style="32" hidden="1" customWidth="1"/>
    <col min="9231" max="9231" width="14.28515625" style="32" customWidth="1"/>
    <col min="9232" max="9232" width="12.7109375" style="32" customWidth="1"/>
    <col min="9233" max="9233" width="14.140625" style="32" customWidth="1"/>
    <col min="9234" max="9235" width="0" style="32" hidden="1" customWidth="1"/>
    <col min="9236" max="9236" width="13.85546875" style="32" customWidth="1"/>
    <col min="9237" max="9239" width="0" style="32" hidden="1" customWidth="1"/>
    <col min="9240" max="9240" width="15.7109375" style="32" bestFit="1" customWidth="1"/>
    <col min="9241" max="9242" width="0" style="32" hidden="1" customWidth="1"/>
    <col min="9243" max="9243" width="13" style="32" customWidth="1"/>
    <col min="9244" max="9245" width="0" style="32" hidden="1" customWidth="1"/>
    <col min="9246" max="9246" width="16.5703125" style="32" customWidth="1"/>
    <col min="9247" max="9248" width="0" style="32" hidden="1" customWidth="1"/>
    <col min="9249" max="9249" width="13.85546875" style="32" customWidth="1"/>
    <col min="9250" max="9251" width="0" style="32" hidden="1" customWidth="1"/>
    <col min="9252" max="9252" width="13" style="32" customWidth="1"/>
    <col min="9253" max="9254" width="0" style="32" hidden="1" customWidth="1"/>
    <col min="9255" max="9255" width="11.42578125" style="32" customWidth="1"/>
    <col min="9256" max="9258" width="0" style="32" hidden="1" customWidth="1"/>
    <col min="9259" max="9259" width="15.42578125" style="32" bestFit="1" customWidth="1"/>
    <col min="9260" max="9260" width="14" style="32" customWidth="1"/>
    <col min="9261" max="9261" width="0" style="32" hidden="1" customWidth="1"/>
    <col min="9262" max="9262" width="11.28515625" style="32" customWidth="1"/>
    <col min="9263" max="9472" width="11.42578125" style="32"/>
    <col min="9473" max="9473" width="0.140625" style="32" customWidth="1"/>
    <col min="9474" max="9474" width="3.7109375" style="32" bestFit="1" customWidth="1"/>
    <col min="9475" max="9475" width="4" style="32" bestFit="1" customWidth="1"/>
    <col min="9476" max="9476" width="41" style="32" customWidth="1"/>
    <col min="9477" max="9480" width="0" style="32" hidden="1" customWidth="1"/>
    <col min="9481" max="9481" width="14.28515625" style="32" customWidth="1"/>
    <col min="9482" max="9483" width="0" style="32" hidden="1" customWidth="1"/>
    <col min="9484" max="9484" width="17" style="32" customWidth="1"/>
    <col min="9485" max="9486" width="0" style="32" hidden="1" customWidth="1"/>
    <col min="9487" max="9487" width="14.28515625" style="32" customWidth="1"/>
    <col min="9488" max="9488" width="12.7109375" style="32" customWidth="1"/>
    <col min="9489" max="9489" width="14.140625" style="32" customWidth="1"/>
    <col min="9490" max="9491" width="0" style="32" hidden="1" customWidth="1"/>
    <col min="9492" max="9492" width="13.85546875" style="32" customWidth="1"/>
    <col min="9493" max="9495" width="0" style="32" hidden="1" customWidth="1"/>
    <col min="9496" max="9496" width="15.7109375" style="32" bestFit="1" customWidth="1"/>
    <col min="9497" max="9498" width="0" style="32" hidden="1" customWidth="1"/>
    <col min="9499" max="9499" width="13" style="32" customWidth="1"/>
    <col min="9500" max="9501" width="0" style="32" hidden="1" customWidth="1"/>
    <col min="9502" max="9502" width="16.5703125" style="32" customWidth="1"/>
    <col min="9503" max="9504" width="0" style="32" hidden="1" customWidth="1"/>
    <col min="9505" max="9505" width="13.85546875" style="32" customWidth="1"/>
    <col min="9506" max="9507" width="0" style="32" hidden="1" customWidth="1"/>
    <col min="9508" max="9508" width="13" style="32" customWidth="1"/>
    <col min="9509" max="9510" width="0" style="32" hidden="1" customWidth="1"/>
    <col min="9511" max="9511" width="11.42578125" style="32" customWidth="1"/>
    <col min="9512" max="9514" width="0" style="32" hidden="1" customWidth="1"/>
    <col min="9515" max="9515" width="15.42578125" style="32" bestFit="1" customWidth="1"/>
    <col min="9516" max="9516" width="14" style="32" customWidth="1"/>
    <col min="9517" max="9517" width="0" style="32" hidden="1" customWidth="1"/>
    <col min="9518" max="9518" width="11.28515625" style="32" customWidth="1"/>
    <col min="9519" max="9728" width="11.42578125" style="32"/>
    <col min="9729" max="9729" width="0.140625" style="32" customWidth="1"/>
    <col min="9730" max="9730" width="3.7109375" style="32" bestFit="1" customWidth="1"/>
    <col min="9731" max="9731" width="4" style="32" bestFit="1" customWidth="1"/>
    <col min="9732" max="9732" width="41" style="32" customWidth="1"/>
    <col min="9733" max="9736" width="0" style="32" hidden="1" customWidth="1"/>
    <col min="9737" max="9737" width="14.28515625" style="32" customWidth="1"/>
    <col min="9738" max="9739" width="0" style="32" hidden="1" customWidth="1"/>
    <col min="9740" max="9740" width="17" style="32" customWidth="1"/>
    <col min="9741" max="9742" width="0" style="32" hidden="1" customWidth="1"/>
    <col min="9743" max="9743" width="14.28515625" style="32" customWidth="1"/>
    <col min="9744" max="9744" width="12.7109375" style="32" customWidth="1"/>
    <col min="9745" max="9745" width="14.140625" style="32" customWidth="1"/>
    <col min="9746" max="9747" width="0" style="32" hidden="1" customWidth="1"/>
    <col min="9748" max="9748" width="13.85546875" style="32" customWidth="1"/>
    <col min="9749" max="9751" width="0" style="32" hidden="1" customWidth="1"/>
    <col min="9752" max="9752" width="15.7109375" style="32" bestFit="1" customWidth="1"/>
    <col min="9753" max="9754" width="0" style="32" hidden="1" customWidth="1"/>
    <col min="9755" max="9755" width="13" style="32" customWidth="1"/>
    <col min="9756" max="9757" width="0" style="32" hidden="1" customWidth="1"/>
    <col min="9758" max="9758" width="16.5703125" style="32" customWidth="1"/>
    <col min="9759" max="9760" width="0" style="32" hidden="1" customWidth="1"/>
    <col min="9761" max="9761" width="13.85546875" style="32" customWidth="1"/>
    <col min="9762" max="9763" width="0" style="32" hidden="1" customWidth="1"/>
    <col min="9764" max="9764" width="13" style="32" customWidth="1"/>
    <col min="9765" max="9766" width="0" style="32" hidden="1" customWidth="1"/>
    <col min="9767" max="9767" width="11.42578125" style="32" customWidth="1"/>
    <col min="9768" max="9770" width="0" style="32" hidden="1" customWidth="1"/>
    <col min="9771" max="9771" width="15.42578125" style="32" bestFit="1" customWidth="1"/>
    <col min="9772" max="9772" width="14" style="32" customWidth="1"/>
    <col min="9773" max="9773" width="0" style="32" hidden="1" customWidth="1"/>
    <col min="9774" max="9774" width="11.28515625" style="32" customWidth="1"/>
    <col min="9775" max="9984" width="11.42578125" style="32"/>
    <col min="9985" max="9985" width="0.140625" style="32" customWidth="1"/>
    <col min="9986" max="9986" width="3.7109375" style="32" bestFit="1" customWidth="1"/>
    <col min="9987" max="9987" width="4" style="32" bestFit="1" customWidth="1"/>
    <col min="9988" max="9988" width="41" style="32" customWidth="1"/>
    <col min="9989" max="9992" width="0" style="32" hidden="1" customWidth="1"/>
    <col min="9993" max="9993" width="14.28515625" style="32" customWidth="1"/>
    <col min="9994" max="9995" width="0" style="32" hidden="1" customWidth="1"/>
    <col min="9996" max="9996" width="17" style="32" customWidth="1"/>
    <col min="9997" max="9998" width="0" style="32" hidden="1" customWidth="1"/>
    <col min="9999" max="9999" width="14.28515625" style="32" customWidth="1"/>
    <col min="10000" max="10000" width="12.7109375" style="32" customWidth="1"/>
    <col min="10001" max="10001" width="14.140625" style="32" customWidth="1"/>
    <col min="10002" max="10003" width="0" style="32" hidden="1" customWidth="1"/>
    <col min="10004" max="10004" width="13.85546875" style="32" customWidth="1"/>
    <col min="10005" max="10007" width="0" style="32" hidden="1" customWidth="1"/>
    <col min="10008" max="10008" width="15.7109375" style="32" bestFit="1" customWidth="1"/>
    <col min="10009" max="10010" width="0" style="32" hidden="1" customWidth="1"/>
    <col min="10011" max="10011" width="13" style="32" customWidth="1"/>
    <col min="10012" max="10013" width="0" style="32" hidden="1" customWidth="1"/>
    <col min="10014" max="10014" width="16.5703125" style="32" customWidth="1"/>
    <col min="10015" max="10016" width="0" style="32" hidden="1" customWidth="1"/>
    <col min="10017" max="10017" width="13.85546875" style="32" customWidth="1"/>
    <col min="10018" max="10019" width="0" style="32" hidden="1" customWidth="1"/>
    <col min="10020" max="10020" width="13" style="32" customWidth="1"/>
    <col min="10021" max="10022" width="0" style="32" hidden="1" customWidth="1"/>
    <col min="10023" max="10023" width="11.42578125" style="32" customWidth="1"/>
    <col min="10024" max="10026" width="0" style="32" hidden="1" customWidth="1"/>
    <col min="10027" max="10027" width="15.42578125" style="32" bestFit="1" customWidth="1"/>
    <col min="10028" max="10028" width="14" style="32" customWidth="1"/>
    <col min="10029" max="10029" width="0" style="32" hidden="1" customWidth="1"/>
    <col min="10030" max="10030" width="11.28515625" style="32" customWidth="1"/>
    <col min="10031" max="10240" width="11.42578125" style="32"/>
    <col min="10241" max="10241" width="0.140625" style="32" customWidth="1"/>
    <col min="10242" max="10242" width="3.7109375" style="32" bestFit="1" customWidth="1"/>
    <col min="10243" max="10243" width="4" style="32" bestFit="1" customWidth="1"/>
    <col min="10244" max="10244" width="41" style="32" customWidth="1"/>
    <col min="10245" max="10248" width="0" style="32" hidden="1" customWidth="1"/>
    <col min="10249" max="10249" width="14.28515625" style="32" customWidth="1"/>
    <col min="10250" max="10251" width="0" style="32" hidden="1" customWidth="1"/>
    <col min="10252" max="10252" width="17" style="32" customWidth="1"/>
    <col min="10253" max="10254" width="0" style="32" hidden="1" customWidth="1"/>
    <col min="10255" max="10255" width="14.28515625" style="32" customWidth="1"/>
    <col min="10256" max="10256" width="12.7109375" style="32" customWidth="1"/>
    <col min="10257" max="10257" width="14.140625" style="32" customWidth="1"/>
    <col min="10258" max="10259" width="0" style="32" hidden="1" customWidth="1"/>
    <col min="10260" max="10260" width="13.85546875" style="32" customWidth="1"/>
    <col min="10261" max="10263" width="0" style="32" hidden="1" customWidth="1"/>
    <col min="10264" max="10264" width="15.7109375" style="32" bestFit="1" customWidth="1"/>
    <col min="10265" max="10266" width="0" style="32" hidden="1" customWidth="1"/>
    <col min="10267" max="10267" width="13" style="32" customWidth="1"/>
    <col min="10268" max="10269" width="0" style="32" hidden="1" customWidth="1"/>
    <col min="10270" max="10270" width="16.5703125" style="32" customWidth="1"/>
    <col min="10271" max="10272" width="0" style="32" hidden="1" customWidth="1"/>
    <col min="10273" max="10273" width="13.85546875" style="32" customWidth="1"/>
    <col min="10274" max="10275" width="0" style="32" hidden="1" customWidth="1"/>
    <col min="10276" max="10276" width="13" style="32" customWidth="1"/>
    <col min="10277" max="10278" width="0" style="32" hidden="1" customWidth="1"/>
    <col min="10279" max="10279" width="11.42578125" style="32" customWidth="1"/>
    <col min="10280" max="10282" width="0" style="32" hidden="1" customWidth="1"/>
    <col min="10283" max="10283" width="15.42578125" style="32" bestFit="1" customWidth="1"/>
    <col min="10284" max="10284" width="14" style="32" customWidth="1"/>
    <col min="10285" max="10285" width="0" style="32" hidden="1" customWidth="1"/>
    <col min="10286" max="10286" width="11.28515625" style="32" customWidth="1"/>
    <col min="10287" max="10496" width="11.42578125" style="32"/>
    <col min="10497" max="10497" width="0.140625" style="32" customWidth="1"/>
    <col min="10498" max="10498" width="3.7109375" style="32" bestFit="1" customWidth="1"/>
    <col min="10499" max="10499" width="4" style="32" bestFit="1" customWidth="1"/>
    <col min="10500" max="10500" width="41" style="32" customWidth="1"/>
    <col min="10501" max="10504" width="0" style="32" hidden="1" customWidth="1"/>
    <col min="10505" max="10505" width="14.28515625" style="32" customWidth="1"/>
    <col min="10506" max="10507" width="0" style="32" hidden="1" customWidth="1"/>
    <col min="10508" max="10508" width="17" style="32" customWidth="1"/>
    <col min="10509" max="10510" width="0" style="32" hidden="1" customWidth="1"/>
    <col min="10511" max="10511" width="14.28515625" style="32" customWidth="1"/>
    <col min="10512" max="10512" width="12.7109375" style="32" customWidth="1"/>
    <col min="10513" max="10513" width="14.140625" style="32" customWidth="1"/>
    <col min="10514" max="10515" width="0" style="32" hidden="1" customWidth="1"/>
    <col min="10516" max="10516" width="13.85546875" style="32" customWidth="1"/>
    <col min="10517" max="10519" width="0" style="32" hidden="1" customWidth="1"/>
    <col min="10520" max="10520" width="15.7109375" style="32" bestFit="1" customWidth="1"/>
    <col min="10521" max="10522" width="0" style="32" hidden="1" customWidth="1"/>
    <col min="10523" max="10523" width="13" style="32" customWidth="1"/>
    <col min="10524" max="10525" width="0" style="32" hidden="1" customWidth="1"/>
    <col min="10526" max="10526" width="16.5703125" style="32" customWidth="1"/>
    <col min="10527" max="10528" width="0" style="32" hidden="1" customWidth="1"/>
    <col min="10529" max="10529" width="13.85546875" style="32" customWidth="1"/>
    <col min="10530" max="10531" width="0" style="32" hidden="1" customWidth="1"/>
    <col min="10532" max="10532" width="13" style="32" customWidth="1"/>
    <col min="10533" max="10534" width="0" style="32" hidden="1" customWidth="1"/>
    <col min="10535" max="10535" width="11.42578125" style="32" customWidth="1"/>
    <col min="10536" max="10538" width="0" style="32" hidden="1" customWidth="1"/>
    <col min="10539" max="10539" width="15.42578125" style="32" bestFit="1" customWidth="1"/>
    <col min="10540" max="10540" width="14" style="32" customWidth="1"/>
    <col min="10541" max="10541" width="0" style="32" hidden="1" customWidth="1"/>
    <col min="10542" max="10542" width="11.28515625" style="32" customWidth="1"/>
    <col min="10543" max="10752" width="11.42578125" style="32"/>
    <col min="10753" max="10753" width="0.140625" style="32" customWidth="1"/>
    <col min="10754" max="10754" width="3.7109375" style="32" bestFit="1" customWidth="1"/>
    <col min="10755" max="10755" width="4" style="32" bestFit="1" customWidth="1"/>
    <col min="10756" max="10756" width="41" style="32" customWidth="1"/>
    <col min="10757" max="10760" width="0" style="32" hidden="1" customWidth="1"/>
    <col min="10761" max="10761" width="14.28515625" style="32" customWidth="1"/>
    <col min="10762" max="10763" width="0" style="32" hidden="1" customWidth="1"/>
    <col min="10764" max="10764" width="17" style="32" customWidth="1"/>
    <col min="10765" max="10766" width="0" style="32" hidden="1" customWidth="1"/>
    <col min="10767" max="10767" width="14.28515625" style="32" customWidth="1"/>
    <col min="10768" max="10768" width="12.7109375" style="32" customWidth="1"/>
    <col min="10769" max="10769" width="14.140625" style="32" customWidth="1"/>
    <col min="10770" max="10771" width="0" style="32" hidden="1" customWidth="1"/>
    <col min="10772" max="10772" width="13.85546875" style="32" customWidth="1"/>
    <col min="10773" max="10775" width="0" style="32" hidden="1" customWidth="1"/>
    <col min="10776" max="10776" width="15.7109375" style="32" bestFit="1" customWidth="1"/>
    <col min="10777" max="10778" width="0" style="32" hidden="1" customWidth="1"/>
    <col min="10779" max="10779" width="13" style="32" customWidth="1"/>
    <col min="10780" max="10781" width="0" style="32" hidden="1" customWidth="1"/>
    <col min="10782" max="10782" width="16.5703125" style="32" customWidth="1"/>
    <col min="10783" max="10784" width="0" style="32" hidden="1" customWidth="1"/>
    <col min="10785" max="10785" width="13.85546875" style="32" customWidth="1"/>
    <col min="10786" max="10787" width="0" style="32" hidden="1" customWidth="1"/>
    <col min="10788" max="10788" width="13" style="32" customWidth="1"/>
    <col min="10789" max="10790" width="0" style="32" hidden="1" customWidth="1"/>
    <col min="10791" max="10791" width="11.42578125" style="32" customWidth="1"/>
    <col min="10792" max="10794" width="0" style="32" hidden="1" customWidth="1"/>
    <col min="10795" max="10795" width="15.42578125" style="32" bestFit="1" customWidth="1"/>
    <col min="10796" max="10796" width="14" style="32" customWidth="1"/>
    <col min="10797" max="10797" width="0" style="32" hidden="1" customWidth="1"/>
    <col min="10798" max="10798" width="11.28515625" style="32" customWidth="1"/>
    <col min="10799" max="11008" width="11.42578125" style="32"/>
    <col min="11009" max="11009" width="0.140625" style="32" customWidth="1"/>
    <col min="11010" max="11010" width="3.7109375" style="32" bestFit="1" customWidth="1"/>
    <col min="11011" max="11011" width="4" style="32" bestFit="1" customWidth="1"/>
    <col min="11012" max="11012" width="41" style="32" customWidth="1"/>
    <col min="11013" max="11016" width="0" style="32" hidden="1" customWidth="1"/>
    <col min="11017" max="11017" width="14.28515625" style="32" customWidth="1"/>
    <col min="11018" max="11019" width="0" style="32" hidden="1" customWidth="1"/>
    <col min="11020" max="11020" width="17" style="32" customWidth="1"/>
    <col min="11021" max="11022" width="0" style="32" hidden="1" customWidth="1"/>
    <col min="11023" max="11023" width="14.28515625" style="32" customWidth="1"/>
    <col min="11024" max="11024" width="12.7109375" style="32" customWidth="1"/>
    <col min="11025" max="11025" width="14.140625" style="32" customWidth="1"/>
    <col min="11026" max="11027" width="0" style="32" hidden="1" customWidth="1"/>
    <col min="11028" max="11028" width="13.85546875" style="32" customWidth="1"/>
    <col min="11029" max="11031" width="0" style="32" hidden="1" customWidth="1"/>
    <col min="11032" max="11032" width="15.7109375" style="32" bestFit="1" customWidth="1"/>
    <col min="11033" max="11034" width="0" style="32" hidden="1" customWidth="1"/>
    <col min="11035" max="11035" width="13" style="32" customWidth="1"/>
    <col min="11036" max="11037" width="0" style="32" hidden="1" customWidth="1"/>
    <col min="11038" max="11038" width="16.5703125" style="32" customWidth="1"/>
    <col min="11039" max="11040" width="0" style="32" hidden="1" customWidth="1"/>
    <col min="11041" max="11041" width="13.85546875" style="32" customWidth="1"/>
    <col min="11042" max="11043" width="0" style="32" hidden="1" customWidth="1"/>
    <col min="11044" max="11044" width="13" style="32" customWidth="1"/>
    <col min="11045" max="11046" width="0" style="32" hidden="1" customWidth="1"/>
    <col min="11047" max="11047" width="11.42578125" style="32" customWidth="1"/>
    <col min="11048" max="11050" width="0" style="32" hidden="1" customWidth="1"/>
    <col min="11051" max="11051" width="15.42578125" style="32" bestFit="1" customWidth="1"/>
    <col min="11052" max="11052" width="14" style="32" customWidth="1"/>
    <col min="11053" max="11053" width="0" style="32" hidden="1" customWidth="1"/>
    <col min="11054" max="11054" width="11.28515625" style="32" customWidth="1"/>
    <col min="11055" max="11264" width="11.42578125" style="32"/>
    <col min="11265" max="11265" width="0.140625" style="32" customWidth="1"/>
    <col min="11266" max="11266" width="3.7109375" style="32" bestFit="1" customWidth="1"/>
    <col min="11267" max="11267" width="4" style="32" bestFit="1" customWidth="1"/>
    <col min="11268" max="11268" width="41" style="32" customWidth="1"/>
    <col min="11269" max="11272" width="0" style="32" hidden="1" customWidth="1"/>
    <col min="11273" max="11273" width="14.28515625" style="32" customWidth="1"/>
    <col min="11274" max="11275" width="0" style="32" hidden="1" customWidth="1"/>
    <col min="11276" max="11276" width="17" style="32" customWidth="1"/>
    <col min="11277" max="11278" width="0" style="32" hidden="1" customWidth="1"/>
    <col min="11279" max="11279" width="14.28515625" style="32" customWidth="1"/>
    <col min="11280" max="11280" width="12.7109375" style="32" customWidth="1"/>
    <col min="11281" max="11281" width="14.140625" style="32" customWidth="1"/>
    <col min="11282" max="11283" width="0" style="32" hidden="1" customWidth="1"/>
    <col min="11284" max="11284" width="13.85546875" style="32" customWidth="1"/>
    <col min="11285" max="11287" width="0" style="32" hidden="1" customWidth="1"/>
    <col min="11288" max="11288" width="15.7109375" style="32" bestFit="1" customWidth="1"/>
    <col min="11289" max="11290" width="0" style="32" hidden="1" customWidth="1"/>
    <col min="11291" max="11291" width="13" style="32" customWidth="1"/>
    <col min="11292" max="11293" width="0" style="32" hidden="1" customWidth="1"/>
    <col min="11294" max="11294" width="16.5703125" style="32" customWidth="1"/>
    <col min="11295" max="11296" width="0" style="32" hidden="1" customWidth="1"/>
    <col min="11297" max="11297" width="13.85546875" style="32" customWidth="1"/>
    <col min="11298" max="11299" width="0" style="32" hidden="1" customWidth="1"/>
    <col min="11300" max="11300" width="13" style="32" customWidth="1"/>
    <col min="11301" max="11302" width="0" style="32" hidden="1" customWidth="1"/>
    <col min="11303" max="11303" width="11.42578125" style="32" customWidth="1"/>
    <col min="11304" max="11306" width="0" style="32" hidden="1" customWidth="1"/>
    <col min="11307" max="11307" width="15.42578125" style="32" bestFit="1" customWidth="1"/>
    <col min="11308" max="11308" width="14" style="32" customWidth="1"/>
    <col min="11309" max="11309" width="0" style="32" hidden="1" customWidth="1"/>
    <col min="11310" max="11310" width="11.28515625" style="32" customWidth="1"/>
    <col min="11311" max="11520" width="11.42578125" style="32"/>
    <col min="11521" max="11521" width="0.140625" style="32" customWidth="1"/>
    <col min="11522" max="11522" width="3.7109375" style="32" bestFit="1" customWidth="1"/>
    <col min="11523" max="11523" width="4" style="32" bestFit="1" customWidth="1"/>
    <col min="11524" max="11524" width="41" style="32" customWidth="1"/>
    <col min="11525" max="11528" width="0" style="32" hidden="1" customWidth="1"/>
    <col min="11529" max="11529" width="14.28515625" style="32" customWidth="1"/>
    <col min="11530" max="11531" width="0" style="32" hidden="1" customWidth="1"/>
    <col min="11532" max="11532" width="17" style="32" customWidth="1"/>
    <col min="11533" max="11534" width="0" style="32" hidden="1" customWidth="1"/>
    <col min="11535" max="11535" width="14.28515625" style="32" customWidth="1"/>
    <col min="11536" max="11536" width="12.7109375" style="32" customWidth="1"/>
    <col min="11537" max="11537" width="14.140625" style="32" customWidth="1"/>
    <col min="11538" max="11539" width="0" style="32" hidden="1" customWidth="1"/>
    <col min="11540" max="11540" width="13.85546875" style="32" customWidth="1"/>
    <col min="11541" max="11543" width="0" style="32" hidden="1" customWidth="1"/>
    <col min="11544" max="11544" width="15.7109375" style="32" bestFit="1" customWidth="1"/>
    <col min="11545" max="11546" width="0" style="32" hidden="1" customWidth="1"/>
    <col min="11547" max="11547" width="13" style="32" customWidth="1"/>
    <col min="11548" max="11549" width="0" style="32" hidden="1" customWidth="1"/>
    <col min="11550" max="11550" width="16.5703125" style="32" customWidth="1"/>
    <col min="11551" max="11552" width="0" style="32" hidden="1" customWidth="1"/>
    <col min="11553" max="11553" width="13.85546875" style="32" customWidth="1"/>
    <col min="11554" max="11555" width="0" style="32" hidden="1" customWidth="1"/>
    <col min="11556" max="11556" width="13" style="32" customWidth="1"/>
    <col min="11557" max="11558" width="0" style="32" hidden="1" customWidth="1"/>
    <col min="11559" max="11559" width="11.42578125" style="32" customWidth="1"/>
    <col min="11560" max="11562" width="0" style="32" hidden="1" customWidth="1"/>
    <col min="11563" max="11563" width="15.42578125" style="32" bestFit="1" customWidth="1"/>
    <col min="11564" max="11564" width="14" style="32" customWidth="1"/>
    <col min="11565" max="11565" width="0" style="32" hidden="1" customWidth="1"/>
    <col min="11566" max="11566" width="11.28515625" style="32" customWidth="1"/>
    <col min="11567" max="11776" width="11.42578125" style="32"/>
    <col min="11777" max="11777" width="0.140625" style="32" customWidth="1"/>
    <col min="11778" max="11778" width="3.7109375" style="32" bestFit="1" customWidth="1"/>
    <col min="11779" max="11779" width="4" style="32" bestFit="1" customWidth="1"/>
    <col min="11780" max="11780" width="41" style="32" customWidth="1"/>
    <col min="11781" max="11784" width="0" style="32" hidden="1" customWidth="1"/>
    <col min="11785" max="11785" width="14.28515625" style="32" customWidth="1"/>
    <col min="11786" max="11787" width="0" style="32" hidden="1" customWidth="1"/>
    <col min="11788" max="11788" width="17" style="32" customWidth="1"/>
    <col min="11789" max="11790" width="0" style="32" hidden="1" customWidth="1"/>
    <col min="11791" max="11791" width="14.28515625" style="32" customWidth="1"/>
    <col min="11792" max="11792" width="12.7109375" style="32" customWidth="1"/>
    <col min="11793" max="11793" width="14.140625" style="32" customWidth="1"/>
    <col min="11794" max="11795" width="0" style="32" hidden="1" customWidth="1"/>
    <col min="11796" max="11796" width="13.85546875" style="32" customWidth="1"/>
    <col min="11797" max="11799" width="0" style="32" hidden="1" customWidth="1"/>
    <col min="11800" max="11800" width="15.7109375" style="32" bestFit="1" customWidth="1"/>
    <col min="11801" max="11802" width="0" style="32" hidden="1" customWidth="1"/>
    <col min="11803" max="11803" width="13" style="32" customWidth="1"/>
    <col min="11804" max="11805" width="0" style="32" hidden="1" customWidth="1"/>
    <col min="11806" max="11806" width="16.5703125" style="32" customWidth="1"/>
    <col min="11807" max="11808" width="0" style="32" hidden="1" customWidth="1"/>
    <col min="11809" max="11809" width="13.85546875" style="32" customWidth="1"/>
    <col min="11810" max="11811" width="0" style="32" hidden="1" customWidth="1"/>
    <col min="11812" max="11812" width="13" style="32" customWidth="1"/>
    <col min="11813" max="11814" width="0" style="32" hidden="1" customWidth="1"/>
    <col min="11815" max="11815" width="11.42578125" style="32" customWidth="1"/>
    <col min="11816" max="11818" width="0" style="32" hidden="1" customWidth="1"/>
    <col min="11819" max="11819" width="15.42578125" style="32" bestFit="1" customWidth="1"/>
    <col min="11820" max="11820" width="14" style="32" customWidth="1"/>
    <col min="11821" max="11821" width="0" style="32" hidden="1" customWidth="1"/>
    <col min="11822" max="11822" width="11.28515625" style="32" customWidth="1"/>
    <col min="11823" max="12032" width="11.42578125" style="32"/>
    <col min="12033" max="12033" width="0.140625" style="32" customWidth="1"/>
    <col min="12034" max="12034" width="3.7109375" style="32" bestFit="1" customWidth="1"/>
    <col min="12035" max="12035" width="4" style="32" bestFit="1" customWidth="1"/>
    <col min="12036" max="12036" width="41" style="32" customWidth="1"/>
    <col min="12037" max="12040" width="0" style="32" hidden="1" customWidth="1"/>
    <col min="12041" max="12041" width="14.28515625" style="32" customWidth="1"/>
    <col min="12042" max="12043" width="0" style="32" hidden="1" customWidth="1"/>
    <col min="12044" max="12044" width="17" style="32" customWidth="1"/>
    <col min="12045" max="12046" width="0" style="32" hidden="1" customWidth="1"/>
    <col min="12047" max="12047" width="14.28515625" style="32" customWidth="1"/>
    <col min="12048" max="12048" width="12.7109375" style="32" customWidth="1"/>
    <col min="12049" max="12049" width="14.140625" style="32" customWidth="1"/>
    <col min="12050" max="12051" width="0" style="32" hidden="1" customWidth="1"/>
    <col min="12052" max="12052" width="13.85546875" style="32" customWidth="1"/>
    <col min="12053" max="12055" width="0" style="32" hidden="1" customWidth="1"/>
    <col min="12056" max="12056" width="15.7109375" style="32" bestFit="1" customWidth="1"/>
    <col min="12057" max="12058" width="0" style="32" hidden="1" customWidth="1"/>
    <col min="12059" max="12059" width="13" style="32" customWidth="1"/>
    <col min="12060" max="12061" width="0" style="32" hidden="1" customWidth="1"/>
    <col min="12062" max="12062" width="16.5703125" style="32" customWidth="1"/>
    <col min="12063" max="12064" width="0" style="32" hidden="1" customWidth="1"/>
    <col min="12065" max="12065" width="13.85546875" style="32" customWidth="1"/>
    <col min="12066" max="12067" width="0" style="32" hidden="1" customWidth="1"/>
    <col min="12068" max="12068" width="13" style="32" customWidth="1"/>
    <col min="12069" max="12070" width="0" style="32" hidden="1" customWidth="1"/>
    <col min="12071" max="12071" width="11.42578125" style="32" customWidth="1"/>
    <col min="12072" max="12074" width="0" style="32" hidden="1" customWidth="1"/>
    <col min="12075" max="12075" width="15.42578125" style="32" bestFit="1" customWidth="1"/>
    <col min="12076" max="12076" width="14" style="32" customWidth="1"/>
    <col min="12077" max="12077" width="0" style="32" hidden="1" customWidth="1"/>
    <col min="12078" max="12078" width="11.28515625" style="32" customWidth="1"/>
    <col min="12079" max="12288" width="11.42578125" style="32"/>
    <col min="12289" max="12289" width="0.140625" style="32" customWidth="1"/>
    <col min="12290" max="12290" width="3.7109375" style="32" bestFit="1" customWidth="1"/>
    <col min="12291" max="12291" width="4" style="32" bestFit="1" customWidth="1"/>
    <col min="12292" max="12292" width="41" style="32" customWidth="1"/>
    <col min="12293" max="12296" width="0" style="32" hidden="1" customWidth="1"/>
    <col min="12297" max="12297" width="14.28515625" style="32" customWidth="1"/>
    <col min="12298" max="12299" width="0" style="32" hidden="1" customWidth="1"/>
    <col min="12300" max="12300" width="17" style="32" customWidth="1"/>
    <col min="12301" max="12302" width="0" style="32" hidden="1" customWidth="1"/>
    <col min="12303" max="12303" width="14.28515625" style="32" customWidth="1"/>
    <col min="12304" max="12304" width="12.7109375" style="32" customWidth="1"/>
    <col min="12305" max="12305" width="14.140625" style="32" customWidth="1"/>
    <col min="12306" max="12307" width="0" style="32" hidden="1" customWidth="1"/>
    <col min="12308" max="12308" width="13.85546875" style="32" customWidth="1"/>
    <col min="12309" max="12311" width="0" style="32" hidden="1" customWidth="1"/>
    <col min="12312" max="12312" width="15.7109375" style="32" bestFit="1" customWidth="1"/>
    <col min="12313" max="12314" width="0" style="32" hidden="1" customWidth="1"/>
    <col min="12315" max="12315" width="13" style="32" customWidth="1"/>
    <col min="12316" max="12317" width="0" style="32" hidden="1" customWidth="1"/>
    <col min="12318" max="12318" width="16.5703125" style="32" customWidth="1"/>
    <col min="12319" max="12320" width="0" style="32" hidden="1" customWidth="1"/>
    <col min="12321" max="12321" width="13.85546875" style="32" customWidth="1"/>
    <col min="12322" max="12323" width="0" style="32" hidden="1" customWidth="1"/>
    <col min="12324" max="12324" width="13" style="32" customWidth="1"/>
    <col min="12325" max="12326" width="0" style="32" hidden="1" customWidth="1"/>
    <col min="12327" max="12327" width="11.42578125" style="32" customWidth="1"/>
    <col min="12328" max="12330" width="0" style="32" hidden="1" customWidth="1"/>
    <col min="12331" max="12331" width="15.42578125" style="32" bestFit="1" customWidth="1"/>
    <col min="12332" max="12332" width="14" style="32" customWidth="1"/>
    <col min="12333" max="12333" width="0" style="32" hidden="1" customWidth="1"/>
    <col min="12334" max="12334" width="11.28515625" style="32" customWidth="1"/>
    <col min="12335" max="12544" width="11.42578125" style="32"/>
    <col min="12545" max="12545" width="0.140625" style="32" customWidth="1"/>
    <col min="12546" max="12546" width="3.7109375" style="32" bestFit="1" customWidth="1"/>
    <col min="12547" max="12547" width="4" style="32" bestFit="1" customWidth="1"/>
    <col min="12548" max="12548" width="41" style="32" customWidth="1"/>
    <col min="12549" max="12552" width="0" style="32" hidden="1" customWidth="1"/>
    <col min="12553" max="12553" width="14.28515625" style="32" customWidth="1"/>
    <col min="12554" max="12555" width="0" style="32" hidden="1" customWidth="1"/>
    <col min="12556" max="12556" width="17" style="32" customWidth="1"/>
    <col min="12557" max="12558" width="0" style="32" hidden="1" customWidth="1"/>
    <col min="12559" max="12559" width="14.28515625" style="32" customWidth="1"/>
    <col min="12560" max="12560" width="12.7109375" style="32" customWidth="1"/>
    <col min="12561" max="12561" width="14.140625" style="32" customWidth="1"/>
    <col min="12562" max="12563" width="0" style="32" hidden="1" customWidth="1"/>
    <col min="12564" max="12564" width="13.85546875" style="32" customWidth="1"/>
    <col min="12565" max="12567" width="0" style="32" hidden="1" customWidth="1"/>
    <col min="12568" max="12568" width="15.7109375" style="32" bestFit="1" customWidth="1"/>
    <col min="12569" max="12570" width="0" style="32" hidden="1" customWidth="1"/>
    <col min="12571" max="12571" width="13" style="32" customWidth="1"/>
    <col min="12572" max="12573" width="0" style="32" hidden="1" customWidth="1"/>
    <col min="12574" max="12574" width="16.5703125" style="32" customWidth="1"/>
    <col min="12575" max="12576" width="0" style="32" hidden="1" customWidth="1"/>
    <col min="12577" max="12577" width="13.85546875" style="32" customWidth="1"/>
    <col min="12578" max="12579" width="0" style="32" hidden="1" customWidth="1"/>
    <col min="12580" max="12580" width="13" style="32" customWidth="1"/>
    <col min="12581" max="12582" width="0" style="32" hidden="1" customWidth="1"/>
    <col min="12583" max="12583" width="11.42578125" style="32" customWidth="1"/>
    <col min="12584" max="12586" width="0" style="32" hidden="1" customWidth="1"/>
    <col min="12587" max="12587" width="15.42578125" style="32" bestFit="1" customWidth="1"/>
    <col min="12588" max="12588" width="14" style="32" customWidth="1"/>
    <col min="12589" max="12589" width="0" style="32" hidden="1" customWidth="1"/>
    <col min="12590" max="12590" width="11.28515625" style="32" customWidth="1"/>
    <col min="12591" max="12800" width="11.42578125" style="32"/>
    <col min="12801" max="12801" width="0.140625" style="32" customWidth="1"/>
    <col min="12802" max="12802" width="3.7109375" style="32" bestFit="1" customWidth="1"/>
    <col min="12803" max="12803" width="4" style="32" bestFit="1" customWidth="1"/>
    <col min="12804" max="12804" width="41" style="32" customWidth="1"/>
    <col min="12805" max="12808" width="0" style="32" hidden="1" customWidth="1"/>
    <col min="12809" max="12809" width="14.28515625" style="32" customWidth="1"/>
    <col min="12810" max="12811" width="0" style="32" hidden="1" customWidth="1"/>
    <col min="12812" max="12812" width="17" style="32" customWidth="1"/>
    <col min="12813" max="12814" width="0" style="32" hidden="1" customWidth="1"/>
    <col min="12815" max="12815" width="14.28515625" style="32" customWidth="1"/>
    <col min="12816" max="12816" width="12.7109375" style="32" customWidth="1"/>
    <col min="12817" max="12817" width="14.140625" style="32" customWidth="1"/>
    <col min="12818" max="12819" width="0" style="32" hidden="1" customWidth="1"/>
    <col min="12820" max="12820" width="13.85546875" style="32" customWidth="1"/>
    <col min="12821" max="12823" width="0" style="32" hidden="1" customWidth="1"/>
    <col min="12824" max="12824" width="15.7109375" style="32" bestFit="1" customWidth="1"/>
    <col min="12825" max="12826" width="0" style="32" hidden="1" customWidth="1"/>
    <col min="12827" max="12827" width="13" style="32" customWidth="1"/>
    <col min="12828" max="12829" width="0" style="32" hidden="1" customWidth="1"/>
    <col min="12830" max="12830" width="16.5703125" style="32" customWidth="1"/>
    <col min="12831" max="12832" width="0" style="32" hidden="1" customWidth="1"/>
    <col min="12833" max="12833" width="13.85546875" style="32" customWidth="1"/>
    <col min="12834" max="12835" width="0" style="32" hidden="1" customWidth="1"/>
    <col min="12836" max="12836" width="13" style="32" customWidth="1"/>
    <col min="12837" max="12838" width="0" style="32" hidden="1" customWidth="1"/>
    <col min="12839" max="12839" width="11.42578125" style="32" customWidth="1"/>
    <col min="12840" max="12842" width="0" style="32" hidden="1" customWidth="1"/>
    <col min="12843" max="12843" width="15.42578125" style="32" bestFit="1" customWidth="1"/>
    <col min="12844" max="12844" width="14" style="32" customWidth="1"/>
    <col min="12845" max="12845" width="0" style="32" hidden="1" customWidth="1"/>
    <col min="12846" max="12846" width="11.28515625" style="32" customWidth="1"/>
    <col min="12847" max="13056" width="11.42578125" style="32"/>
    <col min="13057" max="13057" width="0.140625" style="32" customWidth="1"/>
    <col min="13058" max="13058" width="3.7109375" style="32" bestFit="1" customWidth="1"/>
    <col min="13059" max="13059" width="4" style="32" bestFit="1" customWidth="1"/>
    <col min="13060" max="13060" width="41" style="32" customWidth="1"/>
    <col min="13061" max="13064" width="0" style="32" hidden="1" customWidth="1"/>
    <col min="13065" max="13065" width="14.28515625" style="32" customWidth="1"/>
    <col min="13066" max="13067" width="0" style="32" hidden="1" customWidth="1"/>
    <col min="13068" max="13068" width="17" style="32" customWidth="1"/>
    <col min="13069" max="13070" width="0" style="32" hidden="1" customWidth="1"/>
    <col min="13071" max="13071" width="14.28515625" style="32" customWidth="1"/>
    <col min="13072" max="13072" width="12.7109375" style="32" customWidth="1"/>
    <col min="13073" max="13073" width="14.140625" style="32" customWidth="1"/>
    <col min="13074" max="13075" width="0" style="32" hidden="1" customWidth="1"/>
    <col min="13076" max="13076" width="13.85546875" style="32" customWidth="1"/>
    <col min="13077" max="13079" width="0" style="32" hidden="1" customWidth="1"/>
    <col min="13080" max="13080" width="15.7109375" style="32" bestFit="1" customWidth="1"/>
    <col min="13081" max="13082" width="0" style="32" hidden="1" customWidth="1"/>
    <col min="13083" max="13083" width="13" style="32" customWidth="1"/>
    <col min="13084" max="13085" width="0" style="32" hidden="1" customWidth="1"/>
    <col min="13086" max="13086" width="16.5703125" style="32" customWidth="1"/>
    <col min="13087" max="13088" width="0" style="32" hidden="1" customWidth="1"/>
    <col min="13089" max="13089" width="13.85546875" style="32" customWidth="1"/>
    <col min="13090" max="13091" width="0" style="32" hidden="1" customWidth="1"/>
    <col min="13092" max="13092" width="13" style="32" customWidth="1"/>
    <col min="13093" max="13094" width="0" style="32" hidden="1" customWidth="1"/>
    <col min="13095" max="13095" width="11.42578125" style="32" customWidth="1"/>
    <col min="13096" max="13098" width="0" style="32" hidden="1" customWidth="1"/>
    <col min="13099" max="13099" width="15.42578125" style="32" bestFit="1" customWidth="1"/>
    <col min="13100" max="13100" width="14" style="32" customWidth="1"/>
    <col min="13101" max="13101" width="0" style="32" hidden="1" customWidth="1"/>
    <col min="13102" max="13102" width="11.28515625" style="32" customWidth="1"/>
    <col min="13103" max="13312" width="11.42578125" style="32"/>
    <col min="13313" max="13313" width="0.140625" style="32" customWidth="1"/>
    <col min="13314" max="13314" width="3.7109375" style="32" bestFit="1" customWidth="1"/>
    <col min="13315" max="13315" width="4" style="32" bestFit="1" customWidth="1"/>
    <col min="13316" max="13316" width="41" style="32" customWidth="1"/>
    <col min="13317" max="13320" width="0" style="32" hidden="1" customWidth="1"/>
    <col min="13321" max="13321" width="14.28515625" style="32" customWidth="1"/>
    <col min="13322" max="13323" width="0" style="32" hidden="1" customWidth="1"/>
    <col min="13324" max="13324" width="17" style="32" customWidth="1"/>
    <col min="13325" max="13326" width="0" style="32" hidden="1" customWidth="1"/>
    <col min="13327" max="13327" width="14.28515625" style="32" customWidth="1"/>
    <col min="13328" max="13328" width="12.7109375" style="32" customWidth="1"/>
    <col min="13329" max="13329" width="14.140625" style="32" customWidth="1"/>
    <col min="13330" max="13331" width="0" style="32" hidden="1" customWidth="1"/>
    <col min="13332" max="13332" width="13.85546875" style="32" customWidth="1"/>
    <col min="13333" max="13335" width="0" style="32" hidden="1" customWidth="1"/>
    <col min="13336" max="13336" width="15.7109375" style="32" bestFit="1" customWidth="1"/>
    <col min="13337" max="13338" width="0" style="32" hidden="1" customWidth="1"/>
    <col min="13339" max="13339" width="13" style="32" customWidth="1"/>
    <col min="13340" max="13341" width="0" style="32" hidden="1" customWidth="1"/>
    <col min="13342" max="13342" width="16.5703125" style="32" customWidth="1"/>
    <col min="13343" max="13344" width="0" style="32" hidden="1" customWidth="1"/>
    <col min="13345" max="13345" width="13.85546875" style="32" customWidth="1"/>
    <col min="13346" max="13347" width="0" style="32" hidden="1" customWidth="1"/>
    <col min="13348" max="13348" width="13" style="32" customWidth="1"/>
    <col min="13349" max="13350" width="0" style="32" hidden="1" customWidth="1"/>
    <col min="13351" max="13351" width="11.42578125" style="32" customWidth="1"/>
    <col min="13352" max="13354" width="0" style="32" hidden="1" customWidth="1"/>
    <col min="13355" max="13355" width="15.42578125" style="32" bestFit="1" customWidth="1"/>
    <col min="13356" max="13356" width="14" style="32" customWidth="1"/>
    <col min="13357" max="13357" width="0" style="32" hidden="1" customWidth="1"/>
    <col min="13358" max="13358" width="11.28515625" style="32" customWidth="1"/>
    <col min="13359" max="13568" width="11.42578125" style="32"/>
    <col min="13569" max="13569" width="0.140625" style="32" customWidth="1"/>
    <col min="13570" max="13570" width="3.7109375" style="32" bestFit="1" customWidth="1"/>
    <col min="13571" max="13571" width="4" style="32" bestFit="1" customWidth="1"/>
    <col min="13572" max="13572" width="41" style="32" customWidth="1"/>
    <col min="13573" max="13576" width="0" style="32" hidden="1" customWidth="1"/>
    <col min="13577" max="13577" width="14.28515625" style="32" customWidth="1"/>
    <col min="13578" max="13579" width="0" style="32" hidden="1" customWidth="1"/>
    <col min="13580" max="13580" width="17" style="32" customWidth="1"/>
    <col min="13581" max="13582" width="0" style="32" hidden="1" customWidth="1"/>
    <col min="13583" max="13583" width="14.28515625" style="32" customWidth="1"/>
    <col min="13584" max="13584" width="12.7109375" style="32" customWidth="1"/>
    <col min="13585" max="13585" width="14.140625" style="32" customWidth="1"/>
    <col min="13586" max="13587" width="0" style="32" hidden="1" customWidth="1"/>
    <col min="13588" max="13588" width="13.85546875" style="32" customWidth="1"/>
    <col min="13589" max="13591" width="0" style="32" hidden="1" customWidth="1"/>
    <col min="13592" max="13592" width="15.7109375" style="32" bestFit="1" customWidth="1"/>
    <col min="13593" max="13594" width="0" style="32" hidden="1" customWidth="1"/>
    <col min="13595" max="13595" width="13" style="32" customWidth="1"/>
    <col min="13596" max="13597" width="0" style="32" hidden="1" customWidth="1"/>
    <col min="13598" max="13598" width="16.5703125" style="32" customWidth="1"/>
    <col min="13599" max="13600" width="0" style="32" hidden="1" customWidth="1"/>
    <col min="13601" max="13601" width="13.85546875" style="32" customWidth="1"/>
    <col min="13602" max="13603" width="0" style="32" hidden="1" customWidth="1"/>
    <col min="13604" max="13604" width="13" style="32" customWidth="1"/>
    <col min="13605" max="13606" width="0" style="32" hidden="1" customWidth="1"/>
    <col min="13607" max="13607" width="11.42578125" style="32" customWidth="1"/>
    <col min="13608" max="13610" width="0" style="32" hidden="1" customWidth="1"/>
    <col min="13611" max="13611" width="15.42578125" style="32" bestFit="1" customWidth="1"/>
    <col min="13612" max="13612" width="14" style="32" customWidth="1"/>
    <col min="13613" max="13613" width="0" style="32" hidden="1" customWidth="1"/>
    <col min="13614" max="13614" width="11.28515625" style="32" customWidth="1"/>
    <col min="13615" max="13824" width="11.42578125" style="32"/>
    <col min="13825" max="13825" width="0.140625" style="32" customWidth="1"/>
    <col min="13826" max="13826" width="3.7109375" style="32" bestFit="1" customWidth="1"/>
    <col min="13827" max="13827" width="4" style="32" bestFit="1" customWidth="1"/>
    <col min="13828" max="13828" width="41" style="32" customWidth="1"/>
    <col min="13829" max="13832" width="0" style="32" hidden="1" customWidth="1"/>
    <col min="13833" max="13833" width="14.28515625" style="32" customWidth="1"/>
    <col min="13834" max="13835" width="0" style="32" hidden="1" customWidth="1"/>
    <col min="13836" max="13836" width="17" style="32" customWidth="1"/>
    <col min="13837" max="13838" width="0" style="32" hidden="1" customWidth="1"/>
    <col min="13839" max="13839" width="14.28515625" style="32" customWidth="1"/>
    <col min="13840" max="13840" width="12.7109375" style="32" customWidth="1"/>
    <col min="13841" max="13841" width="14.140625" style="32" customWidth="1"/>
    <col min="13842" max="13843" width="0" style="32" hidden="1" customWidth="1"/>
    <col min="13844" max="13844" width="13.85546875" style="32" customWidth="1"/>
    <col min="13845" max="13847" width="0" style="32" hidden="1" customWidth="1"/>
    <col min="13848" max="13848" width="15.7109375" style="32" bestFit="1" customWidth="1"/>
    <col min="13849" max="13850" width="0" style="32" hidden="1" customWidth="1"/>
    <col min="13851" max="13851" width="13" style="32" customWidth="1"/>
    <col min="13852" max="13853" width="0" style="32" hidden="1" customWidth="1"/>
    <col min="13854" max="13854" width="16.5703125" style="32" customWidth="1"/>
    <col min="13855" max="13856" width="0" style="32" hidden="1" customWidth="1"/>
    <col min="13857" max="13857" width="13.85546875" style="32" customWidth="1"/>
    <col min="13858" max="13859" width="0" style="32" hidden="1" customWidth="1"/>
    <col min="13860" max="13860" width="13" style="32" customWidth="1"/>
    <col min="13861" max="13862" width="0" style="32" hidden="1" customWidth="1"/>
    <col min="13863" max="13863" width="11.42578125" style="32" customWidth="1"/>
    <col min="13864" max="13866" width="0" style="32" hidden="1" customWidth="1"/>
    <col min="13867" max="13867" width="15.42578125" style="32" bestFit="1" customWidth="1"/>
    <col min="13868" max="13868" width="14" style="32" customWidth="1"/>
    <col min="13869" max="13869" width="0" style="32" hidden="1" customWidth="1"/>
    <col min="13870" max="13870" width="11.28515625" style="32" customWidth="1"/>
    <col min="13871" max="14080" width="11.42578125" style="32"/>
    <col min="14081" max="14081" width="0.140625" style="32" customWidth="1"/>
    <col min="14082" max="14082" width="3.7109375" style="32" bestFit="1" customWidth="1"/>
    <col min="14083" max="14083" width="4" style="32" bestFit="1" customWidth="1"/>
    <col min="14084" max="14084" width="41" style="32" customWidth="1"/>
    <col min="14085" max="14088" width="0" style="32" hidden="1" customWidth="1"/>
    <col min="14089" max="14089" width="14.28515625" style="32" customWidth="1"/>
    <col min="14090" max="14091" width="0" style="32" hidden="1" customWidth="1"/>
    <col min="14092" max="14092" width="17" style="32" customWidth="1"/>
    <col min="14093" max="14094" width="0" style="32" hidden="1" customWidth="1"/>
    <col min="14095" max="14095" width="14.28515625" style="32" customWidth="1"/>
    <col min="14096" max="14096" width="12.7109375" style="32" customWidth="1"/>
    <col min="14097" max="14097" width="14.140625" style="32" customWidth="1"/>
    <col min="14098" max="14099" width="0" style="32" hidden="1" customWidth="1"/>
    <col min="14100" max="14100" width="13.85546875" style="32" customWidth="1"/>
    <col min="14101" max="14103" width="0" style="32" hidden="1" customWidth="1"/>
    <col min="14104" max="14104" width="15.7109375" style="32" bestFit="1" customWidth="1"/>
    <col min="14105" max="14106" width="0" style="32" hidden="1" customWidth="1"/>
    <col min="14107" max="14107" width="13" style="32" customWidth="1"/>
    <col min="14108" max="14109" width="0" style="32" hidden="1" customWidth="1"/>
    <col min="14110" max="14110" width="16.5703125" style="32" customWidth="1"/>
    <col min="14111" max="14112" width="0" style="32" hidden="1" customWidth="1"/>
    <col min="14113" max="14113" width="13.85546875" style="32" customWidth="1"/>
    <col min="14114" max="14115" width="0" style="32" hidden="1" customWidth="1"/>
    <col min="14116" max="14116" width="13" style="32" customWidth="1"/>
    <col min="14117" max="14118" width="0" style="32" hidden="1" customWidth="1"/>
    <col min="14119" max="14119" width="11.42578125" style="32" customWidth="1"/>
    <col min="14120" max="14122" width="0" style="32" hidden="1" customWidth="1"/>
    <col min="14123" max="14123" width="15.42578125" style="32" bestFit="1" customWidth="1"/>
    <col min="14124" max="14124" width="14" style="32" customWidth="1"/>
    <col min="14125" max="14125" width="0" style="32" hidden="1" customWidth="1"/>
    <col min="14126" max="14126" width="11.28515625" style="32" customWidth="1"/>
    <col min="14127" max="14336" width="11.42578125" style="32"/>
    <col min="14337" max="14337" width="0.140625" style="32" customWidth="1"/>
    <col min="14338" max="14338" width="3.7109375" style="32" bestFit="1" customWidth="1"/>
    <col min="14339" max="14339" width="4" style="32" bestFit="1" customWidth="1"/>
    <col min="14340" max="14340" width="41" style="32" customWidth="1"/>
    <col min="14341" max="14344" width="0" style="32" hidden="1" customWidth="1"/>
    <col min="14345" max="14345" width="14.28515625" style="32" customWidth="1"/>
    <col min="14346" max="14347" width="0" style="32" hidden="1" customWidth="1"/>
    <col min="14348" max="14348" width="17" style="32" customWidth="1"/>
    <col min="14349" max="14350" width="0" style="32" hidden="1" customWidth="1"/>
    <col min="14351" max="14351" width="14.28515625" style="32" customWidth="1"/>
    <col min="14352" max="14352" width="12.7109375" style="32" customWidth="1"/>
    <col min="14353" max="14353" width="14.140625" style="32" customWidth="1"/>
    <col min="14354" max="14355" width="0" style="32" hidden="1" customWidth="1"/>
    <col min="14356" max="14356" width="13.85546875" style="32" customWidth="1"/>
    <col min="14357" max="14359" width="0" style="32" hidden="1" customWidth="1"/>
    <col min="14360" max="14360" width="15.7109375" style="32" bestFit="1" customWidth="1"/>
    <col min="14361" max="14362" width="0" style="32" hidden="1" customWidth="1"/>
    <col min="14363" max="14363" width="13" style="32" customWidth="1"/>
    <col min="14364" max="14365" width="0" style="32" hidden="1" customWidth="1"/>
    <col min="14366" max="14366" width="16.5703125" style="32" customWidth="1"/>
    <col min="14367" max="14368" width="0" style="32" hidden="1" customWidth="1"/>
    <col min="14369" max="14369" width="13.85546875" style="32" customWidth="1"/>
    <col min="14370" max="14371" width="0" style="32" hidden="1" customWidth="1"/>
    <col min="14372" max="14372" width="13" style="32" customWidth="1"/>
    <col min="14373" max="14374" width="0" style="32" hidden="1" customWidth="1"/>
    <col min="14375" max="14375" width="11.42578125" style="32" customWidth="1"/>
    <col min="14376" max="14378" width="0" style="32" hidden="1" customWidth="1"/>
    <col min="14379" max="14379" width="15.42578125" style="32" bestFit="1" customWidth="1"/>
    <col min="14380" max="14380" width="14" style="32" customWidth="1"/>
    <col min="14381" max="14381" width="0" style="32" hidden="1" customWidth="1"/>
    <col min="14382" max="14382" width="11.28515625" style="32" customWidth="1"/>
    <col min="14383" max="14592" width="11.42578125" style="32"/>
    <col min="14593" max="14593" width="0.140625" style="32" customWidth="1"/>
    <col min="14594" max="14594" width="3.7109375" style="32" bestFit="1" customWidth="1"/>
    <col min="14595" max="14595" width="4" style="32" bestFit="1" customWidth="1"/>
    <col min="14596" max="14596" width="41" style="32" customWidth="1"/>
    <col min="14597" max="14600" width="0" style="32" hidden="1" customWidth="1"/>
    <col min="14601" max="14601" width="14.28515625" style="32" customWidth="1"/>
    <col min="14602" max="14603" width="0" style="32" hidden="1" customWidth="1"/>
    <col min="14604" max="14604" width="17" style="32" customWidth="1"/>
    <col min="14605" max="14606" width="0" style="32" hidden="1" customWidth="1"/>
    <col min="14607" max="14607" width="14.28515625" style="32" customWidth="1"/>
    <col min="14608" max="14608" width="12.7109375" style="32" customWidth="1"/>
    <col min="14609" max="14609" width="14.140625" style="32" customWidth="1"/>
    <col min="14610" max="14611" width="0" style="32" hidden="1" customWidth="1"/>
    <col min="14612" max="14612" width="13.85546875" style="32" customWidth="1"/>
    <col min="14613" max="14615" width="0" style="32" hidden="1" customWidth="1"/>
    <col min="14616" max="14616" width="15.7109375" style="32" bestFit="1" customWidth="1"/>
    <col min="14617" max="14618" width="0" style="32" hidden="1" customWidth="1"/>
    <col min="14619" max="14619" width="13" style="32" customWidth="1"/>
    <col min="14620" max="14621" width="0" style="32" hidden="1" customWidth="1"/>
    <col min="14622" max="14622" width="16.5703125" style="32" customWidth="1"/>
    <col min="14623" max="14624" width="0" style="32" hidden="1" customWidth="1"/>
    <col min="14625" max="14625" width="13.85546875" style="32" customWidth="1"/>
    <col min="14626" max="14627" width="0" style="32" hidden="1" customWidth="1"/>
    <col min="14628" max="14628" width="13" style="32" customWidth="1"/>
    <col min="14629" max="14630" width="0" style="32" hidden="1" customWidth="1"/>
    <col min="14631" max="14631" width="11.42578125" style="32" customWidth="1"/>
    <col min="14632" max="14634" width="0" style="32" hidden="1" customWidth="1"/>
    <col min="14635" max="14635" width="15.42578125" style="32" bestFit="1" customWidth="1"/>
    <col min="14636" max="14636" width="14" style="32" customWidth="1"/>
    <col min="14637" max="14637" width="0" style="32" hidden="1" customWidth="1"/>
    <col min="14638" max="14638" width="11.28515625" style="32" customWidth="1"/>
    <col min="14639" max="14848" width="11.42578125" style="32"/>
    <col min="14849" max="14849" width="0.140625" style="32" customWidth="1"/>
    <col min="14850" max="14850" width="3.7109375" style="32" bestFit="1" customWidth="1"/>
    <col min="14851" max="14851" width="4" style="32" bestFit="1" customWidth="1"/>
    <col min="14852" max="14852" width="41" style="32" customWidth="1"/>
    <col min="14853" max="14856" width="0" style="32" hidden="1" customWidth="1"/>
    <col min="14857" max="14857" width="14.28515625" style="32" customWidth="1"/>
    <col min="14858" max="14859" width="0" style="32" hidden="1" customWidth="1"/>
    <col min="14860" max="14860" width="17" style="32" customWidth="1"/>
    <col min="14861" max="14862" width="0" style="32" hidden="1" customWidth="1"/>
    <col min="14863" max="14863" width="14.28515625" style="32" customWidth="1"/>
    <col min="14864" max="14864" width="12.7109375" style="32" customWidth="1"/>
    <col min="14865" max="14865" width="14.140625" style="32" customWidth="1"/>
    <col min="14866" max="14867" width="0" style="32" hidden="1" customWidth="1"/>
    <col min="14868" max="14868" width="13.85546875" style="32" customWidth="1"/>
    <col min="14869" max="14871" width="0" style="32" hidden="1" customWidth="1"/>
    <col min="14872" max="14872" width="15.7109375" style="32" bestFit="1" customWidth="1"/>
    <col min="14873" max="14874" width="0" style="32" hidden="1" customWidth="1"/>
    <col min="14875" max="14875" width="13" style="32" customWidth="1"/>
    <col min="14876" max="14877" width="0" style="32" hidden="1" customWidth="1"/>
    <col min="14878" max="14878" width="16.5703125" style="32" customWidth="1"/>
    <col min="14879" max="14880" width="0" style="32" hidden="1" customWidth="1"/>
    <col min="14881" max="14881" width="13.85546875" style="32" customWidth="1"/>
    <col min="14882" max="14883" width="0" style="32" hidden="1" customWidth="1"/>
    <col min="14884" max="14884" width="13" style="32" customWidth="1"/>
    <col min="14885" max="14886" width="0" style="32" hidden="1" customWidth="1"/>
    <col min="14887" max="14887" width="11.42578125" style="32" customWidth="1"/>
    <col min="14888" max="14890" width="0" style="32" hidden="1" customWidth="1"/>
    <col min="14891" max="14891" width="15.42578125" style="32" bestFit="1" customWidth="1"/>
    <col min="14892" max="14892" width="14" style="32" customWidth="1"/>
    <col min="14893" max="14893" width="0" style="32" hidden="1" customWidth="1"/>
    <col min="14894" max="14894" width="11.28515625" style="32" customWidth="1"/>
    <col min="14895" max="15104" width="11.42578125" style="32"/>
    <col min="15105" max="15105" width="0.140625" style="32" customWidth="1"/>
    <col min="15106" max="15106" width="3.7109375" style="32" bestFit="1" customWidth="1"/>
    <col min="15107" max="15107" width="4" style="32" bestFit="1" customWidth="1"/>
    <col min="15108" max="15108" width="41" style="32" customWidth="1"/>
    <col min="15109" max="15112" width="0" style="32" hidden="1" customWidth="1"/>
    <col min="15113" max="15113" width="14.28515625" style="32" customWidth="1"/>
    <col min="15114" max="15115" width="0" style="32" hidden="1" customWidth="1"/>
    <col min="15116" max="15116" width="17" style="32" customWidth="1"/>
    <col min="15117" max="15118" width="0" style="32" hidden="1" customWidth="1"/>
    <col min="15119" max="15119" width="14.28515625" style="32" customWidth="1"/>
    <col min="15120" max="15120" width="12.7109375" style="32" customWidth="1"/>
    <col min="15121" max="15121" width="14.140625" style="32" customWidth="1"/>
    <col min="15122" max="15123" width="0" style="32" hidden="1" customWidth="1"/>
    <col min="15124" max="15124" width="13.85546875" style="32" customWidth="1"/>
    <col min="15125" max="15127" width="0" style="32" hidden="1" customWidth="1"/>
    <col min="15128" max="15128" width="15.7109375" style="32" bestFit="1" customWidth="1"/>
    <col min="15129" max="15130" width="0" style="32" hidden="1" customWidth="1"/>
    <col min="15131" max="15131" width="13" style="32" customWidth="1"/>
    <col min="15132" max="15133" width="0" style="32" hidden="1" customWidth="1"/>
    <col min="15134" max="15134" width="16.5703125" style="32" customWidth="1"/>
    <col min="15135" max="15136" width="0" style="32" hidden="1" customWidth="1"/>
    <col min="15137" max="15137" width="13.85546875" style="32" customWidth="1"/>
    <col min="15138" max="15139" width="0" style="32" hidden="1" customWidth="1"/>
    <col min="15140" max="15140" width="13" style="32" customWidth="1"/>
    <col min="15141" max="15142" width="0" style="32" hidden="1" customWidth="1"/>
    <col min="15143" max="15143" width="11.42578125" style="32" customWidth="1"/>
    <col min="15144" max="15146" width="0" style="32" hidden="1" customWidth="1"/>
    <col min="15147" max="15147" width="15.42578125" style="32" bestFit="1" customWidth="1"/>
    <col min="15148" max="15148" width="14" style="32" customWidth="1"/>
    <col min="15149" max="15149" width="0" style="32" hidden="1" customWidth="1"/>
    <col min="15150" max="15150" width="11.28515625" style="32" customWidth="1"/>
    <col min="15151" max="15360" width="11.42578125" style="32"/>
    <col min="15361" max="15361" width="0.140625" style="32" customWidth="1"/>
    <col min="15362" max="15362" width="3.7109375" style="32" bestFit="1" customWidth="1"/>
    <col min="15363" max="15363" width="4" style="32" bestFit="1" customWidth="1"/>
    <col min="15364" max="15364" width="41" style="32" customWidth="1"/>
    <col min="15365" max="15368" width="0" style="32" hidden="1" customWidth="1"/>
    <col min="15369" max="15369" width="14.28515625" style="32" customWidth="1"/>
    <col min="15370" max="15371" width="0" style="32" hidden="1" customWidth="1"/>
    <col min="15372" max="15372" width="17" style="32" customWidth="1"/>
    <col min="15373" max="15374" width="0" style="32" hidden="1" customWidth="1"/>
    <col min="15375" max="15375" width="14.28515625" style="32" customWidth="1"/>
    <col min="15376" max="15376" width="12.7109375" style="32" customWidth="1"/>
    <col min="15377" max="15377" width="14.140625" style="32" customWidth="1"/>
    <col min="15378" max="15379" width="0" style="32" hidden="1" customWidth="1"/>
    <col min="15380" max="15380" width="13.85546875" style="32" customWidth="1"/>
    <col min="15381" max="15383" width="0" style="32" hidden="1" customWidth="1"/>
    <col min="15384" max="15384" width="15.7109375" style="32" bestFit="1" customWidth="1"/>
    <col min="15385" max="15386" width="0" style="32" hidden="1" customWidth="1"/>
    <col min="15387" max="15387" width="13" style="32" customWidth="1"/>
    <col min="15388" max="15389" width="0" style="32" hidden="1" customWidth="1"/>
    <col min="15390" max="15390" width="16.5703125" style="32" customWidth="1"/>
    <col min="15391" max="15392" width="0" style="32" hidden="1" customWidth="1"/>
    <col min="15393" max="15393" width="13.85546875" style="32" customWidth="1"/>
    <col min="15394" max="15395" width="0" style="32" hidden="1" customWidth="1"/>
    <col min="15396" max="15396" width="13" style="32" customWidth="1"/>
    <col min="15397" max="15398" width="0" style="32" hidden="1" customWidth="1"/>
    <col min="15399" max="15399" width="11.42578125" style="32" customWidth="1"/>
    <col min="15400" max="15402" width="0" style="32" hidden="1" customWidth="1"/>
    <col min="15403" max="15403" width="15.42578125" style="32" bestFit="1" customWidth="1"/>
    <col min="15404" max="15404" width="14" style="32" customWidth="1"/>
    <col min="15405" max="15405" width="0" style="32" hidden="1" customWidth="1"/>
    <col min="15406" max="15406" width="11.28515625" style="32" customWidth="1"/>
    <col min="15407" max="15616" width="11.42578125" style="32"/>
    <col min="15617" max="15617" width="0.140625" style="32" customWidth="1"/>
    <col min="15618" max="15618" width="3.7109375" style="32" bestFit="1" customWidth="1"/>
    <col min="15619" max="15619" width="4" style="32" bestFit="1" customWidth="1"/>
    <col min="15620" max="15620" width="41" style="32" customWidth="1"/>
    <col min="15621" max="15624" width="0" style="32" hidden="1" customWidth="1"/>
    <col min="15625" max="15625" width="14.28515625" style="32" customWidth="1"/>
    <col min="15626" max="15627" width="0" style="32" hidden="1" customWidth="1"/>
    <col min="15628" max="15628" width="17" style="32" customWidth="1"/>
    <col min="15629" max="15630" width="0" style="32" hidden="1" customWidth="1"/>
    <col min="15631" max="15631" width="14.28515625" style="32" customWidth="1"/>
    <col min="15632" max="15632" width="12.7109375" style="32" customWidth="1"/>
    <col min="15633" max="15633" width="14.140625" style="32" customWidth="1"/>
    <col min="15634" max="15635" width="0" style="32" hidden="1" customWidth="1"/>
    <col min="15636" max="15636" width="13.85546875" style="32" customWidth="1"/>
    <col min="15637" max="15639" width="0" style="32" hidden="1" customWidth="1"/>
    <col min="15640" max="15640" width="15.7109375" style="32" bestFit="1" customWidth="1"/>
    <col min="15641" max="15642" width="0" style="32" hidden="1" customWidth="1"/>
    <col min="15643" max="15643" width="13" style="32" customWidth="1"/>
    <col min="15644" max="15645" width="0" style="32" hidden="1" customWidth="1"/>
    <col min="15646" max="15646" width="16.5703125" style="32" customWidth="1"/>
    <col min="15647" max="15648" width="0" style="32" hidden="1" customWidth="1"/>
    <col min="15649" max="15649" width="13.85546875" style="32" customWidth="1"/>
    <col min="15650" max="15651" width="0" style="32" hidden="1" customWidth="1"/>
    <col min="15652" max="15652" width="13" style="32" customWidth="1"/>
    <col min="15653" max="15654" width="0" style="32" hidden="1" customWidth="1"/>
    <col min="15655" max="15655" width="11.42578125" style="32" customWidth="1"/>
    <col min="15656" max="15658" width="0" style="32" hidden="1" customWidth="1"/>
    <col min="15659" max="15659" width="15.42578125" style="32" bestFit="1" customWidth="1"/>
    <col min="15660" max="15660" width="14" style="32" customWidth="1"/>
    <col min="15661" max="15661" width="0" style="32" hidden="1" customWidth="1"/>
    <col min="15662" max="15662" width="11.28515625" style="32" customWidth="1"/>
    <col min="15663" max="15872" width="11.42578125" style="32"/>
    <col min="15873" max="15873" width="0.140625" style="32" customWidth="1"/>
    <col min="15874" max="15874" width="3.7109375" style="32" bestFit="1" customWidth="1"/>
    <col min="15875" max="15875" width="4" style="32" bestFit="1" customWidth="1"/>
    <col min="15876" max="15876" width="41" style="32" customWidth="1"/>
    <col min="15877" max="15880" width="0" style="32" hidden="1" customWidth="1"/>
    <col min="15881" max="15881" width="14.28515625" style="32" customWidth="1"/>
    <col min="15882" max="15883" width="0" style="32" hidden="1" customWidth="1"/>
    <col min="15884" max="15884" width="17" style="32" customWidth="1"/>
    <col min="15885" max="15886" width="0" style="32" hidden="1" customWidth="1"/>
    <col min="15887" max="15887" width="14.28515625" style="32" customWidth="1"/>
    <col min="15888" max="15888" width="12.7109375" style="32" customWidth="1"/>
    <col min="15889" max="15889" width="14.140625" style="32" customWidth="1"/>
    <col min="15890" max="15891" width="0" style="32" hidden="1" customWidth="1"/>
    <col min="15892" max="15892" width="13.85546875" style="32" customWidth="1"/>
    <col min="15893" max="15895" width="0" style="32" hidden="1" customWidth="1"/>
    <col min="15896" max="15896" width="15.7109375" style="32" bestFit="1" customWidth="1"/>
    <col min="15897" max="15898" width="0" style="32" hidden="1" customWidth="1"/>
    <col min="15899" max="15899" width="13" style="32" customWidth="1"/>
    <col min="15900" max="15901" width="0" style="32" hidden="1" customWidth="1"/>
    <col min="15902" max="15902" width="16.5703125" style="32" customWidth="1"/>
    <col min="15903" max="15904" width="0" style="32" hidden="1" customWidth="1"/>
    <col min="15905" max="15905" width="13.85546875" style="32" customWidth="1"/>
    <col min="15906" max="15907" width="0" style="32" hidden="1" customWidth="1"/>
    <col min="15908" max="15908" width="13" style="32" customWidth="1"/>
    <col min="15909" max="15910" width="0" style="32" hidden="1" customWidth="1"/>
    <col min="15911" max="15911" width="11.42578125" style="32" customWidth="1"/>
    <col min="15912" max="15914" width="0" style="32" hidden="1" customWidth="1"/>
    <col min="15915" max="15915" width="15.42578125" style="32" bestFit="1" customWidth="1"/>
    <col min="15916" max="15916" width="14" style="32" customWidth="1"/>
    <col min="15917" max="15917" width="0" style="32" hidden="1" customWidth="1"/>
    <col min="15918" max="15918" width="11.28515625" style="32" customWidth="1"/>
    <col min="15919" max="16128" width="11.42578125" style="32"/>
    <col min="16129" max="16129" width="0.140625" style="32" customWidth="1"/>
    <col min="16130" max="16130" width="3.7109375" style="32" bestFit="1" customWidth="1"/>
    <col min="16131" max="16131" width="4" style="32" bestFit="1" customWidth="1"/>
    <col min="16132" max="16132" width="41" style="32" customWidth="1"/>
    <col min="16133" max="16136" width="0" style="32" hidden="1" customWidth="1"/>
    <col min="16137" max="16137" width="14.28515625" style="32" customWidth="1"/>
    <col min="16138" max="16139" width="0" style="32" hidden="1" customWidth="1"/>
    <col min="16140" max="16140" width="17" style="32" customWidth="1"/>
    <col min="16141" max="16142" width="0" style="32" hidden="1" customWidth="1"/>
    <col min="16143" max="16143" width="14.28515625" style="32" customWidth="1"/>
    <col min="16144" max="16144" width="12.7109375" style="32" customWidth="1"/>
    <col min="16145" max="16145" width="14.140625" style="32" customWidth="1"/>
    <col min="16146" max="16147" width="0" style="32" hidden="1" customWidth="1"/>
    <col min="16148" max="16148" width="13.85546875" style="32" customWidth="1"/>
    <col min="16149" max="16151" width="0" style="32" hidden="1" customWidth="1"/>
    <col min="16152" max="16152" width="15.7109375" style="32" bestFit="1" customWidth="1"/>
    <col min="16153" max="16154" width="0" style="32" hidden="1" customWidth="1"/>
    <col min="16155" max="16155" width="13" style="32" customWidth="1"/>
    <col min="16156" max="16157" width="0" style="32" hidden="1" customWidth="1"/>
    <col min="16158" max="16158" width="16.5703125" style="32" customWidth="1"/>
    <col min="16159" max="16160" width="0" style="32" hidden="1" customWidth="1"/>
    <col min="16161" max="16161" width="13.85546875" style="32" customWidth="1"/>
    <col min="16162" max="16163" width="0" style="32" hidden="1" customWidth="1"/>
    <col min="16164" max="16164" width="13" style="32" customWidth="1"/>
    <col min="16165" max="16166" width="0" style="32" hidden="1" customWidth="1"/>
    <col min="16167" max="16167" width="11.42578125" style="32" customWidth="1"/>
    <col min="16168" max="16170" width="0" style="32" hidden="1" customWidth="1"/>
    <col min="16171" max="16171" width="15.42578125" style="32" bestFit="1" customWidth="1"/>
    <col min="16172" max="16172" width="14" style="32" customWidth="1"/>
    <col min="16173" max="16173" width="0" style="32" hidden="1" customWidth="1"/>
    <col min="16174" max="16174" width="11.28515625" style="32" customWidth="1"/>
    <col min="16175" max="16384" width="11.42578125" style="32"/>
  </cols>
  <sheetData>
    <row r="2" spans="1:46" ht="35.25" customHeight="1" x14ac:dyDescent="0.25">
      <c r="C2" s="323" t="s">
        <v>203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</row>
    <row r="3" spans="1:46" ht="13.5" thickBot="1" x14ac:dyDescent="0.3">
      <c r="C3" s="33"/>
      <c r="D3" s="33"/>
      <c r="E3" s="33"/>
      <c r="F3" s="34"/>
      <c r="G3" s="34"/>
      <c r="H3" s="34"/>
      <c r="I3" s="34"/>
      <c r="J3" s="34"/>
      <c r="K3" s="34"/>
      <c r="L3" s="34"/>
      <c r="M3" s="34"/>
      <c r="N3" s="121"/>
      <c r="O3" s="34"/>
      <c r="P3" s="34"/>
      <c r="Q3" s="34"/>
      <c r="R3" s="34"/>
      <c r="S3" s="121"/>
      <c r="T3" s="34"/>
      <c r="U3" s="34"/>
      <c r="V3" s="121"/>
      <c r="W3" s="34"/>
      <c r="X3" s="34"/>
      <c r="Y3" s="34"/>
      <c r="Z3" s="121"/>
      <c r="AA3" s="34"/>
      <c r="AB3" s="34"/>
      <c r="AC3" s="121"/>
      <c r="AD3" s="34"/>
      <c r="AE3" s="34"/>
      <c r="AF3" s="121"/>
      <c r="AG3" s="34"/>
      <c r="AH3" s="34"/>
      <c r="AI3" s="121"/>
      <c r="AJ3" s="34"/>
      <c r="AK3" s="34"/>
      <c r="AL3" s="121"/>
      <c r="AM3" s="34"/>
      <c r="AN3" s="34"/>
      <c r="AO3" s="121"/>
      <c r="AP3" s="34"/>
      <c r="AQ3" s="34"/>
      <c r="AR3" s="34"/>
    </row>
    <row r="4" spans="1:46" s="35" customFormat="1" ht="44.25" customHeight="1" thickBot="1" x14ac:dyDescent="0.35">
      <c r="A4" s="35" t="s">
        <v>1</v>
      </c>
      <c r="B4" s="330" t="s">
        <v>1</v>
      </c>
      <c r="C4" s="331"/>
      <c r="D4" s="38" t="s">
        <v>2</v>
      </c>
      <c r="E4" s="82" t="s">
        <v>105</v>
      </c>
      <c r="F4" s="37" t="s">
        <v>106</v>
      </c>
      <c r="G4" s="37" t="s">
        <v>107</v>
      </c>
      <c r="H4" s="233" t="s">
        <v>247</v>
      </c>
      <c r="I4" s="37" t="s">
        <v>110</v>
      </c>
      <c r="J4" s="37" t="s">
        <v>106</v>
      </c>
      <c r="K4" s="37" t="s">
        <v>107</v>
      </c>
      <c r="L4" s="37" t="s">
        <v>111</v>
      </c>
      <c r="M4" s="37" t="s">
        <v>106</v>
      </c>
      <c r="N4" s="85" t="s">
        <v>107</v>
      </c>
      <c r="O4" s="37" t="s">
        <v>112</v>
      </c>
      <c r="P4" s="37" t="s">
        <v>6</v>
      </c>
      <c r="Q4" s="37" t="s">
        <v>7</v>
      </c>
      <c r="R4" s="37" t="s">
        <v>106</v>
      </c>
      <c r="S4" s="85" t="s">
        <v>107</v>
      </c>
      <c r="T4" s="37" t="s">
        <v>113</v>
      </c>
      <c r="U4" s="86" t="s">
        <v>106</v>
      </c>
      <c r="V4" s="87" t="s">
        <v>107</v>
      </c>
      <c r="W4" s="86" t="s">
        <v>114</v>
      </c>
      <c r="X4" s="247" t="s">
        <v>254</v>
      </c>
      <c r="Y4" s="37" t="s">
        <v>106</v>
      </c>
      <c r="Z4" s="85" t="s">
        <v>107</v>
      </c>
      <c r="AA4" s="37" t="s">
        <v>115</v>
      </c>
      <c r="AB4" s="37" t="s">
        <v>106</v>
      </c>
      <c r="AC4" s="85" t="s">
        <v>107</v>
      </c>
      <c r="AD4" s="37" t="s">
        <v>88</v>
      </c>
      <c r="AE4" s="37" t="s">
        <v>106</v>
      </c>
      <c r="AF4" s="85" t="s">
        <v>107</v>
      </c>
      <c r="AG4" s="37" t="s">
        <v>116</v>
      </c>
      <c r="AH4" s="37" t="s">
        <v>106</v>
      </c>
      <c r="AI4" s="85" t="s">
        <v>107</v>
      </c>
      <c r="AJ4" s="37" t="s">
        <v>117</v>
      </c>
      <c r="AK4" s="37" t="s">
        <v>106</v>
      </c>
      <c r="AL4" s="85" t="s">
        <v>107</v>
      </c>
      <c r="AM4" s="37" t="s">
        <v>118</v>
      </c>
      <c r="AN4" s="86" t="s">
        <v>106</v>
      </c>
      <c r="AO4" s="87" t="s">
        <v>107</v>
      </c>
      <c r="AP4" s="86" t="s">
        <v>88</v>
      </c>
      <c r="AQ4" s="247" t="s">
        <v>255</v>
      </c>
      <c r="AR4" s="248" t="s">
        <v>256</v>
      </c>
      <c r="AS4" s="88" t="s">
        <v>14</v>
      </c>
    </row>
    <row r="5" spans="1:46" s="46" customFormat="1" ht="30" customHeight="1" x14ac:dyDescent="0.25">
      <c r="A5" s="39" t="s">
        <v>15</v>
      </c>
      <c r="B5" s="58" t="s">
        <v>128</v>
      </c>
      <c r="C5" s="146" t="s">
        <v>129</v>
      </c>
      <c r="D5" s="40" t="s">
        <v>19</v>
      </c>
      <c r="E5" s="40" t="s">
        <v>130</v>
      </c>
      <c r="F5" s="41" t="s">
        <v>131</v>
      </c>
      <c r="G5" s="41" t="s">
        <v>132</v>
      </c>
      <c r="H5" s="234" t="s">
        <v>249</v>
      </c>
      <c r="I5" s="41">
        <v>6322.35</v>
      </c>
      <c r="J5" s="41" t="s">
        <v>131</v>
      </c>
      <c r="K5" s="147">
        <v>1311</v>
      </c>
      <c r="L5" s="42">
        <v>129.52000000000001</v>
      </c>
      <c r="M5" s="41" t="s">
        <v>131</v>
      </c>
      <c r="N5" s="147">
        <v>1713</v>
      </c>
      <c r="O5" s="41">
        <v>351.5</v>
      </c>
      <c r="P5" s="42">
        <v>406.32</v>
      </c>
      <c r="Q5" s="42">
        <f t="shared" ref="Q5:Q34" si="0">(I5*3%)</f>
        <v>189.6705</v>
      </c>
      <c r="R5" s="41" t="s">
        <v>131</v>
      </c>
      <c r="S5" s="147">
        <v>1712</v>
      </c>
      <c r="T5" s="43">
        <f t="shared" ref="T5:T33" si="1">(P5+Q5)</f>
        <v>595.9905</v>
      </c>
      <c r="U5" s="41" t="s">
        <v>131</v>
      </c>
      <c r="V5" s="147"/>
      <c r="W5" s="43">
        <v>0</v>
      </c>
      <c r="X5" s="43">
        <f>I5+L5+O5+T5+W5</f>
        <v>7399.3605000000007</v>
      </c>
      <c r="Y5" s="41" t="s">
        <v>133</v>
      </c>
      <c r="Z5" s="147">
        <v>1431</v>
      </c>
      <c r="AA5" s="43">
        <f t="shared" ref="AA5:AA16" si="2">(I5*8.5%)</f>
        <v>537.39975000000004</v>
      </c>
      <c r="AB5" s="41" t="s">
        <v>133</v>
      </c>
      <c r="AC5" s="148" t="s">
        <v>134</v>
      </c>
      <c r="AD5" s="42">
        <v>306</v>
      </c>
      <c r="AE5" s="41" t="s">
        <v>133</v>
      </c>
      <c r="AF5" s="148" t="s">
        <v>135</v>
      </c>
      <c r="AG5" s="42">
        <v>1033.31</v>
      </c>
      <c r="AH5" s="41" t="s">
        <v>133</v>
      </c>
      <c r="AI5" s="148" t="s">
        <v>136</v>
      </c>
      <c r="AJ5" s="42">
        <f t="shared" ref="AJ5:AJ10" si="3">(I5*1%)</f>
        <v>63.223500000000008</v>
      </c>
      <c r="AK5" s="41" t="s">
        <v>133</v>
      </c>
      <c r="AL5" s="148" t="s">
        <v>137</v>
      </c>
      <c r="AM5" s="42">
        <v>0</v>
      </c>
      <c r="AN5" s="41" t="s">
        <v>133</v>
      </c>
      <c r="AO5" s="148"/>
      <c r="AP5" s="42">
        <v>0</v>
      </c>
      <c r="AQ5" s="43">
        <f>(AA5+AD5+AG5+AJ5+AM5+AP5)</f>
        <v>1939.93325</v>
      </c>
      <c r="AR5" s="149">
        <f t="shared" ref="AR5:AR33" si="4">(X5-AQ5)</f>
        <v>5459.4272500000006</v>
      </c>
      <c r="AS5" s="150"/>
    </row>
    <row r="6" spans="1:46" s="46" customFormat="1" ht="29.25" customHeight="1" x14ac:dyDescent="0.25">
      <c r="A6" s="39" t="s">
        <v>18</v>
      </c>
      <c r="B6" s="39" t="s">
        <v>128</v>
      </c>
      <c r="C6" s="151" t="s">
        <v>139</v>
      </c>
      <c r="D6" s="40" t="s">
        <v>22</v>
      </c>
      <c r="E6" s="40" t="s">
        <v>130</v>
      </c>
      <c r="F6" s="41" t="s">
        <v>131</v>
      </c>
      <c r="G6" s="41" t="s">
        <v>132</v>
      </c>
      <c r="H6" s="234" t="s">
        <v>250</v>
      </c>
      <c r="I6" s="41">
        <v>6322.35</v>
      </c>
      <c r="J6" s="41" t="s">
        <v>131</v>
      </c>
      <c r="K6" s="147">
        <v>1311</v>
      </c>
      <c r="L6" s="42">
        <v>161.9</v>
      </c>
      <c r="M6" s="41" t="s">
        <v>131</v>
      </c>
      <c r="N6" s="147">
        <v>1713</v>
      </c>
      <c r="O6" s="41">
        <v>351.5</v>
      </c>
      <c r="P6" s="42">
        <v>406.32</v>
      </c>
      <c r="Q6" s="42">
        <f t="shared" si="0"/>
        <v>189.6705</v>
      </c>
      <c r="R6" s="41" t="s">
        <v>131</v>
      </c>
      <c r="S6" s="147">
        <v>1712</v>
      </c>
      <c r="T6" s="43">
        <f t="shared" si="1"/>
        <v>595.9905</v>
      </c>
      <c r="U6" s="41" t="s">
        <v>131</v>
      </c>
      <c r="V6" s="147"/>
      <c r="W6" s="43">
        <v>0</v>
      </c>
      <c r="X6" s="43">
        <f t="shared" ref="X6:X34" si="5">I6+L6+O6+T6+W6</f>
        <v>7431.7404999999999</v>
      </c>
      <c r="Y6" s="41" t="s">
        <v>133</v>
      </c>
      <c r="Z6" s="147">
        <v>1431</v>
      </c>
      <c r="AA6" s="43">
        <f t="shared" si="2"/>
        <v>537.39975000000004</v>
      </c>
      <c r="AB6" s="41" t="s">
        <v>133</v>
      </c>
      <c r="AC6" s="148" t="s">
        <v>134</v>
      </c>
      <c r="AD6" s="42">
        <v>1427.66</v>
      </c>
      <c r="AE6" s="41" t="s">
        <v>133</v>
      </c>
      <c r="AF6" s="148" t="s">
        <v>135</v>
      </c>
      <c r="AG6" s="42">
        <v>1040.23</v>
      </c>
      <c r="AH6" s="41" t="s">
        <v>133</v>
      </c>
      <c r="AI6" s="148" t="s">
        <v>136</v>
      </c>
      <c r="AJ6" s="42">
        <f t="shared" si="3"/>
        <v>63.223500000000008</v>
      </c>
      <c r="AK6" s="41" t="s">
        <v>133</v>
      </c>
      <c r="AL6" s="148" t="s">
        <v>137</v>
      </c>
      <c r="AM6" s="42">
        <v>0</v>
      </c>
      <c r="AN6" s="41" t="s">
        <v>133</v>
      </c>
      <c r="AO6" s="148"/>
      <c r="AP6" s="42">
        <v>0</v>
      </c>
      <c r="AQ6" s="43">
        <f t="shared" ref="AQ6:AQ33" si="6">(AA6+AD6+AG6+AJ6+AM6+AP6)</f>
        <v>3068.51325</v>
      </c>
      <c r="AR6" s="149">
        <f t="shared" si="4"/>
        <v>4363.2272499999999</v>
      </c>
      <c r="AS6" s="152"/>
    </row>
    <row r="7" spans="1:46" s="46" customFormat="1" ht="30" customHeight="1" x14ac:dyDescent="0.25">
      <c r="A7" s="39" t="s">
        <v>20</v>
      </c>
      <c r="B7" s="39" t="s">
        <v>128</v>
      </c>
      <c r="C7" s="151" t="s">
        <v>140</v>
      </c>
      <c r="D7" s="40" t="s">
        <v>24</v>
      </c>
      <c r="E7" s="40" t="s">
        <v>141</v>
      </c>
      <c r="F7" s="41" t="s">
        <v>131</v>
      </c>
      <c r="G7" s="41" t="s">
        <v>132</v>
      </c>
      <c r="H7" s="234" t="s">
        <v>250</v>
      </c>
      <c r="I7" s="41">
        <v>7563.23</v>
      </c>
      <c r="J7" s="41" t="s">
        <v>131</v>
      </c>
      <c r="K7" s="147">
        <v>1311</v>
      </c>
      <c r="L7" s="42">
        <v>161.9</v>
      </c>
      <c r="M7" s="41" t="s">
        <v>131</v>
      </c>
      <c r="N7" s="147">
        <v>1713</v>
      </c>
      <c r="O7" s="41">
        <v>282.08999999999997</v>
      </c>
      <c r="P7" s="42">
        <v>418.44</v>
      </c>
      <c r="Q7" s="42">
        <f t="shared" si="0"/>
        <v>226.89689999999999</v>
      </c>
      <c r="R7" s="41" t="s">
        <v>131</v>
      </c>
      <c r="S7" s="147">
        <v>1712</v>
      </c>
      <c r="T7" s="43">
        <f t="shared" si="1"/>
        <v>645.33690000000001</v>
      </c>
      <c r="U7" s="41" t="s">
        <v>131</v>
      </c>
      <c r="V7" s="147"/>
      <c r="W7" s="43">
        <v>0</v>
      </c>
      <c r="X7" s="43">
        <f t="shared" si="5"/>
        <v>8652.5568999999996</v>
      </c>
      <c r="Y7" s="41" t="s">
        <v>133</v>
      </c>
      <c r="Z7" s="147">
        <v>1431</v>
      </c>
      <c r="AA7" s="43">
        <f t="shared" si="2"/>
        <v>642.87455</v>
      </c>
      <c r="AB7" s="41" t="s">
        <v>133</v>
      </c>
      <c r="AC7" s="148" t="s">
        <v>134</v>
      </c>
      <c r="AD7" s="42">
        <v>1146.1500000000001</v>
      </c>
      <c r="AE7" s="41" t="s">
        <v>133</v>
      </c>
      <c r="AF7" s="148" t="s">
        <v>135</v>
      </c>
      <c r="AG7" s="42">
        <v>1301</v>
      </c>
      <c r="AH7" s="41" t="s">
        <v>133</v>
      </c>
      <c r="AI7" s="148" t="s">
        <v>136</v>
      </c>
      <c r="AJ7" s="42">
        <f t="shared" si="3"/>
        <v>75.632300000000001</v>
      </c>
      <c r="AK7" s="41" t="s">
        <v>133</v>
      </c>
      <c r="AL7" s="148" t="s">
        <v>137</v>
      </c>
      <c r="AM7" s="42">
        <v>0</v>
      </c>
      <c r="AN7" s="41" t="s">
        <v>133</v>
      </c>
      <c r="AO7" s="148"/>
      <c r="AP7" s="42">
        <v>0</v>
      </c>
      <c r="AQ7" s="43">
        <f t="shared" si="6"/>
        <v>3165.6568500000003</v>
      </c>
      <c r="AR7" s="149">
        <f t="shared" si="4"/>
        <v>5486.9000499999993</v>
      </c>
      <c r="AS7" s="152"/>
    </row>
    <row r="8" spans="1:46" s="46" customFormat="1" ht="30" customHeight="1" x14ac:dyDescent="0.25">
      <c r="A8" s="39" t="s">
        <v>21</v>
      </c>
      <c r="B8" s="39" t="s">
        <v>128</v>
      </c>
      <c r="C8" s="151" t="s">
        <v>142</v>
      </c>
      <c r="D8" s="40" t="s">
        <v>26</v>
      </c>
      <c r="E8" s="40" t="s">
        <v>130</v>
      </c>
      <c r="F8" s="41" t="s">
        <v>131</v>
      </c>
      <c r="G8" s="41" t="s">
        <v>132</v>
      </c>
      <c r="H8" s="234" t="s">
        <v>248</v>
      </c>
      <c r="I8" s="41">
        <v>6322.35</v>
      </c>
      <c r="J8" s="41" t="s">
        <v>131</v>
      </c>
      <c r="K8" s="147">
        <v>1311</v>
      </c>
      <c r="L8" s="42">
        <v>194.28</v>
      </c>
      <c r="M8" s="41" t="s">
        <v>131</v>
      </c>
      <c r="N8" s="147">
        <v>1713</v>
      </c>
      <c r="O8" s="41">
        <v>351.5</v>
      </c>
      <c r="P8" s="42">
        <v>406.32</v>
      </c>
      <c r="Q8" s="42">
        <f t="shared" si="0"/>
        <v>189.6705</v>
      </c>
      <c r="R8" s="41" t="s">
        <v>131</v>
      </c>
      <c r="S8" s="147">
        <v>1712</v>
      </c>
      <c r="T8" s="43">
        <f t="shared" si="1"/>
        <v>595.9905</v>
      </c>
      <c r="U8" s="41" t="s">
        <v>131</v>
      </c>
      <c r="V8" s="147"/>
      <c r="W8" s="43">
        <v>0</v>
      </c>
      <c r="X8" s="43">
        <f t="shared" si="5"/>
        <v>7464.1205</v>
      </c>
      <c r="Y8" s="41" t="s">
        <v>133</v>
      </c>
      <c r="Z8" s="147">
        <v>1431</v>
      </c>
      <c r="AA8" s="43">
        <f t="shared" si="2"/>
        <v>537.39975000000004</v>
      </c>
      <c r="AB8" s="41" t="s">
        <v>133</v>
      </c>
      <c r="AC8" s="148" t="s">
        <v>134</v>
      </c>
      <c r="AD8" s="42">
        <v>1542</v>
      </c>
      <c r="AE8" s="41" t="s">
        <v>133</v>
      </c>
      <c r="AF8" s="148" t="s">
        <v>135</v>
      </c>
      <c r="AG8" s="42">
        <v>1047.1500000000001</v>
      </c>
      <c r="AH8" s="41" t="s">
        <v>133</v>
      </c>
      <c r="AI8" s="148" t="s">
        <v>136</v>
      </c>
      <c r="AJ8" s="42">
        <f t="shared" si="3"/>
        <v>63.223500000000008</v>
      </c>
      <c r="AK8" s="41" t="s">
        <v>133</v>
      </c>
      <c r="AL8" s="148" t="s">
        <v>137</v>
      </c>
      <c r="AM8" s="42">
        <v>0</v>
      </c>
      <c r="AN8" s="41" t="s">
        <v>133</v>
      </c>
      <c r="AO8" s="148"/>
      <c r="AP8" s="42">
        <v>0</v>
      </c>
      <c r="AQ8" s="43">
        <f t="shared" si="6"/>
        <v>3189.7732500000002</v>
      </c>
      <c r="AR8" s="149">
        <f t="shared" si="4"/>
        <v>4274.3472499999998</v>
      </c>
      <c r="AS8" s="152"/>
    </row>
    <row r="9" spans="1:46" s="46" customFormat="1" ht="30" customHeight="1" x14ac:dyDescent="0.25">
      <c r="A9" s="39" t="s">
        <v>23</v>
      </c>
      <c r="B9" s="39" t="s">
        <v>128</v>
      </c>
      <c r="C9" s="151" t="s">
        <v>143</v>
      </c>
      <c r="D9" s="40" t="s">
        <v>28</v>
      </c>
      <c r="E9" s="40" t="s">
        <v>141</v>
      </c>
      <c r="F9" s="41" t="s">
        <v>131</v>
      </c>
      <c r="G9" s="41" t="s">
        <v>132</v>
      </c>
      <c r="H9" s="234" t="s">
        <v>250</v>
      </c>
      <c r="I9" s="41">
        <v>7563.23</v>
      </c>
      <c r="J9" s="41" t="s">
        <v>131</v>
      </c>
      <c r="K9" s="147">
        <v>1311</v>
      </c>
      <c r="L9" s="42">
        <v>161.9</v>
      </c>
      <c r="M9" s="41" t="s">
        <v>131</v>
      </c>
      <c r="N9" s="147">
        <v>1713</v>
      </c>
      <c r="O9" s="41">
        <v>282.08999999999997</v>
      </c>
      <c r="P9" s="42">
        <v>418.44</v>
      </c>
      <c r="Q9" s="42">
        <f t="shared" si="0"/>
        <v>226.89689999999999</v>
      </c>
      <c r="R9" s="41" t="s">
        <v>131</v>
      </c>
      <c r="S9" s="147">
        <v>1712</v>
      </c>
      <c r="T9" s="43">
        <f t="shared" si="1"/>
        <v>645.33690000000001</v>
      </c>
      <c r="U9" s="41" t="s">
        <v>131</v>
      </c>
      <c r="V9" s="147"/>
      <c r="W9" s="43">
        <v>0</v>
      </c>
      <c r="X9" s="43">
        <f t="shared" si="5"/>
        <v>8652.5568999999996</v>
      </c>
      <c r="Y9" s="41" t="s">
        <v>133</v>
      </c>
      <c r="Z9" s="147">
        <v>1431</v>
      </c>
      <c r="AA9" s="43">
        <f t="shared" si="2"/>
        <v>642.87455</v>
      </c>
      <c r="AB9" s="41" t="s">
        <v>133</v>
      </c>
      <c r="AC9" s="148" t="s">
        <v>134</v>
      </c>
      <c r="AD9" s="42">
        <v>0</v>
      </c>
      <c r="AE9" s="41" t="s">
        <v>133</v>
      </c>
      <c r="AF9" s="148" t="s">
        <v>135</v>
      </c>
      <c r="AG9" s="42">
        <v>1301</v>
      </c>
      <c r="AH9" s="41" t="s">
        <v>133</v>
      </c>
      <c r="AI9" s="148" t="s">
        <v>136</v>
      </c>
      <c r="AJ9" s="42">
        <f t="shared" si="3"/>
        <v>75.632300000000001</v>
      </c>
      <c r="AK9" s="41" t="s">
        <v>133</v>
      </c>
      <c r="AL9" s="148" t="s">
        <v>137</v>
      </c>
      <c r="AM9" s="42">
        <v>0</v>
      </c>
      <c r="AN9" s="41" t="s">
        <v>133</v>
      </c>
      <c r="AO9" s="148"/>
      <c r="AP9" s="42">
        <v>0</v>
      </c>
      <c r="AQ9" s="43">
        <f t="shared" si="6"/>
        <v>2019.50685</v>
      </c>
      <c r="AR9" s="149">
        <f t="shared" si="4"/>
        <v>6633.0500499999998</v>
      </c>
      <c r="AS9" s="152"/>
    </row>
    <row r="10" spans="1:46" s="46" customFormat="1" ht="30" customHeight="1" x14ac:dyDescent="0.25">
      <c r="A10" s="39" t="s">
        <v>25</v>
      </c>
      <c r="B10" s="39" t="s">
        <v>128</v>
      </c>
      <c r="C10" s="151" t="s">
        <v>144</v>
      </c>
      <c r="D10" s="40" t="s">
        <v>30</v>
      </c>
      <c r="E10" s="40" t="s">
        <v>130</v>
      </c>
      <c r="F10" s="41" t="s">
        <v>131</v>
      </c>
      <c r="G10" s="41" t="s">
        <v>132</v>
      </c>
      <c r="H10" s="234" t="s">
        <v>250</v>
      </c>
      <c r="I10" s="41">
        <v>6322.35</v>
      </c>
      <c r="J10" s="41" t="s">
        <v>131</v>
      </c>
      <c r="K10" s="147">
        <v>1311</v>
      </c>
      <c r="L10" s="42">
        <v>194.28</v>
      </c>
      <c r="M10" s="41" t="s">
        <v>131</v>
      </c>
      <c r="N10" s="147">
        <v>1713</v>
      </c>
      <c r="O10" s="41">
        <v>351.5</v>
      </c>
      <c r="P10" s="42">
        <v>406.32</v>
      </c>
      <c r="Q10" s="42">
        <f t="shared" si="0"/>
        <v>189.6705</v>
      </c>
      <c r="R10" s="41" t="s">
        <v>131</v>
      </c>
      <c r="S10" s="147">
        <v>1712</v>
      </c>
      <c r="T10" s="43">
        <f t="shared" si="1"/>
        <v>595.9905</v>
      </c>
      <c r="U10" s="41" t="s">
        <v>131</v>
      </c>
      <c r="V10" s="147"/>
      <c r="W10" s="43">
        <v>0</v>
      </c>
      <c r="X10" s="43">
        <f t="shared" si="5"/>
        <v>7464.1205</v>
      </c>
      <c r="Y10" s="41" t="s">
        <v>133</v>
      </c>
      <c r="Z10" s="147">
        <v>1431</v>
      </c>
      <c r="AA10" s="43">
        <f t="shared" si="2"/>
        <v>537.39975000000004</v>
      </c>
      <c r="AB10" s="41" t="s">
        <v>133</v>
      </c>
      <c r="AC10" s="148" t="s">
        <v>134</v>
      </c>
      <c r="AD10" s="42">
        <v>0</v>
      </c>
      <c r="AE10" s="41" t="s">
        <v>133</v>
      </c>
      <c r="AF10" s="148" t="s">
        <v>135</v>
      </c>
      <c r="AG10" s="42">
        <v>1047.1500000000001</v>
      </c>
      <c r="AH10" s="41" t="s">
        <v>133</v>
      </c>
      <c r="AI10" s="148" t="s">
        <v>136</v>
      </c>
      <c r="AJ10" s="42">
        <f t="shared" si="3"/>
        <v>63.223500000000008</v>
      </c>
      <c r="AK10" s="41" t="s">
        <v>133</v>
      </c>
      <c r="AL10" s="148" t="s">
        <v>137</v>
      </c>
      <c r="AM10" s="42">
        <v>0</v>
      </c>
      <c r="AN10" s="41" t="s">
        <v>133</v>
      </c>
      <c r="AO10" s="148"/>
      <c r="AP10" s="42">
        <v>0</v>
      </c>
      <c r="AQ10" s="43">
        <f t="shared" si="6"/>
        <v>1647.7732500000002</v>
      </c>
      <c r="AR10" s="149">
        <f t="shared" si="4"/>
        <v>5816.3472499999998</v>
      </c>
      <c r="AS10" s="152"/>
    </row>
    <row r="11" spans="1:46" s="46" customFormat="1" ht="30" customHeight="1" x14ac:dyDescent="0.25">
      <c r="A11" s="39" t="s">
        <v>27</v>
      </c>
      <c r="B11" s="39" t="s">
        <v>128</v>
      </c>
      <c r="C11" s="151" t="s">
        <v>145</v>
      </c>
      <c r="D11" s="40" t="s">
        <v>33</v>
      </c>
      <c r="E11" s="40" t="s">
        <v>130</v>
      </c>
      <c r="F11" s="41" t="s">
        <v>131</v>
      </c>
      <c r="G11" s="41" t="s">
        <v>132</v>
      </c>
      <c r="H11" s="234" t="s">
        <v>251</v>
      </c>
      <c r="I11" s="41">
        <v>4875.54</v>
      </c>
      <c r="J11" s="41" t="s">
        <v>131</v>
      </c>
      <c r="K11" s="147">
        <v>1311</v>
      </c>
      <c r="L11" s="42">
        <v>226.66</v>
      </c>
      <c r="M11" s="41" t="s">
        <v>131</v>
      </c>
      <c r="N11" s="147">
        <v>1713</v>
      </c>
      <c r="O11" s="41">
        <v>207.91</v>
      </c>
      <c r="P11" s="42">
        <v>371.02</v>
      </c>
      <c r="Q11" s="42">
        <f t="shared" si="0"/>
        <v>146.2662</v>
      </c>
      <c r="R11" s="41" t="s">
        <v>131</v>
      </c>
      <c r="S11" s="147">
        <v>1712</v>
      </c>
      <c r="T11" s="43">
        <f t="shared" si="1"/>
        <v>517.28620000000001</v>
      </c>
      <c r="U11" s="41" t="s">
        <v>131</v>
      </c>
      <c r="V11" s="147"/>
      <c r="W11" s="43">
        <v>0</v>
      </c>
      <c r="X11" s="43">
        <f t="shared" si="5"/>
        <v>5827.3961999999992</v>
      </c>
      <c r="Y11" s="41" t="s">
        <v>133</v>
      </c>
      <c r="Z11" s="147">
        <v>1431</v>
      </c>
      <c r="AA11" s="43">
        <f t="shared" si="2"/>
        <v>414.42090000000002</v>
      </c>
      <c r="AB11" s="41" t="s">
        <v>133</v>
      </c>
      <c r="AC11" s="148" t="s">
        <v>134</v>
      </c>
      <c r="AD11" s="42">
        <v>0</v>
      </c>
      <c r="AE11" s="41" t="s">
        <v>133</v>
      </c>
      <c r="AF11" s="148" t="s">
        <v>135</v>
      </c>
      <c r="AG11" s="42">
        <v>697.54</v>
      </c>
      <c r="AH11" s="41" t="s">
        <v>133</v>
      </c>
      <c r="AI11" s="148" t="s">
        <v>136</v>
      </c>
      <c r="AJ11" s="42">
        <v>0</v>
      </c>
      <c r="AK11" s="41" t="s">
        <v>133</v>
      </c>
      <c r="AL11" s="148" t="s">
        <v>137</v>
      </c>
      <c r="AM11" s="42">
        <v>0</v>
      </c>
      <c r="AN11" s="41" t="s">
        <v>133</v>
      </c>
      <c r="AO11" s="148"/>
      <c r="AP11" s="42">
        <v>0</v>
      </c>
      <c r="AQ11" s="43">
        <f t="shared" si="6"/>
        <v>1111.9609</v>
      </c>
      <c r="AR11" s="149">
        <f t="shared" si="4"/>
        <v>4715.4352999999992</v>
      </c>
      <c r="AS11" s="152"/>
    </row>
    <row r="12" spans="1:46" s="46" customFormat="1" ht="30" customHeight="1" x14ac:dyDescent="0.25">
      <c r="A12" s="39" t="s">
        <v>31</v>
      </c>
      <c r="B12" s="39" t="s">
        <v>128</v>
      </c>
      <c r="C12" s="151" t="s">
        <v>146</v>
      </c>
      <c r="D12" s="40" t="s">
        <v>36</v>
      </c>
      <c r="E12" s="40" t="s">
        <v>130</v>
      </c>
      <c r="F12" s="41" t="s">
        <v>131</v>
      </c>
      <c r="G12" s="41" t="s">
        <v>132</v>
      </c>
      <c r="H12" s="234" t="s">
        <v>251</v>
      </c>
      <c r="I12" s="41">
        <v>4875.54</v>
      </c>
      <c r="J12" s="41" t="s">
        <v>131</v>
      </c>
      <c r="K12" s="147">
        <v>1311</v>
      </c>
      <c r="L12" s="42">
        <v>194.28</v>
      </c>
      <c r="M12" s="41" t="s">
        <v>131</v>
      </c>
      <c r="N12" s="147">
        <v>1713</v>
      </c>
      <c r="O12" s="41">
        <v>207.91</v>
      </c>
      <c r="P12" s="42">
        <v>371.02</v>
      </c>
      <c r="Q12" s="42">
        <f t="shared" si="0"/>
        <v>146.2662</v>
      </c>
      <c r="R12" s="41" t="s">
        <v>131</v>
      </c>
      <c r="S12" s="147">
        <v>1712</v>
      </c>
      <c r="T12" s="43">
        <f t="shared" si="1"/>
        <v>517.28620000000001</v>
      </c>
      <c r="U12" s="41" t="s">
        <v>131</v>
      </c>
      <c r="V12" s="147"/>
      <c r="W12" s="43">
        <v>0</v>
      </c>
      <c r="X12" s="43">
        <f t="shared" si="5"/>
        <v>5795.0162</v>
      </c>
      <c r="Y12" s="41" t="s">
        <v>133</v>
      </c>
      <c r="Z12" s="147">
        <v>1431</v>
      </c>
      <c r="AA12" s="43">
        <f t="shared" si="2"/>
        <v>414.42090000000002</v>
      </c>
      <c r="AB12" s="41" t="s">
        <v>133</v>
      </c>
      <c r="AC12" s="148" t="s">
        <v>134</v>
      </c>
      <c r="AD12" s="42">
        <v>0</v>
      </c>
      <c r="AE12" s="41" t="s">
        <v>133</v>
      </c>
      <c r="AF12" s="148" t="s">
        <v>135</v>
      </c>
      <c r="AG12" s="42">
        <v>690.63</v>
      </c>
      <c r="AH12" s="41" t="s">
        <v>133</v>
      </c>
      <c r="AI12" s="148" t="s">
        <v>136</v>
      </c>
      <c r="AJ12" s="42">
        <v>0</v>
      </c>
      <c r="AK12" s="41" t="s">
        <v>133</v>
      </c>
      <c r="AL12" s="148" t="s">
        <v>137</v>
      </c>
      <c r="AM12" s="42">
        <v>0</v>
      </c>
      <c r="AN12" s="41" t="s">
        <v>133</v>
      </c>
      <c r="AO12" s="148"/>
      <c r="AP12" s="42">
        <v>0</v>
      </c>
      <c r="AQ12" s="43">
        <f t="shared" si="6"/>
        <v>1105.0509</v>
      </c>
      <c r="AR12" s="149">
        <f t="shared" si="4"/>
        <v>4689.9652999999998</v>
      </c>
      <c r="AS12" s="152"/>
    </row>
    <row r="13" spans="1:46" s="46" customFormat="1" ht="30" customHeight="1" x14ac:dyDescent="0.25">
      <c r="A13" s="39" t="s">
        <v>34</v>
      </c>
      <c r="B13" s="39" t="s">
        <v>128</v>
      </c>
      <c r="C13" s="151" t="s">
        <v>147</v>
      </c>
      <c r="D13" s="40" t="s">
        <v>38</v>
      </c>
      <c r="E13" s="40" t="s">
        <v>130</v>
      </c>
      <c r="F13" s="41" t="s">
        <v>131</v>
      </c>
      <c r="G13" s="41" t="s">
        <v>132</v>
      </c>
      <c r="H13" s="234" t="s">
        <v>251</v>
      </c>
      <c r="I13" s="41">
        <v>6322.35</v>
      </c>
      <c r="J13" s="41" t="s">
        <v>131</v>
      </c>
      <c r="K13" s="147">
        <v>1311</v>
      </c>
      <c r="L13" s="42">
        <v>226.66</v>
      </c>
      <c r="M13" s="41" t="s">
        <v>131</v>
      </c>
      <c r="N13" s="147">
        <v>1713</v>
      </c>
      <c r="O13" s="41">
        <v>351.5</v>
      </c>
      <c r="P13" s="42">
        <v>406.32</v>
      </c>
      <c r="Q13" s="42">
        <f t="shared" si="0"/>
        <v>189.6705</v>
      </c>
      <c r="R13" s="41" t="s">
        <v>131</v>
      </c>
      <c r="S13" s="147">
        <v>1712</v>
      </c>
      <c r="T13" s="43">
        <f t="shared" si="1"/>
        <v>595.9905</v>
      </c>
      <c r="U13" s="41" t="s">
        <v>131</v>
      </c>
      <c r="V13" s="147"/>
      <c r="W13" s="43">
        <v>0</v>
      </c>
      <c r="X13" s="43">
        <f t="shared" si="5"/>
        <v>7496.5005000000001</v>
      </c>
      <c r="Y13" s="41" t="s">
        <v>133</v>
      </c>
      <c r="Z13" s="147">
        <v>1431</v>
      </c>
      <c r="AA13" s="43">
        <f t="shared" si="2"/>
        <v>537.39975000000004</v>
      </c>
      <c r="AB13" s="41" t="s">
        <v>133</v>
      </c>
      <c r="AC13" s="148" t="s">
        <v>134</v>
      </c>
      <c r="AD13" s="42">
        <v>1378.15</v>
      </c>
      <c r="AE13" s="41" t="s">
        <v>133</v>
      </c>
      <c r="AF13" s="148" t="s">
        <v>135</v>
      </c>
      <c r="AG13" s="42">
        <v>1054.06</v>
      </c>
      <c r="AH13" s="41" t="s">
        <v>133</v>
      </c>
      <c r="AI13" s="148" t="s">
        <v>136</v>
      </c>
      <c r="AJ13" s="42">
        <v>0</v>
      </c>
      <c r="AK13" s="41" t="s">
        <v>133</v>
      </c>
      <c r="AL13" s="148" t="s">
        <v>137</v>
      </c>
      <c r="AM13" s="42">
        <v>0</v>
      </c>
      <c r="AN13" s="41" t="s">
        <v>133</v>
      </c>
      <c r="AO13" s="148"/>
      <c r="AP13" s="42">
        <v>0</v>
      </c>
      <c r="AQ13" s="43">
        <f t="shared" si="6"/>
        <v>2969.6097500000001</v>
      </c>
      <c r="AR13" s="149">
        <f t="shared" si="4"/>
        <v>4526.8907500000005</v>
      </c>
      <c r="AS13" s="152"/>
    </row>
    <row r="14" spans="1:46" s="46" customFormat="1" ht="30" customHeight="1" x14ac:dyDescent="0.25">
      <c r="A14" s="39" t="s">
        <v>35</v>
      </c>
      <c r="B14" s="39" t="s">
        <v>128</v>
      </c>
      <c r="C14" s="151" t="s">
        <v>148</v>
      </c>
      <c r="D14" s="40" t="s">
        <v>40</v>
      </c>
      <c r="E14" s="40" t="s">
        <v>149</v>
      </c>
      <c r="F14" s="41" t="s">
        <v>131</v>
      </c>
      <c r="G14" s="41" t="s">
        <v>132</v>
      </c>
      <c r="H14" s="234" t="s">
        <v>250</v>
      </c>
      <c r="I14" s="42">
        <v>15441.5</v>
      </c>
      <c r="J14" s="41" t="s">
        <v>131</v>
      </c>
      <c r="K14" s="147">
        <v>1311</v>
      </c>
      <c r="L14" s="42">
        <v>0</v>
      </c>
      <c r="M14" s="41" t="s">
        <v>131</v>
      </c>
      <c r="N14" s="147">
        <v>1713</v>
      </c>
      <c r="O14" s="42">
        <v>566.5</v>
      </c>
      <c r="P14" s="42">
        <v>835.5</v>
      </c>
      <c r="Q14" s="42">
        <f t="shared" si="0"/>
        <v>463.245</v>
      </c>
      <c r="R14" s="41" t="s">
        <v>131</v>
      </c>
      <c r="S14" s="147">
        <v>1712</v>
      </c>
      <c r="T14" s="43">
        <f t="shared" si="1"/>
        <v>1298.7449999999999</v>
      </c>
      <c r="U14" s="41" t="s">
        <v>131</v>
      </c>
      <c r="V14" s="147"/>
      <c r="W14" s="43">
        <v>0</v>
      </c>
      <c r="X14" s="43">
        <f t="shared" si="5"/>
        <v>17306.744999999999</v>
      </c>
      <c r="Y14" s="41" t="s">
        <v>133</v>
      </c>
      <c r="Z14" s="147">
        <v>1431</v>
      </c>
      <c r="AA14" s="43">
        <f t="shared" si="2"/>
        <v>1312.5275000000001</v>
      </c>
      <c r="AB14" s="41" t="s">
        <v>133</v>
      </c>
      <c r="AC14" s="148" t="s">
        <v>134</v>
      </c>
      <c r="AD14" s="42">
        <v>0</v>
      </c>
      <c r="AE14" s="41" t="s">
        <v>133</v>
      </c>
      <c r="AF14" s="148" t="s">
        <v>135</v>
      </c>
      <c r="AG14" s="42">
        <v>3376.71</v>
      </c>
      <c r="AH14" s="41" t="s">
        <v>133</v>
      </c>
      <c r="AI14" s="148" t="s">
        <v>136</v>
      </c>
      <c r="AJ14" s="42">
        <v>0</v>
      </c>
      <c r="AK14" s="41" t="s">
        <v>133</v>
      </c>
      <c r="AL14" s="148" t="s">
        <v>137</v>
      </c>
      <c r="AM14" s="42">
        <v>0</v>
      </c>
      <c r="AN14" s="41" t="s">
        <v>133</v>
      </c>
      <c r="AO14" s="148"/>
      <c r="AP14" s="42">
        <v>0</v>
      </c>
      <c r="AQ14" s="43">
        <f t="shared" si="6"/>
        <v>4689.2375000000002</v>
      </c>
      <c r="AR14" s="149">
        <f t="shared" si="4"/>
        <v>12617.5075</v>
      </c>
      <c r="AS14" s="152"/>
    </row>
    <row r="15" spans="1:46" s="46" customFormat="1" ht="30" customHeight="1" x14ac:dyDescent="0.25">
      <c r="B15" s="39" t="s">
        <v>128</v>
      </c>
      <c r="C15" s="151" t="s">
        <v>150</v>
      </c>
      <c r="D15" s="47" t="s">
        <v>43</v>
      </c>
      <c r="E15" s="40" t="s">
        <v>130</v>
      </c>
      <c r="F15" s="41" t="s">
        <v>131</v>
      </c>
      <c r="G15" s="41" t="s">
        <v>132</v>
      </c>
      <c r="H15" s="234" t="s">
        <v>250</v>
      </c>
      <c r="I15" s="153">
        <v>4875.54</v>
      </c>
      <c r="J15" s="41" t="s">
        <v>131</v>
      </c>
      <c r="K15" s="147">
        <v>1311</v>
      </c>
      <c r="L15" s="48">
        <v>97.14</v>
      </c>
      <c r="M15" s="41" t="s">
        <v>131</v>
      </c>
      <c r="N15" s="147">
        <v>1713</v>
      </c>
      <c r="O15" s="153">
        <v>207.91</v>
      </c>
      <c r="P15" s="48">
        <v>371.02</v>
      </c>
      <c r="Q15" s="48">
        <f t="shared" si="0"/>
        <v>146.2662</v>
      </c>
      <c r="R15" s="41" t="s">
        <v>131</v>
      </c>
      <c r="S15" s="147">
        <v>1712</v>
      </c>
      <c r="T15" s="43">
        <f t="shared" si="1"/>
        <v>517.28620000000001</v>
      </c>
      <c r="U15" s="41" t="s">
        <v>131</v>
      </c>
      <c r="V15" s="147"/>
      <c r="W15" s="43">
        <v>0</v>
      </c>
      <c r="X15" s="43">
        <f t="shared" si="5"/>
        <v>5697.8762000000006</v>
      </c>
      <c r="Y15" s="41" t="s">
        <v>133</v>
      </c>
      <c r="Z15" s="147">
        <v>1431</v>
      </c>
      <c r="AA15" s="43">
        <f t="shared" si="2"/>
        <v>414.42090000000002</v>
      </c>
      <c r="AB15" s="41" t="s">
        <v>133</v>
      </c>
      <c r="AC15" s="148" t="s">
        <v>134</v>
      </c>
      <c r="AD15" s="48">
        <v>0</v>
      </c>
      <c r="AE15" s="41" t="s">
        <v>133</v>
      </c>
      <c r="AF15" s="148" t="s">
        <v>135</v>
      </c>
      <c r="AG15" s="48">
        <v>669.88</v>
      </c>
      <c r="AH15" s="41" t="s">
        <v>133</v>
      </c>
      <c r="AI15" s="148" t="s">
        <v>136</v>
      </c>
      <c r="AJ15" s="42">
        <f>(I15*1%)</f>
        <v>48.755400000000002</v>
      </c>
      <c r="AK15" s="41" t="s">
        <v>133</v>
      </c>
      <c r="AL15" s="148" t="s">
        <v>137</v>
      </c>
      <c r="AM15" s="48">
        <v>0</v>
      </c>
      <c r="AN15" s="41" t="s">
        <v>133</v>
      </c>
      <c r="AO15" s="148"/>
      <c r="AP15" s="42">
        <v>0</v>
      </c>
      <c r="AQ15" s="43">
        <f t="shared" si="6"/>
        <v>1133.0563</v>
      </c>
      <c r="AR15" s="149">
        <f t="shared" si="4"/>
        <v>4564.8199000000004</v>
      </c>
      <c r="AS15" s="154"/>
      <c r="AT15" s="49"/>
    </row>
    <row r="16" spans="1:46" s="46" customFormat="1" ht="30" customHeight="1" x14ac:dyDescent="0.25">
      <c r="A16" s="39" t="s">
        <v>41</v>
      </c>
      <c r="B16" s="39" t="s">
        <v>128</v>
      </c>
      <c r="C16" s="151" t="s">
        <v>151</v>
      </c>
      <c r="D16" s="40" t="s">
        <v>46</v>
      </c>
      <c r="E16" s="40" t="s">
        <v>130</v>
      </c>
      <c r="F16" s="41" t="s">
        <v>131</v>
      </c>
      <c r="G16" s="41" t="s">
        <v>132</v>
      </c>
      <c r="H16" s="234" t="s">
        <v>250</v>
      </c>
      <c r="I16" s="41">
        <v>6322.35</v>
      </c>
      <c r="J16" s="41" t="s">
        <v>131</v>
      </c>
      <c r="K16" s="147">
        <v>1311</v>
      </c>
      <c r="L16" s="42">
        <v>97.14</v>
      </c>
      <c r="M16" s="41" t="s">
        <v>131</v>
      </c>
      <c r="N16" s="147">
        <v>1713</v>
      </c>
      <c r="O16" s="41">
        <v>351.5</v>
      </c>
      <c r="P16" s="42">
        <v>406.32</v>
      </c>
      <c r="Q16" s="42">
        <f t="shared" si="0"/>
        <v>189.6705</v>
      </c>
      <c r="R16" s="41" t="s">
        <v>131</v>
      </c>
      <c r="S16" s="147">
        <v>1712</v>
      </c>
      <c r="T16" s="43">
        <f t="shared" si="1"/>
        <v>595.9905</v>
      </c>
      <c r="U16" s="41" t="s">
        <v>131</v>
      </c>
      <c r="V16" s="147"/>
      <c r="W16" s="43">
        <v>0</v>
      </c>
      <c r="X16" s="43">
        <f t="shared" si="5"/>
        <v>7366.9805000000006</v>
      </c>
      <c r="Y16" s="41" t="s">
        <v>133</v>
      </c>
      <c r="Z16" s="147">
        <v>1431</v>
      </c>
      <c r="AA16" s="43">
        <f t="shared" si="2"/>
        <v>537.39975000000004</v>
      </c>
      <c r="AB16" s="41" t="s">
        <v>133</v>
      </c>
      <c r="AC16" s="148" t="s">
        <v>134</v>
      </c>
      <c r="AD16" s="42">
        <v>574</v>
      </c>
      <c r="AE16" s="41" t="s">
        <v>133</v>
      </c>
      <c r="AF16" s="148" t="s">
        <v>135</v>
      </c>
      <c r="AG16" s="42">
        <v>1026.4000000000001</v>
      </c>
      <c r="AH16" s="41" t="s">
        <v>133</v>
      </c>
      <c r="AI16" s="148" t="s">
        <v>136</v>
      </c>
      <c r="AJ16" s="42">
        <f>(I16*1%)</f>
        <v>63.223500000000008</v>
      </c>
      <c r="AK16" s="41" t="s">
        <v>133</v>
      </c>
      <c r="AL16" s="148" t="s">
        <v>137</v>
      </c>
      <c r="AM16" s="42">
        <v>0</v>
      </c>
      <c r="AN16" s="41" t="s">
        <v>133</v>
      </c>
      <c r="AO16" s="148"/>
      <c r="AP16" s="42">
        <v>0</v>
      </c>
      <c r="AQ16" s="43">
        <f t="shared" si="6"/>
        <v>2201.0232500000002</v>
      </c>
      <c r="AR16" s="149">
        <f t="shared" si="4"/>
        <v>5165.9572500000004</v>
      </c>
      <c r="AS16" s="152"/>
    </row>
    <row r="17" spans="1:45" s="46" customFormat="1" ht="30" customHeight="1" x14ac:dyDescent="0.25">
      <c r="A17" s="39" t="s">
        <v>44</v>
      </c>
      <c r="B17" s="39" t="s">
        <v>128</v>
      </c>
      <c r="C17" s="151" t="s">
        <v>152</v>
      </c>
      <c r="D17" s="52" t="s">
        <v>48</v>
      </c>
      <c r="E17" s="40" t="s">
        <v>130</v>
      </c>
      <c r="F17" s="41" t="s">
        <v>131</v>
      </c>
      <c r="G17" s="41" t="s">
        <v>132</v>
      </c>
      <c r="H17" s="234" t="s">
        <v>251</v>
      </c>
      <c r="I17" s="53">
        <v>6322.35</v>
      </c>
      <c r="J17" s="41" t="s">
        <v>131</v>
      </c>
      <c r="K17" s="147">
        <v>1311</v>
      </c>
      <c r="L17" s="54">
        <v>97.14</v>
      </c>
      <c r="M17" s="41" t="s">
        <v>131</v>
      </c>
      <c r="N17" s="147">
        <v>1713</v>
      </c>
      <c r="O17" s="53">
        <v>351.5</v>
      </c>
      <c r="P17" s="54">
        <v>406.32</v>
      </c>
      <c r="Q17" s="54">
        <f t="shared" si="0"/>
        <v>189.6705</v>
      </c>
      <c r="R17" s="41" t="s">
        <v>131</v>
      </c>
      <c r="S17" s="147">
        <v>1712</v>
      </c>
      <c r="T17" s="55">
        <f t="shared" si="1"/>
        <v>595.9905</v>
      </c>
      <c r="U17" s="41" t="s">
        <v>131</v>
      </c>
      <c r="V17" s="147"/>
      <c r="W17" s="43">
        <v>0</v>
      </c>
      <c r="X17" s="43">
        <f t="shared" si="5"/>
        <v>7366.9805000000006</v>
      </c>
      <c r="Y17" s="41" t="s">
        <v>133</v>
      </c>
      <c r="Z17" s="147">
        <v>1431</v>
      </c>
      <c r="AA17" s="55">
        <v>537.4</v>
      </c>
      <c r="AB17" s="41" t="s">
        <v>133</v>
      </c>
      <c r="AC17" s="148" t="s">
        <v>134</v>
      </c>
      <c r="AD17" s="54">
        <v>2907.86</v>
      </c>
      <c r="AE17" s="41" t="s">
        <v>133</v>
      </c>
      <c r="AF17" s="148" t="s">
        <v>135</v>
      </c>
      <c r="AG17" s="54">
        <v>1026.4000000000001</v>
      </c>
      <c r="AH17" s="41" t="s">
        <v>133</v>
      </c>
      <c r="AI17" s="148" t="s">
        <v>136</v>
      </c>
      <c r="AJ17" s="54">
        <f>(I17*1%)</f>
        <v>63.223500000000008</v>
      </c>
      <c r="AK17" s="41" t="s">
        <v>133</v>
      </c>
      <c r="AL17" s="148" t="s">
        <v>137</v>
      </c>
      <c r="AM17" s="54">
        <v>0</v>
      </c>
      <c r="AN17" s="41" t="s">
        <v>133</v>
      </c>
      <c r="AO17" s="148"/>
      <c r="AP17" s="42">
        <v>0</v>
      </c>
      <c r="AQ17" s="43">
        <f t="shared" si="6"/>
        <v>4534.8834999999999</v>
      </c>
      <c r="AR17" s="96">
        <f t="shared" si="4"/>
        <v>2832.0970000000007</v>
      </c>
      <c r="AS17" s="102"/>
    </row>
    <row r="18" spans="1:45" s="57" customFormat="1" ht="30" customHeight="1" x14ac:dyDescent="0.25">
      <c r="A18" s="50"/>
      <c r="B18" s="39" t="s">
        <v>128</v>
      </c>
      <c r="C18" s="151" t="s">
        <v>153</v>
      </c>
      <c r="D18" s="59" t="s">
        <v>50</v>
      </c>
      <c r="E18" s="40" t="s">
        <v>149</v>
      </c>
      <c r="F18" s="41" t="s">
        <v>131</v>
      </c>
      <c r="G18" s="41" t="s">
        <v>132</v>
      </c>
      <c r="H18" s="235" t="s">
        <v>251</v>
      </c>
      <c r="I18" s="41">
        <v>15441.5</v>
      </c>
      <c r="J18" s="41" t="s">
        <v>131</v>
      </c>
      <c r="K18" s="147">
        <v>1311</v>
      </c>
      <c r="L18" s="42">
        <v>97.14</v>
      </c>
      <c r="M18" s="41" t="s">
        <v>131</v>
      </c>
      <c r="N18" s="147">
        <v>1713</v>
      </c>
      <c r="O18" s="41">
        <v>566.5</v>
      </c>
      <c r="P18" s="42">
        <v>835.5</v>
      </c>
      <c r="Q18" s="42">
        <f t="shared" si="0"/>
        <v>463.245</v>
      </c>
      <c r="R18" s="41" t="s">
        <v>131</v>
      </c>
      <c r="S18" s="147">
        <v>1712</v>
      </c>
      <c r="T18" s="43">
        <f t="shared" si="1"/>
        <v>1298.7449999999999</v>
      </c>
      <c r="U18" s="41" t="s">
        <v>131</v>
      </c>
      <c r="V18" s="147"/>
      <c r="W18" s="43">
        <v>0</v>
      </c>
      <c r="X18" s="43">
        <f t="shared" si="5"/>
        <v>17403.884999999998</v>
      </c>
      <c r="Y18" s="41" t="s">
        <v>133</v>
      </c>
      <c r="Z18" s="147">
        <v>1431</v>
      </c>
      <c r="AA18" s="43">
        <f>(I18*8.5%)</f>
        <v>1312.5275000000001</v>
      </c>
      <c r="AB18" s="41" t="s">
        <v>133</v>
      </c>
      <c r="AC18" s="148" t="s">
        <v>134</v>
      </c>
      <c r="AD18" s="42">
        <v>0</v>
      </c>
      <c r="AE18" s="41" t="s">
        <v>133</v>
      </c>
      <c r="AF18" s="148" t="s">
        <v>135</v>
      </c>
      <c r="AG18" s="42">
        <v>3405.85</v>
      </c>
      <c r="AH18" s="41" t="s">
        <v>133</v>
      </c>
      <c r="AI18" s="148" t="s">
        <v>136</v>
      </c>
      <c r="AJ18" s="42">
        <v>0</v>
      </c>
      <c r="AK18" s="41" t="s">
        <v>133</v>
      </c>
      <c r="AL18" s="148" t="s">
        <v>137</v>
      </c>
      <c r="AM18" s="42">
        <v>0</v>
      </c>
      <c r="AN18" s="41" t="s">
        <v>133</v>
      </c>
      <c r="AO18" s="148"/>
      <c r="AP18" s="42">
        <v>0</v>
      </c>
      <c r="AQ18" s="43">
        <f t="shared" si="6"/>
        <v>4718.3775000000005</v>
      </c>
      <c r="AR18" s="149">
        <f t="shared" si="4"/>
        <v>12685.507499999998</v>
      </c>
      <c r="AS18" s="152"/>
    </row>
    <row r="19" spans="1:45" s="46" customFormat="1" ht="30" customHeight="1" x14ac:dyDescent="0.25">
      <c r="A19" s="58"/>
      <c r="B19" s="39" t="s">
        <v>128</v>
      </c>
      <c r="C19" s="151" t="s">
        <v>154</v>
      </c>
      <c r="D19" s="40" t="s">
        <v>52</v>
      </c>
      <c r="E19" s="40" t="s">
        <v>141</v>
      </c>
      <c r="F19" s="41" t="s">
        <v>131</v>
      </c>
      <c r="G19" s="41" t="s">
        <v>132</v>
      </c>
      <c r="H19" s="234" t="s">
        <v>253</v>
      </c>
      <c r="I19" s="42">
        <v>7563.23</v>
      </c>
      <c r="J19" s="41" t="s">
        <v>131</v>
      </c>
      <c r="K19" s="147">
        <v>1311</v>
      </c>
      <c r="L19" s="42">
        <v>97.14</v>
      </c>
      <c r="M19" s="41" t="s">
        <v>131</v>
      </c>
      <c r="N19" s="147">
        <v>1713</v>
      </c>
      <c r="O19" s="42">
        <v>282.08999999999997</v>
      </c>
      <c r="P19" s="42">
        <v>418.44</v>
      </c>
      <c r="Q19" s="42">
        <f t="shared" si="0"/>
        <v>226.89689999999999</v>
      </c>
      <c r="R19" s="41" t="s">
        <v>131</v>
      </c>
      <c r="S19" s="147">
        <v>1712</v>
      </c>
      <c r="T19" s="43">
        <f t="shared" si="1"/>
        <v>645.33690000000001</v>
      </c>
      <c r="U19" s="41" t="s">
        <v>131</v>
      </c>
      <c r="V19" s="147"/>
      <c r="W19" s="43">
        <v>0</v>
      </c>
      <c r="X19" s="43">
        <f t="shared" si="5"/>
        <v>8587.7968999999994</v>
      </c>
      <c r="Y19" s="41" t="s">
        <v>133</v>
      </c>
      <c r="Z19" s="147">
        <v>1431</v>
      </c>
      <c r="AA19" s="43">
        <f>(I19*8.5%)</f>
        <v>642.87455</v>
      </c>
      <c r="AB19" s="41" t="s">
        <v>133</v>
      </c>
      <c r="AC19" s="148" t="s">
        <v>134</v>
      </c>
      <c r="AD19" s="42">
        <v>4194.41</v>
      </c>
      <c r="AE19" s="41" t="s">
        <v>133</v>
      </c>
      <c r="AF19" s="148" t="s">
        <v>135</v>
      </c>
      <c r="AG19" s="42">
        <v>1280.25</v>
      </c>
      <c r="AH19" s="41" t="s">
        <v>133</v>
      </c>
      <c r="AI19" s="148" t="s">
        <v>136</v>
      </c>
      <c r="AJ19" s="42">
        <f>(I19*1%)</f>
        <v>75.632300000000001</v>
      </c>
      <c r="AK19" s="41" t="s">
        <v>133</v>
      </c>
      <c r="AL19" s="148" t="s">
        <v>137</v>
      </c>
      <c r="AM19" s="42">
        <v>0</v>
      </c>
      <c r="AN19" s="41" t="s">
        <v>133</v>
      </c>
      <c r="AO19" s="148"/>
      <c r="AP19" s="42">
        <v>0</v>
      </c>
      <c r="AQ19" s="43">
        <f t="shared" si="6"/>
        <v>6193.1668500000005</v>
      </c>
      <c r="AR19" s="149">
        <f t="shared" si="4"/>
        <v>2394.6300499999988</v>
      </c>
      <c r="AS19" s="152"/>
    </row>
    <row r="20" spans="1:45" s="46" customFormat="1" ht="30" customHeight="1" x14ac:dyDescent="0.25">
      <c r="B20" s="39" t="s">
        <v>128</v>
      </c>
      <c r="C20" s="151" t="s">
        <v>155</v>
      </c>
      <c r="D20" s="40" t="s">
        <v>54</v>
      </c>
      <c r="E20" s="40" t="s">
        <v>130</v>
      </c>
      <c r="F20" s="41" t="s">
        <v>131</v>
      </c>
      <c r="G20" s="41" t="s">
        <v>132</v>
      </c>
      <c r="H20" s="234" t="s">
        <v>249</v>
      </c>
      <c r="I20" s="42">
        <v>6322.35</v>
      </c>
      <c r="J20" s="41" t="s">
        <v>131</v>
      </c>
      <c r="K20" s="147">
        <v>1311</v>
      </c>
      <c r="L20" s="42">
        <v>64.760000000000005</v>
      </c>
      <c r="M20" s="41" t="s">
        <v>131</v>
      </c>
      <c r="N20" s="147">
        <v>1713</v>
      </c>
      <c r="O20" s="42">
        <v>351.5</v>
      </c>
      <c r="P20" s="42">
        <v>406.32</v>
      </c>
      <c r="Q20" s="42">
        <f t="shared" si="0"/>
        <v>189.6705</v>
      </c>
      <c r="R20" s="41" t="s">
        <v>131</v>
      </c>
      <c r="S20" s="147">
        <v>1712</v>
      </c>
      <c r="T20" s="43">
        <f t="shared" si="1"/>
        <v>595.9905</v>
      </c>
      <c r="U20" s="41" t="s">
        <v>131</v>
      </c>
      <c r="V20" s="147"/>
      <c r="W20" s="43">
        <v>0</v>
      </c>
      <c r="X20" s="43">
        <f t="shared" si="5"/>
        <v>7334.6005000000005</v>
      </c>
      <c r="Y20" s="41" t="s">
        <v>133</v>
      </c>
      <c r="Z20" s="147">
        <v>1431</v>
      </c>
      <c r="AA20" s="43">
        <f>(I20*8.5%)</f>
        <v>537.39975000000004</v>
      </c>
      <c r="AB20" s="41" t="s">
        <v>133</v>
      </c>
      <c r="AC20" s="148" t="s">
        <v>134</v>
      </c>
      <c r="AD20" s="42">
        <v>315</v>
      </c>
      <c r="AE20" s="41" t="s">
        <v>133</v>
      </c>
      <c r="AF20" s="148" t="s">
        <v>135</v>
      </c>
      <c r="AG20" s="42">
        <v>1019.48</v>
      </c>
      <c r="AH20" s="41" t="s">
        <v>133</v>
      </c>
      <c r="AI20" s="148" t="s">
        <v>136</v>
      </c>
      <c r="AJ20" s="42">
        <f>(I20*1%)</f>
        <v>63.223500000000008</v>
      </c>
      <c r="AK20" s="41" t="s">
        <v>133</v>
      </c>
      <c r="AL20" s="148" t="s">
        <v>137</v>
      </c>
      <c r="AM20" s="42">
        <v>0</v>
      </c>
      <c r="AN20" s="41" t="s">
        <v>133</v>
      </c>
      <c r="AO20" s="148"/>
      <c r="AP20" s="42">
        <v>0</v>
      </c>
      <c r="AQ20" s="43">
        <f t="shared" si="6"/>
        <v>1935.1032500000001</v>
      </c>
      <c r="AR20" s="149">
        <f t="shared" si="4"/>
        <v>5399.4972500000003</v>
      </c>
      <c r="AS20" s="152"/>
    </row>
    <row r="21" spans="1:45" s="57" customFormat="1" ht="30" customHeight="1" x14ac:dyDescent="0.25">
      <c r="B21" s="39" t="s">
        <v>128</v>
      </c>
      <c r="C21" s="151" t="s">
        <v>156</v>
      </c>
      <c r="D21" s="51" t="s">
        <v>58</v>
      </c>
      <c r="E21" s="40" t="s">
        <v>130</v>
      </c>
      <c r="F21" s="41" t="s">
        <v>131</v>
      </c>
      <c r="G21" s="41" t="s">
        <v>132</v>
      </c>
      <c r="H21" s="236" t="s">
        <v>253</v>
      </c>
      <c r="I21" s="54">
        <v>5302.32</v>
      </c>
      <c r="J21" s="41" t="s">
        <v>131</v>
      </c>
      <c r="K21" s="147">
        <v>1311</v>
      </c>
      <c r="L21" s="54">
        <v>64.760000000000005</v>
      </c>
      <c r="M21" s="41" t="s">
        <v>131</v>
      </c>
      <c r="N21" s="147">
        <v>1713</v>
      </c>
      <c r="O21" s="54">
        <v>211.44</v>
      </c>
      <c r="P21" s="54">
        <v>378.6</v>
      </c>
      <c r="Q21" s="54">
        <f t="shared" si="0"/>
        <v>159.06959999999998</v>
      </c>
      <c r="R21" s="41" t="s">
        <v>131</v>
      </c>
      <c r="S21" s="147">
        <v>1712</v>
      </c>
      <c r="T21" s="55">
        <f t="shared" si="1"/>
        <v>537.66959999999995</v>
      </c>
      <c r="U21" s="41" t="s">
        <v>131</v>
      </c>
      <c r="V21" s="147"/>
      <c r="W21" s="43">
        <v>0</v>
      </c>
      <c r="X21" s="43">
        <f t="shared" si="5"/>
        <v>6116.1895999999997</v>
      </c>
      <c r="Y21" s="41" t="s">
        <v>133</v>
      </c>
      <c r="Z21" s="147">
        <v>1431</v>
      </c>
      <c r="AA21" s="55">
        <v>450.7</v>
      </c>
      <c r="AB21" s="41" t="s">
        <v>133</v>
      </c>
      <c r="AC21" s="148" t="s">
        <v>134</v>
      </c>
      <c r="AD21" s="54">
        <v>0</v>
      </c>
      <c r="AE21" s="41" t="s">
        <v>133</v>
      </c>
      <c r="AF21" s="148" t="s">
        <v>135</v>
      </c>
      <c r="AG21" s="54">
        <v>759.23</v>
      </c>
      <c r="AH21" s="41" t="s">
        <v>133</v>
      </c>
      <c r="AI21" s="148" t="s">
        <v>136</v>
      </c>
      <c r="AJ21" s="54">
        <f>(I21*1%)</f>
        <v>53.023199999999996</v>
      </c>
      <c r="AK21" s="41" t="s">
        <v>133</v>
      </c>
      <c r="AL21" s="148" t="s">
        <v>137</v>
      </c>
      <c r="AM21" s="54">
        <v>0</v>
      </c>
      <c r="AN21" s="41" t="s">
        <v>133</v>
      </c>
      <c r="AO21" s="148"/>
      <c r="AP21" s="42">
        <v>0</v>
      </c>
      <c r="AQ21" s="43">
        <f t="shared" si="6"/>
        <v>1262.9532000000002</v>
      </c>
      <c r="AR21" s="96">
        <f t="shared" si="4"/>
        <v>4853.2363999999998</v>
      </c>
      <c r="AS21" s="102"/>
    </row>
    <row r="22" spans="1:45" s="57" customFormat="1" ht="30" customHeight="1" x14ac:dyDescent="0.25">
      <c r="B22" s="39" t="s">
        <v>128</v>
      </c>
      <c r="C22" s="151" t="s">
        <v>157</v>
      </c>
      <c r="D22" s="60" t="s">
        <v>97</v>
      </c>
      <c r="E22" s="40" t="s">
        <v>130</v>
      </c>
      <c r="F22" s="41" t="s">
        <v>131</v>
      </c>
      <c r="G22" s="41" t="s">
        <v>132</v>
      </c>
      <c r="H22" s="236" t="s">
        <v>251</v>
      </c>
      <c r="I22" s="61">
        <v>6322.35</v>
      </c>
      <c r="J22" s="41" t="s">
        <v>131</v>
      </c>
      <c r="K22" s="147">
        <v>1311</v>
      </c>
      <c r="L22" s="61">
        <v>97.14</v>
      </c>
      <c r="M22" s="41" t="s">
        <v>131</v>
      </c>
      <c r="N22" s="147">
        <v>1713</v>
      </c>
      <c r="O22" s="61">
        <v>351.5</v>
      </c>
      <c r="P22" s="61">
        <v>406.32</v>
      </c>
      <c r="Q22" s="61">
        <f t="shared" si="0"/>
        <v>189.6705</v>
      </c>
      <c r="R22" s="41" t="s">
        <v>131</v>
      </c>
      <c r="S22" s="147">
        <v>1712</v>
      </c>
      <c r="T22" s="55">
        <f t="shared" si="1"/>
        <v>595.9905</v>
      </c>
      <c r="U22" s="41" t="s">
        <v>131</v>
      </c>
      <c r="V22" s="147"/>
      <c r="W22" s="43">
        <v>0</v>
      </c>
      <c r="X22" s="43">
        <f t="shared" si="5"/>
        <v>7366.9805000000006</v>
      </c>
      <c r="Y22" s="41" t="s">
        <v>133</v>
      </c>
      <c r="Z22" s="147">
        <v>1431</v>
      </c>
      <c r="AA22" s="55">
        <v>537.4</v>
      </c>
      <c r="AB22" s="41" t="s">
        <v>133</v>
      </c>
      <c r="AC22" s="148" t="s">
        <v>134</v>
      </c>
      <c r="AD22" s="61">
        <v>2106</v>
      </c>
      <c r="AE22" s="41" t="s">
        <v>133</v>
      </c>
      <c r="AF22" s="148" t="s">
        <v>135</v>
      </c>
      <c r="AG22" s="61">
        <v>1005.65</v>
      </c>
      <c r="AH22" s="41" t="s">
        <v>133</v>
      </c>
      <c r="AI22" s="148" t="s">
        <v>136</v>
      </c>
      <c r="AJ22" s="54">
        <v>0</v>
      </c>
      <c r="AK22" s="41" t="s">
        <v>133</v>
      </c>
      <c r="AL22" s="148" t="s">
        <v>137</v>
      </c>
      <c r="AM22" s="61">
        <v>0</v>
      </c>
      <c r="AN22" s="41" t="s">
        <v>133</v>
      </c>
      <c r="AO22" s="148"/>
      <c r="AP22" s="42">
        <v>0</v>
      </c>
      <c r="AQ22" s="43">
        <f t="shared" si="6"/>
        <v>3649.05</v>
      </c>
      <c r="AR22" s="96">
        <f t="shared" si="4"/>
        <v>3717.9305000000004</v>
      </c>
      <c r="AS22" s="102"/>
    </row>
    <row r="23" spans="1:45" s="46" customFormat="1" ht="30" customHeight="1" x14ac:dyDescent="0.25">
      <c r="B23" s="39" t="s">
        <v>128</v>
      </c>
      <c r="C23" s="151" t="s">
        <v>158</v>
      </c>
      <c r="D23" s="47" t="s">
        <v>60</v>
      </c>
      <c r="E23" s="40" t="s">
        <v>130</v>
      </c>
      <c r="F23" s="41" t="s">
        <v>131</v>
      </c>
      <c r="G23" s="41" t="s">
        <v>132</v>
      </c>
      <c r="H23" s="236" t="s">
        <v>252</v>
      </c>
      <c r="I23" s="48">
        <v>6322.35</v>
      </c>
      <c r="J23" s="41" t="s">
        <v>131</v>
      </c>
      <c r="K23" s="147">
        <v>1311</v>
      </c>
      <c r="L23" s="48">
        <v>64.760000000000005</v>
      </c>
      <c r="M23" s="41" t="s">
        <v>131</v>
      </c>
      <c r="N23" s="147">
        <v>1713</v>
      </c>
      <c r="O23" s="48">
        <v>351.5</v>
      </c>
      <c r="P23" s="48">
        <v>406.32</v>
      </c>
      <c r="Q23" s="48">
        <f t="shared" si="0"/>
        <v>189.6705</v>
      </c>
      <c r="R23" s="41" t="s">
        <v>131</v>
      </c>
      <c r="S23" s="147">
        <v>1712</v>
      </c>
      <c r="T23" s="43">
        <f t="shared" si="1"/>
        <v>595.9905</v>
      </c>
      <c r="U23" s="41" t="s">
        <v>131</v>
      </c>
      <c r="V23" s="147"/>
      <c r="W23" s="43">
        <v>0</v>
      </c>
      <c r="X23" s="43">
        <f t="shared" si="5"/>
        <v>7334.6005000000005</v>
      </c>
      <c r="Y23" s="41" t="s">
        <v>133</v>
      </c>
      <c r="Z23" s="147">
        <v>1431</v>
      </c>
      <c r="AA23" s="43">
        <f t="shared" ref="AA23:AA33" si="7">(I23*8.5%)</f>
        <v>537.39975000000004</v>
      </c>
      <c r="AB23" s="41" t="s">
        <v>133</v>
      </c>
      <c r="AC23" s="148" t="s">
        <v>134</v>
      </c>
      <c r="AD23" s="48">
        <v>2108</v>
      </c>
      <c r="AE23" s="41" t="s">
        <v>133</v>
      </c>
      <c r="AF23" s="148" t="s">
        <v>135</v>
      </c>
      <c r="AG23" s="48">
        <v>1019.48</v>
      </c>
      <c r="AH23" s="41" t="s">
        <v>133</v>
      </c>
      <c r="AI23" s="148" t="s">
        <v>136</v>
      </c>
      <c r="AJ23" s="42">
        <f t="shared" ref="AJ23:AJ29" si="8">(I23*1%)</f>
        <v>63.223500000000008</v>
      </c>
      <c r="AK23" s="41" t="s">
        <v>133</v>
      </c>
      <c r="AL23" s="148" t="s">
        <v>137</v>
      </c>
      <c r="AM23" s="48">
        <v>0</v>
      </c>
      <c r="AN23" s="41" t="s">
        <v>133</v>
      </c>
      <c r="AO23" s="148"/>
      <c r="AP23" s="42">
        <v>0</v>
      </c>
      <c r="AQ23" s="43">
        <f t="shared" si="6"/>
        <v>3728.1032500000001</v>
      </c>
      <c r="AR23" s="149">
        <f t="shared" si="4"/>
        <v>3606.4972500000003</v>
      </c>
      <c r="AS23" s="152"/>
    </row>
    <row r="24" spans="1:45" s="46" customFormat="1" ht="30" customHeight="1" x14ac:dyDescent="0.25">
      <c r="B24" s="39" t="s">
        <v>128</v>
      </c>
      <c r="C24" s="151" t="s">
        <v>159</v>
      </c>
      <c r="D24" s="47" t="s">
        <v>62</v>
      </c>
      <c r="E24" s="40" t="s">
        <v>130</v>
      </c>
      <c r="F24" s="41" t="s">
        <v>131</v>
      </c>
      <c r="G24" s="41" t="s">
        <v>132</v>
      </c>
      <c r="H24" s="236" t="s">
        <v>251</v>
      </c>
      <c r="I24" s="48">
        <v>6322.35</v>
      </c>
      <c r="J24" s="41" t="s">
        <v>131</v>
      </c>
      <c r="K24" s="147">
        <v>1311</v>
      </c>
      <c r="L24" s="48">
        <v>0</v>
      </c>
      <c r="M24" s="41" t="s">
        <v>131</v>
      </c>
      <c r="N24" s="147">
        <v>1713</v>
      </c>
      <c r="O24" s="48">
        <v>351.5</v>
      </c>
      <c r="P24" s="48">
        <v>406.32</v>
      </c>
      <c r="Q24" s="48">
        <f t="shared" si="0"/>
        <v>189.6705</v>
      </c>
      <c r="R24" s="41" t="s">
        <v>131</v>
      </c>
      <c r="S24" s="147">
        <v>1712</v>
      </c>
      <c r="T24" s="43">
        <f t="shared" si="1"/>
        <v>595.9905</v>
      </c>
      <c r="U24" s="41" t="s">
        <v>131</v>
      </c>
      <c r="V24" s="147"/>
      <c r="W24" s="43">
        <v>0</v>
      </c>
      <c r="X24" s="43">
        <f t="shared" si="5"/>
        <v>7269.8405000000002</v>
      </c>
      <c r="Y24" s="41" t="s">
        <v>133</v>
      </c>
      <c r="Z24" s="147">
        <v>1431</v>
      </c>
      <c r="AA24" s="43">
        <f t="shared" si="7"/>
        <v>537.39975000000004</v>
      </c>
      <c r="AB24" s="41" t="s">
        <v>133</v>
      </c>
      <c r="AC24" s="148" t="s">
        <v>134</v>
      </c>
      <c r="AD24" s="48">
        <v>0</v>
      </c>
      <c r="AE24" s="41" t="s">
        <v>133</v>
      </c>
      <c r="AF24" s="148" t="s">
        <v>135</v>
      </c>
      <c r="AG24" s="48">
        <v>1005.65</v>
      </c>
      <c r="AH24" s="41" t="s">
        <v>133</v>
      </c>
      <c r="AI24" s="148" t="s">
        <v>136</v>
      </c>
      <c r="AJ24" s="42">
        <f t="shared" si="8"/>
        <v>63.223500000000008</v>
      </c>
      <c r="AK24" s="41" t="s">
        <v>133</v>
      </c>
      <c r="AL24" s="148" t="s">
        <v>137</v>
      </c>
      <c r="AM24" s="48">
        <v>0</v>
      </c>
      <c r="AN24" s="41" t="s">
        <v>133</v>
      </c>
      <c r="AO24" s="148"/>
      <c r="AP24" s="42">
        <v>0</v>
      </c>
      <c r="AQ24" s="43">
        <f t="shared" si="6"/>
        <v>1606.2732500000002</v>
      </c>
      <c r="AR24" s="149">
        <f t="shared" si="4"/>
        <v>5663.5672500000001</v>
      </c>
      <c r="AS24" s="152"/>
    </row>
    <row r="25" spans="1:45" s="46" customFormat="1" ht="30" customHeight="1" x14ac:dyDescent="0.25">
      <c r="B25" s="39" t="s">
        <v>128</v>
      </c>
      <c r="C25" s="151" t="s">
        <v>160</v>
      </c>
      <c r="D25" s="47" t="s">
        <v>64</v>
      </c>
      <c r="E25" s="40" t="s">
        <v>130</v>
      </c>
      <c r="F25" s="41" t="s">
        <v>131</v>
      </c>
      <c r="G25" s="41" t="s">
        <v>132</v>
      </c>
      <c r="H25" s="236" t="s">
        <v>253</v>
      </c>
      <c r="I25" s="48">
        <v>4875.54</v>
      </c>
      <c r="J25" s="41" t="s">
        <v>131</v>
      </c>
      <c r="K25" s="147">
        <v>1311</v>
      </c>
      <c r="L25" s="48">
        <v>0</v>
      </c>
      <c r="M25" s="41" t="s">
        <v>131</v>
      </c>
      <c r="N25" s="147">
        <v>1713</v>
      </c>
      <c r="O25" s="48">
        <v>207.91</v>
      </c>
      <c r="P25" s="48">
        <v>371.02</v>
      </c>
      <c r="Q25" s="48">
        <f t="shared" si="0"/>
        <v>146.2662</v>
      </c>
      <c r="R25" s="41" t="s">
        <v>131</v>
      </c>
      <c r="S25" s="147">
        <v>1712</v>
      </c>
      <c r="T25" s="43">
        <f t="shared" si="1"/>
        <v>517.28620000000001</v>
      </c>
      <c r="U25" s="41" t="s">
        <v>131</v>
      </c>
      <c r="V25" s="147"/>
      <c r="W25" s="43">
        <v>0</v>
      </c>
      <c r="X25" s="43">
        <f t="shared" si="5"/>
        <v>5600.7361999999994</v>
      </c>
      <c r="Y25" s="41" t="s">
        <v>133</v>
      </c>
      <c r="Z25" s="147">
        <v>1431</v>
      </c>
      <c r="AA25" s="43">
        <f t="shared" si="7"/>
        <v>414.42090000000002</v>
      </c>
      <c r="AB25" s="41" t="s">
        <v>133</v>
      </c>
      <c r="AC25" s="148" t="s">
        <v>134</v>
      </c>
      <c r="AD25" s="48">
        <v>0</v>
      </c>
      <c r="AE25" s="41" t="s">
        <v>133</v>
      </c>
      <c r="AF25" s="148" t="s">
        <v>135</v>
      </c>
      <c r="AG25" s="48">
        <v>649.13</v>
      </c>
      <c r="AH25" s="41" t="s">
        <v>133</v>
      </c>
      <c r="AI25" s="148" t="s">
        <v>136</v>
      </c>
      <c r="AJ25" s="42">
        <f t="shared" si="8"/>
        <v>48.755400000000002</v>
      </c>
      <c r="AK25" s="41" t="s">
        <v>133</v>
      </c>
      <c r="AL25" s="148" t="s">
        <v>137</v>
      </c>
      <c r="AM25" s="48">
        <v>0</v>
      </c>
      <c r="AN25" s="41" t="s">
        <v>133</v>
      </c>
      <c r="AO25" s="148"/>
      <c r="AP25" s="42">
        <v>0</v>
      </c>
      <c r="AQ25" s="43">
        <f t="shared" si="6"/>
        <v>1112.3063</v>
      </c>
      <c r="AR25" s="149">
        <f t="shared" si="4"/>
        <v>4488.4298999999992</v>
      </c>
      <c r="AS25" s="152"/>
    </row>
    <row r="26" spans="1:45" s="46" customFormat="1" ht="30" customHeight="1" x14ac:dyDescent="0.25">
      <c r="B26" s="39" t="s">
        <v>128</v>
      </c>
      <c r="C26" s="151" t="s">
        <v>161</v>
      </c>
      <c r="D26" s="47" t="s">
        <v>66</v>
      </c>
      <c r="E26" s="40" t="s">
        <v>130</v>
      </c>
      <c r="F26" s="41" t="s">
        <v>131</v>
      </c>
      <c r="G26" s="41" t="s">
        <v>132</v>
      </c>
      <c r="H26" s="236" t="s">
        <v>252</v>
      </c>
      <c r="I26" s="48">
        <v>6322.35</v>
      </c>
      <c r="J26" s="41" t="s">
        <v>131</v>
      </c>
      <c r="K26" s="147">
        <v>1311</v>
      </c>
      <c r="L26" s="48">
        <v>0</v>
      </c>
      <c r="M26" s="41" t="s">
        <v>131</v>
      </c>
      <c r="N26" s="147">
        <v>1713</v>
      </c>
      <c r="O26" s="48">
        <v>351.5</v>
      </c>
      <c r="P26" s="48">
        <v>406.32</v>
      </c>
      <c r="Q26" s="48">
        <f t="shared" si="0"/>
        <v>189.6705</v>
      </c>
      <c r="R26" s="41" t="s">
        <v>131</v>
      </c>
      <c r="S26" s="147">
        <v>1712</v>
      </c>
      <c r="T26" s="43">
        <f t="shared" si="1"/>
        <v>595.9905</v>
      </c>
      <c r="U26" s="41" t="s">
        <v>131</v>
      </c>
      <c r="V26" s="147"/>
      <c r="W26" s="43">
        <v>0</v>
      </c>
      <c r="X26" s="43">
        <f t="shared" si="5"/>
        <v>7269.8405000000002</v>
      </c>
      <c r="Y26" s="41" t="s">
        <v>133</v>
      </c>
      <c r="Z26" s="147">
        <v>1431</v>
      </c>
      <c r="AA26" s="43">
        <f t="shared" si="7"/>
        <v>537.39975000000004</v>
      </c>
      <c r="AB26" s="41" t="s">
        <v>133</v>
      </c>
      <c r="AC26" s="148" t="s">
        <v>134</v>
      </c>
      <c r="AD26" s="48">
        <v>1687</v>
      </c>
      <c r="AE26" s="41" t="s">
        <v>133</v>
      </c>
      <c r="AF26" s="148" t="s">
        <v>135</v>
      </c>
      <c r="AG26" s="48">
        <v>1005.65</v>
      </c>
      <c r="AH26" s="41" t="s">
        <v>133</v>
      </c>
      <c r="AI26" s="148" t="s">
        <v>136</v>
      </c>
      <c r="AJ26" s="42">
        <f t="shared" si="8"/>
        <v>63.223500000000008</v>
      </c>
      <c r="AK26" s="41" t="s">
        <v>133</v>
      </c>
      <c r="AL26" s="148" t="s">
        <v>137</v>
      </c>
      <c r="AM26" s="48">
        <v>0</v>
      </c>
      <c r="AN26" s="41" t="s">
        <v>133</v>
      </c>
      <c r="AO26" s="148"/>
      <c r="AP26" s="42">
        <v>0</v>
      </c>
      <c r="AQ26" s="43">
        <f t="shared" si="6"/>
        <v>3293.2732500000002</v>
      </c>
      <c r="AR26" s="149">
        <f t="shared" si="4"/>
        <v>3976.5672500000001</v>
      </c>
      <c r="AS26" s="152"/>
    </row>
    <row r="27" spans="1:45" s="46" customFormat="1" ht="30" customHeight="1" x14ac:dyDescent="0.25">
      <c r="B27" s="39" t="s">
        <v>128</v>
      </c>
      <c r="C27" s="151" t="s">
        <v>162</v>
      </c>
      <c r="D27" s="47" t="s">
        <v>68</v>
      </c>
      <c r="E27" s="40" t="s">
        <v>130</v>
      </c>
      <c r="F27" s="41" t="s">
        <v>131</v>
      </c>
      <c r="G27" s="41" t="s">
        <v>132</v>
      </c>
      <c r="H27" s="236" t="s">
        <v>251</v>
      </c>
      <c r="I27" s="48">
        <v>4875.54</v>
      </c>
      <c r="J27" s="41" t="s">
        <v>131</v>
      </c>
      <c r="K27" s="147">
        <v>1311</v>
      </c>
      <c r="L27" s="48">
        <v>0</v>
      </c>
      <c r="M27" s="41" t="s">
        <v>131</v>
      </c>
      <c r="N27" s="147">
        <v>1713</v>
      </c>
      <c r="O27" s="48">
        <v>207.91</v>
      </c>
      <c r="P27" s="48">
        <v>371.02</v>
      </c>
      <c r="Q27" s="48">
        <f t="shared" si="0"/>
        <v>146.2662</v>
      </c>
      <c r="R27" s="41" t="s">
        <v>131</v>
      </c>
      <c r="S27" s="147">
        <v>1712</v>
      </c>
      <c r="T27" s="43">
        <f t="shared" si="1"/>
        <v>517.28620000000001</v>
      </c>
      <c r="U27" s="41" t="s">
        <v>131</v>
      </c>
      <c r="V27" s="147"/>
      <c r="W27" s="43">
        <v>0</v>
      </c>
      <c r="X27" s="43">
        <f t="shared" si="5"/>
        <v>5600.7361999999994</v>
      </c>
      <c r="Y27" s="41" t="s">
        <v>133</v>
      </c>
      <c r="Z27" s="147">
        <v>1431</v>
      </c>
      <c r="AA27" s="43">
        <f t="shared" si="7"/>
        <v>414.42090000000002</v>
      </c>
      <c r="AB27" s="41" t="s">
        <v>133</v>
      </c>
      <c r="AC27" s="148" t="s">
        <v>134</v>
      </c>
      <c r="AD27" s="48">
        <v>0</v>
      </c>
      <c r="AE27" s="41" t="s">
        <v>133</v>
      </c>
      <c r="AF27" s="148" t="s">
        <v>135</v>
      </c>
      <c r="AG27" s="48">
        <v>649.13</v>
      </c>
      <c r="AH27" s="41" t="s">
        <v>133</v>
      </c>
      <c r="AI27" s="148" t="s">
        <v>136</v>
      </c>
      <c r="AJ27" s="42">
        <f t="shared" si="8"/>
        <v>48.755400000000002</v>
      </c>
      <c r="AK27" s="41" t="s">
        <v>133</v>
      </c>
      <c r="AL27" s="148" t="s">
        <v>137</v>
      </c>
      <c r="AM27" s="48">
        <v>0</v>
      </c>
      <c r="AN27" s="41" t="s">
        <v>133</v>
      </c>
      <c r="AO27" s="148"/>
      <c r="AP27" s="42">
        <v>0</v>
      </c>
      <c r="AQ27" s="43">
        <f t="shared" si="6"/>
        <v>1112.3063</v>
      </c>
      <c r="AR27" s="149">
        <f t="shared" si="4"/>
        <v>4488.4298999999992</v>
      </c>
      <c r="AS27" s="152"/>
    </row>
    <row r="28" spans="1:45" s="46" customFormat="1" ht="30" customHeight="1" x14ac:dyDescent="0.25">
      <c r="B28" s="39" t="s">
        <v>128</v>
      </c>
      <c r="C28" s="151" t="s">
        <v>163</v>
      </c>
      <c r="D28" s="47" t="s">
        <v>164</v>
      </c>
      <c r="E28" s="40" t="s">
        <v>130</v>
      </c>
      <c r="F28" s="41" t="s">
        <v>131</v>
      </c>
      <c r="G28" s="41" t="s">
        <v>132</v>
      </c>
      <c r="H28" s="236" t="s">
        <v>250</v>
      </c>
      <c r="I28" s="48">
        <v>6322.35</v>
      </c>
      <c r="J28" s="41" t="s">
        <v>131</v>
      </c>
      <c r="K28" s="147">
        <v>1311</v>
      </c>
      <c r="L28" s="48">
        <v>0</v>
      </c>
      <c r="M28" s="41" t="s">
        <v>131</v>
      </c>
      <c r="N28" s="147">
        <v>1713</v>
      </c>
      <c r="O28" s="48">
        <v>351.5</v>
      </c>
      <c r="P28" s="48">
        <v>406.32</v>
      </c>
      <c r="Q28" s="48">
        <f t="shared" si="0"/>
        <v>189.6705</v>
      </c>
      <c r="R28" s="41" t="s">
        <v>131</v>
      </c>
      <c r="S28" s="147">
        <v>1712</v>
      </c>
      <c r="T28" s="43">
        <f t="shared" si="1"/>
        <v>595.9905</v>
      </c>
      <c r="U28" s="41" t="s">
        <v>131</v>
      </c>
      <c r="V28" s="147"/>
      <c r="W28" s="43">
        <v>0</v>
      </c>
      <c r="X28" s="43">
        <f t="shared" si="5"/>
        <v>7269.8405000000002</v>
      </c>
      <c r="Y28" s="41" t="s">
        <v>133</v>
      </c>
      <c r="Z28" s="147">
        <v>1431</v>
      </c>
      <c r="AA28" s="43">
        <f t="shared" si="7"/>
        <v>537.39975000000004</v>
      </c>
      <c r="AB28" s="41" t="s">
        <v>133</v>
      </c>
      <c r="AC28" s="148" t="s">
        <v>134</v>
      </c>
      <c r="AD28" s="48">
        <v>0</v>
      </c>
      <c r="AE28" s="41" t="s">
        <v>133</v>
      </c>
      <c r="AF28" s="148" t="s">
        <v>135</v>
      </c>
      <c r="AG28" s="48">
        <v>1005.65</v>
      </c>
      <c r="AH28" s="41" t="s">
        <v>133</v>
      </c>
      <c r="AI28" s="148" t="s">
        <v>136</v>
      </c>
      <c r="AJ28" s="42">
        <f t="shared" si="8"/>
        <v>63.223500000000008</v>
      </c>
      <c r="AK28" s="41" t="s">
        <v>133</v>
      </c>
      <c r="AL28" s="148" t="s">
        <v>137</v>
      </c>
      <c r="AM28" s="48">
        <v>0</v>
      </c>
      <c r="AN28" s="41" t="s">
        <v>133</v>
      </c>
      <c r="AO28" s="148"/>
      <c r="AP28" s="42">
        <v>0</v>
      </c>
      <c r="AQ28" s="43">
        <f t="shared" si="6"/>
        <v>1606.2732500000002</v>
      </c>
      <c r="AR28" s="149">
        <f t="shared" si="4"/>
        <v>5663.5672500000001</v>
      </c>
      <c r="AS28" s="152"/>
    </row>
    <row r="29" spans="1:45" s="46" customFormat="1" ht="30" customHeight="1" x14ac:dyDescent="0.25">
      <c r="B29" s="39" t="s">
        <v>128</v>
      </c>
      <c r="C29" s="151" t="s">
        <v>165</v>
      </c>
      <c r="D29" s="47" t="s">
        <v>72</v>
      </c>
      <c r="E29" s="40" t="s">
        <v>130</v>
      </c>
      <c r="F29" s="41" t="s">
        <v>131</v>
      </c>
      <c r="G29" s="41" t="s">
        <v>132</v>
      </c>
      <c r="H29" s="236" t="s">
        <v>253</v>
      </c>
      <c r="I29" s="48">
        <v>4875.54</v>
      </c>
      <c r="J29" s="41" t="s">
        <v>131</v>
      </c>
      <c r="K29" s="147">
        <v>1311</v>
      </c>
      <c r="L29" s="48">
        <v>0</v>
      </c>
      <c r="M29" s="41" t="s">
        <v>131</v>
      </c>
      <c r="N29" s="147">
        <v>1713</v>
      </c>
      <c r="O29" s="48">
        <v>207.91</v>
      </c>
      <c r="P29" s="48">
        <v>371.02</v>
      </c>
      <c r="Q29" s="48">
        <f t="shared" si="0"/>
        <v>146.2662</v>
      </c>
      <c r="R29" s="41" t="s">
        <v>131</v>
      </c>
      <c r="S29" s="147">
        <v>1712</v>
      </c>
      <c r="T29" s="43">
        <f t="shared" si="1"/>
        <v>517.28620000000001</v>
      </c>
      <c r="U29" s="41" t="s">
        <v>131</v>
      </c>
      <c r="V29" s="147"/>
      <c r="W29" s="43">
        <v>0</v>
      </c>
      <c r="X29" s="43">
        <f t="shared" si="5"/>
        <v>5600.7361999999994</v>
      </c>
      <c r="Y29" s="41" t="s">
        <v>133</v>
      </c>
      <c r="Z29" s="147">
        <v>1431</v>
      </c>
      <c r="AA29" s="43">
        <f t="shared" si="7"/>
        <v>414.42090000000002</v>
      </c>
      <c r="AB29" s="41" t="s">
        <v>133</v>
      </c>
      <c r="AC29" s="148" t="s">
        <v>134</v>
      </c>
      <c r="AD29" s="48">
        <v>1355</v>
      </c>
      <c r="AE29" s="41" t="s">
        <v>133</v>
      </c>
      <c r="AF29" s="148" t="s">
        <v>135</v>
      </c>
      <c r="AG29" s="48">
        <v>649.13</v>
      </c>
      <c r="AH29" s="41" t="s">
        <v>133</v>
      </c>
      <c r="AI29" s="148" t="s">
        <v>136</v>
      </c>
      <c r="AJ29" s="42">
        <f t="shared" si="8"/>
        <v>48.755400000000002</v>
      </c>
      <c r="AK29" s="41" t="s">
        <v>133</v>
      </c>
      <c r="AL29" s="148" t="s">
        <v>137</v>
      </c>
      <c r="AM29" s="48">
        <v>0</v>
      </c>
      <c r="AN29" s="41" t="s">
        <v>133</v>
      </c>
      <c r="AO29" s="148"/>
      <c r="AP29" s="42">
        <v>0</v>
      </c>
      <c r="AQ29" s="43">
        <f t="shared" si="6"/>
        <v>2467.3063000000002</v>
      </c>
      <c r="AR29" s="149">
        <f t="shared" si="4"/>
        <v>3133.4298999999992</v>
      </c>
      <c r="AS29" s="152"/>
    </row>
    <row r="30" spans="1:45" s="46" customFormat="1" ht="30" customHeight="1" x14ac:dyDescent="0.25">
      <c r="B30" s="39" t="s">
        <v>128</v>
      </c>
      <c r="C30" s="151" t="s">
        <v>166</v>
      </c>
      <c r="D30" s="47" t="s">
        <v>74</v>
      </c>
      <c r="E30" s="40" t="s">
        <v>149</v>
      </c>
      <c r="F30" s="41" t="s">
        <v>131</v>
      </c>
      <c r="G30" s="41" t="s">
        <v>132</v>
      </c>
      <c r="H30" s="236" t="s">
        <v>249</v>
      </c>
      <c r="I30" s="48">
        <v>15441.5</v>
      </c>
      <c r="J30" s="41" t="s">
        <v>131</v>
      </c>
      <c r="K30" s="147">
        <v>1311</v>
      </c>
      <c r="L30" s="48">
        <v>0</v>
      </c>
      <c r="M30" s="41" t="s">
        <v>131</v>
      </c>
      <c r="N30" s="147">
        <v>1713</v>
      </c>
      <c r="O30" s="48">
        <v>566.5</v>
      </c>
      <c r="P30" s="48">
        <v>835.5</v>
      </c>
      <c r="Q30" s="48">
        <f t="shared" si="0"/>
        <v>463.245</v>
      </c>
      <c r="R30" s="41" t="s">
        <v>131</v>
      </c>
      <c r="S30" s="147">
        <v>1712</v>
      </c>
      <c r="T30" s="43">
        <f t="shared" si="1"/>
        <v>1298.7449999999999</v>
      </c>
      <c r="U30" s="41" t="s">
        <v>131</v>
      </c>
      <c r="V30" s="147"/>
      <c r="W30" s="43">
        <v>0</v>
      </c>
      <c r="X30" s="43">
        <f t="shared" si="5"/>
        <v>17306.744999999999</v>
      </c>
      <c r="Y30" s="41" t="s">
        <v>133</v>
      </c>
      <c r="Z30" s="147">
        <v>1431</v>
      </c>
      <c r="AA30" s="43">
        <f t="shared" si="7"/>
        <v>1312.5275000000001</v>
      </c>
      <c r="AB30" s="41" t="s">
        <v>133</v>
      </c>
      <c r="AC30" s="148" t="s">
        <v>134</v>
      </c>
      <c r="AD30" s="48">
        <v>0</v>
      </c>
      <c r="AE30" s="41" t="s">
        <v>133</v>
      </c>
      <c r="AF30" s="148" t="s">
        <v>135</v>
      </c>
      <c r="AG30" s="48">
        <v>3376.71</v>
      </c>
      <c r="AH30" s="41" t="s">
        <v>133</v>
      </c>
      <c r="AI30" s="148" t="s">
        <v>136</v>
      </c>
      <c r="AJ30" s="42">
        <v>0</v>
      </c>
      <c r="AK30" s="41" t="s">
        <v>133</v>
      </c>
      <c r="AL30" s="148" t="s">
        <v>137</v>
      </c>
      <c r="AM30" s="48">
        <v>0</v>
      </c>
      <c r="AN30" s="41" t="s">
        <v>133</v>
      </c>
      <c r="AO30" s="148"/>
      <c r="AP30" s="42">
        <v>0</v>
      </c>
      <c r="AQ30" s="43">
        <f t="shared" si="6"/>
        <v>4689.2375000000002</v>
      </c>
      <c r="AR30" s="149">
        <f t="shared" si="4"/>
        <v>12617.5075</v>
      </c>
      <c r="AS30" s="152"/>
    </row>
    <row r="31" spans="1:45" s="46" customFormat="1" ht="30" customHeight="1" x14ac:dyDescent="0.25">
      <c r="B31" s="39" t="s">
        <v>128</v>
      </c>
      <c r="C31" s="151" t="s">
        <v>167</v>
      </c>
      <c r="D31" s="47" t="s">
        <v>17</v>
      </c>
      <c r="E31" s="40" t="s">
        <v>168</v>
      </c>
      <c r="F31" s="41" t="s">
        <v>131</v>
      </c>
      <c r="G31" s="41" t="s">
        <v>132</v>
      </c>
      <c r="H31" s="236" t="s">
        <v>248</v>
      </c>
      <c r="I31" s="153">
        <v>29379.5</v>
      </c>
      <c r="J31" s="41" t="s">
        <v>131</v>
      </c>
      <c r="K31" s="147">
        <v>1311</v>
      </c>
      <c r="L31" s="48">
        <v>0</v>
      </c>
      <c r="M31" s="41" t="s">
        <v>131</v>
      </c>
      <c r="N31" s="147">
        <v>1713</v>
      </c>
      <c r="O31" s="153">
        <v>808.5</v>
      </c>
      <c r="P31" s="48">
        <v>1144</v>
      </c>
      <c r="Q31" s="48">
        <f t="shared" si="0"/>
        <v>881.38499999999999</v>
      </c>
      <c r="R31" s="41" t="s">
        <v>131</v>
      </c>
      <c r="S31" s="147">
        <v>1712</v>
      </c>
      <c r="T31" s="43">
        <f t="shared" si="1"/>
        <v>2025.385</v>
      </c>
      <c r="U31" s="41" t="s">
        <v>131</v>
      </c>
      <c r="V31" s="147"/>
      <c r="W31" s="43">
        <v>0</v>
      </c>
      <c r="X31" s="43">
        <f t="shared" si="5"/>
        <v>32213.384999999998</v>
      </c>
      <c r="Y31" s="41" t="s">
        <v>133</v>
      </c>
      <c r="Z31" s="147">
        <v>1431</v>
      </c>
      <c r="AA31" s="43">
        <f t="shared" si="7"/>
        <v>2497.2575000000002</v>
      </c>
      <c r="AB31" s="41" t="s">
        <v>133</v>
      </c>
      <c r="AC31" s="148" t="s">
        <v>134</v>
      </c>
      <c r="AD31" s="48">
        <v>0</v>
      </c>
      <c r="AE31" s="41" t="s">
        <v>133</v>
      </c>
      <c r="AF31" s="148" t="s">
        <v>135</v>
      </c>
      <c r="AG31" s="48">
        <v>7848.7</v>
      </c>
      <c r="AH31" s="41" t="s">
        <v>133</v>
      </c>
      <c r="AI31" s="148" t="s">
        <v>136</v>
      </c>
      <c r="AJ31" s="42">
        <v>0</v>
      </c>
      <c r="AK31" s="41" t="s">
        <v>133</v>
      </c>
      <c r="AL31" s="148" t="s">
        <v>137</v>
      </c>
      <c r="AM31" s="48">
        <v>0</v>
      </c>
      <c r="AN31" s="41" t="s">
        <v>133</v>
      </c>
      <c r="AO31" s="148"/>
      <c r="AP31" s="42">
        <v>0</v>
      </c>
      <c r="AQ31" s="43">
        <f t="shared" si="6"/>
        <v>10345.9575</v>
      </c>
      <c r="AR31" s="149">
        <f t="shared" si="4"/>
        <v>21867.427499999998</v>
      </c>
      <c r="AS31" s="152"/>
    </row>
    <row r="32" spans="1:45" s="46" customFormat="1" ht="30" customHeight="1" x14ac:dyDescent="0.25">
      <c r="B32" s="39" t="s">
        <v>128</v>
      </c>
      <c r="C32" s="151" t="s">
        <v>169</v>
      </c>
      <c r="D32" s="47" t="s">
        <v>91</v>
      </c>
      <c r="E32" s="40" t="s">
        <v>149</v>
      </c>
      <c r="F32" s="41" t="s">
        <v>131</v>
      </c>
      <c r="G32" s="41" t="s">
        <v>132</v>
      </c>
      <c r="H32" s="236" t="s">
        <v>253</v>
      </c>
      <c r="I32" s="48">
        <v>15441.5</v>
      </c>
      <c r="J32" s="41" t="s">
        <v>131</v>
      </c>
      <c r="K32" s="147">
        <v>1311</v>
      </c>
      <c r="L32" s="48">
        <v>0</v>
      </c>
      <c r="M32" s="41" t="s">
        <v>131</v>
      </c>
      <c r="N32" s="147">
        <v>1713</v>
      </c>
      <c r="O32" s="48">
        <v>566.5</v>
      </c>
      <c r="P32" s="48">
        <v>835.5</v>
      </c>
      <c r="Q32" s="48">
        <f t="shared" si="0"/>
        <v>463.245</v>
      </c>
      <c r="R32" s="41" t="s">
        <v>131</v>
      </c>
      <c r="S32" s="147">
        <v>1712</v>
      </c>
      <c r="T32" s="43">
        <f t="shared" si="1"/>
        <v>1298.7449999999999</v>
      </c>
      <c r="U32" s="41" t="s">
        <v>131</v>
      </c>
      <c r="V32" s="147"/>
      <c r="W32" s="43">
        <v>0</v>
      </c>
      <c r="X32" s="43">
        <f t="shared" si="5"/>
        <v>17306.744999999999</v>
      </c>
      <c r="Y32" s="41" t="s">
        <v>133</v>
      </c>
      <c r="Z32" s="147">
        <v>1431</v>
      </c>
      <c r="AA32" s="43">
        <f t="shared" si="7"/>
        <v>1312.5275000000001</v>
      </c>
      <c r="AB32" s="41" t="s">
        <v>133</v>
      </c>
      <c r="AC32" s="148" t="s">
        <v>134</v>
      </c>
      <c r="AD32" s="48">
        <v>0</v>
      </c>
      <c r="AE32" s="41" t="s">
        <v>133</v>
      </c>
      <c r="AF32" s="148" t="s">
        <v>135</v>
      </c>
      <c r="AG32" s="48">
        <v>3376.71</v>
      </c>
      <c r="AH32" s="41" t="s">
        <v>133</v>
      </c>
      <c r="AI32" s="148" t="s">
        <v>136</v>
      </c>
      <c r="AJ32" s="42">
        <v>0</v>
      </c>
      <c r="AK32" s="41" t="s">
        <v>133</v>
      </c>
      <c r="AL32" s="148" t="s">
        <v>137</v>
      </c>
      <c r="AM32" s="48">
        <v>0</v>
      </c>
      <c r="AN32" s="41" t="s">
        <v>133</v>
      </c>
      <c r="AO32" s="148"/>
      <c r="AP32" s="42">
        <v>0</v>
      </c>
      <c r="AQ32" s="43">
        <f t="shared" si="6"/>
        <v>4689.2375000000002</v>
      </c>
      <c r="AR32" s="149">
        <f t="shared" si="4"/>
        <v>12617.5075</v>
      </c>
      <c r="AS32" s="152"/>
    </row>
    <row r="33" spans="1:45" s="57" customFormat="1" ht="30" customHeight="1" x14ac:dyDescent="0.25">
      <c r="B33" s="39" t="s">
        <v>128</v>
      </c>
      <c r="C33" s="151" t="s">
        <v>170</v>
      </c>
      <c r="D33" s="47" t="s">
        <v>93</v>
      </c>
      <c r="E33" s="40" t="s">
        <v>149</v>
      </c>
      <c r="F33" s="41" t="s">
        <v>131</v>
      </c>
      <c r="G33" s="241" t="s">
        <v>132</v>
      </c>
      <c r="H33" s="244" t="s">
        <v>252</v>
      </c>
      <c r="I33" s="242">
        <v>15441.5</v>
      </c>
      <c r="J33" s="41" t="s">
        <v>131</v>
      </c>
      <c r="K33" s="147">
        <v>1311</v>
      </c>
      <c r="L33" s="48">
        <v>0</v>
      </c>
      <c r="M33" s="41" t="s">
        <v>131</v>
      </c>
      <c r="N33" s="147">
        <v>1713</v>
      </c>
      <c r="O33" s="48">
        <v>566.5</v>
      </c>
      <c r="P33" s="48">
        <v>835.5</v>
      </c>
      <c r="Q33" s="48">
        <f t="shared" si="0"/>
        <v>463.245</v>
      </c>
      <c r="R33" s="41" t="s">
        <v>131</v>
      </c>
      <c r="S33" s="147">
        <v>1712</v>
      </c>
      <c r="T33" s="43">
        <f t="shared" si="1"/>
        <v>1298.7449999999999</v>
      </c>
      <c r="U33" s="41" t="s">
        <v>131</v>
      </c>
      <c r="V33" s="147"/>
      <c r="W33" s="43">
        <v>0</v>
      </c>
      <c r="X33" s="43">
        <f t="shared" si="5"/>
        <v>17306.744999999999</v>
      </c>
      <c r="Y33" s="41" t="s">
        <v>133</v>
      </c>
      <c r="Z33" s="147">
        <v>1431</v>
      </c>
      <c r="AA33" s="43">
        <f t="shared" si="7"/>
        <v>1312.5275000000001</v>
      </c>
      <c r="AB33" s="41" t="s">
        <v>133</v>
      </c>
      <c r="AC33" s="148" t="s">
        <v>134</v>
      </c>
      <c r="AD33" s="48">
        <v>0</v>
      </c>
      <c r="AE33" s="41" t="s">
        <v>133</v>
      </c>
      <c r="AF33" s="148" t="s">
        <v>135</v>
      </c>
      <c r="AG33" s="48">
        <v>3376.71</v>
      </c>
      <c r="AH33" s="41" t="s">
        <v>133</v>
      </c>
      <c r="AI33" s="148" t="s">
        <v>136</v>
      </c>
      <c r="AJ33" s="42">
        <v>0</v>
      </c>
      <c r="AK33" s="41" t="s">
        <v>133</v>
      </c>
      <c r="AL33" s="148" t="s">
        <v>137</v>
      </c>
      <c r="AM33" s="48">
        <v>0</v>
      </c>
      <c r="AN33" s="41" t="s">
        <v>133</v>
      </c>
      <c r="AO33" s="148"/>
      <c r="AP33" s="42">
        <v>0</v>
      </c>
      <c r="AQ33" s="43">
        <f t="shared" si="6"/>
        <v>4689.2375000000002</v>
      </c>
      <c r="AR33" s="149">
        <f t="shared" si="4"/>
        <v>12617.5075</v>
      </c>
      <c r="AS33" s="152"/>
    </row>
    <row r="34" spans="1:45" s="46" customFormat="1" ht="30" customHeight="1" thickBot="1" x14ac:dyDescent="0.3">
      <c r="B34" s="39" t="s">
        <v>128</v>
      </c>
      <c r="C34" s="151" t="s">
        <v>171</v>
      </c>
      <c r="D34" s="47" t="s">
        <v>172</v>
      </c>
      <c r="E34" s="40" t="s">
        <v>130</v>
      </c>
      <c r="F34" s="41" t="s">
        <v>131</v>
      </c>
      <c r="G34" s="241" t="s">
        <v>132</v>
      </c>
      <c r="H34" s="245" t="s">
        <v>252</v>
      </c>
      <c r="I34" s="243">
        <v>6322.35</v>
      </c>
      <c r="J34" s="41" t="s">
        <v>131</v>
      </c>
      <c r="K34" s="147">
        <v>1311</v>
      </c>
      <c r="L34" s="48">
        <v>0</v>
      </c>
      <c r="M34" s="41" t="s">
        <v>131</v>
      </c>
      <c r="N34" s="147">
        <v>1713</v>
      </c>
      <c r="O34" s="153">
        <v>351.5</v>
      </c>
      <c r="P34" s="48">
        <v>406.32</v>
      </c>
      <c r="Q34" s="48">
        <f t="shared" si="0"/>
        <v>189.6705</v>
      </c>
      <c r="R34" s="41" t="s">
        <v>131</v>
      </c>
      <c r="S34" s="147">
        <v>1712</v>
      </c>
      <c r="T34" s="43">
        <f>(P34+Q34)</f>
        <v>595.9905</v>
      </c>
      <c r="U34" s="41" t="s">
        <v>131</v>
      </c>
      <c r="V34" s="41"/>
      <c r="W34" s="43">
        <v>0</v>
      </c>
      <c r="X34" s="43">
        <f t="shared" si="5"/>
        <v>7269.8405000000002</v>
      </c>
      <c r="Y34" s="41" t="s">
        <v>133</v>
      </c>
      <c r="Z34" s="147">
        <v>1431</v>
      </c>
      <c r="AA34" s="43">
        <f>(I34*8.5%)</f>
        <v>537.39975000000004</v>
      </c>
      <c r="AB34" s="41" t="s">
        <v>133</v>
      </c>
      <c r="AC34" s="148" t="s">
        <v>134</v>
      </c>
      <c r="AD34" s="48">
        <v>0</v>
      </c>
      <c r="AE34" s="41" t="s">
        <v>133</v>
      </c>
      <c r="AF34" s="148" t="s">
        <v>135</v>
      </c>
      <c r="AG34" s="48">
        <v>1005.65</v>
      </c>
      <c r="AH34" s="41" t="s">
        <v>133</v>
      </c>
      <c r="AI34" s="148" t="s">
        <v>136</v>
      </c>
      <c r="AJ34" s="42">
        <v>0</v>
      </c>
      <c r="AK34" s="41" t="s">
        <v>133</v>
      </c>
      <c r="AL34" s="148" t="s">
        <v>137</v>
      </c>
      <c r="AM34" s="48">
        <v>0</v>
      </c>
      <c r="AN34" s="41" t="s">
        <v>133</v>
      </c>
      <c r="AO34" s="148"/>
      <c r="AP34" s="42">
        <v>0</v>
      </c>
      <c r="AQ34" s="43">
        <f>(AA34+AD34+AG34+AJ34+AM34+AP34)</f>
        <v>1543.0497500000001</v>
      </c>
      <c r="AR34" s="149">
        <f>(X34-AQ34)</f>
        <v>5726.7907500000001</v>
      </c>
    </row>
    <row r="35" spans="1:45" s="67" customFormat="1" ht="21" customHeight="1" thickBot="1" x14ac:dyDescent="0.3">
      <c r="A35" s="62"/>
      <c r="B35" s="105"/>
      <c r="C35" s="63"/>
      <c r="D35" s="63" t="s">
        <v>75</v>
      </c>
      <c r="E35" s="63"/>
      <c r="F35" s="64"/>
      <c r="G35" s="65"/>
      <c r="H35" s="239"/>
      <c r="I35" s="238">
        <f>SUM(I5:I34)</f>
        <v>252345.15000000005</v>
      </c>
      <c r="J35" s="64"/>
      <c r="K35" s="64"/>
      <c r="L35" s="64">
        <f>SUM(L5:L34)</f>
        <v>2428.5000000000009</v>
      </c>
      <c r="M35" s="64"/>
      <c r="N35" s="64"/>
      <c r="O35" s="64">
        <f>SUM(O5:O34)</f>
        <v>10867.169999999998</v>
      </c>
      <c r="P35" s="64">
        <f>SUM(P5:P34)</f>
        <v>14870.02</v>
      </c>
      <c r="Q35" s="64">
        <f>SUM(Q5:Q34)</f>
        <v>7570.3545000000013</v>
      </c>
      <c r="R35" s="64"/>
      <c r="S35" s="64"/>
      <c r="T35" s="64">
        <f>SUM(T5:T34)</f>
        <v>22440.374499999998</v>
      </c>
      <c r="U35" s="64"/>
      <c r="V35" s="106"/>
      <c r="W35" s="64">
        <f>SUM(W5:W33)</f>
        <v>0</v>
      </c>
      <c r="X35" s="64">
        <f>SUM(X5:X34)</f>
        <v>288081.19449999993</v>
      </c>
      <c r="Y35" s="64"/>
      <c r="Z35" s="106"/>
      <c r="AA35" s="64">
        <f>SUM(AA5:AA34)</f>
        <v>21449.341050000003</v>
      </c>
      <c r="AB35" s="64"/>
      <c r="AC35" s="106"/>
      <c r="AD35" s="64">
        <f>SUM(AD5:AD34)</f>
        <v>21047.230000000003</v>
      </c>
      <c r="AE35" s="64"/>
      <c r="AF35" s="106"/>
      <c r="AG35" s="64">
        <f>SUM(AG5:AG34)</f>
        <v>47750.22</v>
      </c>
      <c r="AH35" s="64"/>
      <c r="AI35" s="106"/>
      <c r="AJ35" s="64">
        <f>SUM(AJ5:AJ34)</f>
        <v>1170.4002000000003</v>
      </c>
      <c r="AK35" s="64"/>
      <c r="AL35" s="106"/>
      <c r="AM35" s="64">
        <f>SUM(AM5:AM34)</f>
        <v>0</v>
      </c>
      <c r="AN35" s="64"/>
      <c r="AO35" s="106"/>
      <c r="AP35" s="64">
        <f>SUM(AP5:AP34)</f>
        <v>0</v>
      </c>
      <c r="AQ35" s="64">
        <f>SUM(AQ5:AQ34)</f>
        <v>91417.191250000018</v>
      </c>
      <c r="AR35" s="64">
        <f>SUM(AR5:AR34)</f>
        <v>196664.00325000001</v>
      </c>
      <c r="AS35" s="108"/>
    </row>
    <row r="36" spans="1:45" ht="10.5" customHeight="1" x14ac:dyDescent="0.25">
      <c r="A36" s="68"/>
      <c r="B36" s="34"/>
      <c r="C36" s="33"/>
      <c r="D36" s="69"/>
      <c r="E36" s="69"/>
      <c r="F36" s="70"/>
      <c r="G36" s="70"/>
      <c r="H36" s="168"/>
      <c r="I36" s="70"/>
      <c r="J36" s="70"/>
      <c r="K36" s="70"/>
      <c r="L36" s="70"/>
      <c r="M36" s="70"/>
      <c r="N36" s="155"/>
      <c r="O36" s="70"/>
      <c r="P36" s="70"/>
      <c r="Q36" s="70"/>
      <c r="R36" s="70"/>
      <c r="S36" s="155"/>
      <c r="T36" s="70"/>
      <c r="U36" s="70"/>
      <c r="V36" s="155"/>
      <c r="W36" s="70"/>
      <c r="X36" s="70"/>
      <c r="Y36" s="70"/>
      <c r="Z36" s="155"/>
      <c r="AA36" s="70"/>
      <c r="AB36" s="70"/>
      <c r="AC36" s="155"/>
      <c r="AD36" s="70"/>
      <c r="AE36" s="70"/>
      <c r="AF36" s="155"/>
      <c r="AG36" s="70"/>
      <c r="AH36" s="70"/>
      <c r="AI36" s="155"/>
      <c r="AJ36" s="70"/>
      <c r="AK36" s="70"/>
      <c r="AL36" s="155"/>
      <c r="AM36" s="70"/>
      <c r="AN36" s="70"/>
      <c r="AO36" s="155"/>
      <c r="AP36" s="70"/>
      <c r="AQ36" s="70"/>
      <c r="AR36" s="70"/>
      <c r="AS36" s="34"/>
    </row>
    <row r="37" spans="1:45" ht="16.5" x14ac:dyDescent="0.25">
      <c r="A37" s="34"/>
      <c r="B37" s="34"/>
      <c r="C37" s="71"/>
      <c r="D37" s="168" t="s">
        <v>98</v>
      </c>
      <c r="E37" s="168"/>
      <c r="F37" s="168"/>
      <c r="G37" s="168"/>
      <c r="H37" s="74"/>
      <c r="I37" s="168"/>
      <c r="J37" s="116"/>
      <c r="K37" s="116"/>
      <c r="M37" s="116"/>
      <c r="N37" s="117"/>
      <c r="O37" s="72"/>
      <c r="P37" s="73"/>
      <c r="Q37" s="322" t="s">
        <v>99</v>
      </c>
      <c r="R37" s="322"/>
      <c r="S37" s="322"/>
      <c r="T37" s="322"/>
      <c r="U37" s="322"/>
      <c r="V37" s="322"/>
      <c r="W37" s="322"/>
      <c r="X37" s="322"/>
      <c r="Y37" s="34"/>
      <c r="Z37" s="34"/>
      <c r="AA37" s="34"/>
      <c r="AB37" s="34"/>
      <c r="AC37" s="34"/>
      <c r="AE37" s="34"/>
      <c r="AF37" s="34"/>
      <c r="AG37" s="34"/>
      <c r="AH37" s="34"/>
      <c r="AI37" s="34"/>
      <c r="AJ37" s="322" t="s">
        <v>100</v>
      </c>
      <c r="AK37" s="322"/>
      <c r="AL37" s="322"/>
      <c r="AM37" s="322"/>
      <c r="AN37" s="322"/>
      <c r="AO37" s="322"/>
      <c r="AP37" s="322"/>
      <c r="AQ37" s="322"/>
      <c r="AR37" s="322"/>
    </row>
    <row r="38" spans="1:45" ht="22.5" customHeight="1" x14ac:dyDescent="0.25">
      <c r="A38" s="34"/>
      <c r="B38" s="34"/>
      <c r="C38" s="69"/>
      <c r="D38" s="74"/>
      <c r="E38" s="74"/>
      <c r="F38" s="74"/>
      <c r="G38" s="74"/>
      <c r="H38" s="168"/>
      <c r="I38" s="74"/>
      <c r="J38" s="74"/>
      <c r="K38" s="74"/>
      <c r="M38" s="74"/>
      <c r="N38" s="119"/>
      <c r="O38" s="74"/>
      <c r="P38" s="73"/>
      <c r="Q38" s="73"/>
      <c r="R38" s="74"/>
      <c r="S38" s="119"/>
      <c r="U38" s="74"/>
      <c r="V38" s="119"/>
      <c r="X38" s="73"/>
      <c r="Y38" s="74"/>
      <c r="Z38" s="119"/>
      <c r="AA38" s="34"/>
      <c r="AB38" s="74"/>
      <c r="AC38" s="119"/>
      <c r="AE38" s="74"/>
      <c r="AF38" s="119"/>
      <c r="AG38" s="34"/>
      <c r="AH38" s="74"/>
      <c r="AI38" s="119"/>
      <c r="AJ38" s="72"/>
      <c r="AK38" s="74"/>
      <c r="AL38" s="119"/>
      <c r="AM38" s="34"/>
      <c r="AN38" s="74"/>
      <c r="AO38" s="119"/>
      <c r="AP38" s="34"/>
      <c r="AR38" s="34"/>
    </row>
    <row r="39" spans="1:45" ht="15.75" x14ac:dyDescent="0.25">
      <c r="A39" s="34"/>
      <c r="B39" s="34"/>
      <c r="C39" s="33"/>
      <c r="D39" s="168" t="s">
        <v>82</v>
      </c>
      <c r="E39" s="168"/>
      <c r="F39" s="168"/>
      <c r="G39" s="168"/>
      <c r="H39" s="168"/>
      <c r="I39" s="168"/>
      <c r="J39" s="116"/>
      <c r="K39" s="116"/>
      <c r="M39" s="116"/>
      <c r="N39" s="117"/>
      <c r="O39" s="73"/>
      <c r="P39" s="73"/>
      <c r="Q39" s="322" t="s">
        <v>83</v>
      </c>
      <c r="R39" s="322"/>
      <c r="S39" s="322"/>
      <c r="T39" s="322"/>
      <c r="U39" s="322"/>
      <c r="V39" s="322"/>
      <c r="W39" s="322"/>
      <c r="X39" s="322"/>
      <c r="Y39" s="34"/>
      <c r="Z39" s="34"/>
      <c r="AA39" s="34"/>
      <c r="AB39" s="34"/>
      <c r="AC39" s="34"/>
      <c r="AE39" s="34"/>
      <c r="AF39" s="34"/>
      <c r="AH39" s="34"/>
      <c r="AI39" s="34"/>
      <c r="AJ39" s="322" t="s">
        <v>84</v>
      </c>
      <c r="AK39" s="322"/>
      <c r="AL39" s="322"/>
      <c r="AM39" s="322"/>
      <c r="AN39" s="322"/>
      <c r="AO39" s="322"/>
      <c r="AP39" s="322"/>
      <c r="AQ39" s="322"/>
      <c r="AR39" s="322"/>
      <c r="AS39" s="34"/>
    </row>
    <row r="40" spans="1:45" ht="15.75" x14ac:dyDescent="0.25">
      <c r="A40" s="34"/>
      <c r="B40" s="34"/>
      <c r="C40" s="33"/>
      <c r="D40" s="168" t="s">
        <v>85</v>
      </c>
      <c r="E40" s="168"/>
      <c r="F40" s="168"/>
      <c r="G40" s="168"/>
      <c r="H40" s="34"/>
      <c r="I40" s="168"/>
      <c r="J40" s="116"/>
      <c r="K40" s="116"/>
      <c r="M40" s="116"/>
      <c r="N40" s="117"/>
      <c r="O40" s="73"/>
      <c r="P40" s="73"/>
      <c r="Q40" s="322" t="s">
        <v>86</v>
      </c>
      <c r="R40" s="322"/>
      <c r="S40" s="322"/>
      <c r="T40" s="322"/>
      <c r="U40" s="322"/>
      <c r="V40" s="322"/>
      <c r="W40" s="322"/>
      <c r="X40" s="322"/>
      <c r="Y40" s="34"/>
      <c r="Z40" s="34"/>
      <c r="AA40" s="34"/>
      <c r="AB40" s="34"/>
      <c r="AC40" s="34"/>
      <c r="AE40" s="34"/>
      <c r="AF40" s="34"/>
      <c r="AH40" s="34"/>
      <c r="AI40" s="34"/>
      <c r="AJ40" s="322" t="s">
        <v>87</v>
      </c>
      <c r="AK40" s="322"/>
      <c r="AL40" s="322"/>
      <c r="AM40" s="322"/>
      <c r="AN40" s="322"/>
      <c r="AO40" s="322"/>
      <c r="AP40" s="322"/>
      <c r="AQ40" s="322"/>
      <c r="AR40" s="322"/>
      <c r="AS40" s="34"/>
    </row>
    <row r="41" spans="1:45" x14ac:dyDescent="0.25">
      <c r="A41" s="34"/>
      <c r="B41" s="34"/>
      <c r="C41" s="33"/>
      <c r="D41" s="33"/>
      <c r="E41" s="33"/>
      <c r="F41" s="34"/>
      <c r="G41" s="34"/>
      <c r="H41" s="34"/>
      <c r="I41" s="34"/>
      <c r="J41" s="34"/>
      <c r="K41" s="34"/>
      <c r="L41" s="34"/>
      <c r="M41" s="34"/>
      <c r="N41" s="121"/>
      <c r="O41" s="34"/>
      <c r="R41" s="34"/>
      <c r="S41" s="121"/>
      <c r="U41" s="34"/>
      <c r="V41" s="121"/>
      <c r="X41" s="34"/>
      <c r="Y41" s="34"/>
      <c r="Z41" s="121"/>
      <c r="AA41" s="34"/>
      <c r="AB41" s="34"/>
      <c r="AC41" s="121"/>
      <c r="AD41" s="70"/>
      <c r="AE41" s="34"/>
      <c r="AF41" s="121"/>
      <c r="AH41" s="34"/>
      <c r="AI41" s="121"/>
      <c r="AK41" s="34"/>
      <c r="AL41" s="121"/>
      <c r="AN41" s="34"/>
      <c r="AO41" s="121"/>
      <c r="AQ41" s="34"/>
      <c r="AR41" s="34"/>
      <c r="AS41" s="34"/>
    </row>
    <row r="42" spans="1:45" x14ac:dyDescent="0.25">
      <c r="C42" s="33"/>
      <c r="D42" s="33"/>
      <c r="E42" s="33"/>
      <c r="F42" s="34"/>
      <c r="G42" s="34"/>
      <c r="H42" s="34"/>
      <c r="I42" s="34"/>
      <c r="J42" s="34"/>
      <c r="K42" s="34"/>
      <c r="L42" s="34"/>
      <c r="M42" s="34"/>
      <c r="N42" s="121"/>
      <c r="O42" s="34"/>
      <c r="P42" s="34"/>
      <c r="Q42" s="34"/>
      <c r="R42" s="34"/>
      <c r="S42" s="121"/>
      <c r="T42" s="70"/>
      <c r="U42" s="34"/>
      <c r="V42" s="121"/>
      <c r="W42" s="70"/>
      <c r="X42" s="34"/>
      <c r="Y42" s="34"/>
      <c r="Z42" s="121"/>
      <c r="AA42" s="34"/>
      <c r="AB42" s="34"/>
      <c r="AC42" s="121"/>
      <c r="AD42" s="34"/>
      <c r="AE42" s="34"/>
      <c r="AF42" s="121"/>
      <c r="AG42" s="34"/>
      <c r="AH42" s="34"/>
      <c r="AI42" s="121"/>
      <c r="AJ42" s="34"/>
      <c r="AK42" s="34"/>
      <c r="AL42" s="121"/>
      <c r="AM42" s="34"/>
      <c r="AN42" s="34"/>
      <c r="AO42" s="121"/>
      <c r="AP42" s="34"/>
      <c r="AQ42" s="34"/>
    </row>
    <row r="43" spans="1:45" x14ac:dyDescent="0.25">
      <c r="C43" s="33"/>
      <c r="D43" s="33"/>
      <c r="E43" s="33"/>
      <c r="F43" s="34"/>
      <c r="G43" s="34"/>
      <c r="H43" s="34"/>
      <c r="I43" s="34"/>
      <c r="J43" s="34"/>
      <c r="K43" s="34"/>
      <c r="L43" s="34"/>
      <c r="M43" s="34"/>
      <c r="N43" s="121"/>
      <c r="O43" s="34"/>
      <c r="P43" s="34"/>
      <c r="Q43" s="34"/>
      <c r="R43" s="34"/>
      <c r="S43" s="121"/>
      <c r="T43" s="70"/>
      <c r="U43" s="34"/>
      <c r="V43" s="121"/>
      <c r="W43" s="70"/>
      <c r="X43" s="34"/>
      <c r="Y43" s="34"/>
      <c r="Z43" s="121"/>
      <c r="AA43" s="34"/>
      <c r="AB43" s="34"/>
      <c r="AC43" s="121"/>
      <c r="AD43" s="34"/>
      <c r="AE43" s="34"/>
      <c r="AF43" s="121"/>
      <c r="AG43" s="34"/>
      <c r="AH43" s="34"/>
      <c r="AI43" s="121"/>
      <c r="AJ43" s="34"/>
      <c r="AK43" s="34"/>
      <c r="AL43" s="121"/>
      <c r="AM43" s="34"/>
      <c r="AN43" s="34"/>
      <c r="AO43" s="121"/>
      <c r="AP43" s="34"/>
      <c r="AQ43" s="34"/>
    </row>
    <row r="44" spans="1:45" x14ac:dyDescent="0.25">
      <c r="C44" s="33"/>
      <c r="D44" s="33"/>
      <c r="E44" s="33"/>
      <c r="F44" s="34"/>
      <c r="G44" s="34"/>
      <c r="H44" s="34"/>
      <c r="I44" s="34"/>
      <c r="J44" s="34"/>
      <c r="K44" s="34"/>
      <c r="L44" s="34"/>
      <c r="M44" s="34"/>
      <c r="N44" s="121"/>
      <c r="O44" s="34"/>
      <c r="P44" s="34"/>
      <c r="Q44" s="34"/>
      <c r="R44" s="34"/>
      <c r="S44" s="121"/>
      <c r="T44" s="70"/>
      <c r="U44" s="34"/>
      <c r="V44" s="121"/>
      <c r="W44" s="70"/>
      <c r="X44" s="34"/>
      <c r="Y44" s="34"/>
      <c r="Z44" s="121"/>
      <c r="AA44" s="34"/>
      <c r="AB44" s="34"/>
      <c r="AC44" s="121"/>
      <c r="AD44" s="34"/>
      <c r="AE44" s="34"/>
      <c r="AF44" s="121"/>
      <c r="AG44" s="34"/>
      <c r="AH44" s="34"/>
      <c r="AI44" s="121"/>
      <c r="AJ44" s="34"/>
      <c r="AK44" s="34"/>
      <c r="AL44" s="121"/>
      <c r="AM44" s="34"/>
      <c r="AN44" s="34"/>
      <c r="AO44" s="121"/>
      <c r="AP44" s="34"/>
      <c r="AQ44" s="34"/>
      <c r="AR44" s="34"/>
    </row>
    <row r="45" spans="1:45" x14ac:dyDescent="0.25">
      <c r="C45" s="33"/>
      <c r="D45" s="33"/>
      <c r="E45" s="33"/>
      <c r="F45" s="34"/>
      <c r="G45" s="34"/>
      <c r="H45" s="34"/>
      <c r="I45" s="34"/>
      <c r="J45" s="34"/>
      <c r="K45" s="34"/>
      <c r="L45" s="34"/>
      <c r="M45" s="34"/>
      <c r="N45" s="121"/>
      <c r="O45" s="34"/>
      <c r="P45" s="34"/>
      <c r="Q45" s="34"/>
      <c r="R45" s="34"/>
      <c r="S45" s="121"/>
      <c r="T45" s="70"/>
      <c r="U45" s="34"/>
      <c r="V45" s="121"/>
      <c r="W45" s="70"/>
      <c r="X45" s="34"/>
      <c r="Y45" s="34"/>
      <c r="Z45" s="121"/>
      <c r="AA45" s="34"/>
      <c r="AB45" s="34"/>
      <c r="AC45" s="121"/>
      <c r="AD45" s="34"/>
      <c r="AE45" s="34"/>
      <c r="AF45" s="121"/>
      <c r="AG45" s="34"/>
      <c r="AH45" s="34"/>
      <c r="AI45" s="121"/>
      <c r="AJ45" s="34"/>
      <c r="AK45" s="34"/>
      <c r="AL45" s="121"/>
      <c r="AM45" s="34"/>
      <c r="AN45" s="34"/>
      <c r="AO45" s="121"/>
      <c r="AP45" s="34"/>
      <c r="AQ45" s="34"/>
      <c r="AR45" s="34"/>
    </row>
    <row r="46" spans="1:45" x14ac:dyDescent="0.25">
      <c r="C46" s="33"/>
      <c r="D46" s="33"/>
      <c r="E46" s="33"/>
      <c r="F46" s="34"/>
      <c r="G46" s="34"/>
      <c r="H46" s="34"/>
      <c r="I46" s="34"/>
      <c r="J46" s="34"/>
      <c r="K46" s="34"/>
      <c r="L46" s="34"/>
      <c r="M46" s="34"/>
      <c r="N46" s="121"/>
      <c r="O46" s="34"/>
      <c r="P46" s="34"/>
      <c r="Q46" s="34"/>
      <c r="R46" s="34"/>
      <c r="S46" s="121"/>
      <c r="T46" s="70"/>
      <c r="U46" s="34"/>
      <c r="V46" s="121"/>
      <c r="W46" s="70"/>
      <c r="X46" s="34"/>
      <c r="Y46" s="34"/>
      <c r="Z46" s="121"/>
      <c r="AA46" s="34"/>
      <c r="AB46" s="34"/>
      <c r="AC46" s="121"/>
      <c r="AD46" s="34"/>
      <c r="AE46" s="34"/>
      <c r="AF46" s="121"/>
      <c r="AG46" s="34"/>
      <c r="AH46" s="34"/>
      <c r="AI46" s="121"/>
      <c r="AJ46" s="34"/>
      <c r="AK46" s="34"/>
      <c r="AL46" s="121"/>
      <c r="AM46" s="34"/>
      <c r="AN46" s="34"/>
      <c r="AO46" s="121"/>
      <c r="AP46" s="34"/>
      <c r="AQ46" s="34"/>
      <c r="AR46" s="34"/>
    </row>
    <row r="47" spans="1:45" x14ac:dyDescent="0.25">
      <c r="C47" s="33"/>
      <c r="D47" s="33"/>
      <c r="E47" s="33"/>
      <c r="F47" s="34"/>
      <c r="G47" s="34"/>
      <c r="H47" s="34"/>
      <c r="I47" s="34"/>
      <c r="J47" s="34"/>
      <c r="K47" s="34"/>
      <c r="L47" s="34"/>
      <c r="M47" s="34"/>
      <c r="N47" s="121"/>
      <c r="O47" s="34"/>
      <c r="P47" s="34"/>
      <c r="Q47" s="34"/>
      <c r="R47" s="34"/>
      <c r="S47" s="121"/>
      <c r="T47" s="70"/>
      <c r="U47" s="34"/>
      <c r="V47" s="121"/>
      <c r="W47" s="70"/>
      <c r="X47" s="34"/>
      <c r="Y47" s="34"/>
      <c r="Z47" s="121"/>
      <c r="AA47" s="34"/>
      <c r="AB47" s="34"/>
      <c r="AC47" s="121"/>
      <c r="AD47" s="34"/>
      <c r="AE47" s="34"/>
      <c r="AF47" s="121"/>
      <c r="AG47" s="34"/>
      <c r="AH47" s="34"/>
      <c r="AI47" s="121"/>
      <c r="AJ47" s="34"/>
      <c r="AK47" s="34"/>
      <c r="AL47" s="121"/>
      <c r="AM47" s="34"/>
      <c r="AN47" s="34"/>
      <c r="AO47" s="121"/>
      <c r="AP47" s="34"/>
      <c r="AQ47" s="34"/>
      <c r="AR47" s="34"/>
    </row>
    <row r="48" spans="1:45" x14ac:dyDescent="0.25">
      <c r="C48" s="33"/>
      <c r="D48" s="33"/>
      <c r="E48" s="33"/>
      <c r="F48" s="34"/>
      <c r="G48" s="34"/>
      <c r="H48" s="34"/>
      <c r="I48" s="34"/>
      <c r="J48" s="34"/>
      <c r="K48" s="34"/>
      <c r="L48" s="34"/>
      <c r="M48" s="34"/>
      <c r="N48" s="121"/>
      <c r="O48" s="34"/>
      <c r="P48" s="34"/>
      <c r="Q48" s="34"/>
      <c r="R48" s="34"/>
      <c r="S48" s="121"/>
      <c r="T48" s="70"/>
      <c r="U48" s="34"/>
      <c r="V48" s="121"/>
      <c r="W48" s="70"/>
      <c r="X48" s="34"/>
      <c r="Y48" s="34"/>
      <c r="Z48" s="121"/>
      <c r="AA48" s="34"/>
      <c r="AB48" s="34"/>
      <c r="AC48" s="121"/>
      <c r="AD48" s="34"/>
      <c r="AE48" s="34"/>
      <c r="AF48" s="121"/>
      <c r="AG48" s="34"/>
      <c r="AH48" s="34"/>
      <c r="AI48" s="121"/>
      <c r="AJ48" s="34"/>
      <c r="AK48" s="34"/>
      <c r="AL48" s="121"/>
      <c r="AM48" s="34"/>
      <c r="AN48" s="34"/>
      <c r="AO48" s="121"/>
      <c r="AP48" s="34"/>
      <c r="AQ48" s="34"/>
    </row>
    <row r="49" spans="3:43" x14ac:dyDescent="0.25">
      <c r="C49" s="33"/>
      <c r="D49" s="33"/>
      <c r="E49" s="33"/>
      <c r="F49" s="34"/>
      <c r="G49" s="34"/>
      <c r="H49" s="34"/>
      <c r="I49" s="34"/>
      <c r="J49" s="34"/>
      <c r="K49" s="34"/>
      <c r="L49" s="34"/>
      <c r="M49" s="34"/>
      <c r="N49" s="121"/>
      <c r="O49" s="34"/>
      <c r="P49" s="34"/>
      <c r="Q49" s="34"/>
      <c r="R49" s="34"/>
      <c r="S49" s="121"/>
      <c r="T49" s="70"/>
      <c r="U49" s="34"/>
      <c r="V49" s="121"/>
      <c r="W49" s="70"/>
      <c r="X49" s="34"/>
      <c r="Y49" s="34"/>
      <c r="Z49" s="121"/>
      <c r="AA49" s="34"/>
      <c r="AB49" s="34"/>
      <c r="AC49" s="121"/>
      <c r="AD49" s="34"/>
      <c r="AE49" s="34"/>
      <c r="AF49" s="121"/>
      <c r="AG49" s="34"/>
      <c r="AH49" s="34"/>
      <c r="AI49" s="121"/>
      <c r="AJ49" s="34"/>
      <c r="AK49" s="34"/>
      <c r="AL49" s="121"/>
      <c r="AM49" s="34"/>
      <c r="AN49" s="34"/>
      <c r="AO49" s="121"/>
      <c r="AP49" s="34"/>
      <c r="AQ49" s="34"/>
    </row>
    <row r="50" spans="3:43" x14ac:dyDescent="0.25">
      <c r="C50" s="33"/>
      <c r="D50" s="33"/>
      <c r="E50" s="33"/>
      <c r="F50" s="34"/>
      <c r="G50" s="34"/>
      <c r="H50" s="34"/>
      <c r="I50" s="34"/>
      <c r="J50" s="34"/>
      <c r="K50" s="34"/>
      <c r="L50" s="34"/>
      <c r="M50" s="34"/>
      <c r="N50" s="121"/>
      <c r="O50" s="34"/>
      <c r="P50" s="34"/>
      <c r="Q50" s="34"/>
      <c r="R50" s="34"/>
      <c r="S50" s="121"/>
      <c r="T50" s="70"/>
      <c r="U50" s="34"/>
      <c r="V50" s="121"/>
      <c r="W50" s="70"/>
      <c r="X50" s="34"/>
      <c r="Y50" s="34"/>
      <c r="Z50" s="121"/>
      <c r="AA50" s="34"/>
      <c r="AB50" s="34"/>
      <c r="AC50" s="121"/>
      <c r="AD50" s="34"/>
      <c r="AE50" s="34"/>
      <c r="AF50" s="121"/>
      <c r="AG50" s="34"/>
      <c r="AH50" s="34"/>
      <c r="AI50" s="121"/>
      <c r="AJ50" s="34"/>
      <c r="AK50" s="34"/>
      <c r="AL50" s="121"/>
      <c r="AM50" s="34"/>
      <c r="AN50" s="34"/>
      <c r="AO50" s="121"/>
      <c r="AP50" s="34"/>
      <c r="AQ50" s="34"/>
    </row>
    <row r="51" spans="3:43" x14ac:dyDescent="0.25">
      <c r="C51" s="33"/>
      <c r="D51" s="33"/>
      <c r="E51" s="33"/>
      <c r="F51" s="34"/>
      <c r="G51" s="34"/>
      <c r="H51" s="34"/>
      <c r="I51" s="34"/>
      <c r="J51" s="34"/>
      <c r="K51" s="34"/>
      <c r="L51" s="34"/>
      <c r="M51" s="34"/>
      <c r="N51" s="121"/>
      <c r="O51" s="34"/>
      <c r="P51" s="34"/>
      <c r="Q51" s="34"/>
      <c r="R51" s="34"/>
      <c r="S51" s="121"/>
      <c r="T51" s="70"/>
      <c r="U51" s="34"/>
      <c r="V51" s="121"/>
      <c r="W51" s="70"/>
      <c r="X51" s="34"/>
      <c r="Y51" s="34"/>
      <c r="Z51" s="121"/>
      <c r="AA51" s="34"/>
      <c r="AB51" s="34"/>
      <c r="AC51" s="121"/>
      <c r="AD51" s="34"/>
      <c r="AE51" s="34"/>
      <c r="AF51" s="121"/>
      <c r="AG51" s="34"/>
      <c r="AH51" s="34"/>
      <c r="AI51" s="121"/>
      <c r="AJ51" s="34"/>
      <c r="AK51" s="34"/>
      <c r="AL51" s="121"/>
      <c r="AM51" s="34"/>
      <c r="AN51" s="34"/>
      <c r="AO51" s="121"/>
      <c r="AP51" s="34"/>
      <c r="AQ51" s="34"/>
    </row>
    <row r="52" spans="3:43" x14ac:dyDescent="0.25">
      <c r="C52" s="33"/>
      <c r="D52" s="33"/>
      <c r="E52" s="33"/>
      <c r="F52" s="34"/>
      <c r="G52" s="34"/>
      <c r="H52" s="34"/>
      <c r="I52" s="34"/>
      <c r="J52" s="34"/>
      <c r="K52" s="34"/>
      <c r="L52" s="34"/>
      <c r="M52" s="34"/>
      <c r="N52" s="121"/>
      <c r="O52" s="34"/>
      <c r="P52" s="34"/>
      <c r="Q52" s="34"/>
      <c r="R52" s="34"/>
      <c r="S52" s="121"/>
      <c r="T52" s="70"/>
      <c r="U52" s="34"/>
      <c r="V52" s="121"/>
      <c r="W52" s="70"/>
      <c r="X52" s="34"/>
      <c r="Y52" s="34"/>
      <c r="Z52" s="121"/>
      <c r="AA52" s="34"/>
      <c r="AB52" s="34"/>
      <c r="AC52" s="121"/>
      <c r="AD52" s="34"/>
      <c r="AE52" s="34"/>
      <c r="AF52" s="121"/>
      <c r="AG52" s="34"/>
      <c r="AH52" s="34"/>
      <c r="AI52" s="121"/>
      <c r="AJ52" s="34"/>
      <c r="AK52" s="34"/>
      <c r="AL52" s="121"/>
      <c r="AM52" s="34"/>
      <c r="AN52" s="34"/>
      <c r="AO52" s="121"/>
      <c r="AP52" s="34"/>
      <c r="AQ52" s="34"/>
    </row>
    <row r="53" spans="3:43" x14ac:dyDescent="0.25">
      <c r="C53" s="33"/>
      <c r="D53" s="33"/>
      <c r="E53" s="33"/>
      <c r="F53" s="34"/>
      <c r="G53" s="34"/>
      <c r="H53" s="34"/>
      <c r="I53" s="34"/>
      <c r="J53" s="34"/>
      <c r="K53" s="34"/>
      <c r="L53" s="34"/>
      <c r="M53" s="34"/>
      <c r="N53" s="121"/>
      <c r="O53" s="34"/>
      <c r="P53" s="34"/>
      <c r="Q53" s="34"/>
      <c r="R53" s="34"/>
      <c r="S53" s="121"/>
      <c r="T53" s="70"/>
      <c r="U53" s="34"/>
      <c r="V53" s="121"/>
      <c r="W53" s="70"/>
      <c r="X53" s="34"/>
      <c r="Y53" s="34"/>
      <c r="Z53" s="121"/>
      <c r="AA53" s="34"/>
      <c r="AB53" s="34"/>
      <c r="AC53" s="121"/>
      <c r="AD53" s="34"/>
      <c r="AE53" s="34"/>
      <c r="AF53" s="121"/>
      <c r="AG53" s="34"/>
      <c r="AH53" s="34"/>
      <c r="AI53" s="121"/>
      <c r="AJ53" s="34"/>
      <c r="AK53" s="34"/>
      <c r="AL53" s="121"/>
      <c r="AM53" s="34"/>
      <c r="AN53" s="34"/>
      <c r="AO53" s="121"/>
      <c r="AP53" s="34"/>
      <c r="AQ53" s="34"/>
    </row>
    <row r="54" spans="3:43" x14ac:dyDescent="0.25">
      <c r="C54" s="33"/>
      <c r="D54" s="33"/>
      <c r="E54" s="33"/>
      <c r="F54" s="34"/>
      <c r="G54" s="34"/>
      <c r="H54" s="34"/>
      <c r="I54" s="34"/>
      <c r="J54" s="34"/>
      <c r="K54" s="34"/>
      <c r="L54" s="34"/>
      <c r="M54" s="34"/>
      <c r="N54" s="121"/>
      <c r="O54" s="34"/>
      <c r="P54" s="34"/>
      <c r="Q54" s="34"/>
      <c r="R54" s="34"/>
      <c r="S54" s="121"/>
      <c r="T54" s="70"/>
      <c r="U54" s="34"/>
      <c r="V54" s="121"/>
      <c r="W54" s="70"/>
      <c r="X54" s="34"/>
      <c r="Y54" s="34"/>
      <c r="Z54" s="121"/>
      <c r="AA54" s="34"/>
      <c r="AB54" s="34"/>
      <c r="AC54" s="121"/>
      <c r="AD54" s="34"/>
      <c r="AE54" s="34"/>
      <c r="AF54" s="121"/>
      <c r="AG54" s="34"/>
      <c r="AH54" s="34"/>
      <c r="AI54" s="121"/>
      <c r="AJ54" s="34"/>
      <c r="AK54" s="34"/>
      <c r="AL54" s="121"/>
      <c r="AM54" s="34"/>
      <c r="AN54" s="34"/>
      <c r="AO54" s="121"/>
      <c r="AP54" s="34"/>
      <c r="AQ54" s="34"/>
    </row>
    <row r="55" spans="3:43" x14ac:dyDescent="0.25">
      <c r="C55" s="33"/>
      <c r="D55" s="33"/>
      <c r="E55" s="33"/>
      <c r="F55" s="34"/>
      <c r="G55" s="34"/>
      <c r="H55" s="34"/>
      <c r="I55" s="34"/>
      <c r="J55" s="34"/>
      <c r="K55" s="34"/>
      <c r="L55" s="34"/>
      <c r="M55" s="34"/>
      <c r="N55" s="121"/>
      <c r="O55" s="34"/>
      <c r="P55" s="34"/>
      <c r="Q55" s="34"/>
      <c r="R55" s="34"/>
      <c r="S55" s="121"/>
      <c r="T55" s="70"/>
      <c r="U55" s="34"/>
      <c r="V55" s="121"/>
      <c r="W55" s="70"/>
      <c r="X55" s="34"/>
      <c r="Y55" s="34"/>
      <c r="Z55" s="121"/>
      <c r="AA55" s="34"/>
      <c r="AB55" s="34"/>
      <c r="AC55" s="121"/>
      <c r="AD55" s="34"/>
      <c r="AE55" s="34"/>
      <c r="AF55" s="121"/>
      <c r="AG55" s="34"/>
      <c r="AH55" s="34"/>
      <c r="AI55" s="121"/>
      <c r="AJ55" s="34"/>
      <c r="AK55" s="34"/>
      <c r="AL55" s="121"/>
      <c r="AM55" s="34"/>
      <c r="AN55" s="34"/>
      <c r="AO55" s="121"/>
      <c r="AP55" s="34"/>
      <c r="AQ55" s="34"/>
    </row>
    <row r="56" spans="3:43" x14ac:dyDescent="0.25">
      <c r="C56" s="33"/>
      <c r="D56" s="33"/>
      <c r="E56" s="33"/>
      <c r="F56" s="34"/>
      <c r="G56" s="34"/>
      <c r="H56" s="34"/>
      <c r="I56" s="34"/>
      <c r="J56" s="34"/>
      <c r="K56" s="34"/>
      <c r="L56" s="34"/>
      <c r="M56" s="34"/>
      <c r="N56" s="121"/>
      <c r="O56" s="34"/>
      <c r="P56" s="34"/>
      <c r="Q56" s="34"/>
      <c r="R56" s="34"/>
      <c r="S56" s="121"/>
      <c r="T56" s="70"/>
      <c r="U56" s="34"/>
      <c r="V56" s="121"/>
      <c r="W56" s="70"/>
      <c r="X56" s="34"/>
      <c r="Y56" s="34"/>
      <c r="Z56" s="121"/>
      <c r="AA56" s="34"/>
      <c r="AB56" s="34"/>
      <c r="AC56" s="121"/>
      <c r="AD56" s="34"/>
      <c r="AE56" s="34"/>
      <c r="AF56" s="121"/>
      <c r="AG56" s="34"/>
      <c r="AH56" s="34"/>
      <c r="AI56" s="121"/>
      <c r="AJ56" s="34"/>
      <c r="AK56" s="34"/>
      <c r="AL56" s="121"/>
      <c r="AM56" s="34"/>
      <c r="AN56" s="34"/>
      <c r="AO56" s="121"/>
      <c r="AP56" s="34"/>
      <c r="AQ56" s="34"/>
    </row>
    <row r="57" spans="3:43" x14ac:dyDescent="0.25">
      <c r="C57" s="71"/>
      <c r="D57" s="75"/>
      <c r="E57" s="75"/>
      <c r="F57" s="34"/>
      <c r="G57" s="34"/>
      <c r="H57" s="34"/>
      <c r="I57" s="34"/>
      <c r="J57" s="34"/>
      <c r="K57" s="34"/>
      <c r="L57" s="34"/>
      <c r="M57" s="34"/>
      <c r="N57" s="121"/>
      <c r="O57" s="34"/>
      <c r="P57" s="34"/>
      <c r="Q57" s="34"/>
      <c r="R57" s="34"/>
      <c r="S57" s="121"/>
      <c r="T57" s="70"/>
      <c r="U57" s="34"/>
      <c r="V57" s="121"/>
      <c r="W57" s="70"/>
      <c r="X57" s="34"/>
      <c r="Y57" s="34"/>
      <c r="Z57" s="121"/>
      <c r="AA57" s="34"/>
      <c r="AB57" s="34"/>
      <c r="AC57" s="121"/>
      <c r="AD57" s="34"/>
      <c r="AE57" s="34"/>
      <c r="AF57" s="121"/>
      <c r="AG57" s="34"/>
      <c r="AH57" s="34"/>
      <c r="AI57" s="121"/>
      <c r="AJ57" s="34"/>
      <c r="AK57" s="34"/>
      <c r="AL57" s="121"/>
      <c r="AM57" s="34"/>
      <c r="AN57" s="34"/>
      <c r="AO57" s="121"/>
      <c r="AP57" s="34"/>
      <c r="AQ57" s="34"/>
    </row>
    <row r="58" spans="3:43" x14ac:dyDescent="0.25">
      <c r="C58" s="71"/>
      <c r="D58" s="75"/>
      <c r="E58" s="75"/>
      <c r="F58" s="34"/>
      <c r="G58" s="34"/>
      <c r="H58" s="34"/>
      <c r="I58" s="34"/>
      <c r="J58" s="34"/>
      <c r="K58" s="34"/>
      <c r="L58" s="34"/>
      <c r="M58" s="34"/>
      <c r="N58" s="121"/>
      <c r="O58" s="34"/>
      <c r="P58" s="34"/>
      <c r="Q58" s="34"/>
      <c r="R58" s="34"/>
      <c r="S58" s="121"/>
      <c r="T58" s="70"/>
      <c r="U58" s="34"/>
      <c r="V58" s="121"/>
      <c r="W58" s="70"/>
      <c r="X58" s="34"/>
      <c r="Y58" s="34"/>
      <c r="Z58" s="121"/>
      <c r="AA58" s="34"/>
      <c r="AB58" s="34"/>
      <c r="AC58" s="121"/>
      <c r="AD58" s="34"/>
      <c r="AE58" s="34"/>
      <c r="AF58" s="121"/>
      <c r="AG58" s="34"/>
      <c r="AH58" s="34"/>
      <c r="AI58" s="121"/>
      <c r="AJ58" s="34"/>
      <c r="AK58" s="34"/>
      <c r="AL58" s="121"/>
      <c r="AM58" s="34"/>
      <c r="AN58" s="34"/>
      <c r="AO58" s="121"/>
      <c r="AP58" s="34"/>
      <c r="AQ58" s="34"/>
    </row>
    <row r="59" spans="3:43" x14ac:dyDescent="0.25">
      <c r="C59" s="71"/>
      <c r="D59" s="75"/>
      <c r="E59" s="75"/>
      <c r="F59" s="34"/>
      <c r="G59" s="34"/>
      <c r="H59" s="34"/>
      <c r="I59" s="34"/>
      <c r="J59" s="34"/>
      <c r="K59" s="34"/>
      <c r="L59" s="34"/>
      <c r="M59" s="34"/>
      <c r="N59" s="121"/>
      <c r="O59" s="34"/>
      <c r="P59" s="34"/>
      <c r="Q59" s="34"/>
      <c r="R59" s="34"/>
      <c r="S59" s="121"/>
      <c r="T59" s="70"/>
      <c r="U59" s="34"/>
      <c r="V59" s="121"/>
      <c r="W59" s="70"/>
      <c r="X59" s="34"/>
      <c r="Y59" s="34"/>
      <c r="Z59" s="121"/>
      <c r="AA59" s="34"/>
      <c r="AB59" s="34"/>
      <c r="AC59" s="121"/>
      <c r="AD59" s="34"/>
      <c r="AE59" s="34"/>
      <c r="AF59" s="121"/>
      <c r="AG59" s="34"/>
      <c r="AH59" s="34"/>
      <c r="AI59" s="121"/>
      <c r="AJ59" s="34"/>
      <c r="AK59" s="34"/>
      <c r="AL59" s="121"/>
      <c r="AM59" s="34"/>
      <c r="AN59" s="34"/>
      <c r="AO59" s="121"/>
      <c r="AP59" s="34"/>
      <c r="AQ59" s="34"/>
    </row>
    <row r="60" spans="3:43" x14ac:dyDescent="0.25">
      <c r="C60" s="71"/>
      <c r="D60" s="75"/>
      <c r="E60" s="75"/>
      <c r="F60" s="34"/>
      <c r="G60" s="34"/>
      <c r="H60" s="34"/>
      <c r="I60" s="34"/>
      <c r="J60" s="34"/>
      <c r="K60" s="34"/>
      <c r="L60" s="34"/>
      <c r="M60" s="34"/>
      <c r="N60" s="121"/>
      <c r="O60" s="34"/>
      <c r="P60" s="34"/>
      <c r="Q60" s="34"/>
      <c r="R60" s="34"/>
      <c r="S60" s="121"/>
      <c r="T60" s="70"/>
      <c r="U60" s="34"/>
      <c r="V60" s="121"/>
      <c r="W60" s="70"/>
      <c r="X60" s="34"/>
      <c r="Y60" s="34"/>
      <c r="Z60" s="121"/>
      <c r="AA60" s="34"/>
      <c r="AB60" s="34"/>
      <c r="AC60" s="121"/>
      <c r="AD60" s="34"/>
      <c r="AE60" s="34"/>
      <c r="AF60" s="121"/>
      <c r="AG60" s="34"/>
      <c r="AH60" s="34"/>
      <c r="AI60" s="121"/>
      <c r="AJ60" s="34"/>
      <c r="AK60" s="34"/>
      <c r="AL60" s="121"/>
      <c r="AM60" s="34"/>
      <c r="AN60" s="34"/>
      <c r="AO60" s="121"/>
      <c r="AP60" s="34"/>
      <c r="AQ60" s="34"/>
    </row>
    <row r="61" spans="3:43" x14ac:dyDescent="0.25">
      <c r="C61" s="33"/>
      <c r="D61" s="33"/>
      <c r="E61" s="33"/>
      <c r="F61" s="34"/>
      <c r="G61" s="34"/>
      <c r="H61" s="34"/>
      <c r="I61" s="34"/>
      <c r="J61" s="34"/>
      <c r="K61" s="34"/>
      <c r="L61" s="34"/>
      <c r="M61" s="34"/>
      <c r="N61" s="121"/>
      <c r="O61" s="34"/>
      <c r="P61" s="34"/>
      <c r="Q61" s="34"/>
      <c r="R61" s="34"/>
      <c r="S61" s="121"/>
      <c r="T61" s="70"/>
      <c r="U61" s="34"/>
      <c r="V61" s="121"/>
      <c r="W61" s="70"/>
      <c r="X61" s="34"/>
      <c r="Y61" s="34"/>
      <c r="Z61" s="121"/>
      <c r="AB61" s="34"/>
      <c r="AC61" s="121"/>
      <c r="AE61" s="34"/>
      <c r="AF61" s="121"/>
      <c r="AH61" s="34"/>
      <c r="AI61" s="121"/>
      <c r="AK61" s="34"/>
      <c r="AL61" s="121"/>
      <c r="AN61" s="34"/>
      <c r="AO61" s="121"/>
    </row>
    <row r="62" spans="3:43" x14ac:dyDescent="0.25">
      <c r="C62" s="33"/>
      <c r="D62" s="33"/>
      <c r="E62" s="33"/>
      <c r="F62" s="34"/>
      <c r="G62" s="34"/>
      <c r="H62" s="34"/>
      <c r="I62" s="34"/>
      <c r="J62" s="34"/>
      <c r="K62" s="34"/>
      <c r="L62" s="34"/>
      <c r="M62" s="34"/>
      <c r="N62" s="121"/>
      <c r="O62" s="34"/>
      <c r="P62" s="34"/>
      <c r="Q62" s="34"/>
      <c r="R62" s="34"/>
      <c r="S62" s="121"/>
      <c r="T62" s="70"/>
      <c r="U62" s="34"/>
      <c r="V62" s="121"/>
      <c r="W62" s="70"/>
      <c r="X62" s="34"/>
      <c r="Y62" s="34"/>
      <c r="Z62" s="121"/>
      <c r="AB62" s="34"/>
      <c r="AC62" s="121"/>
      <c r="AE62" s="34"/>
      <c r="AF62" s="121"/>
      <c r="AH62" s="34"/>
      <c r="AI62" s="121"/>
      <c r="AK62" s="34"/>
      <c r="AL62" s="121"/>
      <c r="AN62" s="34"/>
      <c r="AO62" s="121"/>
    </row>
    <row r="63" spans="3:43" x14ac:dyDescent="0.25">
      <c r="C63" s="33"/>
      <c r="D63" s="33"/>
      <c r="E63" s="33"/>
      <c r="F63" s="34"/>
      <c r="G63" s="34"/>
      <c r="H63" s="34"/>
      <c r="I63" s="34"/>
      <c r="J63" s="34"/>
      <c r="K63" s="34"/>
      <c r="L63" s="34"/>
      <c r="M63" s="34"/>
      <c r="N63" s="121"/>
      <c r="O63" s="34"/>
      <c r="P63" s="34"/>
      <c r="Q63" s="34"/>
      <c r="R63" s="34"/>
      <c r="S63" s="121"/>
      <c r="T63" s="70"/>
      <c r="U63" s="34"/>
      <c r="V63" s="121"/>
      <c r="W63" s="70"/>
      <c r="X63" s="34"/>
      <c r="Y63" s="34"/>
      <c r="Z63" s="121"/>
      <c r="AB63" s="34"/>
      <c r="AC63" s="121"/>
      <c r="AE63" s="34"/>
      <c r="AF63" s="121"/>
      <c r="AH63" s="34"/>
      <c r="AI63" s="121"/>
      <c r="AK63" s="34"/>
      <c r="AL63" s="121"/>
      <c r="AN63" s="34"/>
      <c r="AO63" s="121"/>
    </row>
    <row r="64" spans="3:43" x14ac:dyDescent="0.25">
      <c r="C64" s="33"/>
      <c r="D64" s="33"/>
      <c r="E64" s="33"/>
      <c r="F64" s="34"/>
      <c r="G64" s="34"/>
      <c r="H64" s="34"/>
      <c r="I64" s="34"/>
      <c r="J64" s="34"/>
      <c r="K64" s="34"/>
      <c r="L64" s="34"/>
      <c r="M64" s="34"/>
      <c r="N64" s="121"/>
      <c r="O64" s="34"/>
      <c r="P64" s="34"/>
      <c r="Q64" s="34"/>
      <c r="R64" s="34"/>
      <c r="S64" s="121"/>
      <c r="T64" s="70"/>
      <c r="U64" s="34"/>
      <c r="V64" s="121"/>
      <c r="W64" s="70"/>
      <c r="X64" s="34"/>
      <c r="Y64" s="34"/>
      <c r="Z64" s="121"/>
      <c r="AB64" s="34"/>
      <c r="AC64" s="121"/>
      <c r="AE64" s="34"/>
      <c r="AF64" s="121"/>
      <c r="AH64" s="34"/>
      <c r="AI64" s="121"/>
      <c r="AK64" s="34"/>
      <c r="AL64" s="121"/>
      <c r="AN64" s="34"/>
      <c r="AO64" s="121"/>
    </row>
    <row r="65" spans="3:44" x14ac:dyDescent="0.25">
      <c r="C65" s="33"/>
      <c r="D65" s="33"/>
      <c r="E65" s="33"/>
      <c r="F65" s="34"/>
      <c r="G65" s="34"/>
      <c r="H65" s="34"/>
      <c r="I65" s="34"/>
      <c r="J65" s="34"/>
      <c r="K65" s="34"/>
      <c r="L65" s="34"/>
      <c r="M65" s="34"/>
      <c r="N65" s="121"/>
      <c r="O65" s="34"/>
      <c r="P65" s="34"/>
      <c r="Q65" s="34"/>
      <c r="R65" s="34"/>
      <c r="S65" s="121"/>
      <c r="T65" s="70"/>
      <c r="U65" s="34"/>
      <c r="V65" s="121"/>
      <c r="W65" s="70"/>
      <c r="X65" s="34"/>
      <c r="Y65" s="34"/>
      <c r="Z65" s="121"/>
      <c r="AB65" s="34"/>
      <c r="AC65" s="121"/>
      <c r="AE65" s="34"/>
      <c r="AF65" s="121"/>
      <c r="AH65" s="34"/>
      <c r="AI65" s="121"/>
      <c r="AK65" s="34"/>
      <c r="AL65" s="121"/>
      <c r="AN65" s="34"/>
      <c r="AO65" s="121"/>
    </row>
    <row r="66" spans="3:44" x14ac:dyDescent="0.25">
      <c r="C66" s="33"/>
      <c r="D66" s="33"/>
      <c r="E66" s="33"/>
      <c r="F66" s="34"/>
      <c r="G66" s="34"/>
      <c r="H66" s="34"/>
      <c r="I66" s="34"/>
      <c r="J66" s="34"/>
      <c r="K66" s="34"/>
      <c r="L66" s="34"/>
      <c r="M66" s="34"/>
      <c r="N66" s="121"/>
      <c r="O66" s="34"/>
      <c r="P66" s="34"/>
      <c r="Q66" s="34"/>
      <c r="R66" s="34"/>
      <c r="S66" s="121"/>
      <c r="T66" s="70"/>
      <c r="U66" s="34"/>
      <c r="V66" s="121"/>
      <c r="W66" s="70"/>
      <c r="X66" s="34"/>
      <c r="Y66" s="34"/>
      <c r="Z66" s="121"/>
      <c r="AB66" s="34"/>
      <c r="AC66" s="121"/>
      <c r="AE66" s="34"/>
      <c r="AF66" s="121"/>
      <c r="AH66" s="34"/>
      <c r="AI66" s="121"/>
      <c r="AK66" s="34"/>
      <c r="AL66" s="121"/>
      <c r="AN66" s="34"/>
      <c r="AO66" s="121"/>
    </row>
    <row r="67" spans="3:44" ht="13.5" x14ac:dyDescent="0.25">
      <c r="C67" s="69"/>
      <c r="D67" s="69"/>
      <c r="E67" s="69"/>
      <c r="F67" s="34"/>
      <c r="G67" s="34"/>
      <c r="H67" s="34"/>
      <c r="I67" s="34"/>
      <c r="J67" s="34"/>
      <c r="K67" s="34"/>
      <c r="L67" s="34"/>
      <c r="M67" s="34"/>
      <c r="N67" s="121"/>
      <c r="O67" s="70"/>
      <c r="P67" s="34"/>
      <c r="Q67" s="70"/>
      <c r="R67" s="34"/>
      <c r="S67" s="121"/>
      <c r="T67" s="70"/>
      <c r="U67" s="34"/>
      <c r="V67" s="121"/>
      <c r="W67" s="70"/>
      <c r="X67" s="34"/>
      <c r="Y67" s="34"/>
      <c r="Z67" s="121"/>
      <c r="AA67" s="34"/>
      <c r="AB67" s="34"/>
      <c r="AC67" s="121"/>
      <c r="AD67" s="34"/>
      <c r="AE67" s="34"/>
      <c r="AF67" s="121"/>
      <c r="AG67" s="34"/>
      <c r="AH67" s="34"/>
      <c r="AI67" s="121"/>
      <c r="AJ67" s="34"/>
      <c r="AK67" s="34"/>
      <c r="AL67" s="121"/>
      <c r="AM67" s="34"/>
      <c r="AN67" s="34"/>
      <c r="AO67" s="121"/>
      <c r="AP67" s="34"/>
      <c r="AQ67" s="34"/>
    </row>
    <row r="68" spans="3:44" x14ac:dyDescent="0.25">
      <c r="C68" s="33"/>
      <c r="D68" s="33"/>
      <c r="E68" s="33"/>
      <c r="F68" s="34"/>
      <c r="G68" s="34"/>
      <c r="H68" s="34"/>
      <c r="I68" s="34"/>
      <c r="J68" s="34"/>
      <c r="K68" s="34"/>
      <c r="L68" s="34"/>
      <c r="M68" s="34"/>
      <c r="N68" s="121"/>
      <c r="O68" s="34"/>
      <c r="P68" s="34"/>
      <c r="Q68" s="34"/>
      <c r="R68" s="34"/>
      <c r="S68" s="121"/>
      <c r="T68" s="34"/>
      <c r="U68" s="34"/>
      <c r="V68" s="121"/>
      <c r="W68" s="34"/>
      <c r="X68" s="34"/>
      <c r="Y68" s="34"/>
      <c r="Z68" s="121"/>
      <c r="AA68" s="34"/>
      <c r="AB68" s="34"/>
      <c r="AC68" s="121"/>
      <c r="AD68" s="34"/>
      <c r="AE68" s="34"/>
      <c r="AF68" s="121"/>
      <c r="AG68" s="34"/>
      <c r="AH68" s="34"/>
      <c r="AI68" s="121"/>
      <c r="AJ68" s="34"/>
      <c r="AK68" s="34"/>
      <c r="AL68" s="121"/>
      <c r="AM68" s="34"/>
      <c r="AN68" s="34"/>
      <c r="AO68" s="121"/>
      <c r="AP68" s="34"/>
      <c r="AQ68" s="34"/>
    </row>
    <row r="69" spans="3:44" x14ac:dyDescent="0.25">
      <c r="C69" s="71"/>
      <c r="D69" s="33"/>
      <c r="E69" s="33"/>
      <c r="F69" s="34"/>
      <c r="G69" s="34"/>
      <c r="H69" s="34"/>
      <c r="I69" s="34"/>
      <c r="J69" s="34"/>
      <c r="K69" s="34"/>
      <c r="L69" s="34"/>
      <c r="M69" s="34"/>
      <c r="N69" s="121"/>
      <c r="O69" s="34"/>
      <c r="P69" s="34"/>
      <c r="Q69" s="34"/>
      <c r="R69" s="34"/>
      <c r="S69" s="121"/>
      <c r="T69" s="34"/>
      <c r="U69" s="34"/>
      <c r="V69" s="121"/>
      <c r="W69" s="34"/>
      <c r="X69" s="34"/>
      <c r="Y69" s="34"/>
      <c r="Z69" s="121"/>
      <c r="AA69" s="34"/>
      <c r="AB69" s="34"/>
      <c r="AC69" s="121"/>
      <c r="AD69" s="34"/>
      <c r="AE69" s="34"/>
      <c r="AF69" s="121"/>
      <c r="AG69" s="34"/>
      <c r="AH69" s="34"/>
      <c r="AI69" s="121"/>
      <c r="AJ69" s="34"/>
      <c r="AK69" s="34"/>
      <c r="AL69" s="121"/>
      <c r="AM69" s="34"/>
      <c r="AN69" s="34"/>
      <c r="AO69" s="121"/>
      <c r="AP69" s="34"/>
      <c r="AQ69" s="34"/>
    </row>
    <row r="70" spans="3:44" x14ac:dyDescent="0.25">
      <c r="C70" s="33"/>
      <c r="D70" s="33"/>
      <c r="E70" s="33"/>
      <c r="F70" s="34"/>
      <c r="G70" s="34"/>
      <c r="H70" s="34"/>
      <c r="I70" s="34"/>
      <c r="J70" s="34"/>
      <c r="K70" s="34"/>
      <c r="L70" s="34"/>
      <c r="M70" s="34"/>
      <c r="N70" s="121"/>
      <c r="O70" s="34"/>
      <c r="P70" s="34"/>
      <c r="Q70" s="34"/>
      <c r="R70" s="34"/>
      <c r="S70" s="121"/>
      <c r="T70" s="34"/>
      <c r="U70" s="34"/>
      <c r="V70" s="121"/>
      <c r="W70" s="34"/>
      <c r="X70" s="34"/>
      <c r="Y70" s="34"/>
      <c r="Z70" s="121"/>
      <c r="AA70" s="34"/>
      <c r="AB70" s="34"/>
      <c r="AC70" s="121"/>
      <c r="AD70" s="34"/>
      <c r="AE70" s="34"/>
      <c r="AF70" s="121"/>
      <c r="AG70" s="34"/>
      <c r="AH70" s="34"/>
      <c r="AI70" s="121"/>
      <c r="AJ70" s="34"/>
      <c r="AK70" s="34"/>
      <c r="AL70" s="121"/>
      <c r="AM70" s="34"/>
      <c r="AN70" s="34"/>
      <c r="AO70" s="121"/>
      <c r="AP70" s="34"/>
      <c r="AQ70" s="34"/>
    </row>
    <row r="71" spans="3:44" x14ac:dyDescent="0.25">
      <c r="C71" s="33"/>
      <c r="D71" s="33"/>
      <c r="E71" s="33"/>
      <c r="F71" s="34"/>
      <c r="G71" s="34"/>
      <c r="H71" s="34"/>
      <c r="I71" s="34"/>
      <c r="J71" s="34"/>
      <c r="K71" s="34"/>
      <c r="L71" s="34"/>
      <c r="M71" s="34"/>
      <c r="N71" s="121"/>
      <c r="O71" s="34"/>
      <c r="P71" s="34"/>
      <c r="Q71" s="34"/>
      <c r="R71" s="34"/>
      <c r="S71" s="121"/>
      <c r="T71" s="34"/>
      <c r="U71" s="34"/>
      <c r="V71" s="121"/>
      <c r="W71" s="34"/>
      <c r="X71" s="34"/>
      <c r="Y71" s="34"/>
      <c r="Z71" s="121"/>
      <c r="AA71" s="34"/>
      <c r="AB71" s="34"/>
      <c r="AC71" s="121"/>
      <c r="AD71" s="34"/>
      <c r="AE71" s="34"/>
      <c r="AF71" s="121"/>
      <c r="AG71" s="34"/>
      <c r="AH71" s="34"/>
      <c r="AI71" s="121"/>
      <c r="AJ71" s="34"/>
      <c r="AK71" s="34"/>
      <c r="AL71" s="121"/>
      <c r="AM71" s="34"/>
      <c r="AN71" s="34"/>
      <c r="AO71" s="121"/>
      <c r="AP71" s="34"/>
      <c r="AQ71" s="34"/>
    </row>
    <row r="72" spans="3:44" x14ac:dyDescent="0.25">
      <c r="C72" s="33"/>
      <c r="D72" s="33"/>
      <c r="E72" s="33"/>
      <c r="F72" s="34"/>
      <c r="G72" s="34"/>
      <c r="H72" s="34"/>
      <c r="I72" s="34"/>
      <c r="J72" s="34"/>
      <c r="K72" s="34"/>
      <c r="L72" s="34"/>
      <c r="M72" s="34"/>
      <c r="N72" s="121"/>
      <c r="O72" s="34"/>
      <c r="P72" s="34"/>
      <c r="Q72" s="34"/>
      <c r="R72" s="34"/>
      <c r="S72" s="121"/>
      <c r="T72" s="34"/>
      <c r="U72" s="34"/>
      <c r="V72" s="121"/>
      <c r="W72" s="34"/>
      <c r="X72" s="34"/>
      <c r="Y72" s="34"/>
      <c r="Z72" s="121"/>
      <c r="AA72" s="34"/>
      <c r="AB72" s="34"/>
      <c r="AC72" s="121"/>
      <c r="AD72" s="34"/>
      <c r="AE72" s="34"/>
      <c r="AF72" s="121"/>
      <c r="AG72" s="34"/>
      <c r="AH72" s="34"/>
      <c r="AI72" s="121"/>
      <c r="AJ72" s="34"/>
      <c r="AK72" s="34"/>
      <c r="AL72" s="121"/>
      <c r="AM72" s="34"/>
      <c r="AN72" s="34"/>
      <c r="AO72" s="121"/>
      <c r="AP72" s="34"/>
      <c r="AQ72" s="34"/>
    </row>
    <row r="73" spans="3:44" x14ac:dyDescent="0.25">
      <c r="C73" s="33"/>
      <c r="D73" s="33"/>
      <c r="E73" s="33"/>
      <c r="F73" s="34"/>
      <c r="G73" s="34"/>
      <c r="H73" s="34"/>
      <c r="I73" s="34"/>
      <c r="J73" s="34"/>
      <c r="K73" s="34"/>
      <c r="L73" s="34"/>
      <c r="M73" s="34"/>
      <c r="N73" s="121"/>
      <c r="O73" s="34"/>
      <c r="P73" s="76"/>
      <c r="Q73" s="34"/>
      <c r="R73" s="34"/>
      <c r="S73" s="121"/>
      <c r="T73" s="34"/>
      <c r="U73" s="34"/>
      <c r="V73" s="121"/>
      <c r="W73" s="34"/>
      <c r="X73" s="34"/>
      <c r="Y73" s="34"/>
      <c r="Z73" s="121"/>
      <c r="AA73" s="34"/>
      <c r="AB73" s="34"/>
      <c r="AC73" s="121"/>
      <c r="AD73" s="34"/>
      <c r="AE73" s="34"/>
      <c r="AF73" s="121"/>
      <c r="AG73" s="34"/>
      <c r="AH73" s="34"/>
      <c r="AI73" s="121"/>
      <c r="AJ73" s="34"/>
      <c r="AK73" s="34"/>
      <c r="AL73" s="121"/>
      <c r="AM73" s="34"/>
      <c r="AN73" s="34"/>
      <c r="AO73" s="121"/>
      <c r="AP73" s="34"/>
      <c r="AQ73" s="34"/>
    </row>
    <row r="74" spans="3:44" x14ac:dyDescent="0.25">
      <c r="C74" s="33"/>
      <c r="D74" s="33"/>
      <c r="E74" s="33"/>
      <c r="F74" s="34"/>
      <c r="G74" s="34"/>
      <c r="H74" s="34"/>
      <c r="I74" s="34"/>
      <c r="J74" s="34"/>
      <c r="K74" s="34"/>
      <c r="L74" s="34"/>
      <c r="M74" s="34"/>
      <c r="N74" s="121"/>
      <c r="O74" s="34"/>
      <c r="P74" s="76"/>
      <c r="Q74" s="34"/>
      <c r="R74" s="34"/>
      <c r="S74" s="121"/>
      <c r="T74" s="34"/>
      <c r="U74" s="34"/>
      <c r="V74" s="121"/>
      <c r="W74" s="34"/>
      <c r="X74" s="34"/>
      <c r="Y74" s="34"/>
      <c r="Z74" s="121"/>
      <c r="AA74" s="34"/>
      <c r="AB74" s="34"/>
      <c r="AC74" s="121"/>
      <c r="AD74" s="34"/>
      <c r="AE74" s="34"/>
      <c r="AF74" s="121"/>
      <c r="AG74" s="34"/>
      <c r="AH74" s="34"/>
      <c r="AI74" s="121"/>
      <c r="AJ74" s="34"/>
      <c r="AK74" s="34"/>
      <c r="AL74" s="121"/>
      <c r="AM74" s="34"/>
      <c r="AN74" s="34"/>
      <c r="AO74" s="121"/>
      <c r="AP74" s="34"/>
      <c r="AQ74" s="34"/>
    </row>
    <row r="75" spans="3:44" x14ac:dyDescent="0.25">
      <c r="C75" s="33"/>
      <c r="D75" s="33"/>
      <c r="E75" s="33"/>
      <c r="F75" s="34"/>
      <c r="G75" s="34"/>
      <c r="H75" s="34"/>
      <c r="I75" s="34"/>
      <c r="J75" s="34"/>
      <c r="K75" s="34"/>
      <c r="L75" s="34"/>
      <c r="M75" s="34"/>
      <c r="N75" s="121"/>
      <c r="O75" s="34"/>
      <c r="P75" s="76"/>
      <c r="Q75" s="34"/>
      <c r="R75" s="34"/>
      <c r="S75" s="121"/>
      <c r="T75" s="34"/>
      <c r="U75" s="34"/>
      <c r="V75" s="121"/>
      <c r="W75" s="34"/>
      <c r="X75" s="34"/>
      <c r="Y75" s="34"/>
      <c r="Z75" s="121"/>
      <c r="AA75" s="34"/>
      <c r="AB75" s="34"/>
      <c r="AC75" s="121"/>
      <c r="AD75" s="34"/>
      <c r="AE75" s="34"/>
      <c r="AF75" s="121"/>
      <c r="AG75" s="34"/>
      <c r="AH75" s="34"/>
      <c r="AI75" s="121"/>
      <c r="AJ75" s="34"/>
      <c r="AK75" s="34"/>
      <c r="AL75" s="121"/>
      <c r="AM75" s="34"/>
      <c r="AN75" s="34"/>
      <c r="AO75" s="121"/>
      <c r="AP75" s="34"/>
      <c r="AQ75" s="34"/>
    </row>
    <row r="76" spans="3:44" x14ac:dyDescent="0.25">
      <c r="C76" s="33"/>
      <c r="D76" s="33"/>
      <c r="E76" s="33"/>
      <c r="F76" s="34"/>
      <c r="G76" s="34"/>
      <c r="H76" s="34"/>
      <c r="I76" s="34"/>
      <c r="J76" s="34"/>
      <c r="K76" s="34"/>
      <c r="L76" s="34"/>
      <c r="M76" s="34"/>
      <c r="N76" s="121"/>
      <c r="O76" s="34"/>
      <c r="P76" s="76"/>
      <c r="Q76" s="34"/>
      <c r="R76" s="34"/>
      <c r="S76" s="121"/>
      <c r="T76" s="34"/>
      <c r="U76" s="34"/>
      <c r="V76" s="121"/>
      <c r="W76" s="34"/>
      <c r="X76" s="34"/>
      <c r="Y76" s="34"/>
      <c r="Z76" s="121"/>
      <c r="AA76" s="34"/>
      <c r="AB76" s="34"/>
      <c r="AC76" s="121"/>
      <c r="AD76" s="34"/>
      <c r="AE76" s="34"/>
      <c r="AF76" s="121"/>
      <c r="AG76" s="34"/>
      <c r="AH76" s="34"/>
      <c r="AI76" s="121"/>
      <c r="AJ76" s="34"/>
      <c r="AK76" s="34"/>
      <c r="AL76" s="121"/>
      <c r="AM76" s="34"/>
      <c r="AN76" s="34"/>
      <c r="AO76" s="121"/>
      <c r="AP76" s="34"/>
      <c r="AQ76" s="34"/>
      <c r="AR76" s="34"/>
    </row>
    <row r="77" spans="3:44" x14ac:dyDescent="0.25">
      <c r="C77" s="33"/>
      <c r="D77" s="33"/>
      <c r="E77" s="33"/>
      <c r="F77" s="34"/>
      <c r="G77" s="34"/>
      <c r="H77" s="34"/>
      <c r="I77" s="34"/>
      <c r="J77" s="34"/>
      <c r="K77" s="34"/>
      <c r="L77" s="34"/>
      <c r="M77" s="34"/>
      <c r="N77" s="121"/>
      <c r="O77" s="34"/>
      <c r="P77" s="76"/>
      <c r="Q77" s="34"/>
      <c r="R77" s="34"/>
      <c r="S77" s="121"/>
      <c r="T77" s="34"/>
      <c r="U77" s="34"/>
      <c r="V77" s="121"/>
      <c r="W77" s="34"/>
      <c r="X77" s="34"/>
      <c r="Y77" s="34"/>
      <c r="Z77" s="121"/>
      <c r="AA77" s="34"/>
      <c r="AB77" s="34"/>
      <c r="AC77" s="121"/>
      <c r="AD77" s="34"/>
      <c r="AE77" s="34"/>
      <c r="AF77" s="121"/>
      <c r="AG77" s="34"/>
      <c r="AH77" s="34"/>
      <c r="AI77" s="121"/>
      <c r="AJ77" s="34"/>
      <c r="AK77" s="34"/>
      <c r="AL77" s="121"/>
      <c r="AM77" s="34"/>
      <c r="AN77" s="34"/>
      <c r="AO77" s="121"/>
      <c r="AP77" s="34"/>
      <c r="AQ77" s="34"/>
      <c r="AR77" s="34"/>
    </row>
    <row r="78" spans="3:44" x14ac:dyDescent="0.25">
      <c r="C78" s="33"/>
      <c r="D78" s="33"/>
      <c r="E78" s="33"/>
      <c r="F78" s="34"/>
      <c r="G78" s="34"/>
      <c r="H78" s="34"/>
      <c r="I78" s="34"/>
      <c r="J78" s="34"/>
      <c r="K78" s="34"/>
      <c r="L78" s="34"/>
      <c r="M78" s="34"/>
      <c r="N78" s="121"/>
      <c r="O78" s="34"/>
      <c r="P78" s="76"/>
      <c r="Q78" s="34"/>
      <c r="R78" s="34"/>
      <c r="S78" s="121"/>
      <c r="T78" s="34"/>
      <c r="U78" s="34"/>
      <c r="V78" s="121"/>
      <c r="W78" s="34"/>
      <c r="X78" s="34"/>
      <c r="Y78" s="34"/>
      <c r="Z78" s="121"/>
      <c r="AB78" s="34"/>
      <c r="AC78" s="121"/>
      <c r="AE78" s="34"/>
      <c r="AF78" s="121"/>
      <c r="AH78" s="34"/>
      <c r="AI78" s="121"/>
      <c r="AK78" s="34"/>
      <c r="AL78" s="121"/>
      <c r="AN78" s="34"/>
      <c r="AO78" s="121"/>
      <c r="AR78" s="34"/>
    </row>
    <row r="79" spans="3:44" x14ac:dyDescent="0.25">
      <c r="C79" s="33"/>
      <c r="D79" s="33"/>
      <c r="E79" s="33"/>
      <c r="F79" s="34"/>
      <c r="G79" s="34"/>
      <c r="H79" s="34"/>
      <c r="I79" s="34"/>
      <c r="J79" s="34"/>
      <c r="K79" s="34"/>
      <c r="L79" s="34"/>
      <c r="M79" s="34"/>
      <c r="N79" s="121"/>
      <c r="O79" s="34"/>
      <c r="P79" s="76"/>
      <c r="Q79" s="34"/>
      <c r="R79" s="34"/>
      <c r="S79" s="121"/>
      <c r="T79" s="34"/>
      <c r="U79" s="34"/>
      <c r="V79" s="121"/>
      <c r="W79" s="34"/>
      <c r="X79" s="34"/>
      <c r="Y79" s="34"/>
      <c r="Z79" s="121"/>
      <c r="AB79" s="34"/>
      <c r="AC79" s="121"/>
      <c r="AE79" s="34"/>
      <c r="AF79" s="121"/>
      <c r="AH79" s="34"/>
      <c r="AI79" s="121"/>
      <c r="AK79" s="34"/>
      <c r="AL79" s="121"/>
      <c r="AN79" s="34"/>
      <c r="AO79" s="121"/>
      <c r="AR79" s="34"/>
    </row>
    <row r="80" spans="3:44" x14ac:dyDescent="0.25">
      <c r="C80" s="33"/>
      <c r="D80" s="33"/>
      <c r="E80" s="33"/>
      <c r="F80" s="34"/>
      <c r="G80" s="34"/>
      <c r="H80" s="34"/>
      <c r="I80" s="34"/>
      <c r="J80" s="34"/>
      <c r="K80" s="34"/>
      <c r="L80" s="34"/>
      <c r="M80" s="34"/>
      <c r="N80" s="121"/>
      <c r="O80" s="34"/>
      <c r="P80" s="76"/>
      <c r="Q80" s="34"/>
      <c r="R80" s="34"/>
      <c r="S80" s="121"/>
      <c r="T80" s="34"/>
      <c r="U80" s="34"/>
      <c r="V80" s="121"/>
      <c r="W80" s="34"/>
      <c r="X80" s="34"/>
      <c r="Y80" s="34"/>
      <c r="Z80" s="121"/>
      <c r="AB80" s="34"/>
      <c r="AC80" s="121"/>
      <c r="AE80" s="34"/>
      <c r="AF80" s="121"/>
      <c r="AH80" s="34"/>
      <c r="AI80" s="121"/>
      <c r="AK80" s="34"/>
      <c r="AL80" s="121"/>
      <c r="AN80" s="34"/>
      <c r="AO80" s="121"/>
    </row>
    <row r="81" spans="3:44" x14ac:dyDescent="0.25">
      <c r="C81" s="33"/>
      <c r="D81" s="33"/>
      <c r="E81" s="33"/>
      <c r="F81" s="34"/>
      <c r="G81" s="34"/>
      <c r="H81" s="34"/>
      <c r="I81" s="34"/>
      <c r="J81" s="34"/>
      <c r="K81" s="34"/>
      <c r="L81" s="34"/>
      <c r="M81" s="34"/>
      <c r="N81" s="121"/>
      <c r="O81" s="34"/>
      <c r="P81" s="76"/>
      <c r="Q81" s="34"/>
      <c r="R81" s="34"/>
      <c r="S81" s="121"/>
      <c r="T81" s="34"/>
      <c r="U81" s="34"/>
      <c r="V81" s="121"/>
      <c r="W81" s="34"/>
      <c r="X81" s="77"/>
      <c r="Y81" s="34"/>
      <c r="Z81" s="121"/>
      <c r="AA81" s="77"/>
      <c r="AB81" s="34"/>
      <c r="AC81" s="121"/>
      <c r="AD81" s="77"/>
      <c r="AE81" s="34"/>
      <c r="AF81" s="121"/>
      <c r="AG81" s="77"/>
      <c r="AH81" s="34"/>
      <c r="AI81" s="121"/>
      <c r="AJ81" s="77"/>
      <c r="AK81" s="34"/>
      <c r="AL81" s="121"/>
      <c r="AM81" s="77"/>
      <c r="AN81" s="34"/>
      <c r="AO81" s="121"/>
      <c r="AP81" s="77"/>
      <c r="AQ81" s="77"/>
      <c r="AR81" s="77"/>
    </row>
    <row r="82" spans="3:44" x14ac:dyDescent="0.25">
      <c r="C82" s="33"/>
      <c r="D82" s="33"/>
      <c r="E82" s="33"/>
      <c r="F82" s="34"/>
      <c r="G82" s="34"/>
      <c r="H82" s="34"/>
      <c r="I82" s="34"/>
      <c r="J82" s="34"/>
      <c r="K82" s="34"/>
      <c r="L82" s="34"/>
      <c r="M82" s="34"/>
      <c r="N82" s="121"/>
      <c r="O82" s="34"/>
      <c r="P82" s="76"/>
      <c r="Q82" s="34"/>
      <c r="R82" s="34"/>
      <c r="S82" s="121"/>
      <c r="T82" s="34"/>
      <c r="U82" s="34"/>
      <c r="V82" s="121"/>
      <c r="W82" s="34"/>
      <c r="X82" s="34"/>
      <c r="Y82" s="34"/>
      <c r="Z82" s="121"/>
      <c r="AA82" s="34"/>
      <c r="AB82" s="34"/>
      <c r="AC82" s="121"/>
      <c r="AD82" s="34"/>
      <c r="AE82" s="34"/>
      <c r="AF82" s="121"/>
      <c r="AG82" s="34"/>
      <c r="AH82" s="34"/>
      <c r="AI82" s="121"/>
      <c r="AJ82" s="34"/>
      <c r="AK82" s="34"/>
      <c r="AL82" s="121"/>
      <c r="AM82" s="34"/>
      <c r="AN82" s="34"/>
      <c r="AO82" s="121"/>
      <c r="AP82" s="34"/>
      <c r="AQ82" s="34"/>
      <c r="AR82" s="34"/>
    </row>
    <row r="83" spans="3:44" ht="13.5" x14ac:dyDescent="0.25">
      <c r="C83" s="69"/>
      <c r="D83" s="69"/>
      <c r="E83" s="69"/>
      <c r="F83" s="34"/>
      <c r="G83" s="34"/>
      <c r="H83" s="34"/>
      <c r="I83" s="34"/>
      <c r="J83" s="34"/>
      <c r="K83" s="34"/>
      <c r="L83" s="34"/>
      <c r="M83" s="34"/>
      <c r="N83" s="121"/>
      <c r="O83" s="34"/>
      <c r="P83" s="76"/>
      <c r="Q83" s="34"/>
      <c r="R83" s="34"/>
      <c r="S83" s="121"/>
      <c r="T83" s="34"/>
      <c r="U83" s="34"/>
      <c r="V83" s="121"/>
      <c r="W83" s="34"/>
      <c r="X83" s="34"/>
      <c r="Y83" s="34"/>
      <c r="Z83" s="121"/>
      <c r="AA83" s="34"/>
      <c r="AB83" s="34"/>
      <c r="AC83" s="121"/>
      <c r="AD83" s="34"/>
      <c r="AE83" s="34"/>
      <c r="AF83" s="121"/>
      <c r="AG83" s="34"/>
      <c r="AH83" s="34"/>
      <c r="AI83" s="121"/>
      <c r="AJ83" s="34"/>
      <c r="AK83" s="34"/>
      <c r="AL83" s="121"/>
      <c r="AM83" s="34"/>
      <c r="AN83" s="34"/>
      <c r="AO83" s="121"/>
      <c r="AP83" s="34"/>
      <c r="AQ83" s="34"/>
      <c r="AR83" s="34"/>
    </row>
    <row r="84" spans="3:44" x14ac:dyDescent="0.25">
      <c r="C84" s="33"/>
      <c r="D84" s="33"/>
      <c r="E84" s="33"/>
      <c r="F84" s="34"/>
      <c r="G84" s="34"/>
      <c r="H84" s="34"/>
      <c r="I84" s="34"/>
      <c r="J84" s="34"/>
      <c r="K84" s="34"/>
      <c r="L84" s="34"/>
      <c r="M84" s="34"/>
      <c r="N84" s="121"/>
      <c r="O84" s="34"/>
      <c r="P84" s="76"/>
      <c r="Q84" s="34"/>
      <c r="R84" s="34"/>
      <c r="S84" s="121"/>
      <c r="T84" s="34"/>
      <c r="U84" s="34"/>
      <c r="V84" s="121"/>
      <c r="W84" s="34"/>
      <c r="X84" s="34"/>
      <c r="Y84" s="34"/>
      <c r="Z84" s="121"/>
      <c r="AA84" s="34"/>
      <c r="AB84" s="34"/>
      <c r="AC84" s="121"/>
      <c r="AD84" s="34"/>
      <c r="AE84" s="34"/>
      <c r="AF84" s="121"/>
      <c r="AG84" s="34"/>
      <c r="AH84" s="34"/>
      <c r="AI84" s="121"/>
      <c r="AJ84" s="34"/>
      <c r="AK84" s="34"/>
      <c r="AL84" s="121"/>
      <c r="AM84" s="34"/>
      <c r="AN84" s="34"/>
      <c r="AO84" s="121"/>
      <c r="AP84" s="34"/>
      <c r="AQ84" s="34"/>
      <c r="AR84" s="34"/>
    </row>
    <row r="85" spans="3:44" x14ac:dyDescent="0.25">
      <c r="C85" s="33"/>
      <c r="D85" s="33"/>
      <c r="E85" s="33"/>
      <c r="F85" s="34"/>
      <c r="G85" s="34"/>
      <c r="H85" s="34"/>
      <c r="I85" s="34"/>
      <c r="J85" s="34"/>
      <c r="K85" s="34"/>
      <c r="L85" s="34"/>
      <c r="M85" s="34"/>
      <c r="N85" s="121"/>
      <c r="O85" s="34"/>
      <c r="P85" s="76"/>
      <c r="Q85" s="34"/>
      <c r="R85" s="34"/>
      <c r="S85" s="121"/>
      <c r="T85" s="34"/>
      <c r="U85" s="34"/>
      <c r="V85" s="121"/>
      <c r="W85" s="34"/>
      <c r="X85" s="34"/>
      <c r="Y85" s="34"/>
      <c r="Z85" s="121"/>
      <c r="AA85" s="34"/>
      <c r="AB85" s="34"/>
      <c r="AC85" s="121"/>
      <c r="AD85" s="34"/>
      <c r="AE85" s="34"/>
      <c r="AF85" s="121"/>
      <c r="AG85" s="34"/>
      <c r="AH85" s="34"/>
      <c r="AI85" s="121"/>
      <c r="AJ85" s="34"/>
      <c r="AK85" s="34"/>
      <c r="AL85" s="121"/>
      <c r="AM85" s="34"/>
      <c r="AN85" s="34"/>
      <c r="AO85" s="121"/>
      <c r="AP85" s="34"/>
      <c r="AQ85" s="34"/>
      <c r="AR85" s="34"/>
    </row>
    <row r="86" spans="3:44" x14ac:dyDescent="0.25">
      <c r="C86" s="33"/>
      <c r="D86" s="33"/>
      <c r="E86" s="33"/>
      <c r="F86" s="34"/>
      <c r="G86" s="34"/>
      <c r="H86" s="34"/>
      <c r="I86" s="34"/>
      <c r="J86" s="34"/>
      <c r="K86" s="34"/>
      <c r="L86" s="34"/>
      <c r="M86" s="34"/>
      <c r="N86" s="121"/>
      <c r="O86" s="34"/>
      <c r="P86" s="76"/>
      <c r="Q86" s="34"/>
      <c r="R86" s="34"/>
      <c r="S86" s="121"/>
      <c r="T86" s="34"/>
      <c r="U86" s="34"/>
      <c r="V86" s="121"/>
      <c r="W86" s="34"/>
      <c r="X86" s="34"/>
      <c r="Y86" s="34"/>
      <c r="Z86" s="121"/>
      <c r="AA86" s="34"/>
      <c r="AB86" s="34"/>
      <c r="AC86" s="121"/>
      <c r="AD86" s="34"/>
      <c r="AE86" s="34"/>
      <c r="AF86" s="121"/>
      <c r="AG86" s="34"/>
      <c r="AH86" s="34"/>
      <c r="AI86" s="121"/>
      <c r="AJ86" s="34"/>
      <c r="AK86" s="34"/>
      <c r="AL86" s="121"/>
      <c r="AM86" s="34"/>
      <c r="AN86" s="34"/>
      <c r="AO86" s="121"/>
      <c r="AP86" s="34"/>
      <c r="AQ86" s="34"/>
      <c r="AR86" s="34"/>
    </row>
    <row r="87" spans="3:44" x14ac:dyDescent="0.25">
      <c r="C87" s="33"/>
      <c r="D87" s="33"/>
      <c r="E87" s="33"/>
      <c r="F87" s="34"/>
      <c r="G87" s="34"/>
      <c r="H87" s="34"/>
      <c r="I87" s="34"/>
      <c r="J87" s="34"/>
      <c r="K87" s="34"/>
      <c r="L87" s="34"/>
      <c r="M87" s="34"/>
      <c r="N87" s="121"/>
      <c r="O87" s="34"/>
      <c r="P87" s="76"/>
      <c r="Q87" s="34"/>
      <c r="R87" s="34"/>
      <c r="S87" s="121"/>
      <c r="T87" s="34"/>
      <c r="U87" s="34"/>
      <c r="V87" s="121"/>
      <c r="W87" s="34"/>
      <c r="X87" s="34"/>
      <c r="Y87" s="34"/>
      <c r="Z87" s="121"/>
      <c r="AA87" s="34"/>
      <c r="AB87" s="34"/>
      <c r="AC87" s="121"/>
      <c r="AD87" s="34"/>
      <c r="AE87" s="34"/>
      <c r="AF87" s="121"/>
      <c r="AG87" s="34"/>
      <c r="AH87" s="34"/>
      <c r="AI87" s="121"/>
      <c r="AJ87" s="34"/>
      <c r="AK87" s="34"/>
      <c r="AL87" s="121"/>
      <c r="AM87" s="34"/>
      <c r="AN87" s="34"/>
      <c r="AO87" s="121"/>
      <c r="AP87" s="34"/>
      <c r="AQ87" s="34"/>
      <c r="AR87" s="34"/>
    </row>
    <row r="88" spans="3:44" x14ac:dyDescent="0.25">
      <c r="C88" s="33"/>
      <c r="D88" s="33"/>
      <c r="E88" s="33"/>
      <c r="F88" s="34"/>
      <c r="G88" s="34"/>
      <c r="H88" s="34"/>
      <c r="I88" s="34"/>
      <c r="J88" s="34"/>
      <c r="K88" s="34"/>
      <c r="L88" s="34"/>
      <c r="M88" s="34"/>
      <c r="N88" s="121"/>
      <c r="O88" s="34"/>
      <c r="P88" s="76"/>
      <c r="Q88" s="34"/>
      <c r="R88" s="34"/>
      <c r="S88" s="121"/>
      <c r="T88" s="34"/>
      <c r="U88" s="34"/>
      <c r="V88" s="121"/>
      <c r="W88" s="34"/>
      <c r="X88" s="34"/>
      <c r="Y88" s="34"/>
      <c r="Z88" s="121"/>
      <c r="AA88" s="34"/>
      <c r="AB88" s="34"/>
      <c r="AC88" s="121"/>
      <c r="AD88" s="34"/>
      <c r="AE88" s="34"/>
      <c r="AF88" s="121"/>
      <c r="AG88" s="34"/>
      <c r="AH88" s="34"/>
      <c r="AI88" s="121"/>
      <c r="AJ88" s="34"/>
      <c r="AK88" s="34"/>
      <c r="AL88" s="121"/>
      <c r="AM88" s="34"/>
      <c r="AN88" s="34"/>
      <c r="AO88" s="121"/>
      <c r="AP88" s="34"/>
      <c r="AQ88" s="34"/>
      <c r="AR88" s="34"/>
    </row>
    <row r="89" spans="3:44" x14ac:dyDescent="0.25">
      <c r="C89" s="33"/>
      <c r="D89" s="33"/>
      <c r="E89" s="33"/>
      <c r="F89" s="34"/>
      <c r="G89" s="34"/>
      <c r="H89" s="34"/>
      <c r="I89" s="34"/>
      <c r="J89" s="34"/>
      <c r="K89" s="34"/>
      <c r="L89" s="34"/>
      <c r="M89" s="34"/>
      <c r="N89" s="121"/>
      <c r="O89" s="34"/>
      <c r="P89" s="76"/>
      <c r="Q89" s="34"/>
      <c r="R89" s="34"/>
      <c r="S89" s="121"/>
      <c r="T89" s="34"/>
      <c r="U89" s="34"/>
      <c r="V89" s="121"/>
      <c r="W89" s="34"/>
      <c r="X89" s="34"/>
      <c r="Y89" s="34"/>
      <c r="Z89" s="121"/>
      <c r="AA89" s="34"/>
      <c r="AB89" s="34"/>
      <c r="AC89" s="121"/>
      <c r="AD89" s="34"/>
      <c r="AE89" s="34"/>
      <c r="AF89" s="121"/>
      <c r="AG89" s="34"/>
      <c r="AH89" s="34"/>
      <c r="AI89" s="121"/>
      <c r="AJ89" s="34"/>
      <c r="AK89" s="34"/>
      <c r="AL89" s="121"/>
      <c r="AM89" s="34"/>
      <c r="AN89" s="34"/>
      <c r="AO89" s="121"/>
      <c r="AP89" s="34"/>
      <c r="AQ89" s="34"/>
      <c r="AR89" s="34"/>
    </row>
    <row r="90" spans="3:44" x14ac:dyDescent="0.25">
      <c r="C90" s="33"/>
      <c r="D90" s="33"/>
      <c r="E90" s="33"/>
      <c r="F90" s="34"/>
      <c r="G90" s="34"/>
      <c r="H90" s="34"/>
      <c r="I90" s="34"/>
      <c r="J90" s="34"/>
      <c r="K90" s="34"/>
      <c r="L90" s="34"/>
      <c r="M90" s="34"/>
      <c r="N90" s="121"/>
      <c r="O90" s="34"/>
      <c r="P90" s="76"/>
      <c r="Q90" s="34"/>
      <c r="R90" s="34"/>
      <c r="S90" s="121"/>
      <c r="T90" s="34"/>
      <c r="U90" s="34"/>
      <c r="V90" s="121"/>
      <c r="W90" s="34"/>
      <c r="X90" s="34"/>
      <c r="Y90" s="34"/>
      <c r="Z90" s="121"/>
      <c r="AA90" s="34"/>
      <c r="AB90" s="34"/>
      <c r="AC90" s="121"/>
      <c r="AD90" s="34"/>
      <c r="AE90" s="34"/>
      <c r="AF90" s="121"/>
      <c r="AG90" s="34"/>
      <c r="AH90" s="34"/>
      <c r="AI90" s="121"/>
      <c r="AJ90" s="34"/>
      <c r="AK90" s="34"/>
      <c r="AL90" s="121"/>
      <c r="AM90" s="34"/>
      <c r="AN90" s="34"/>
      <c r="AO90" s="121"/>
      <c r="AP90" s="34"/>
      <c r="AQ90" s="34"/>
      <c r="AR90" s="34"/>
    </row>
    <row r="91" spans="3:44" x14ac:dyDescent="0.25">
      <c r="C91" s="33"/>
      <c r="D91" s="33"/>
      <c r="E91" s="33"/>
      <c r="F91" s="34"/>
      <c r="G91" s="34"/>
      <c r="H91" s="34"/>
      <c r="I91" s="34"/>
      <c r="J91" s="34"/>
      <c r="K91" s="34"/>
      <c r="L91" s="34"/>
      <c r="M91" s="34"/>
      <c r="N91" s="121"/>
      <c r="O91" s="34"/>
      <c r="P91" s="76"/>
      <c r="Q91" s="34"/>
      <c r="R91" s="34"/>
      <c r="S91" s="121"/>
      <c r="T91" s="34"/>
      <c r="U91" s="34"/>
      <c r="V91" s="121"/>
      <c r="W91" s="34"/>
      <c r="X91" s="34"/>
      <c r="Y91" s="34"/>
      <c r="Z91" s="121"/>
      <c r="AA91" s="34"/>
      <c r="AB91" s="34"/>
      <c r="AC91" s="121"/>
      <c r="AD91" s="34"/>
      <c r="AE91" s="34"/>
      <c r="AF91" s="121"/>
      <c r="AG91" s="34"/>
      <c r="AH91" s="34"/>
      <c r="AI91" s="121"/>
      <c r="AJ91" s="34"/>
      <c r="AK91" s="34"/>
      <c r="AL91" s="121"/>
      <c r="AM91" s="34"/>
      <c r="AN91" s="34"/>
      <c r="AO91" s="121"/>
      <c r="AP91" s="34"/>
      <c r="AQ91" s="34"/>
      <c r="AR91" s="34"/>
    </row>
    <row r="92" spans="3:44" x14ac:dyDescent="0.25">
      <c r="C92" s="33"/>
      <c r="D92" s="33"/>
      <c r="E92" s="33"/>
      <c r="F92" s="34"/>
      <c r="G92" s="34"/>
      <c r="H92" s="34"/>
      <c r="I92" s="34"/>
      <c r="J92" s="34"/>
      <c r="K92" s="34"/>
      <c r="L92" s="34"/>
      <c r="M92" s="34"/>
      <c r="N92" s="121"/>
      <c r="O92" s="34"/>
      <c r="P92" s="76"/>
      <c r="Q92" s="34"/>
      <c r="R92" s="34"/>
      <c r="S92" s="121"/>
      <c r="T92" s="34"/>
      <c r="U92" s="34"/>
      <c r="V92" s="121"/>
      <c r="W92" s="34"/>
      <c r="X92" s="34"/>
      <c r="Y92" s="34"/>
      <c r="Z92" s="121"/>
      <c r="AA92" s="34"/>
      <c r="AB92" s="34"/>
      <c r="AC92" s="121"/>
      <c r="AD92" s="34"/>
      <c r="AE92" s="34"/>
      <c r="AF92" s="121"/>
      <c r="AG92" s="34"/>
      <c r="AH92" s="34"/>
      <c r="AI92" s="121"/>
      <c r="AJ92" s="34"/>
      <c r="AK92" s="34"/>
      <c r="AL92" s="121"/>
      <c r="AM92" s="34"/>
      <c r="AN92" s="34"/>
      <c r="AO92" s="121"/>
      <c r="AP92" s="34"/>
      <c r="AQ92" s="34"/>
      <c r="AR92" s="34"/>
    </row>
    <row r="93" spans="3:44" x14ac:dyDescent="0.25">
      <c r="C93" s="33"/>
      <c r="D93" s="33"/>
      <c r="E93" s="33"/>
      <c r="F93" s="34"/>
      <c r="G93" s="34"/>
      <c r="H93" s="34"/>
      <c r="I93" s="34"/>
      <c r="J93" s="34"/>
      <c r="K93" s="34"/>
      <c r="L93" s="34"/>
      <c r="M93" s="34"/>
      <c r="N93" s="121"/>
      <c r="O93" s="34"/>
      <c r="P93" s="76"/>
      <c r="Q93" s="34"/>
      <c r="R93" s="34"/>
      <c r="S93" s="121"/>
      <c r="T93" s="34"/>
      <c r="U93" s="34"/>
      <c r="V93" s="121"/>
      <c r="W93" s="34"/>
      <c r="X93" s="34"/>
      <c r="Y93" s="34"/>
      <c r="Z93" s="121"/>
      <c r="AA93" s="34"/>
      <c r="AB93" s="34"/>
      <c r="AC93" s="121"/>
      <c r="AD93" s="34"/>
      <c r="AE93" s="34"/>
      <c r="AF93" s="121"/>
      <c r="AG93" s="34"/>
      <c r="AH93" s="34"/>
      <c r="AI93" s="121"/>
      <c r="AJ93" s="34"/>
      <c r="AK93" s="34"/>
      <c r="AL93" s="121"/>
      <c r="AM93" s="34"/>
      <c r="AN93" s="34"/>
      <c r="AO93" s="121"/>
      <c r="AP93" s="34"/>
      <c r="AQ93" s="34"/>
      <c r="AR93" s="34"/>
    </row>
    <row r="94" spans="3:44" x14ac:dyDescent="0.25">
      <c r="C94" s="33"/>
      <c r="D94" s="33"/>
      <c r="E94" s="33"/>
      <c r="F94" s="34"/>
      <c r="G94" s="34"/>
      <c r="H94" s="34"/>
      <c r="I94" s="34"/>
      <c r="J94" s="34"/>
      <c r="K94" s="34"/>
      <c r="L94" s="34"/>
      <c r="M94" s="34"/>
      <c r="N94" s="121"/>
      <c r="O94" s="34"/>
      <c r="P94" s="76"/>
      <c r="Q94" s="34"/>
      <c r="R94" s="34"/>
      <c r="S94" s="121"/>
      <c r="T94" s="34"/>
      <c r="U94" s="34"/>
      <c r="V94" s="121"/>
      <c r="W94" s="34"/>
      <c r="X94" s="34"/>
      <c r="Y94" s="34"/>
      <c r="Z94" s="121"/>
      <c r="AA94" s="34"/>
      <c r="AB94" s="34"/>
      <c r="AC94" s="121"/>
      <c r="AD94" s="34"/>
      <c r="AE94" s="34"/>
      <c r="AF94" s="121"/>
      <c r="AG94" s="34"/>
      <c r="AH94" s="34"/>
      <c r="AI94" s="121"/>
      <c r="AJ94" s="34"/>
      <c r="AK94" s="34"/>
      <c r="AL94" s="121"/>
      <c r="AM94" s="34"/>
      <c r="AN94" s="34"/>
      <c r="AO94" s="121"/>
      <c r="AP94" s="34"/>
      <c r="AQ94" s="34"/>
      <c r="AR94" s="34"/>
    </row>
    <row r="95" spans="3:44" x14ac:dyDescent="0.25">
      <c r="C95" s="33"/>
      <c r="D95" s="33"/>
      <c r="E95" s="33"/>
      <c r="F95" s="34"/>
      <c r="G95" s="34"/>
      <c r="H95" s="34"/>
      <c r="I95" s="34"/>
      <c r="J95" s="34"/>
      <c r="K95" s="34"/>
      <c r="L95" s="34"/>
      <c r="M95" s="34"/>
      <c r="N95" s="121"/>
      <c r="O95" s="34"/>
      <c r="P95" s="34"/>
      <c r="Q95" s="34"/>
      <c r="R95" s="34"/>
      <c r="S95" s="121"/>
      <c r="T95" s="34"/>
      <c r="U95" s="34"/>
      <c r="V95" s="121"/>
      <c r="W95" s="34"/>
      <c r="X95" s="34"/>
      <c r="Y95" s="34"/>
      <c r="Z95" s="121"/>
      <c r="AA95" s="34"/>
      <c r="AB95" s="34"/>
      <c r="AC95" s="121"/>
      <c r="AD95" s="34"/>
      <c r="AE95" s="34"/>
      <c r="AF95" s="121"/>
      <c r="AG95" s="34"/>
      <c r="AH95" s="34"/>
      <c r="AI95" s="121"/>
      <c r="AJ95" s="34"/>
      <c r="AK95" s="34"/>
      <c r="AL95" s="121"/>
      <c r="AM95" s="34"/>
      <c r="AN95" s="34"/>
      <c r="AO95" s="121"/>
      <c r="AP95" s="34"/>
      <c r="AQ95" s="34"/>
      <c r="AR95" s="34"/>
    </row>
    <row r="96" spans="3:44" x14ac:dyDescent="0.25">
      <c r="C96" s="33"/>
      <c r="D96" s="33"/>
      <c r="E96" s="33"/>
      <c r="F96" s="34"/>
      <c r="G96" s="34"/>
      <c r="H96" s="34"/>
      <c r="I96" s="34"/>
      <c r="J96" s="34"/>
      <c r="K96" s="34"/>
      <c r="L96" s="34"/>
      <c r="M96" s="34"/>
      <c r="N96" s="121"/>
      <c r="O96" s="34"/>
      <c r="P96" s="34"/>
      <c r="Q96" s="34"/>
      <c r="R96" s="34"/>
      <c r="S96" s="121"/>
      <c r="T96" s="34"/>
      <c r="U96" s="34"/>
      <c r="V96" s="121"/>
      <c r="W96" s="34"/>
      <c r="X96" s="34"/>
      <c r="Y96" s="34"/>
      <c r="Z96" s="121"/>
      <c r="AA96" s="34"/>
      <c r="AB96" s="34"/>
      <c r="AC96" s="121"/>
      <c r="AD96" s="34"/>
      <c r="AE96" s="34"/>
      <c r="AF96" s="121"/>
      <c r="AG96" s="34"/>
      <c r="AH96" s="34"/>
      <c r="AI96" s="121"/>
      <c r="AJ96" s="34"/>
      <c r="AK96" s="34"/>
      <c r="AL96" s="121"/>
      <c r="AM96" s="34"/>
      <c r="AN96" s="34"/>
      <c r="AO96" s="121"/>
      <c r="AP96" s="34"/>
      <c r="AQ96" s="34"/>
      <c r="AR96" s="34"/>
    </row>
    <row r="97" spans="1:45" x14ac:dyDescent="0.25">
      <c r="C97" s="33"/>
      <c r="D97" s="33"/>
      <c r="E97" s="33"/>
      <c r="F97" s="34"/>
      <c r="G97" s="34"/>
      <c r="H97" s="34"/>
      <c r="I97" s="34"/>
      <c r="J97" s="34"/>
      <c r="K97" s="34"/>
      <c r="L97" s="34"/>
      <c r="M97" s="34"/>
      <c r="N97" s="121"/>
      <c r="O97" s="34"/>
      <c r="P97" s="34"/>
      <c r="Q97" s="34"/>
      <c r="R97" s="34"/>
      <c r="S97" s="121"/>
      <c r="T97" s="34"/>
      <c r="U97" s="34"/>
      <c r="V97" s="121"/>
      <c r="W97" s="34"/>
      <c r="X97" s="34"/>
      <c r="Y97" s="34"/>
      <c r="Z97" s="121"/>
      <c r="AA97" s="34"/>
      <c r="AB97" s="34"/>
      <c r="AC97" s="121"/>
      <c r="AD97" s="34"/>
      <c r="AE97" s="34"/>
      <c r="AF97" s="121"/>
      <c r="AG97" s="34"/>
      <c r="AH97" s="34"/>
      <c r="AI97" s="121"/>
      <c r="AJ97" s="34"/>
      <c r="AK97" s="34"/>
      <c r="AL97" s="121"/>
      <c r="AM97" s="34"/>
      <c r="AN97" s="34"/>
      <c r="AO97" s="121"/>
      <c r="AP97" s="34"/>
      <c r="AQ97" s="34"/>
      <c r="AR97" s="34"/>
    </row>
    <row r="98" spans="1:45" x14ac:dyDescent="0.25">
      <c r="C98" s="33"/>
      <c r="D98" s="33"/>
      <c r="E98" s="33"/>
      <c r="F98" s="34"/>
      <c r="G98" s="34"/>
      <c r="H98" s="34"/>
      <c r="I98" s="34"/>
      <c r="J98" s="34"/>
      <c r="K98" s="34"/>
      <c r="L98" s="34"/>
      <c r="M98" s="34"/>
      <c r="N98" s="121"/>
      <c r="O98" s="34"/>
      <c r="P98" s="34"/>
      <c r="Q98" s="34"/>
      <c r="R98" s="34"/>
      <c r="S98" s="121"/>
      <c r="T98" s="34"/>
      <c r="U98" s="34"/>
      <c r="V98" s="121"/>
      <c r="W98" s="34"/>
      <c r="X98" s="34"/>
      <c r="Y98" s="34"/>
      <c r="Z98" s="121"/>
      <c r="AA98" s="34"/>
      <c r="AB98" s="34"/>
      <c r="AC98" s="121"/>
      <c r="AD98" s="34"/>
      <c r="AE98" s="34"/>
      <c r="AF98" s="121"/>
      <c r="AG98" s="34"/>
      <c r="AH98" s="34"/>
      <c r="AI98" s="121"/>
      <c r="AJ98" s="34"/>
      <c r="AK98" s="34"/>
      <c r="AL98" s="121"/>
      <c r="AM98" s="34"/>
      <c r="AN98" s="34"/>
      <c r="AO98" s="121"/>
      <c r="AP98" s="34"/>
      <c r="AQ98" s="34"/>
      <c r="AR98" s="34"/>
      <c r="AS98" s="78"/>
    </row>
    <row r="99" spans="1:45" x14ac:dyDescent="0.25">
      <c r="C99" s="33"/>
      <c r="D99" s="33"/>
      <c r="E99" s="33"/>
      <c r="F99" s="34"/>
      <c r="G99" s="34"/>
      <c r="H99" s="34"/>
      <c r="I99" s="34"/>
      <c r="J99" s="34"/>
      <c r="K99" s="34"/>
      <c r="L99" s="34"/>
      <c r="M99" s="34"/>
      <c r="N99" s="121"/>
      <c r="O99" s="34"/>
      <c r="P99" s="34"/>
      <c r="Q99" s="34"/>
      <c r="R99" s="34"/>
      <c r="S99" s="121"/>
      <c r="T99" s="34"/>
      <c r="U99" s="34"/>
      <c r="V99" s="121"/>
      <c r="W99" s="34"/>
      <c r="X99" s="34"/>
      <c r="Y99" s="34"/>
      <c r="Z99" s="121"/>
      <c r="AA99" s="34"/>
      <c r="AB99" s="34"/>
      <c r="AC99" s="121"/>
      <c r="AD99" s="34"/>
      <c r="AE99" s="34"/>
      <c r="AF99" s="121"/>
      <c r="AG99" s="34"/>
      <c r="AH99" s="34"/>
      <c r="AI99" s="121"/>
      <c r="AJ99" s="34"/>
      <c r="AK99" s="34"/>
      <c r="AL99" s="121"/>
      <c r="AM99" s="34"/>
      <c r="AN99" s="34"/>
      <c r="AO99" s="121"/>
      <c r="AP99" s="34"/>
      <c r="AQ99" s="34"/>
      <c r="AR99" s="34"/>
    </row>
    <row r="100" spans="1:45" x14ac:dyDescent="0.25">
      <c r="C100" s="33"/>
      <c r="D100" s="33"/>
      <c r="E100" s="33"/>
      <c r="F100" s="34"/>
      <c r="G100" s="34"/>
      <c r="H100" s="34"/>
      <c r="I100" s="34"/>
      <c r="J100" s="34"/>
      <c r="K100" s="34"/>
      <c r="L100" s="34"/>
      <c r="M100" s="34"/>
      <c r="N100" s="121"/>
      <c r="O100" s="34"/>
      <c r="P100" s="34"/>
      <c r="Q100" s="34"/>
      <c r="R100" s="34"/>
      <c r="S100" s="121"/>
      <c r="T100" s="34"/>
      <c r="U100" s="34"/>
      <c r="V100" s="121"/>
      <c r="W100" s="34"/>
      <c r="X100" s="34"/>
      <c r="Y100" s="34"/>
      <c r="Z100" s="121"/>
      <c r="AA100" s="34"/>
      <c r="AB100" s="34"/>
      <c r="AC100" s="121"/>
      <c r="AD100" s="34"/>
      <c r="AE100" s="34"/>
      <c r="AF100" s="121"/>
      <c r="AG100" s="34"/>
      <c r="AH100" s="34"/>
      <c r="AI100" s="121"/>
      <c r="AJ100" s="34"/>
      <c r="AK100" s="34"/>
      <c r="AL100" s="121"/>
      <c r="AM100" s="34"/>
      <c r="AN100" s="34"/>
      <c r="AO100" s="121"/>
      <c r="AP100" s="34"/>
      <c r="AQ100" s="34"/>
      <c r="AR100" s="34"/>
    </row>
    <row r="101" spans="1:45" x14ac:dyDescent="0.25">
      <c r="C101" s="33"/>
      <c r="D101" s="33"/>
      <c r="E101" s="33"/>
      <c r="F101" s="34"/>
      <c r="G101" s="34"/>
      <c r="H101" s="34"/>
      <c r="I101" s="34"/>
      <c r="J101" s="34"/>
      <c r="K101" s="34"/>
      <c r="L101" s="34"/>
      <c r="M101" s="34"/>
      <c r="N101" s="121"/>
      <c r="O101" s="34"/>
      <c r="P101" s="34"/>
      <c r="Q101" s="34"/>
      <c r="R101" s="34"/>
      <c r="S101" s="121"/>
      <c r="T101" s="34"/>
      <c r="U101" s="34"/>
      <c r="V101" s="121"/>
      <c r="W101" s="34"/>
      <c r="X101" s="34"/>
      <c r="Y101" s="34"/>
      <c r="Z101" s="121"/>
      <c r="AA101" s="34"/>
      <c r="AB101" s="34"/>
      <c r="AC101" s="121"/>
      <c r="AD101" s="34"/>
      <c r="AE101" s="34"/>
      <c r="AF101" s="121"/>
      <c r="AG101" s="34"/>
      <c r="AH101" s="34"/>
      <c r="AI101" s="121"/>
      <c r="AJ101" s="34"/>
      <c r="AK101" s="34"/>
      <c r="AL101" s="121"/>
      <c r="AM101" s="34"/>
      <c r="AN101" s="34"/>
      <c r="AO101" s="121"/>
      <c r="AP101" s="34"/>
      <c r="AQ101" s="34"/>
      <c r="AR101" s="34"/>
    </row>
    <row r="102" spans="1:45" x14ac:dyDescent="0.25">
      <c r="C102" s="33"/>
      <c r="D102" s="33"/>
      <c r="E102" s="33"/>
      <c r="F102" s="34"/>
      <c r="G102" s="34"/>
      <c r="H102" s="34"/>
      <c r="I102" s="34"/>
      <c r="J102" s="34"/>
      <c r="K102" s="34"/>
      <c r="L102" s="34"/>
      <c r="M102" s="34"/>
      <c r="N102" s="121"/>
      <c r="O102" s="34"/>
      <c r="P102" s="34"/>
      <c r="Q102" s="34"/>
      <c r="R102" s="34"/>
      <c r="S102" s="121"/>
      <c r="T102" s="34"/>
      <c r="U102" s="34"/>
      <c r="V102" s="121"/>
      <c r="W102" s="34"/>
      <c r="X102" s="34"/>
      <c r="Y102" s="34"/>
      <c r="Z102" s="121"/>
      <c r="AA102" s="34"/>
      <c r="AB102" s="34"/>
      <c r="AC102" s="121"/>
      <c r="AD102" s="34"/>
      <c r="AE102" s="34"/>
      <c r="AF102" s="121"/>
      <c r="AG102" s="34"/>
      <c r="AH102" s="34"/>
      <c r="AI102" s="121"/>
      <c r="AJ102" s="34"/>
      <c r="AK102" s="34"/>
      <c r="AL102" s="121"/>
      <c r="AM102" s="34"/>
      <c r="AN102" s="34"/>
      <c r="AO102" s="121"/>
      <c r="AP102" s="34"/>
      <c r="AQ102" s="34"/>
      <c r="AR102" s="34"/>
    </row>
    <row r="103" spans="1:45" x14ac:dyDescent="0.25">
      <c r="C103" s="33"/>
      <c r="D103" s="33"/>
      <c r="E103" s="33"/>
      <c r="F103" s="34"/>
      <c r="G103" s="34"/>
      <c r="H103" s="34"/>
      <c r="I103" s="34"/>
      <c r="J103" s="34"/>
      <c r="K103" s="34"/>
      <c r="L103" s="34"/>
      <c r="M103" s="34"/>
      <c r="N103" s="121"/>
      <c r="O103" s="34"/>
      <c r="P103" s="34"/>
      <c r="Q103" s="34"/>
      <c r="R103" s="34"/>
      <c r="S103" s="121"/>
      <c r="T103" s="34"/>
      <c r="U103" s="34"/>
      <c r="V103" s="121"/>
      <c r="W103" s="34"/>
      <c r="X103" s="34"/>
      <c r="Y103" s="34"/>
      <c r="Z103" s="121"/>
      <c r="AB103" s="34"/>
      <c r="AC103" s="121"/>
      <c r="AE103" s="34"/>
      <c r="AF103" s="121"/>
      <c r="AH103" s="34"/>
      <c r="AI103" s="121"/>
      <c r="AK103" s="34"/>
      <c r="AL103" s="121"/>
      <c r="AN103" s="34"/>
      <c r="AO103" s="121"/>
      <c r="AR103" s="34"/>
    </row>
    <row r="104" spans="1:45" x14ac:dyDescent="0.25">
      <c r="C104" s="33"/>
      <c r="D104" s="33"/>
      <c r="E104" s="33"/>
      <c r="F104" s="34"/>
      <c r="G104" s="34"/>
      <c r="H104" s="34"/>
      <c r="I104" s="34"/>
      <c r="J104" s="34"/>
      <c r="K104" s="34"/>
      <c r="L104" s="34"/>
      <c r="M104" s="34"/>
      <c r="N104" s="121"/>
      <c r="O104" s="34"/>
      <c r="P104" s="34"/>
      <c r="Q104" s="34"/>
      <c r="R104" s="34"/>
      <c r="S104" s="121"/>
      <c r="T104" s="34"/>
      <c r="U104" s="34"/>
      <c r="V104" s="121"/>
      <c r="W104" s="34"/>
      <c r="X104" s="34"/>
      <c r="Y104" s="34"/>
      <c r="Z104" s="121"/>
      <c r="AB104" s="34"/>
      <c r="AC104" s="121"/>
      <c r="AE104" s="34"/>
      <c r="AF104" s="121"/>
      <c r="AH104" s="34"/>
      <c r="AI104" s="121"/>
      <c r="AK104" s="34"/>
      <c r="AL104" s="121"/>
      <c r="AN104" s="34"/>
      <c r="AO104" s="121"/>
      <c r="AR104" s="34"/>
    </row>
    <row r="105" spans="1:45" x14ac:dyDescent="0.25">
      <c r="C105" s="33"/>
      <c r="D105" s="33"/>
      <c r="E105" s="33"/>
      <c r="F105" s="34"/>
      <c r="G105" s="34"/>
      <c r="H105" s="34"/>
      <c r="I105" s="34"/>
      <c r="J105" s="34"/>
      <c r="K105" s="34"/>
      <c r="L105" s="34"/>
      <c r="M105" s="34"/>
      <c r="N105" s="121"/>
      <c r="O105" s="34"/>
      <c r="P105" s="34"/>
      <c r="Q105" s="34"/>
      <c r="R105" s="34"/>
      <c r="S105" s="121"/>
      <c r="T105" s="34"/>
      <c r="U105" s="34"/>
      <c r="V105" s="121"/>
      <c r="W105" s="34"/>
      <c r="X105" s="34"/>
      <c r="Y105" s="34"/>
      <c r="Z105" s="121"/>
      <c r="AB105" s="34"/>
      <c r="AC105" s="121"/>
      <c r="AE105" s="34"/>
      <c r="AF105" s="121"/>
      <c r="AH105" s="34"/>
      <c r="AI105" s="121"/>
      <c r="AK105" s="34"/>
      <c r="AL105" s="121"/>
      <c r="AN105" s="34"/>
      <c r="AO105" s="121"/>
      <c r="AR105" s="34"/>
    </row>
    <row r="106" spans="1:45" x14ac:dyDescent="0.25">
      <c r="C106" s="33"/>
      <c r="D106" s="33"/>
      <c r="E106" s="33"/>
      <c r="F106" s="34"/>
      <c r="G106" s="34"/>
      <c r="H106" s="34"/>
      <c r="I106" s="34"/>
      <c r="J106" s="34"/>
      <c r="K106" s="34"/>
      <c r="L106" s="34"/>
      <c r="M106" s="34"/>
      <c r="N106" s="121"/>
      <c r="O106" s="34"/>
      <c r="P106" s="34"/>
      <c r="Q106" s="34"/>
      <c r="R106" s="34"/>
      <c r="S106" s="121"/>
      <c r="T106" s="34"/>
      <c r="U106" s="34"/>
      <c r="V106" s="121"/>
      <c r="W106" s="34"/>
      <c r="X106" s="34"/>
      <c r="Y106" s="34"/>
      <c r="Z106" s="121"/>
      <c r="AB106" s="34"/>
      <c r="AC106" s="121"/>
      <c r="AE106" s="34"/>
      <c r="AF106" s="121"/>
      <c r="AH106" s="34"/>
      <c r="AI106" s="121"/>
      <c r="AK106" s="34"/>
      <c r="AL106" s="121"/>
      <c r="AN106" s="34"/>
      <c r="AO106" s="121"/>
    </row>
    <row r="107" spans="1:45" x14ac:dyDescent="0.25">
      <c r="C107" s="33"/>
      <c r="D107" s="33"/>
      <c r="E107" s="33"/>
      <c r="F107" s="34"/>
      <c r="G107" s="34"/>
      <c r="H107" s="34"/>
      <c r="I107" s="34"/>
      <c r="J107" s="34"/>
      <c r="K107" s="34"/>
      <c r="L107" s="34"/>
      <c r="M107" s="34"/>
      <c r="N107" s="121"/>
      <c r="O107" s="34"/>
      <c r="P107" s="34"/>
      <c r="Q107" s="34"/>
      <c r="R107" s="34"/>
      <c r="S107" s="121"/>
      <c r="T107" s="34"/>
      <c r="U107" s="34"/>
      <c r="V107" s="121"/>
      <c r="W107" s="34"/>
      <c r="X107" s="34"/>
      <c r="Y107" s="34"/>
      <c r="Z107" s="121"/>
      <c r="AB107" s="34"/>
      <c r="AC107" s="121"/>
      <c r="AE107" s="34"/>
      <c r="AF107" s="121"/>
      <c r="AH107" s="34"/>
      <c r="AI107" s="121"/>
      <c r="AK107" s="34"/>
      <c r="AL107" s="121"/>
      <c r="AN107" s="34"/>
      <c r="AO107" s="121"/>
    </row>
    <row r="108" spans="1:45" x14ac:dyDescent="0.25">
      <c r="C108" s="33"/>
      <c r="D108" s="33"/>
      <c r="E108" s="33"/>
      <c r="F108" s="34"/>
      <c r="G108" s="34"/>
      <c r="H108" s="34"/>
      <c r="I108" s="34"/>
      <c r="J108" s="34"/>
      <c r="K108" s="34"/>
      <c r="L108" s="34"/>
      <c r="M108" s="34"/>
      <c r="N108" s="121"/>
      <c r="O108" s="34"/>
      <c r="P108" s="34"/>
      <c r="Q108" s="34"/>
      <c r="R108" s="34"/>
      <c r="S108" s="121"/>
      <c r="T108" s="34"/>
      <c r="U108" s="34"/>
      <c r="V108" s="121"/>
      <c r="W108" s="34"/>
      <c r="X108" s="34"/>
      <c r="Y108" s="34"/>
      <c r="Z108" s="121"/>
      <c r="AB108" s="34"/>
      <c r="AC108" s="121"/>
      <c r="AE108" s="34"/>
      <c r="AF108" s="121"/>
      <c r="AH108" s="34"/>
      <c r="AI108" s="121"/>
      <c r="AK108" s="34"/>
      <c r="AL108" s="121"/>
      <c r="AN108" s="34"/>
      <c r="AO108" s="121"/>
    </row>
    <row r="109" spans="1:45" x14ac:dyDescent="0.25">
      <c r="C109" s="33"/>
      <c r="D109" s="33"/>
      <c r="E109" s="33"/>
      <c r="F109" s="34"/>
      <c r="G109" s="34"/>
      <c r="H109" s="34"/>
      <c r="I109" s="34"/>
      <c r="J109" s="34"/>
      <c r="K109" s="34"/>
      <c r="L109" s="34"/>
      <c r="M109" s="34"/>
      <c r="N109" s="121"/>
      <c r="O109" s="34"/>
      <c r="P109" s="34"/>
      <c r="Q109" s="34"/>
      <c r="R109" s="34"/>
      <c r="S109" s="121"/>
      <c r="T109" s="34"/>
      <c r="U109" s="34"/>
      <c r="V109" s="121"/>
      <c r="W109" s="34"/>
      <c r="X109" s="34"/>
      <c r="Y109" s="34"/>
      <c r="Z109" s="121"/>
      <c r="AB109" s="34"/>
      <c r="AC109" s="121"/>
      <c r="AE109" s="34"/>
      <c r="AF109" s="121"/>
      <c r="AH109" s="34"/>
      <c r="AI109" s="121"/>
      <c r="AK109" s="34"/>
      <c r="AL109" s="121"/>
      <c r="AN109" s="34"/>
      <c r="AO109" s="121"/>
    </row>
    <row r="110" spans="1:45" x14ac:dyDescent="0.25">
      <c r="C110" s="33"/>
      <c r="D110" s="33"/>
      <c r="E110" s="33"/>
      <c r="F110" s="34"/>
      <c r="G110" s="34"/>
      <c r="H110" s="34"/>
      <c r="I110" s="34"/>
      <c r="J110" s="34"/>
      <c r="K110" s="34"/>
      <c r="L110" s="34"/>
      <c r="M110" s="34"/>
      <c r="N110" s="121"/>
      <c r="O110" s="34"/>
      <c r="P110" s="34"/>
      <c r="Q110" s="34"/>
      <c r="R110" s="34"/>
      <c r="S110" s="121"/>
      <c r="T110" s="34"/>
      <c r="U110" s="34"/>
      <c r="V110" s="121"/>
      <c r="W110" s="34"/>
      <c r="X110" s="34"/>
      <c r="Y110" s="34"/>
      <c r="Z110" s="121"/>
      <c r="AB110" s="34"/>
      <c r="AC110" s="121"/>
      <c r="AE110" s="34"/>
      <c r="AF110" s="121"/>
      <c r="AH110" s="34"/>
      <c r="AI110" s="121"/>
      <c r="AK110" s="34"/>
      <c r="AL110" s="121"/>
      <c r="AN110" s="34"/>
      <c r="AO110" s="121"/>
    </row>
    <row r="111" spans="1:45" x14ac:dyDescent="0.25">
      <c r="A111" s="78"/>
      <c r="B111" s="78"/>
      <c r="C111" s="33"/>
      <c r="D111" s="33"/>
      <c r="E111" s="33"/>
      <c r="F111" s="34"/>
      <c r="G111" s="34"/>
      <c r="H111" s="34"/>
      <c r="I111" s="34"/>
      <c r="J111" s="34"/>
      <c r="K111" s="34"/>
      <c r="L111" s="34"/>
      <c r="M111" s="34"/>
      <c r="N111" s="121"/>
      <c r="O111" s="34"/>
      <c r="P111" s="34"/>
      <c r="Q111" s="34"/>
      <c r="R111" s="34"/>
      <c r="S111" s="121"/>
      <c r="T111" s="34"/>
      <c r="U111" s="34"/>
      <c r="V111" s="121"/>
      <c r="W111" s="34"/>
      <c r="X111" s="34"/>
      <c r="Y111" s="34"/>
      <c r="Z111" s="121"/>
      <c r="AB111" s="34"/>
      <c r="AC111" s="121"/>
      <c r="AE111" s="34"/>
      <c r="AF111" s="121"/>
      <c r="AH111" s="34"/>
      <c r="AI111" s="121"/>
      <c r="AK111" s="34"/>
      <c r="AL111" s="121"/>
      <c r="AN111" s="34"/>
      <c r="AO111" s="121"/>
    </row>
    <row r="112" spans="1:45" x14ac:dyDescent="0.25">
      <c r="C112" s="33"/>
      <c r="D112" s="33"/>
      <c r="E112" s="33"/>
      <c r="F112" s="34"/>
      <c r="G112" s="34"/>
      <c r="H112" s="34"/>
      <c r="I112" s="34"/>
      <c r="J112" s="34"/>
      <c r="K112" s="34"/>
      <c r="L112" s="34"/>
      <c r="M112" s="34"/>
      <c r="N112" s="121"/>
      <c r="O112" s="34"/>
      <c r="P112" s="34"/>
      <c r="Q112" s="34"/>
      <c r="R112" s="34"/>
      <c r="S112" s="121"/>
      <c r="T112" s="34"/>
      <c r="U112" s="34"/>
      <c r="V112" s="121"/>
      <c r="W112" s="34"/>
      <c r="X112" s="34"/>
      <c r="Y112" s="34"/>
      <c r="Z112" s="121"/>
      <c r="AB112" s="34"/>
      <c r="AC112" s="121"/>
      <c r="AE112" s="34"/>
      <c r="AF112" s="121"/>
      <c r="AH112" s="34"/>
      <c r="AI112" s="121"/>
      <c r="AK112" s="34"/>
      <c r="AL112" s="121"/>
      <c r="AN112" s="34"/>
      <c r="AO112" s="121"/>
    </row>
    <row r="113" spans="1:46" x14ac:dyDescent="0.25">
      <c r="C113" s="33"/>
      <c r="D113" s="33"/>
      <c r="E113" s="33"/>
      <c r="F113" s="34"/>
      <c r="G113" s="34"/>
      <c r="H113" s="34"/>
      <c r="I113" s="34"/>
      <c r="J113" s="34"/>
      <c r="K113" s="34"/>
      <c r="L113" s="34"/>
      <c r="M113" s="34"/>
      <c r="N113" s="121"/>
      <c r="O113" s="34"/>
      <c r="P113" s="34"/>
      <c r="Q113" s="34"/>
      <c r="R113" s="34"/>
      <c r="S113" s="121"/>
      <c r="T113" s="34"/>
      <c r="U113" s="34"/>
      <c r="V113" s="121"/>
      <c r="W113" s="34"/>
      <c r="X113" s="34"/>
      <c r="Y113" s="34"/>
      <c r="Z113" s="121"/>
      <c r="AB113" s="34"/>
      <c r="AC113" s="121"/>
      <c r="AE113" s="34"/>
      <c r="AF113" s="121"/>
      <c r="AH113" s="34"/>
      <c r="AI113" s="121"/>
      <c r="AK113" s="34"/>
      <c r="AL113" s="121"/>
      <c r="AN113" s="34"/>
      <c r="AO113" s="121"/>
    </row>
    <row r="114" spans="1:46" s="78" customFormat="1" x14ac:dyDescent="0.25">
      <c r="A114" s="32"/>
      <c r="B114" s="32"/>
      <c r="C114" s="33"/>
      <c r="D114" s="33"/>
      <c r="E114" s="33"/>
      <c r="F114" s="34"/>
      <c r="G114" s="34"/>
      <c r="H114" s="34"/>
      <c r="I114" s="34"/>
      <c r="J114" s="34"/>
      <c r="K114" s="34"/>
      <c r="L114" s="34"/>
      <c r="M114" s="34"/>
      <c r="N114" s="121"/>
      <c r="O114" s="34"/>
      <c r="P114" s="34"/>
      <c r="Q114" s="34"/>
      <c r="R114" s="34"/>
      <c r="S114" s="121"/>
      <c r="T114" s="34"/>
      <c r="U114" s="34"/>
      <c r="V114" s="121"/>
      <c r="W114" s="34"/>
      <c r="X114" s="34"/>
      <c r="Y114" s="34"/>
      <c r="Z114" s="121"/>
      <c r="AA114" s="32"/>
      <c r="AB114" s="34"/>
      <c r="AC114" s="121"/>
      <c r="AD114" s="32"/>
      <c r="AE114" s="34"/>
      <c r="AF114" s="121"/>
      <c r="AG114" s="32"/>
      <c r="AH114" s="34"/>
      <c r="AI114" s="121"/>
      <c r="AJ114" s="32"/>
      <c r="AK114" s="34"/>
      <c r="AL114" s="121"/>
      <c r="AM114" s="32"/>
      <c r="AN114" s="34"/>
      <c r="AO114" s="121"/>
      <c r="AP114" s="32"/>
      <c r="AQ114" s="32"/>
      <c r="AR114" s="32"/>
      <c r="AS114" s="32"/>
      <c r="AT114" s="32"/>
    </row>
    <row r="115" spans="1:46" x14ac:dyDescent="0.25">
      <c r="C115" s="33"/>
      <c r="D115" s="33"/>
      <c r="E115" s="33"/>
      <c r="F115" s="34"/>
      <c r="G115" s="34"/>
      <c r="H115" s="34"/>
      <c r="I115" s="34"/>
      <c r="J115" s="34"/>
      <c r="K115" s="34"/>
      <c r="L115" s="34"/>
      <c r="M115" s="34"/>
      <c r="N115" s="121"/>
      <c r="O115" s="34"/>
      <c r="P115" s="34"/>
      <c r="Q115" s="34"/>
      <c r="R115" s="34"/>
      <c r="S115" s="121"/>
      <c r="T115" s="34"/>
      <c r="U115" s="34"/>
      <c r="V115" s="121"/>
      <c r="W115" s="34"/>
      <c r="X115" s="34"/>
      <c r="Y115" s="34"/>
      <c r="Z115" s="121"/>
      <c r="AB115" s="34"/>
      <c r="AC115" s="121"/>
      <c r="AE115" s="34"/>
      <c r="AF115" s="121"/>
      <c r="AH115" s="34"/>
      <c r="AI115" s="121"/>
      <c r="AK115" s="34"/>
      <c r="AL115" s="121"/>
      <c r="AN115" s="34"/>
      <c r="AO115" s="121"/>
    </row>
    <row r="116" spans="1:46" x14ac:dyDescent="0.25">
      <c r="C116" s="33"/>
      <c r="D116" s="33"/>
      <c r="E116" s="33"/>
      <c r="F116" s="34"/>
      <c r="G116" s="34"/>
      <c r="H116" s="34"/>
      <c r="I116" s="34"/>
      <c r="J116" s="34"/>
      <c r="K116" s="34"/>
      <c r="L116" s="34"/>
      <c r="M116" s="34"/>
      <c r="N116" s="121"/>
      <c r="O116" s="34"/>
      <c r="P116" s="34"/>
      <c r="Q116" s="34"/>
      <c r="R116" s="34"/>
      <c r="S116" s="121"/>
      <c r="T116" s="34"/>
      <c r="U116" s="34"/>
      <c r="V116" s="121"/>
      <c r="W116" s="34"/>
      <c r="X116" s="34"/>
      <c r="Y116" s="34"/>
      <c r="Z116" s="121"/>
      <c r="AB116" s="34"/>
      <c r="AC116" s="121"/>
      <c r="AE116" s="34"/>
      <c r="AF116" s="121"/>
      <c r="AH116" s="34"/>
      <c r="AI116" s="121"/>
      <c r="AK116" s="34"/>
      <c r="AL116" s="121"/>
      <c r="AN116" s="34"/>
      <c r="AO116" s="121"/>
    </row>
    <row r="117" spans="1:46" x14ac:dyDescent="0.25">
      <c r="C117" s="33"/>
      <c r="D117" s="33"/>
      <c r="E117" s="33"/>
      <c r="F117" s="34"/>
      <c r="G117" s="34"/>
      <c r="H117" s="34"/>
      <c r="I117" s="34"/>
      <c r="J117" s="34"/>
      <c r="K117" s="34"/>
      <c r="L117" s="34"/>
      <c r="M117" s="34"/>
      <c r="N117" s="121"/>
      <c r="O117" s="34"/>
      <c r="P117" s="34"/>
      <c r="Q117" s="34"/>
      <c r="R117" s="34"/>
      <c r="S117" s="121"/>
      <c r="T117" s="34"/>
      <c r="U117" s="34"/>
      <c r="V117" s="121"/>
      <c r="W117" s="34"/>
      <c r="X117" s="34"/>
      <c r="Y117" s="34"/>
      <c r="Z117" s="121"/>
      <c r="AB117" s="34"/>
      <c r="AC117" s="121"/>
      <c r="AE117" s="34"/>
      <c r="AF117" s="121"/>
      <c r="AH117" s="34"/>
      <c r="AI117" s="121"/>
      <c r="AK117" s="34"/>
      <c r="AL117" s="121"/>
      <c r="AN117" s="34"/>
      <c r="AO117" s="121"/>
    </row>
    <row r="118" spans="1:46" x14ac:dyDescent="0.25">
      <c r="C118" s="33"/>
      <c r="D118" s="33"/>
      <c r="E118" s="33"/>
      <c r="F118" s="34"/>
      <c r="G118" s="34"/>
      <c r="H118" s="34"/>
      <c r="I118" s="34"/>
      <c r="J118" s="34"/>
      <c r="K118" s="34"/>
      <c r="L118" s="34"/>
      <c r="M118" s="34"/>
      <c r="N118" s="121"/>
      <c r="O118" s="34"/>
      <c r="P118" s="34"/>
      <c r="Q118" s="34"/>
      <c r="R118" s="34"/>
      <c r="S118" s="121"/>
      <c r="T118" s="34"/>
      <c r="U118" s="34"/>
      <c r="V118" s="121"/>
      <c r="W118" s="34"/>
      <c r="X118" s="34"/>
      <c r="Y118" s="34"/>
      <c r="Z118" s="121"/>
      <c r="AB118" s="34"/>
      <c r="AC118" s="121"/>
      <c r="AE118" s="34"/>
      <c r="AF118" s="121"/>
      <c r="AH118" s="34"/>
      <c r="AI118" s="121"/>
      <c r="AK118" s="34"/>
      <c r="AL118" s="121"/>
      <c r="AN118" s="34"/>
      <c r="AO118" s="121"/>
    </row>
    <row r="119" spans="1:46" x14ac:dyDescent="0.25">
      <c r="C119" s="33"/>
      <c r="D119" s="33"/>
      <c r="E119" s="33"/>
      <c r="F119" s="34"/>
      <c r="G119" s="34"/>
      <c r="H119" s="34"/>
      <c r="I119" s="34"/>
      <c r="J119" s="34"/>
      <c r="K119" s="34"/>
      <c r="L119" s="34"/>
      <c r="M119" s="34"/>
      <c r="N119" s="121"/>
      <c r="O119" s="34"/>
      <c r="P119" s="34"/>
      <c r="Q119" s="34"/>
      <c r="R119" s="34"/>
      <c r="S119" s="121"/>
      <c r="T119" s="34"/>
      <c r="U119" s="34"/>
      <c r="V119" s="121"/>
      <c r="W119" s="34"/>
      <c r="X119" s="34"/>
      <c r="Y119" s="34"/>
      <c r="Z119" s="121"/>
      <c r="AB119" s="34"/>
      <c r="AC119" s="121"/>
      <c r="AE119" s="34"/>
      <c r="AF119" s="121"/>
      <c r="AH119" s="34"/>
      <c r="AI119" s="121"/>
      <c r="AK119" s="34"/>
      <c r="AL119" s="121"/>
      <c r="AN119" s="34"/>
      <c r="AO119" s="121"/>
    </row>
    <row r="120" spans="1:46" x14ac:dyDescent="0.25">
      <c r="C120" s="33"/>
      <c r="D120" s="33"/>
      <c r="E120" s="33"/>
      <c r="F120" s="34"/>
      <c r="G120" s="34"/>
      <c r="H120" s="34"/>
      <c r="I120" s="34"/>
      <c r="J120" s="34"/>
      <c r="K120" s="34"/>
      <c r="L120" s="34"/>
      <c r="M120" s="34"/>
      <c r="N120" s="121"/>
      <c r="O120" s="34"/>
      <c r="P120" s="34"/>
      <c r="Q120" s="34"/>
      <c r="R120" s="34"/>
      <c r="S120" s="121"/>
      <c r="T120" s="34"/>
      <c r="U120" s="34"/>
      <c r="V120" s="121"/>
      <c r="W120" s="34"/>
      <c r="X120" s="34"/>
      <c r="Y120" s="34"/>
      <c r="Z120" s="121"/>
      <c r="AB120" s="34"/>
      <c r="AC120" s="121"/>
      <c r="AE120" s="34"/>
      <c r="AF120" s="121"/>
      <c r="AH120" s="34"/>
      <c r="AI120" s="121"/>
      <c r="AK120" s="34"/>
      <c r="AL120" s="121"/>
      <c r="AN120" s="34"/>
      <c r="AO120" s="121"/>
    </row>
    <row r="121" spans="1:46" x14ac:dyDescent="0.25">
      <c r="C121" s="33"/>
      <c r="D121" s="33"/>
      <c r="E121" s="33"/>
      <c r="F121" s="34"/>
      <c r="G121" s="34"/>
      <c r="H121" s="34"/>
      <c r="I121" s="34"/>
      <c r="J121" s="34"/>
      <c r="K121" s="34"/>
      <c r="L121" s="34"/>
      <c r="M121" s="34"/>
      <c r="N121" s="121"/>
      <c r="O121" s="34"/>
      <c r="P121" s="34"/>
      <c r="Q121" s="34"/>
      <c r="R121" s="34"/>
      <c r="S121" s="121"/>
      <c r="T121" s="34"/>
      <c r="U121" s="34"/>
      <c r="V121" s="121"/>
      <c r="W121" s="34"/>
      <c r="X121" s="34"/>
      <c r="Y121" s="34"/>
      <c r="Z121" s="121"/>
      <c r="AB121" s="34"/>
      <c r="AC121" s="121"/>
      <c r="AE121" s="34"/>
      <c r="AF121" s="121"/>
      <c r="AH121" s="34"/>
      <c r="AI121" s="121"/>
      <c r="AK121" s="34"/>
      <c r="AL121" s="121"/>
      <c r="AN121" s="34"/>
      <c r="AO121" s="121"/>
    </row>
    <row r="122" spans="1:46" x14ac:dyDescent="0.25">
      <c r="C122" s="33"/>
      <c r="D122" s="33"/>
      <c r="E122" s="33"/>
      <c r="F122" s="34"/>
      <c r="G122" s="34"/>
      <c r="H122" s="34"/>
      <c r="I122" s="34"/>
      <c r="J122" s="34"/>
      <c r="K122" s="34"/>
      <c r="L122" s="34"/>
      <c r="M122" s="34"/>
      <c r="N122" s="121"/>
      <c r="O122" s="34"/>
      <c r="P122" s="34"/>
      <c r="Q122" s="34"/>
      <c r="R122" s="34"/>
      <c r="S122" s="121"/>
      <c r="T122" s="34"/>
      <c r="U122" s="34"/>
      <c r="V122" s="121"/>
      <c r="W122" s="34"/>
      <c r="X122" s="34"/>
      <c r="Y122" s="34"/>
      <c r="Z122" s="121"/>
      <c r="AB122" s="34"/>
      <c r="AC122" s="121"/>
      <c r="AE122" s="34"/>
      <c r="AF122" s="121"/>
      <c r="AH122" s="34"/>
      <c r="AI122" s="121"/>
      <c r="AK122" s="34"/>
      <c r="AL122" s="121"/>
      <c r="AN122" s="34"/>
      <c r="AO122" s="121"/>
    </row>
    <row r="123" spans="1:46" x14ac:dyDescent="0.25">
      <c r="C123" s="33"/>
      <c r="D123" s="33"/>
      <c r="E123" s="33"/>
      <c r="F123" s="34"/>
      <c r="G123" s="34"/>
      <c r="H123" s="34"/>
      <c r="I123" s="34"/>
      <c r="J123" s="34"/>
      <c r="K123" s="34"/>
      <c r="L123" s="34"/>
      <c r="M123" s="34"/>
      <c r="N123" s="121"/>
      <c r="O123" s="34"/>
      <c r="P123" s="34"/>
      <c r="Q123" s="34"/>
      <c r="R123" s="34"/>
      <c r="S123" s="121"/>
      <c r="T123" s="34"/>
      <c r="U123" s="34"/>
      <c r="V123" s="121"/>
      <c r="W123" s="34"/>
      <c r="X123" s="34"/>
      <c r="Y123" s="34"/>
      <c r="Z123" s="121"/>
      <c r="AB123" s="34"/>
      <c r="AC123" s="121"/>
      <c r="AE123" s="34"/>
      <c r="AF123" s="121"/>
      <c r="AH123" s="34"/>
      <c r="AI123" s="121"/>
      <c r="AK123" s="34"/>
      <c r="AL123" s="121"/>
      <c r="AN123" s="34"/>
      <c r="AO123" s="121"/>
    </row>
    <row r="124" spans="1:46" x14ac:dyDescent="0.25">
      <c r="C124" s="33"/>
      <c r="D124" s="33"/>
      <c r="E124" s="33"/>
      <c r="F124" s="34"/>
      <c r="G124" s="34"/>
      <c r="H124" s="34"/>
      <c r="I124" s="34"/>
      <c r="J124" s="34"/>
      <c r="K124" s="34"/>
      <c r="L124" s="34"/>
      <c r="M124" s="34"/>
      <c r="N124" s="121"/>
      <c r="O124" s="34"/>
      <c r="P124" s="34"/>
      <c r="Q124" s="34"/>
      <c r="R124" s="34"/>
      <c r="S124" s="121"/>
      <c r="T124" s="34"/>
      <c r="U124" s="34"/>
      <c r="V124" s="121"/>
      <c r="W124" s="34"/>
      <c r="X124" s="34"/>
      <c r="Y124" s="34"/>
      <c r="Z124" s="121"/>
      <c r="AB124" s="34"/>
      <c r="AC124" s="121"/>
      <c r="AE124" s="34"/>
      <c r="AF124" s="121"/>
      <c r="AH124" s="34"/>
      <c r="AI124" s="121"/>
      <c r="AK124" s="34"/>
      <c r="AL124" s="121"/>
      <c r="AN124" s="34"/>
      <c r="AO124" s="121"/>
    </row>
    <row r="125" spans="1:46" x14ac:dyDescent="0.25">
      <c r="C125" s="33"/>
      <c r="D125" s="33"/>
      <c r="E125" s="33"/>
      <c r="F125" s="34"/>
      <c r="G125" s="34"/>
      <c r="H125" s="34"/>
      <c r="I125" s="34"/>
      <c r="J125" s="34"/>
      <c r="K125" s="34"/>
      <c r="L125" s="34"/>
      <c r="M125" s="34"/>
      <c r="N125" s="121"/>
      <c r="O125" s="34"/>
      <c r="P125" s="34"/>
      <c r="Q125" s="34"/>
      <c r="R125" s="34"/>
      <c r="S125" s="121"/>
      <c r="T125" s="34"/>
      <c r="U125" s="34"/>
      <c r="V125" s="121"/>
      <c r="W125" s="34"/>
      <c r="X125" s="34"/>
      <c r="Y125" s="34"/>
      <c r="Z125" s="121"/>
      <c r="AB125" s="34"/>
      <c r="AC125" s="121"/>
      <c r="AE125" s="34"/>
      <c r="AF125" s="121"/>
      <c r="AH125" s="34"/>
      <c r="AI125" s="121"/>
      <c r="AK125" s="34"/>
      <c r="AL125" s="121"/>
      <c r="AN125" s="34"/>
      <c r="AO125" s="121"/>
    </row>
    <row r="126" spans="1:46" x14ac:dyDescent="0.25">
      <c r="C126" s="33"/>
      <c r="D126" s="33"/>
      <c r="E126" s="33"/>
      <c r="F126" s="34"/>
      <c r="G126" s="34"/>
      <c r="H126" s="34"/>
      <c r="I126" s="34"/>
      <c r="J126" s="34"/>
      <c r="K126" s="34"/>
      <c r="L126" s="34"/>
      <c r="M126" s="34"/>
      <c r="N126" s="121"/>
      <c r="O126" s="34"/>
      <c r="P126" s="34"/>
      <c r="Q126" s="34"/>
      <c r="R126" s="34"/>
      <c r="S126" s="121"/>
      <c r="T126" s="34"/>
      <c r="U126" s="34"/>
      <c r="V126" s="121"/>
      <c r="W126" s="34"/>
      <c r="X126" s="34"/>
      <c r="Y126" s="34"/>
      <c r="Z126" s="121"/>
      <c r="AB126" s="34"/>
      <c r="AC126" s="121"/>
      <c r="AE126" s="34"/>
      <c r="AF126" s="121"/>
      <c r="AH126" s="34"/>
      <c r="AI126" s="121"/>
      <c r="AK126" s="34"/>
      <c r="AL126" s="121"/>
      <c r="AN126" s="34"/>
      <c r="AO126" s="121"/>
    </row>
    <row r="127" spans="1:46" x14ac:dyDescent="0.25">
      <c r="C127" s="33"/>
      <c r="D127" s="33"/>
      <c r="E127" s="33"/>
      <c r="F127" s="34"/>
      <c r="G127" s="34"/>
      <c r="H127" s="34"/>
      <c r="I127" s="34"/>
      <c r="J127" s="34"/>
      <c r="K127" s="34"/>
      <c r="L127" s="34"/>
      <c r="M127" s="34"/>
      <c r="N127" s="121"/>
      <c r="O127" s="34"/>
      <c r="P127" s="34"/>
      <c r="Q127" s="34"/>
      <c r="R127" s="34"/>
      <c r="S127" s="121"/>
      <c r="T127" s="34"/>
      <c r="U127" s="34"/>
      <c r="V127" s="121"/>
      <c r="W127" s="34"/>
      <c r="X127" s="34"/>
      <c r="Y127" s="34"/>
      <c r="Z127" s="121"/>
      <c r="AB127" s="34"/>
      <c r="AC127" s="121"/>
      <c r="AE127" s="34"/>
      <c r="AF127" s="121"/>
      <c r="AH127" s="34"/>
      <c r="AI127" s="121"/>
      <c r="AK127" s="34"/>
      <c r="AL127" s="121"/>
      <c r="AN127" s="34"/>
      <c r="AO127" s="121"/>
    </row>
    <row r="128" spans="1:46" x14ac:dyDescent="0.25">
      <c r="C128" s="33"/>
      <c r="D128" s="33"/>
      <c r="E128" s="33"/>
      <c r="F128" s="34"/>
      <c r="G128" s="34"/>
      <c r="H128" s="34"/>
      <c r="I128" s="34"/>
      <c r="J128" s="34"/>
      <c r="K128" s="34"/>
      <c r="L128" s="34"/>
      <c r="M128" s="34"/>
      <c r="N128" s="121"/>
      <c r="O128" s="34"/>
      <c r="P128" s="34"/>
      <c r="Q128" s="34"/>
      <c r="R128" s="34"/>
      <c r="S128" s="121"/>
      <c r="T128" s="34"/>
      <c r="U128" s="34"/>
      <c r="V128" s="121"/>
      <c r="W128" s="34"/>
      <c r="X128" s="34"/>
      <c r="Y128" s="34"/>
      <c r="Z128" s="121"/>
      <c r="AB128" s="34"/>
      <c r="AC128" s="121"/>
      <c r="AE128" s="34"/>
      <c r="AF128" s="121"/>
      <c r="AH128" s="34"/>
      <c r="AI128" s="121"/>
      <c r="AK128" s="34"/>
      <c r="AL128" s="121"/>
      <c r="AN128" s="34"/>
      <c r="AO128" s="121"/>
    </row>
    <row r="129" spans="3:41" x14ac:dyDescent="0.25">
      <c r="C129" s="33"/>
      <c r="D129" s="33"/>
      <c r="E129" s="33"/>
      <c r="F129" s="34"/>
      <c r="G129" s="34"/>
      <c r="H129" s="34"/>
      <c r="I129" s="34"/>
      <c r="J129" s="34"/>
      <c r="K129" s="34"/>
      <c r="L129" s="34"/>
      <c r="M129" s="34"/>
      <c r="N129" s="121"/>
      <c r="O129" s="34"/>
      <c r="P129" s="34"/>
      <c r="Q129" s="34"/>
      <c r="R129" s="34"/>
      <c r="S129" s="121"/>
      <c r="T129" s="34"/>
      <c r="U129" s="34"/>
      <c r="V129" s="121"/>
      <c r="W129" s="34"/>
      <c r="X129" s="34"/>
      <c r="Y129" s="34"/>
      <c r="Z129" s="121"/>
      <c r="AB129" s="34"/>
      <c r="AC129" s="121"/>
      <c r="AE129" s="34"/>
      <c r="AF129" s="121"/>
      <c r="AH129" s="34"/>
      <c r="AI129" s="121"/>
      <c r="AK129" s="34"/>
      <c r="AL129" s="121"/>
      <c r="AN129" s="34"/>
      <c r="AO129" s="121"/>
    </row>
    <row r="130" spans="3:41" x14ac:dyDescent="0.25">
      <c r="C130" s="33"/>
      <c r="D130" s="33"/>
      <c r="E130" s="33"/>
      <c r="F130" s="34"/>
      <c r="G130" s="34"/>
      <c r="H130" s="34"/>
      <c r="I130" s="34"/>
      <c r="J130" s="34"/>
      <c r="K130" s="34"/>
      <c r="L130" s="34"/>
      <c r="M130" s="34"/>
      <c r="N130" s="121"/>
      <c r="O130" s="34"/>
      <c r="P130" s="34"/>
      <c r="Q130" s="34"/>
      <c r="R130" s="34"/>
      <c r="S130" s="121"/>
      <c r="T130" s="34"/>
      <c r="U130" s="34"/>
      <c r="V130" s="121"/>
      <c r="W130" s="34"/>
      <c r="X130" s="34"/>
      <c r="Y130" s="34"/>
      <c r="Z130" s="121"/>
      <c r="AB130" s="34"/>
      <c r="AC130" s="121"/>
      <c r="AE130" s="34"/>
      <c r="AF130" s="121"/>
      <c r="AH130" s="34"/>
      <c r="AI130" s="121"/>
      <c r="AK130" s="34"/>
      <c r="AL130" s="121"/>
      <c r="AN130" s="34"/>
      <c r="AO130" s="121"/>
    </row>
    <row r="131" spans="3:41" x14ac:dyDescent="0.25">
      <c r="C131" s="33"/>
      <c r="D131" s="33"/>
      <c r="E131" s="33"/>
      <c r="F131" s="34"/>
      <c r="G131" s="34"/>
      <c r="H131" s="34"/>
      <c r="I131" s="34"/>
      <c r="J131" s="34"/>
      <c r="K131" s="34"/>
      <c r="L131" s="34"/>
      <c r="M131" s="34"/>
      <c r="N131" s="121"/>
      <c r="O131" s="34"/>
      <c r="P131" s="34"/>
      <c r="Q131" s="34"/>
      <c r="R131" s="34"/>
      <c r="S131" s="121"/>
      <c r="T131" s="34"/>
      <c r="U131" s="34"/>
      <c r="V131" s="121"/>
      <c r="W131" s="34"/>
      <c r="X131" s="34"/>
      <c r="Y131" s="34"/>
      <c r="Z131" s="121"/>
      <c r="AB131" s="34"/>
      <c r="AC131" s="121"/>
      <c r="AE131" s="34"/>
      <c r="AF131" s="121"/>
      <c r="AH131" s="34"/>
      <c r="AI131" s="121"/>
      <c r="AK131" s="34"/>
      <c r="AL131" s="121"/>
      <c r="AN131" s="34"/>
      <c r="AO131" s="121"/>
    </row>
    <row r="132" spans="3:41" x14ac:dyDescent="0.25">
      <c r="C132" s="33"/>
      <c r="D132" s="33"/>
      <c r="E132" s="33"/>
      <c r="F132" s="34"/>
      <c r="G132" s="34"/>
      <c r="H132" s="34"/>
      <c r="I132" s="34"/>
      <c r="J132" s="34"/>
      <c r="K132" s="34"/>
      <c r="L132" s="34"/>
      <c r="M132" s="34"/>
      <c r="N132" s="121"/>
      <c r="O132" s="34"/>
      <c r="P132" s="34"/>
      <c r="Q132" s="34"/>
      <c r="R132" s="34"/>
      <c r="S132" s="121"/>
      <c r="T132" s="34"/>
      <c r="U132" s="34"/>
      <c r="V132" s="121"/>
      <c r="W132" s="34"/>
      <c r="X132" s="34"/>
      <c r="Y132" s="34"/>
      <c r="Z132" s="121"/>
      <c r="AB132" s="34"/>
      <c r="AC132" s="121"/>
      <c r="AE132" s="34"/>
      <c r="AF132" s="121"/>
      <c r="AH132" s="34"/>
      <c r="AI132" s="121"/>
      <c r="AK132" s="34"/>
      <c r="AL132" s="121"/>
      <c r="AN132" s="34"/>
      <c r="AO132" s="121"/>
    </row>
    <row r="133" spans="3:41" x14ac:dyDescent="0.25">
      <c r="C133" s="33"/>
      <c r="D133" s="33"/>
      <c r="E133" s="33"/>
      <c r="F133" s="34"/>
      <c r="G133" s="34"/>
      <c r="H133" s="34"/>
      <c r="I133" s="34"/>
      <c r="J133" s="34"/>
      <c r="K133" s="34"/>
      <c r="L133" s="34"/>
      <c r="M133" s="34"/>
      <c r="N133" s="121"/>
      <c r="O133" s="34"/>
      <c r="P133" s="34"/>
      <c r="Q133" s="34"/>
      <c r="R133" s="34"/>
      <c r="S133" s="121"/>
      <c r="T133" s="34"/>
      <c r="U133" s="34"/>
      <c r="V133" s="121"/>
      <c r="W133" s="34"/>
      <c r="X133" s="34"/>
      <c r="Y133" s="34"/>
      <c r="Z133" s="121"/>
      <c r="AB133" s="34"/>
      <c r="AC133" s="121"/>
      <c r="AE133" s="34"/>
      <c r="AF133" s="121"/>
      <c r="AH133" s="34"/>
      <c r="AI133" s="121"/>
      <c r="AK133" s="34"/>
      <c r="AL133" s="121"/>
      <c r="AN133" s="34"/>
      <c r="AO133" s="121"/>
    </row>
    <row r="134" spans="3:41" x14ac:dyDescent="0.25">
      <c r="C134" s="33"/>
      <c r="D134" s="33"/>
      <c r="E134" s="33"/>
      <c r="F134" s="34"/>
      <c r="G134" s="34"/>
      <c r="H134" s="34"/>
      <c r="I134" s="34"/>
      <c r="J134" s="34"/>
      <c r="K134" s="34"/>
      <c r="L134" s="34"/>
      <c r="M134" s="34"/>
      <c r="N134" s="121"/>
      <c r="O134" s="34"/>
      <c r="P134" s="34"/>
      <c r="Q134" s="34"/>
      <c r="R134" s="34"/>
      <c r="S134" s="121"/>
      <c r="T134" s="34"/>
      <c r="U134" s="34"/>
      <c r="V134" s="121"/>
      <c r="W134" s="34"/>
      <c r="X134" s="34"/>
      <c r="Y134" s="34"/>
      <c r="Z134" s="121"/>
      <c r="AB134" s="34"/>
      <c r="AC134" s="121"/>
      <c r="AE134" s="34"/>
      <c r="AF134" s="121"/>
      <c r="AH134" s="34"/>
      <c r="AI134" s="121"/>
      <c r="AK134" s="34"/>
      <c r="AL134" s="121"/>
      <c r="AN134" s="34"/>
      <c r="AO134" s="121"/>
    </row>
    <row r="135" spans="3:41" x14ac:dyDescent="0.25">
      <c r="C135" s="33"/>
      <c r="D135" s="33"/>
      <c r="E135" s="33"/>
      <c r="F135" s="34"/>
      <c r="G135" s="34"/>
      <c r="H135" s="34"/>
      <c r="I135" s="34"/>
      <c r="J135" s="34"/>
      <c r="K135" s="34"/>
      <c r="L135" s="34"/>
      <c r="M135" s="34"/>
      <c r="N135" s="121"/>
      <c r="O135" s="34"/>
      <c r="P135" s="34"/>
      <c r="Q135" s="34"/>
      <c r="R135" s="34"/>
      <c r="S135" s="121"/>
      <c r="T135" s="34"/>
      <c r="U135" s="34"/>
      <c r="V135" s="121"/>
      <c r="W135" s="34"/>
      <c r="X135" s="34"/>
      <c r="Y135" s="34"/>
      <c r="Z135" s="121"/>
      <c r="AB135" s="34"/>
      <c r="AC135" s="121"/>
      <c r="AE135" s="34"/>
      <c r="AF135" s="121"/>
      <c r="AH135" s="34"/>
      <c r="AI135" s="121"/>
      <c r="AK135" s="34"/>
      <c r="AL135" s="121"/>
      <c r="AN135" s="34"/>
      <c r="AO135" s="121"/>
    </row>
    <row r="136" spans="3:41" x14ac:dyDescent="0.25">
      <c r="C136" s="33"/>
      <c r="D136" s="33"/>
      <c r="E136" s="33"/>
      <c r="F136" s="34"/>
      <c r="G136" s="34"/>
      <c r="H136" s="34"/>
      <c r="I136" s="34"/>
      <c r="J136" s="34"/>
      <c r="K136" s="34"/>
      <c r="L136" s="34"/>
      <c r="M136" s="34"/>
      <c r="N136" s="121"/>
      <c r="O136" s="34"/>
      <c r="P136" s="34"/>
      <c r="Q136" s="34"/>
      <c r="R136" s="34"/>
      <c r="S136" s="121"/>
      <c r="T136" s="34"/>
      <c r="U136" s="34"/>
      <c r="V136" s="121"/>
      <c r="W136" s="34"/>
      <c r="X136" s="34"/>
      <c r="Y136" s="34"/>
      <c r="Z136" s="121"/>
      <c r="AB136" s="34"/>
      <c r="AC136" s="121"/>
      <c r="AE136" s="34"/>
      <c r="AF136" s="121"/>
      <c r="AH136" s="34"/>
      <c r="AI136" s="121"/>
      <c r="AK136" s="34"/>
      <c r="AL136" s="121"/>
      <c r="AN136" s="34"/>
      <c r="AO136" s="121"/>
    </row>
    <row r="137" spans="3:41" x14ac:dyDescent="0.25">
      <c r="C137" s="33"/>
      <c r="D137" s="33"/>
      <c r="E137" s="33"/>
      <c r="F137" s="34"/>
      <c r="G137" s="34"/>
      <c r="H137" s="34"/>
      <c r="I137" s="34"/>
      <c r="J137" s="34"/>
      <c r="K137" s="34"/>
      <c r="L137" s="34"/>
      <c r="M137" s="34"/>
      <c r="N137" s="121"/>
      <c r="O137" s="34"/>
      <c r="P137" s="34"/>
      <c r="Q137" s="34"/>
      <c r="R137" s="34"/>
      <c r="S137" s="121"/>
      <c r="T137" s="34"/>
      <c r="U137" s="34"/>
      <c r="V137" s="121"/>
      <c r="W137" s="34"/>
      <c r="X137" s="34"/>
      <c r="Y137" s="34"/>
      <c r="Z137" s="121"/>
      <c r="AB137" s="34"/>
      <c r="AC137" s="121"/>
      <c r="AE137" s="34"/>
      <c r="AF137" s="121"/>
      <c r="AH137" s="34"/>
      <c r="AI137" s="121"/>
      <c r="AK137" s="34"/>
      <c r="AL137" s="121"/>
      <c r="AN137" s="34"/>
      <c r="AO137" s="121"/>
    </row>
    <row r="138" spans="3:41" x14ac:dyDescent="0.25">
      <c r="C138" s="33"/>
      <c r="D138" s="33"/>
      <c r="E138" s="33"/>
      <c r="F138" s="34"/>
      <c r="G138" s="34"/>
      <c r="H138" s="34"/>
      <c r="I138" s="34"/>
      <c r="J138" s="34"/>
      <c r="K138" s="34"/>
      <c r="L138" s="34"/>
      <c r="M138" s="34"/>
      <c r="N138" s="121"/>
      <c r="O138" s="34"/>
      <c r="P138" s="34"/>
      <c r="Q138" s="34"/>
      <c r="R138" s="34"/>
      <c r="S138" s="121"/>
      <c r="T138" s="34"/>
      <c r="U138" s="34"/>
      <c r="V138" s="121"/>
      <c r="W138" s="34"/>
      <c r="X138" s="34"/>
      <c r="Y138" s="34"/>
      <c r="Z138" s="121"/>
      <c r="AB138" s="34"/>
      <c r="AC138" s="121"/>
      <c r="AE138" s="34"/>
      <c r="AF138" s="121"/>
      <c r="AH138" s="34"/>
      <c r="AI138" s="121"/>
      <c r="AK138" s="34"/>
      <c r="AL138" s="121"/>
      <c r="AN138" s="34"/>
      <c r="AO138" s="121"/>
    </row>
    <row r="139" spans="3:41" x14ac:dyDescent="0.25">
      <c r="C139" s="33"/>
      <c r="D139" s="33"/>
      <c r="E139" s="33"/>
      <c r="F139" s="34"/>
      <c r="G139" s="34"/>
      <c r="H139" s="34"/>
      <c r="I139" s="34"/>
      <c r="J139" s="34"/>
      <c r="K139" s="34"/>
      <c r="L139" s="34"/>
      <c r="M139" s="34"/>
      <c r="N139" s="121"/>
      <c r="O139" s="34"/>
      <c r="P139" s="34"/>
      <c r="Q139" s="34"/>
      <c r="R139" s="34"/>
      <c r="S139" s="121"/>
      <c r="T139" s="34"/>
      <c r="U139" s="34"/>
      <c r="V139" s="121"/>
      <c r="W139" s="34"/>
      <c r="X139" s="34"/>
      <c r="Y139" s="34"/>
      <c r="Z139" s="121"/>
      <c r="AB139" s="34"/>
      <c r="AC139" s="121"/>
      <c r="AE139" s="34"/>
      <c r="AF139" s="121"/>
      <c r="AH139" s="34"/>
      <c r="AI139" s="121"/>
      <c r="AK139" s="34"/>
      <c r="AL139" s="121"/>
      <c r="AN139" s="34"/>
      <c r="AO139" s="121"/>
    </row>
    <row r="140" spans="3:41" x14ac:dyDescent="0.25">
      <c r="C140" s="33"/>
      <c r="D140" s="33"/>
      <c r="E140" s="33"/>
      <c r="F140" s="34"/>
      <c r="G140" s="34"/>
      <c r="H140" s="34"/>
      <c r="I140" s="34"/>
      <c r="J140" s="34"/>
      <c r="K140" s="34"/>
      <c r="L140" s="34"/>
      <c r="M140" s="34"/>
      <c r="N140" s="121"/>
      <c r="O140" s="34"/>
      <c r="P140" s="34"/>
      <c r="Q140" s="34"/>
      <c r="R140" s="34"/>
      <c r="S140" s="121"/>
      <c r="T140" s="34"/>
      <c r="U140" s="34"/>
      <c r="V140" s="121"/>
      <c r="W140" s="34"/>
      <c r="X140" s="34"/>
      <c r="Y140" s="34"/>
      <c r="Z140" s="121"/>
      <c r="AB140" s="34"/>
      <c r="AC140" s="121"/>
      <c r="AE140" s="34"/>
      <c r="AF140" s="121"/>
      <c r="AH140" s="34"/>
      <c r="AI140" s="121"/>
      <c r="AK140" s="34"/>
      <c r="AL140" s="121"/>
      <c r="AN140" s="34"/>
      <c r="AO140" s="121"/>
    </row>
    <row r="141" spans="3:41" x14ac:dyDescent="0.25">
      <c r="C141" s="33"/>
      <c r="D141" s="33"/>
      <c r="E141" s="33"/>
      <c r="F141" s="34"/>
      <c r="G141" s="34"/>
      <c r="H141" s="34"/>
      <c r="I141" s="34"/>
      <c r="J141" s="34"/>
      <c r="K141" s="34"/>
      <c r="L141" s="34"/>
      <c r="M141" s="34"/>
      <c r="N141" s="121"/>
      <c r="O141" s="34"/>
      <c r="P141" s="34"/>
      <c r="Q141" s="34"/>
      <c r="R141" s="34"/>
      <c r="S141" s="121"/>
      <c r="T141" s="34"/>
      <c r="U141" s="34"/>
      <c r="V141" s="121"/>
      <c r="W141" s="34"/>
      <c r="X141" s="34"/>
      <c r="Y141" s="34"/>
      <c r="Z141" s="121"/>
      <c r="AB141" s="34"/>
      <c r="AC141" s="121"/>
      <c r="AE141" s="34"/>
      <c r="AF141" s="121"/>
      <c r="AH141" s="34"/>
      <c r="AI141" s="121"/>
      <c r="AK141" s="34"/>
      <c r="AL141" s="121"/>
      <c r="AN141" s="34"/>
      <c r="AO141" s="121"/>
    </row>
    <row r="142" spans="3:41" x14ac:dyDescent="0.25">
      <c r="C142" s="33"/>
      <c r="D142" s="33"/>
      <c r="E142" s="33"/>
      <c r="F142" s="34"/>
      <c r="G142" s="34"/>
      <c r="H142" s="34"/>
      <c r="I142" s="34"/>
      <c r="J142" s="34"/>
      <c r="K142" s="34"/>
      <c r="L142" s="34"/>
      <c r="M142" s="34"/>
      <c r="N142" s="121"/>
      <c r="O142" s="34"/>
      <c r="P142" s="34"/>
      <c r="Q142" s="34"/>
      <c r="R142" s="34"/>
      <c r="S142" s="121"/>
      <c r="T142" s="34"/>
      <c r="U142" s="34"/>
      <c r="V142" s="121"/>
      <c r="W142" s="34"/>
      <c r="X142" s="34"/>
      <c r="Y142" s="34"/>
      <c r="Z142" s="121"/>
      <c r="AB142" s="34"/>
      <c r="AC142" s="121"/>
      <c r="AE142" s="34"/>
      <c r="AF142" s="121"/>
      <c r="AH142" s="34"/>
      <c r="AI142" s="121"/>
      <c r="AK142" s="34"/>
      <c r="AL142" s="121"/>
      <c r="AN142" s="34"/>
      <c r="AO142" s="121"/>
    </row>
    <row r="143" spans="3:41" x14ac:dyDescent="0.25">
      <c r="C143" s="33"/>
      <c r="D143" s="33"/>
      <c r="E143" s="33"/>
      <c r="F143" s="34"/>
      <c r="G143" s="34"/>
      <c r="H143" s="34"/>
      <c r="I143" s="34"/>
      <c r="J143" s="34"/>
      <c r="K143" s="34"/>
      <c r="L143" s="34"/>
      <c r="M143" s="34"/>
      <c r="N143" s="121"/>
      <c r="O143" s="34"/>
      <c r="P143" s="34"/>
      <c r="Q143" s="34"/>
      <c r="R143" s="34"/>
      <c r="S143" s="121"/>
      <c r="T143" s="34"/>
      <c r="U143" s="34"/>
      <c r="V143" s="121"/>
      <c r="W143" s="34"/>
      <c r="X143" s="34"/>
      <c r="Y143" s="34"/>
      <c r="Z143" s="121"/>
      <c r="AB143" s="34"/>
      <c r="AC143" s="121"/>
      <c r="AE143" s="34"/>
      <c r="AF143" s="121"/>
      <c r="AH143" s="34"/>
      <c r="AI143" s="121"/>
      <c r="AK143" s="34"/>
      <c r="AL143" s="121"/>
      <c r="AN143" s="34"/>
      <c r="AO143" s="121"/>
    </row>
    <row r="144" spans="3:41" x14ac:dyDescent="0.25">
      <c r="C144" s="33"/>
      <c r="D144" s="33"/>
      <c r="E144" s="33"/>
      <c r="F144" s="34"/>
      <c r="G144" s="34"/>
      <c r="H144" s="34"/>
      <c r="I144" s="34"/>
      <c r="J144" s="34"/>
      <c r="K144" s="34"/>
      <c r="L144" s="34"/>
      <c r="M144" s="34"/>
      <c r="N144" s="121"/>
      <c r="O144" s="34"/>
      <c r="P144" s="34"/>
      <c r="Q144" s="34"/>
      <c r="R144" s="34"/>
      <c r="S144" s="121"/>
      <c r="T144" s="34"/>
      <c r="U144" s="34"/>
      <c r="V144" s="121"/>
      <c r="W144" s="34"/>
      <c r="X144" s="34"/>
      <c r="Y144" s="34"/>
      <c r="Z144" s="121"/>
      <c r="AB144" s="34"/>
      <c r="AC144" s="121"/>
      <c r="AE144" s="34"/>
      <c r="AF144" s="121"/>
      <c r="AH144" s="34"/>
      <c r="AI144" s="121"/>
      <c r="AK144" s="34"/>
      <c r="AL144" s="121"/>
      <c r="AN144" s="34"/>
      <c r="AO144" s="121"/>
    </row>
    <row r="145" spans="3:41" x14ac:dyDescent="0.25">
      <c r="C145" s="33"/>
      <c r="D145" s="33"/>
      <c r="E145" s="33"/>
      <c r="F145" s="34"/>
      <c r="G145" s="34"/>
      <c r="H145" s="34"/>
      <c r="I145" s="34"/>
      <c r="J145" s="34"/>
      <c r="K145" s="34"/>
      <c r="L145" s="34"/>
      <c r="M145" s="34"/>
      <c r="N145" s="121"/>
      <c r="O145" s="34"/>
      <c r="P145" s="34"/>
      <c r="Q145" s="34"/>
      <c r="R145" s="34"/>
      <c r="S145" s="121"/>
      <c r="T145" s="34"/>
      <c r="U145" s="34"/>
      <c r="V145" s="121"/>
      <c r="W145" s="34"/>
      <c r="X145" s="34"/>
      <c r="Y145" s="34"/>
      <c r="Z145" s="121"/>
      <c r="AB145" s="34"/>
      <c r="AC145" s="121"/>
      <c r="AE145" s="34"/>
      <c r="AF145" s="121"/>
      <c r="AH145" s="34"/>
      <c r="AI145" s="121"/>
      <c r="AK145" s="34"/>
      <c r="AL145" s="121"/>
      <c r="AN145" s="34"/>
      <c r="AO145" s="121"/>
    </row>
    <row r="146" spans="3:41" x14ac:dyDescent="0.25">
      <c r="C146" s="33"/>
      <c r="D146" s="33"/>
      <c r="E146" s="33"/>
      <c r="F146" s="34"/>
      <c r="G146" s="34"/>
      <c r="H146" s="34"/>
      <c r="I146" s="34"/>
      <c r="J146" s="34"/>
      <c r="K146" s="34"/>
      <c r="L146" s="34"/>
      <c r="M146" s="34"/>
      <c r="N146" s="121"/>
      <c r="O146" s="34"/>
      <c r="P146" s="34"/>
      <c r="Q146" s="34"/>
      <c r="R146" s="34"/>
      <c r="S146" s="121"/>
      <c r="T146" s="34"/>
      <c r="U146" s="34"/>
      <c r="V146" s="121"/>
      <c r="W146" s="34"/>
      <c r="X146" s="34"/>
      <c r="Y146" s="34"/>
      <c r="Z146" s="121"/>
      <c r="AB146" s="34"/>
      <c r="AC146" s="121"/>
      <c r="AE146" s="34"/>
      <c r="AF146" s="121"/>
      <c r="AH146" s="34"/>
      <c r="AI146" s="121"/>
      <c r="AK146" s="34"/>
      <c r="AL146" s="121"/>
      <c r="AN146" s="34"/>
      <c r="AO146" s="121"/>
    </row>
    <row r="147" spans="3:41" x14ac:dyDescent="0.25">
      <c r="C147" s="33"/>
      <c r="D147" s="33"/>
      <c r="E147" s="33"/>
      <c r="F147" s="34"/>
      <c r="G147" s="34"/>
      <c r="H147" s="34"/>
      <c r="I147" s="34"/>
      <c r="J147" s="34"/>
      <c r="K147" s="34"/>
      <c r="L147" s="34"/>
      <c r="M147" s="34"/>
      <c r="N147" s="121"/>
      <c r="O147" s="34"/>
      <c r="P147" s="34"/>
      <c r="Q147" s="34"/>
      <c r="R147" s="34"/>
      <c r="S147" s="121"/>
      <c r="T147" s="34"/>
      <c r="U147" s="34"/>
      <c r="V147" s="121"/>
      <c r="W147" s="34"/>
      <c r="X147" s="34"/>
      <c r="Y147" s="34"/>
      <c r="Z147" s="121"/>
      <c r="AB147" s="34"/>
      <c r="AC147" s="121"/>
      <c r="AE147" s="34"/>
      <c r="AF147" s="121"/>
      <c r="AH147" s="34"/>
      <c r="AI147" s="121"/>
      <c r="AK147" s="34"/>
      <c r="AL147" s="121"/>
      <c r="AN147" s="34"/>
      <c r="AO147" s="121"/>
    </row>
    <row r="148" spans="3:41" x14ac:dyDescent="0.25">
      <c r="C148" s="33"/>
      <c r="D148" s="33"/>
      <c r="E148" s="33"/>
      <c r="F148" s="34"/>
      <c r="G148" s="34"/>
      <c r="H148" s="34"/>
      <c r="I148" s="34"/>
      <c r="J148" s="34"/>
      <c r="K148" s="34"/>
      <c r="L148" s="34"/>
      <c r="M148" s="34"/>
      <c r="N148" s="121"/>
      <c r="O148" s="34"/>
      <c r="P148" s="34"/>
      <c r="Q148" s="34"/>
      <c r="R148" s="34"/>
      <c r="S148" s="121"/>
      <c r="T148" s="34"/>
      <c r="U148" s="34"/>
      <c r="V148" s="121"/>
      <c r="W148" s="34"/>
      <c r="X148" s="34"/>
      <c r="Y148" s="34"/>
      <c r="Z148" s="121"/>
      <c r="AB148" s="34"/>
      <c r="AC148" s="121"/>
      <c r="AE148" s="34"/>
      <c r="AF148" s="121"/>
      <c r="AH148" s="34"/>
      <c r="AI148" s="121"/>
      <c r="AK148" s="34"/>
      <c r="AL148" s="121"/>
      <c r="AN148" s="34"/>
      <c r="AO148" s="121"/>
    </row>
    <row r="149" spans="3:41" x14ac:dyDescent="0.25">
      <c r="C149" s="33"/>
      <c r="D149" s="33"/>
      <c r="E149" s="33"/>
      <c r="F149" s="34"/>
      <c r="G149" s="34"/>
      <c r="H149" s="34"/>
      <c r="I149" s="34"/>
      <c r="J149" s="34"/>
      <c r="K149" s="34"/>
      <c r="L149" s="34"/>
      <c r="M149" s="34"/>
      <c r="N149" s="121"/>
      <c r="O149" s="34"/>
      <c r="P149" s="34"/>
      <c r="Q149" s="34"/>
      <c r="R149" s="34"/>
      <c r="S149" s="121"/>
      <c r="T149" s="34"/>
      <c r="U149" s="34"/>
      <c r="V149" s="121"/>
      <c r="W149" s="34"/>
      <c r="X149" s="34"/>
      <c r="Y149" s="34"/>
      <c r="Z149" s="121"/>
      <c r="AB149" s="34"/>
      <c r="AC149" s="121"/>
      <c r="AE149" s="34"/>
      <c r="AF149" s="121"/>
      <c r="AH149" s="34"/>
      <c r="AI149" s="121"/>
      <c r="AK149" s="34"/>
      <c r="AL149" s="121"/>
      <c r="AN149" s="34"/>
      <c r="AO149" s="121"/>
    </row>
    <row r="150" spans="3:41" x14ac:dyDescent="0.25">
      <c r="C150" s="33"/>
      <c r="D150" s="33"/>
      <c r="E150" s="33"/>
      <c r="F150" s="34"/>
      <c r="G150" s="34"/>
      <c r="H150" s="34"/>
      <c r="I150" s="34"/>
      <c r="J150" s="34"/>
      <c r="K150" s="34"/>
      <c r="L150" s="34"/>
      <c r="M150" s="34"/>
      <c r="N150" s="121"/>
      <c r="O150" s="34"/>
      <c r="P150" s="34"/>
      <c r="Q150" s="34"/>
      <c r="R150" s="34"/>
      <c r="S150" s="121"/>
      <c r="T150" s="34"/>
      <c r="U150" s="34"/>
      <c r="V150" s="121"/>
      <c r="W150" s="34"/>
      <c r="X150" s="34"/>
      <c r="Y150" s="34"/>
      <c r="Z150" s="121"/>
      <c r="AB150" s="34"/>
      <c r="AC150" s="121"/>
      <c r="AE150" s="34"/>
      <c r="AF150" s="121"/>
      <c r="AH150" s="34"/>
      <c r="AI150" s="121"/>
      <c r="AK150" s="34"/>
      <c r="AL150" s="121"/>
      <c r="AN150" s="34"/>
      <c r="AO150" s="121"/>
    </row>
    <row r="151" spans="3:41" x14ac:dyDescent="0.25">
      <c r="C151" s="33"/>
      <c r="D151" s="33"/>
      <c r="E151" s="33"/>
      <c r="F151" s="34"/>
      <c r="G151" s="34"/>
      <c r="H151" s="34"/>
      <c r="I151" s="34"/>
      <c r="J151" s="34"/>
      <c r="K151" s="34"/>
      <c r="L151" s="34"/>
      <c r="M151" s="34"/>
      <c r="N151" s="121"/>
      <c r="O151" s="34"/>
      <c r="P151" s="34"/>
      <c r="Q151" s="34"/>
      <c r="R151" s="34"/>
      <c r="S151" s="121"/>
      <c r="T151" s="34"/>
      <c r="U151" s="34"/>
      <c r="V151" s="121"/>
      <c r="W151" s="34"/>
      <c r="X151" s="34"/>
      <c r="Y151" s="34"/>
      <c r="Z151" s="121"/>
      <c r="AB151" s="34"/>
      <c r="AC151" s="121"/>
      <c r="AE151" s="34"/>
      <c r="AF151" s="121"/>
      <c r="AH151" s="34"/>
      <c r="AI151" s="121"/>
      <c r="AK151" s="34"/>
      <c r="AL151" s="121"/>
      <c r="AN151" s="34"/>
      <c r="AO151" s="121"/>
    </row>
    <row r="152" spans="3:41" x14ac:dyDescent="0.25">
      <c r="C152" s="33"/>
      <c r="D152" s="33"/>
      <c r="E152" s="33"/>
      <c r="F152" s="34"/>
      <c r="G152" s="34"/>
      <c r="H152" s="34"/>
      <c r="I152" s="34"/>
      <c r="J152" s="34"/>
      <c r="K152" s="34"/>
      <c r="L152" s="34"/>
      <c r="M152" s="34"/>
      <c r="N152" s="121"/>
      <c r="O152" s="34"/>
      <c r="P152" s="34"/>
      <c r="Q152" s="34"/>
      <c r="R152" s="34"/>
      <c r="S152" s="121"/>
      <c r="T152" s="34"/>
      <c r="U152" s="34"/>
      <c r="V152" s="121"/>
      <c r="W152" s="34"/>
      <c r="X152" s="34"/>
      <c r="Y152" s="34"/>
      <c r="Z152" s="121"/>
      <c r="AB152" s="34"/>
      <c r="AC152" s="121"/>
      <c r="AE152" s="34"/>
      <c r="AF152" s="121"/>
      <c r="AH152" s="34"/>
      <c r="AI152" s="121"/>
      <c r="AK152" s="34"/>
      <c r="AL152" s="121"/>
      <c r="AN152" s="34"/>
      <c r="AO152" s="121"/>
    </row>
    <row r="153" spans="3:41" x14ac:dyDescent="0.25">
      <c r="C153" s="33"/>
      <c r="D153" s="33"/>
      <c r="E153" s="33"/>
      <c r="F153" s="34"/>
      <c r="G153" s="34"/>
      <c r="H153" s="34"/>
      <c r="I153" s="34"/>
      <c r="J153" s="34"/>
      <c r="K153" s="34"/>
      <c r="L153" s="34"/>
      <c r="M153" s="34"/>
      <c r="N153" s="121"/>
      <c r="O153" s="34"/>
      <c r="P153" s="34"/>
      <c r="Q153" s="34"/>
      <c r="R153" s="34"/>
      <c r="S153" s="121"/>
      <c r="T153" s="34"/>
      <c r="U153" s="34"/>
      <c r="V153" s="121"/>
      <c r="W153" s="34"/>
      <c r="X153" s="34"/>
      <c r="Y153" s="34"/>
      <c r="Z153" s="121"/>
      <c r="AB153" s="34"/>
      <c r="AC153" s="121"/>
      <c r="AE153" s="34"/>
      <c r="AF153" s="121"/>
      <c r="AH153" s="34"/>
      <c r="AI153" s="121"/>
      <c r="AK153" s="34"/>
      <c r="AL153" s="121"/>
      <c r="AN153" s="34"/>
      <c r="AO153" s="121"/>
    </row>
    <row r="154" spans="3:41" x14ac:dyDescent="0.25">
      <c r="C154" s="33"/>
      <c r="D154" s="33"/>
      <c r="E154" s="33"/>
      <c r="F154" s="34"/>
      <c r="G154" s="34"/>
      <c r="H154" s="34"/>
      <c r="I154" s="34"/>
      <c r="J154" s="34"/>
      <c r="K154" s="34"/>
      <c r="L154" s="34"/>
      <c r="M154" s="34"/>
      <c r="N154" s="121"/>
      <c r="O154" s="34"/>
      <c r="P154" s="34"/>
      <c r="Q154" s="34"/>
      <c r="R154" s="34"/>
      <c r="S154" s="121"/>
      <c r="T154" s="34"/>
      <c r="U154" s="34"/>
      <c r="V154" s="121"/>
      <c r="W154" s="34"/>
      <c r="X154" s="34"/>
      <c r="Y154" s="34"/>
      <c r="Z154" s="121"/>
      <c r="AB154" s="34"/>
      <c r="AC154" s="121"/>
      <c r="AE154" s="34"/>
      <c r="AF154" s="121"/>
      <c r="AH154" s="34"/>
      <c r="AI154" s="121"/>
      <c r="AK154" s="34"/>
      <c r="AL154" s="121"/>
      <c r="AN154" s="34"/>
      <c r="AO154" s="121"/>
    </row>
    <row r="155" spans="3:41" x14ac:dyDescent="0.25">
      <c r="C155" s="33"/>
      <c r="D155" s="33"/>
      <c r="E155" s="33"/>
      <c r="F155" s="34"/>
      <c r="G155" s="34"/>
      <c r="H155" s="34"/>
      <c r="I155" s="34"/>
      <c r="J155" s="34"/>
      <c r="K155" s="34"/>
      <c r="L155" s="34"/>
      <c r="M155" s="34"/>
      <c r="N155" s="121"/>
      <c r="O155" s="34"/>
      <c r="P155" s="34"/>
      <c r="Q155" s="34"/>
      <c r="R155" s="34"/>
      <c r="S155" s="121"/>
      <c r="T155" s="34"/>
      <c r="U155" s="34"/>
      <c r="V155" s="121"/>
      <c r="W155" s="34"/>
      <c r="X155" s="34"/>
      <c r="Y155" s="34"/>
      <c r="Z155" s="121"/>
      <c r="AB155" s="34"/>
      <c r="AC155" s="121"/>
      <c r="AE155" s="34"/>
      <c r="AF155" s="121"/>
      <c r="AH155" s="34"/>
      <c r="AI155" s="121"/>
      <c r="AK155" s="34"/>
      <c r="AL155" s="121"/>
      <c r="AN155" s="34"/>
      <c r="AO155" s="121"/>
    </row>
    <row r="156" spans="3:41" x14ac:dyDescent="0.25">
      <c r="C156" s="33"/>
      <c r="D156" s="33"/>
      <c r="E156" s="33"/>
      <c r="F156" s="34"/>
      <c r="G156" s="34"/>
      <c r="H156" s="34"/>
      <c r="I156" s="34"/>
      <c r="J156" s="34"/>
      <c r="K156" s="34"/>
      <c r="L156" s="34"/>
      <c r="M156" s="34"/>
      <c r="N156" s="121"/>
      <c r="O156" s="34"/>
      <c r="P156" s="34"/>
      <c r="Q156" s="34"/>
      <c r="R156" s="34"/>
      <c r="S156" s="121"/>
      <c r="T156" s="34"/>
      <c r="U156" s="34"/>
      <c r="V156" s="121"/>
      <c r="W156" s="34"/>
      <c r="X156" s="34"/>
      <c r="Y156" s="34"/>
      <c r="Z156" s="121"/>
      <c r="AB156" s="34"/>
      <c r="AC156" s="121"/>
      <c r="AE156" s="34"/>
      <c r="AF156" s="121"/>
      <c r="AH156" s="34"/>
      <c r="AI156" s="121"/>
      <c r="AK156" s="34"/>
      <c r="AL156" s="121"/>
      <c r="AN156" s="34"/>
      <c r="AO156" s="121"/>
    </row>
    <row r="157" spans="3:41" x14ac:dyDescent="0.25">
      <c r="C157" s="33"/>
      <c r="D157" s="33"/>
      <c r="E157" s="33"/>
      <c r="F157" s="34"/>
      <c r="G157" s="34"/>
      <c r="H157" s="34"/>
      <c r="I157" s="34"/>
      <c r="J157" s="34"/>
      <c r="K157" s="34"/>
      <c r="L157" s="34"/>
      <c r="M157" s="34"/>
      <c r="N157" s="121"/>
      <c r="O157" s="34"/>
      <c r="P157" s="34"/>
      <c r="Q157" s="34"/>
      <c r="R157" s="34"/>
      <c r="S157" s="121"/>
      <c r="T157" s="34"/>
      <c r="U157" s="34"/>
      <c r="V157" s="121"/>
      <c r="W157" s="34"/>
      <c r="X157" s="34"/>
      <c r="Y157" s="34"/>
      <c r="Z157" s="121"/>
      <c r="AB157" s="34"/>
      <c r="AC157" s="121"/>
      <c r="AE157" s="34"/>
      <c r="AF157" s="121"/>
      <c r="AH157" s="34"/>
      <c r="AI157" s="121"/>
      <c r="AK157" s="34"/>
      <c r="AL157" s="121"/>
      <c r="AN157" s="34"/>
      <c r="AO157" s="121"/>
    </row>
    <row r="158" spans="3:41" x14ac:dyDescent="0.25">
      <c r="C158" s="33"/>
      <c r="D158" s="33"/>
      <c r="E158" s="33"/>
      <c r="F158" s="34"/>
      <c r="G158" s="34"/>
      <c r="H158" s="34"/>
      <c r="I158" s="34"/>
      <c r="J158" s="34"/>
      <c r="K158" s="34"/>
      <c r="L158" s="34"/>
      <c r="M158" s="34"/>
      <c r="N158" s="121"/>
      <c r="O158" s="34"/>
      <c r="P158" s="34"/>
      <c r="Q158" s="34"/>
      <c r="R158" s="34"/>
      <c r="S158" s="121"/>
      <c r="T158" s="34"/>
      <c r="U158" s="34"/>
      <c r="V158" s="121"/>
      <c r="W158" s="34"/>
      <c r="X158" s="34"/>
      <c r="Y158" s="34"/>
      <c r="Z158" s="121"/>
      <c r="AB158" s="34"/>
      <c r="AC158" s="121"/>
      <c r="AE158" s="34"/>
      <c r="AF158" s="121"/>
      <c r="AH158" s="34"/>
      <c r="AI158" s="121"/>
      <c r="AK158" s="34"/>
      <c r="AL158" s="121"/>
      <c r="AN158" s="34"/>
      <c r="AO158" s="121"/>
    </row>
    <row r="159" spans="3:41" x14ac:dyDescent="0.25">
      <c r="C159" s="33"/>
      <c r="D159" s="33"/>
      <c r="E159" s="33"/>
      <c r="F159" s="34"/>
      <c r="G159" s="34"/>
      <c r="H159" s="34"/>
      <c r="I159" s="34"/>
      <c r="J159" s="34"/>
      <c r="K159" s="34"/>
      <c r="L159" s="34"/>
      <c r="M159" s="34"/>
      <c r="N159" s="121"/>
      <c r="O159" s="34"/>
      <c r="P159" s="34"/>
      <c r="Q159" s="34"/>
      <c r="R159" s="34"/>
      <c r="S159" s="121"/>
      <c r="T159" s="34"/>
      <c r="U159" s="34"/>
      <c r="V159" s="121"/>
      <c r="W159" s="34"/>
      <c r="X159" s="34"/>
      <c r="Y159" s="34"/>
      <c r="Z159" s="121"/>
      <c r="AB159" s="34"/>
      <c r="AC159" s="121"/>
      <c r="AE159" s="34"/>
      <c r="AF159" s="121"/>
      <c r="AH159" s="34"/>
      <c r="AI159" s="121"/>
      <c r="AK159" s="34"/>
      <c r="AL159" s="121"/>
      <c r="AN159" s="34"/>
      <c r="AO159" s="121"/>
    </row>
    <row r="160" spans="3:41" x14ac:dyDescent="0.25">
      <c r="C160" s="33"/>
      <c r="D160" s="33"/>
      <c r="E160" s="33"/>
      <c r="F160" s="34"/>
      <c r="G160" s="34"/>
      <c r="H160" s="34"/>
      <c r="I160" s="34"/>
      <c r="J160" s="34"/>
      <c r="K160" s="34"/>
      <c r="L160" s="34"/>
      <c r="M160" s="34"/>
      <c r="N160" s="121"/>
      <c r="O160" s="34"/>
      <c r="P160" s="34"/>
      <c r="Q160" s="34"/>
      <c r="R160" s="34"/>
      <c r="S160" s="121"/>
      <c r="T160" s="34"/>
      <c r="U160" s="34"/>
      <c r="V160" s="121"/>
      <c r="W160" s="34"/>
      <c r="X160" s="34"/>
      <c r="Y160" s="34"/>
      <c r="Z160" s="121"/>
      <c r="AB160" s="34"/>
      <c r="AC160" s="121"/>
      <c r="AE160" s="34"/>
      <c r="AF160" s="121"/>
      <c r="AH160" s="34"/>
      <c r="AI160" s="121"/>
      <c r="AK160" s="34"/>
      <c r="AL160" s="121"/>
      <c r="AN160" s="34"/>
      <c r="AO160" s="121"/>
    </row>
    <row r="161" spans="3:41" x14ac:dyDescent="0.25">
      <c r="C161" s="33"/>
      <c r="D161" s="33"/>
      <c r="E161" s="33"/>
      <c r="F161" s="34"/>
      <c r="G161" s="34"/>
      <c r="H161" s="34"/>
      <c r="I161" s="34"/>
      <c r="J161" s="34"/>
      <c r="K161" s="34"/>
      <c r="L161" s="34"/>
      <c r="M161" s="34"/>
      <c r="N161" s="121"/>
      <c r="O161" s="34"/>
      <c r="P161" s="34"/>
      <c r="Q161" s="34"/>
      <c r="R161" s="34"/>
      <c r="S161" s="121"/>
      <c r="T161" s="34"/>
      <c r="U161" s="34"/>
      <c r="V161" s="121"/>
      <c r="W161" s="34"/>
      <c r="X161" s="34"/>
      <c r="Y161" s="34"/>
      <c r="Z161" s="121"/>
      <c r="AB161" s="34"/>
      <c r="AC161" s="121"/>
      <c r="AE161" s="34"/>
      <c r="AF161" s="121"/>
      <c r="AH161" s="34"/>
      <c r="AI161" s="121"/>
      <c r="AK161" s="34"/>
      <c r="AL161" s="121"/>
      <c r="AN161" s="34"/>
      <c r="AO161" s="121"/>
    </row>
    <row r="162" spans="3:41" x14ac:dyDescent="0.25">
      <c r="C162" s="33"/>
      <c r="D162" s="33"/>
      <c r="E162" s="33"/>
      <c r="F162" s="34"/>
      <c r="G162" s="34"/>
      <c r="H162" s="34"/>
      <c r="I162" s="34"/>
      <c r="J162" s="34"/>
      <c r="K162" s="34"/>
      <c r="L162" s="34"/>
      <c r="M162" s="34"/>
      <c r="N162" s="121"/>
      <c r="O162" s="34"/>
      <c r="P162" s="34"/>
      <c r="Q162" s="34"/>
      <c r="R162" s="34"/>
      <c r="S162" s="121"/>
      <c r="T162" s="34"/>
      <c r="U162" s="34"/>
      <c r="V162" s="121"/>
      <c r="W162" s="34"/>
      <c r="X162" s="34"/>
      <c r="Y162" s="34"/>
      <c r="Z162" s="121"/>
      <c r="AB162" s="34"/>
      <c r="AC162" s="121"/>
      <c r="AE162" s="34"/>
      <c r="AF162" s="121"/>
      <c r="AH162" s="34"/>
      <c r="AI162" s="121"/>
      <c r="AK162" s="34"/>
      <c r="AL162" s="121"/>
      <c r="AN162" s="34"/>
      <c r="AO162" s="121"/>
    </row>
    <row r="163" spans="3:41" x14ac:dyDescent="0.25">
      <c r="C163" s="33"/>
      <c r="D163" s="33"/>
      <c r="E163" s="33"/>
      <c r="F163" s="34"/>
      <c r="G163" s="34"/>
      <c r="H163" s="34"/>
      <c r="I163" s="34"/>
      <c r="J163" s="34"/>
      <c r="K163" s="34"/>
      <c r="L163" s="34"/>
      <c r="M163" s="34"/>
      <c r="N163" s="121"/>
      <c r="O163" s="34"/>
      <c r="P163" s="34"/>
      <c r="Q163" s="34"/>
      <c r="R163" s="34"/>
      <c r="S163" s="121"/>
      <c r="T163" s="34"/>
      <c r="U163" s="34"/>
      <c r="V163" s="121"/>
      <c r="W163" s="34"/>
      <c r="X163" s="34"/>
      <c r="Y163" s="34"/>
      <c r="Z163" s="121"/>
      <c r="AB163" s="34"/>
      <c r="AC163" s="121"/>
      <c r="AE163" s="34"/>
      <c r="AF163" s="121"/>
      <c r="AH163" s="34"/>
      <c r="AI163" s="121"/>
      <c r="AK163" s="34"/>
      <c r="AL163" s="121"/>
      <c r="AN163" s="34"/>
      <c r="AO163" s="121"/>
    </row>
    <row r="164" spans="3:41" x14ac:dyDescent="0.25">
      <c r="C164" s="33"/>
      <c r="D164" s="33"/>
      <c r="E164" s="33"/>
      <c r="F164" s="34"/>
      <c r="G164" s="34"/>
      <c r="H164" s="34"/>
      <c r="I164" s="34"/>
      <c r="J164" s="34"/>
      <c r="K164" s="34"/>
      <c r="L164" s="34"/>
      <c r="M164" s="34"/>
      <c r="N164" s="121"/>
      <c r="O164" s="34"/>
      <c r="P164" s="34"/>
      <c r="Q164" s="34"/>
      <c r="R164" s="34"/>
      <c r="S164" s="121"/>
      <c r="T164" s="34"/>
      <c r="U164" s="34"/>
      <c r="V164" s="121"/>
      <c r="W164" s="34"/>
      <c r="X164" s="34"/>
      <c r="Y164" s="34"/>
      <c r="Z164" s="121"/>
      <c r="AB164" s="34"/>
      <c r="AC164" s="121"/>
      <c r="AE164" s="34"/>
      <c r="AF164" s="121"/>
      <c r="AH164" s="34"/>
      <c r="AI164" s="121"/>
      <c r="AK164" s="34"/>
      <c r="AL164" s="121"/>
      <c r="AN164" s="34"/>
      <c r="AO164" s="121"/>
    </row>
    <row r="165" spans="3:41" x14ac:dyDescent="0.25">
      <c r="C165" s="33"/>
      <c r="D165" s="33"/>
      <c r="E165" s="33"/>
      <c r="F165" s="34"/>
      <c r="G165" s="34"/>
      <c r="H165" s="34"/>
      <c r="I165" s="34"/>
      <c r="J165" s="34"/>
      <c r="K165" s="34"/>
      <c r="L165" s="34"/>
      <c r="M165" s="34"/>
      <c r="N165" s="121"/>
      <c r="O165" s="34"/>
      <c r="P165" s="34"/>
      <c r="Q165" s="34"/>
      <c r="R165" s="34"/>
      <c r="S165" s="121"/>
      <c r="T165" s="34"/>
      <c r="U165" s="34"/>
      <c r="V165" s="121"/>
      <c r="W165" s="34"/>
      <c r="X165" s="34"/>
      <c r="Y165" s="34"/>
      <c r="Z165" s="121"/>
      <c r="AB165" s="34"/>
      <c r="AC165" s="121"/>
      <c r="AE165" s="34"/>
      <c r="AF165" s="121"/>
      <c r="AH165" s="34"/>
      <c r="AI165" s="121"/>
      <c r="AK165" s="34"/>
      <c r="AL165" s="121"/>
      <c r="AN165" s="34"/>
      <c r="AO165" s="121"/>
    </row>
    <row r="166" spans="3:41" x14ac:dyDescent="0.25">
      <c r="C166" s="33"/>
      <c r="D166" s="33"/>
      <c r="E166" s="33"/>
      <c r="F166" s="34"/>
      <c r="G166" s="34"/>
      <c r="H166" s="34"/>
      <c r="I166" s="34"/>
      <c r="J166" s="34"/>
      <c r="K166" s="34"/>
      <c r="L166" s="34"/>
      <c r="M166" s="34"/>
      <c r="N166" s="121"/>
      <c r="O166" s="34"/>
      <c r="P166" s="34"/>
      <c r="Q166" s="34"/>
      <c r="R166" s="34"/>
      <c r="S166" s="121"/>
      <c r="T166" s="34"/>
      <c r="U166" s="34"/>
      <c r="V166" s="121"/>
      <c r="W166" s="34"/>
      <c r="X166" s="34"/>
      <c r="Y166" s="34"/>
      <c r="Z166" s="121"/>
      <c r="AB166" s="34"/>
      <c r="AC166" s="121"/>
      <c r="AE166" s="34"/>
      <c r="AF166" s="121"/>
      <c r="AH166" s="34"/>
      <c r="AI166" s="121"/>
      <c r="AK166" s="34"/>
      <c r="AL166" s="121"/>
      <c r="AN166" s="34"/>
      <c r="AO166" s="121"/>
    </row>
    <row r="167" spans="3:41" x14ac:dyDescent="0.25">
      <c r="C167" s="33"/>
      <c r="D167" s="33"/>
      <c r="E167" s="33"/>
      <c r="F167" s="34"/>
      <c r="G167" s="34"/>
      <c r="H167" s="34"/>
      <c r="I167" s="34"/>
      <c r="J167" s="34"/>
      <c r="K167" s="34"/>
      <c r="L167" s="34"/>
      <c r="M167" s="34"/>
      <c r="N167" s="121"/>
      <c r="O167" s="34"/>
      <c r="P167" s="34"/>
      <c r="Q167" s="34"/>
      <c r="R167" s="34"/>
      <c r="S167" s="121"/>
      <c r="T167" s="34"/>
      <c r="U167" s="34"/>
      <c r="V167" s="121"/>
      <c r="W167" s="34"/>
      <c r="X167" s="34"/>
      <c r="Y167" s="34"/>
      <c r="Z167" s="121"/>
      <c r="AB167" s="34"/>
      <c r="AC167" s="121"/>
      <c r="AE167" s="34"/>
      <c r="AF167" s="121"/>
      <c r="AH167" s="34"/>
      <c r="AI167" s="121"/>
      <c r="AK167" s="34"/>
      <c r="AL167" s="121"/>
      <c r="AN167" s="34"/>
      <c r="AO167" s="121"/>
    </row>
    <row r="168" spans="3:41" x14ac:dyDescent="0.25">
      <c r="C168" s="33"/>
      <c r="D168" s="33"/>
      <c r="E168" s="33"/>
      <c r="F168" s="34"/>
      <c r="G168" s="34"/>
      <c r="H168" s="34"/>
      <c r="I168" s="34"/>
      <c r="J168" s="34"/>
      <c r="K168" s="34"/>
      <c r="L168" s="34"/>
      <c r="M168" s="34"/>
      <c r="N168" s="121"/>
      <c r="O168" s="34"/>
      <c r="P168" s="34"/>
      <c r="Q168" s="34"/>
      <c r="R168" s="34"/>
      <c r="S168" s="121"/>
      <c r="T168" s="34"/>
      <c r="U168" s="34"/>
      <c r="V168" s="121"/>
      <c r="W168" s="34"/>
      <c r="X168" s="34"/>
      <c r="Y168" s="34"/>
      <c r="Z168" s="121"/>
      <c r="AB168" s="34"/>
      <c r="AC168" s="121"/>
      <c r="AE168" s="34"/>
      <c r="AF168" s="121"/>
      <c r="AH168" s="34"/>
      <c r="AI168" s="121"/>
      <c r="AK168" s="34"/>
      <c r="AL168" s="121"/>
      <c r="AN168" s="34"/>
      <c r="AO168" s="121"/>
    </row>
    <row r="169" spans="3:41" x14ac:dyDescent="0.25">
      <c r="C169" s="33"/>
      <c r="D169" s="33"/>
      <c r="E169" s="33"/>
      <c r="F169" s="34"/>
      <c r="G169" s="34"/>
      <c r="H169" s="34"/>
      <c r="I169" s="34"/>
      <c r="J169" s="34"/>
      <c r="K169" s="34"/>
      <c r="L169" s="34"/>
      <c r="M169" s="34"/>
      <c r="N169" s="121"/>
      <c r="O169" s="34"/>
      <c r="P169" s="34"/>
      <c r="Q169" s="34"/>
      <c r="R169" s="34"/>
      <c r="S169" s="121"/>
      <c r="T169" s="34"/>
      <c r="U169" s="34"/>
      <c r="V169" s="121"/>
      <c r="W169" s="34"/>
      <c r="X169" s="34"/>
      <c r="Y169" s="34"/>
      <c r="Z169" s="121"/>
      <c r="AB169" s="34"/>
      <c r="AC169" s="121"/>
      <c r="AE169" s="34"/>
      <c r="AF169" s="121"/>
      <c r="AH169" s="34"/>
      <c r="AI169" s="121"/>
      <c r="AK169" s="34"/>
      <c r="AL169" s="121"/>
      <c r="AN169" s="34"/>
      <c r="AO169" s="121"/>
    </row>
    <row r="170" spans="3:41" x14ac:dyDescent="0.25">
      <c r="C170" s="33"/>
      <c r="D170" s="33"/>
      <c r="E170" s="33"/>
      <c r="F170" s="34"/>
      <c r="G170" s="34"/>
      <c r="H170" s="34"/>
      <c r="I170" s="34"/>
      <c r="J170" s="34"/>
      <c r="K170" s="34"/>
      <c r="L170" s="34"/>
      <c r="M170" s="34"/>
      <c r="N170" s="121"/>
      <c r="O170" s="34"/>
      <c r="P170" s="34"/>
      <c r="Q170" s="34"/>
      <c r="R170" s="34"/>
      <c r="S170" s="121"/>
      <c r="T170" s="34"/>
      <c r="U170" s="34"/>
      <c r="V170" s="121"/>
      <c r="W170" s="34"/>
      <c r="X170" s="34"/>
      <c r="Y170" s="34"/>
      <c r="Z170" s="121"/>
      <c r="AB170" s="34"/>
      <c r="AC170" s="121"/>
      <c r="AE170" s="34"/>
      <c r="AF170" s="121"/>
      <c r="AH170" s="34"/>
      <c r="AI170" s="121"/>
      <c r="AK170" s="34"/>
      <c r="AL170" s="121"/>
      <c r="AN170" s="34"/>
      <c r="AO170" s="121"/>
    </row>
    <row r="171" spans="3:41" x14ac:dyDescent="0.25">
      <c r="C171" s="33"/>
      <c r="D171" s="33"/>
      <c r="E171" s="33"/>
      <c r="F171" s="34"/>
      <c r="G171" s="34"/>
      <c r="H171" s="34"/>
      <c r="I171" s="34"/>
      <c r="J171" s="34"/>
      <c r="K171" s="34"/>
      <c r="L171" s="34"/>
      <c r="M171" s="34"/>
      <c r="N171" s="121"/>
      <c r="O171" s="34"/>
      <c r="P171" s="34"/>
      <c r="Q171" s="34"/>
      <c r="R171" s="34"/>
      <c r="S171" s="121"/>
      <c r="T171" s="34"/>
      <c r="U171" s="34"/>
      <c r="V171" s="121"/>
      <c r="W171" s="34"/>
      <c r="X171" s="34"/>
      <c r="Y171" s="34"/>
      <c r="Z171" s="121"/>
      <c r="AB171" s="34"/>
      <c r="AC171" s="121"/>
      <c r="AE171" s="34"/>
      <c r="AF171" s="121"/>
      <c r="AH171" s="34"/>
      <c r="AI171" s="121"/>
      <c r="AK171" s="34"/>
      <c r="AL171" s="121"/>
      <c r="AN171" s="34"/>
      <c r="AO171" s="121"/>
    </row>
    <row r="172" spans="3:41" x14ac:dyDescent="0.25">
      <c r="C172" s="33"/>
      <c r="D172" s="33"/>
      <c r="E172" s="33"/>
      <c r="F172" s="34"/>
      <c r="G172" s="34"/>
      <c r="H172" s="34"/>
      <c r="I172" s="34"/>
      <c r="J172" s="34"/>
      <c r="K172" s="34"/>
      <c r="L172" s="34"/>
      <c r="M172" s="34"/>
      <c r="N172" s="121"/>
      <c r="O172" s="34"/>
      <c r="P172" s="34"/>
      <c r="Q172" s="34"/>
      <c r="R172" s="34"/>
      <c r="S172" s="121"/>
      <c r="T172" s="34"/>
      <c r="U172" s="34"/>
      <c r="V172" s="121"/>
      <c r="W172" s="34"/>
      <c r="X172" s="34"/>
      <c r="Y172" s="34"/>
      <c r="Z172" s="121"/>
      <c r="AB172" s="34"/>
      <c r="AC172" s="121"/>
      <c r="AE172" s="34"/>
      <c r="AF172" s="121"/>
      <c r="AH172" s="34"/>
      <c r="AI172" s="121"/>
      <c r="AK172" s="34"/>
      <c r="AL172" s="121"/>
      <c r="AN172" s="34"/>
      <c r="AO172" s="121"/>
    </row>
    <row r="173" spans="3:41" x14ac:dyDescent="0.25">
      <c r="C173" s="33"/>
      <c r="D173" s="33"/>
      <c r="E173" s="33"/>
      <c r="F173" s="34"/>
      <c r="G173" s="34"/>
      <c r="H173" s="34"/>
      <c r="I173" s="34"/>
      <c r="J173" s="34"/>
      <c r="K173" s="34"/>
      <c r="L173" s="34"/>
      <c r="M173" s="34"/>
      <c r="N173" s="121"/>
      <c r="O173" s="34"/>
      <c r="P173" s="34"/>
      <c r="Q173" s="34"/>
      <c r="R173" s="34"/>
      <c r="S173" s="121"/>
      <c r="T173" s="34"/>
      <c r="U173" s="34"/>
      <c r="V173" s="121"/>
      <c r="W173" s="34"/>
      <c r="X173" s="34"/>
      <c r="Y173" s="34"/>
      <c r="Z173" s="121"/>
      <c r="AB173" s="34"/>
      <c r="AC173" s="121"/>
      <c r="AE173" s="34"/>
      <c r="AF173" s="121"/>
      <c r="AH173" s="34"/>
      <c r="AI173" s="121"/>
      <c r="AK173" s="34"/>
      <c r="AL173" s="121"/>
      <c r="AN173" s="34"/>
      <c r="AO173" s="121"/>
    </row>
    <row r="174" spans="3:41" x14ac:dyDescent="0.25">
      <c r="C174" s="33"/>
      <c r="D174" s="33"/>
      <c r="E174" s="33"/>
      <c r="F174" s="34"/>
      <c r="G174" s="34"/>
      <c r="H174" s="34"/>
      <c r="I174" s="34"/>
      <c r="J174" s="34"/>
      <c r="K174" s="34"/>
      <c r="L174" s="34"/>
      <c r="M174" s="34"/>
      <c r="N174" s="121"/>
      <c r="O174" s="34"/>
      <c r="P174" s="34"/>
      <c r="Q174" s="34"/>
      <c r="R174" s="34"/>
      <c r="S174" s="121"/>
      <c r="T174" s="34"/>
      <c r="U174" s="34"/>
      <c r="V174" s="121"/>
      <c r="W174" s="34"/>
      <c r="X174" s="34"/>
      <c r="Y174" s="34"/>
      <c r="Z174" s="121"/>
      <c r="AB174" s="34"/>
      <c r="AC174" s="121"/>
      <c r="AE174" s="34"/>
      <c r="AF174" s="121"/>
      <c r="AH174" s="34"/>
      <c r="AI174" s="121"/>
      <c r="AK174" s="34"/>
      <c r="AL174" s="121"/>
      <c r="AN174" s="34"/>
      <c r="AO174" s="121"/>
    </row>
    <row r="175" spans="3:41" x14ac:dyDescent="0.25">
      <c r="C175" s="33"/>
      <c r="D175" s="33"/>
      <c r="E175" s="33"/>
      <c r="F175" s="34"/>
      <c r="G175" s="34"/>
      <c r="H175" s="34"/>
      <c r="I175" s="34"/>
      <c r="J175" s="34"/>
      <c r="K175" s="34"/>
      <c r="L175" s="34"/>
      <c r="M175" s="34"/>
      <c r="N175" s="121"/>
      <c r="O175" s="34"/>
      <c r="P175" s="34"/>
      <c r="Q175" s="34"/>
      <c r="R175" s="34"/>
      <c r="S175" s="121"/>
      <c r="T175" s="34"/>
      <c r="U175" s="34"/>
      <c r="V175" s="121"/>
      <c r="W175" s="34"/>
      <c r="X175" s="34"/>
      <c r="Y175" s="34"/>
      <c r="Z175" s="121"/>
      <c r="AB175" s="34"/>
      <c r="AC175" s="121"/>
      <c r="AE175" s="34"/>
      <c r="AF175" s="121"/>
      <c r="AH175" s="34"/>
      <c r="AI175" s="121"/>
      <c r="AK175" s="34"/>
      <c r="AL175" s="121"/>
      <c r="AN175" s="34"/>
      <c r="AO175" s="121"/>
    </row>
    <row r="176" spans="3:41" x14ac:dyDescent="0.25">
      <c r="C176" s="33"/>
      <c r="D176" s="33"/>
      <c r="E176" s="33"/>
      <c r="F176" s="34"/>
      <c r="G176" s="34"/>
      <c r="H176" s="34"/>
      <c r="I176" s="34"/>
      <c r="J176" s="34"/>
      <c r="K176" s="34"/>
      <c r="L176" s="34"/>
      <c r="M176" s="34"/>
      <c r="N176" s="121"/>
      <c r="O176" s="34"/>
      <c r="P176" s="34"/>
      <c r="Q176" s="34"/>
      <c r="R176" s="34"/>
      <c r="S176" s="121"/>
      <c r="T176" s="34"/>
      <c r="U176" s="34"/>
      <c r="V176" s="121"/>
      <c r="W176" s="34"/>
      <c r="X176" s="34"/>
      <c r="Y176" s="34"/>
      <c r="Z176" s="121"/>
      <c r="AB176" s="34"/>
      <c r="AC176" s="121"/>
      <c r="AE176" s="34"/>
      <c r="AF176" s="121"/>
      <c r="AH176" s="34"/>
      <c r="AI176" s="121"/>
      <c r="AK176" s="34"/>
      <c r="AL176" s="121"/>
      <c r="AN176" s="34"/>
      <c r="AO176" s="121"/>
    </row>
    <row r="177" spans="3:41" x14ac:dyDescent="0.25">
      <c r="C177" s="33"/>
      <c r="D177" s="33"/>
      <c r="E177" s="33"/>
      <c r="F177" s="34"/>
      <c r="G177" s="34"/>
      <c r="H177" s="34"/>
      <c r="I177" s="34"/>
      <c r="J177" s="34"/>
      <c r="K177" s="34"/>
      <c r="L177" s="34"/>
      <c r="M177" s="34"/>
      <c r="N177" s="121"/>
      <c r="O177" s="34"/>
      <c r="P177" s="34"/>
      <c r="Q177" s="34"/>
      <c r="R177" s="34"/>
      <c r="S177" s="121"/>
      <c r="T177" s="34"/>
      <c r="U177" s="34"/>
      <c r="V177" s="121"/>
      <c r="W177" s="34"/>
      <c r="X177" s="34"/>
      <c r="Y177" s="34"/>
      <c r="Z177" s="121"/>
      <c r="AB177" s="34"/>
      <c r="AC177" s="121"/>
      <c r="AE177" s="34"/>
      <c r="AF177" s="121"/>
      <c r="AH177" s="34"/>
      <c r="AI177" s="121"/>
      <c r="AK177" s="34"/>
      <c r="AL177" s="121"/>
      <c r="AN177" s="34"/>
      <c r="AO177" s="121"/>
    </row>
    <row r="178" spans="3:41" x14ac:dyDescent="0.25">
      <c r="C178" s="33"/>
      <c r="D178" s="33"/>
      <c r="E178" s="33"/>
      <c r="F178" s="34"/>
      <c r="G178" s="34"/>
      <c r="H178" s="34"/>
      <c r="I178" s="34"/>
      <c r="J178" s="34"/>
      <c r="K178" s="34"/>
      <c r="L178" s="34"/>
      <c r="M178" s="34"/>
      <c r="N178" s="121"/>
      <c r="O178" s="34"/>
      <c r="P178" s="34"/>
      <c r="Q178" s="34"/>
      <c r="R178" s="34"/>
      <c r="S178" s="121"/>
      <c r="T178" s="34"/>
      <c r="U178" s="34"/>
      <c r="V178" s="121"/>
      <c r="W178" s="34"/>
      <c r="X178" s="34"/>
      <c r="Y178" s="34"/>
      <c r="Z178" s="121"/>
      <c r="AB178" s="34"/>
      <c r="AC178" s="121"/>
      <c r="AE178" s="34"/>
      <c r="AF178" s="121"/>
      <c r="AH178" s="34"/>
      <c r="AI178" s="121"/>
      <c r="AK178" s="34"/>
      <c r="AL178" s="121"/>
      <c r="AN178" s="34"/>
      <c r="AO178" s="121"/>
    </row>
    <row r="179" spans="3:41" x14ac:dyDescent="0.25">
      <c r="C179" s="33"/>
      <c r="D179" s="33"/>
      <c r="E179" s="33"/>
      <c r="F179" s="34"/>
      <c r="G179" s="34"/>
      <c r="H179" s="34"/>
      <c r="I179" s="34"/>
      <c r="J179" s="34"/>
      <c r="K179" s="34"/>
      <c r="L179" s="34"/>
      <c r="M179" s="34"/>
      <c r="N179" s="121"/>
      <c r="O179" s="34"/>
      <c r="P179" s="34"/>
      <c r="Q179" s="34"/>
      <c r="R179" s="34"/>
      <c r="S179" s="121"/>
      <c r="T179" s="34"/>
      <c r="U179" s="34"/>
      <c r="V179" s="121"/>
      <c r="W179" s="34"/>
      <c r="X179" s="34"/>
      <c r="Y179" s="34"/>
      <c r="Z179" s="121"/>
      <c r="AB179" s="34"/>
      <c r="AC179" s="121"/>
      <c r="AE179" s="34"/>
      <c r="AF179" s="121"/>
      <c r="AH179" s="34"/>
      <c r="AI179" s="121"/>
      <c r="AK179" s="34"/>
      <c r="AL179" s="121"/>
      <c r="AN179" s="34"/>
      <c r="AO179" s="121"/>
    </row>
    <row r="180" spans="3:41" x14ac:dyDescent="0.25">
      <c r="C180" s="33"/>
      <c r="D180" s="33"/>
      <c r="E180" s="33"/>
      <c r="F180" s="34"/>
      <c r="G180" s="34"/>
      <c r="H180" s="34"/>
      <c r="I180" s="34"/>
      <c r="J180" s="34"/>
      <c r="K180" s="34"/>
      <c r="L180" s="34"/>
      <c r="M180" s="34"/>
      <c r="N180" s="121"/>
      <c r="O180" s="34"/>
      <c r="P180" s="34"/>
      <c r="Q180" s="34"/>
      <c r="R180" s="34"/>
      <c r="S180" s="121"/>
      <c r="T180" s="34"/>
      <c r="U180" s="34"/>
      <c r="V180" s="121"/>
      <c r="W180" s="34"/>
      <c r="X180" s="34"/>
      <c r="Y180" s="34"/>
      <c r="Z180" s="121"/>
      <c r="AB180" s="34"/>
      <c r="AC180" s="121"/>
      <c r="AE180" s="34"/>
      <c r="AF180" s="121"/>
      <c r="AH180" s="34"/>
      <c r="AI180" s="121"/>
      <c r="AK180" s="34"/>
      <c r="AL180" s="121"/>
      <c r="AN180" s="34"/>
      <c r="AO180" s="121"/>
    </row>
    <row r="181" spans="3:41" x14ac:dyDescent="0.25">
      <c r="C181" s="33"/>
      <c r="D181" s="33"/>
      <c r="E181" s="33"/>
      <c r="F181" s="34"/>
      <c r="G181" s="34"/>
      <c r="H181" s="34"/>
      <c r="I181" s="34"/>
      <c r="J181" s="34"/>
      <c r="K181" s="34"/>
      <c r="L181" s="34"/>
      <c r="M181" s="34"/>
      <c r="N181" s="121"/>
      <c r="O181" s="34"/>
      <c r="P181" s="34"/>
      <c r="Q181" s="34"/>
      <c r="R181" s="34"/>
      <c r="S181" s="121"/>
      <c r="T181" s="34"/>
      <c r="U181" s="34"/>
      <c r="V181" s="121"/>
      <c r="W181" s="34"/>
      <c r="X181" s="34"/>
      <c r="Y181" s="34"/>
      <c r="Z181" s="121"/>
      <c r="AB181" s="34"/>
      <c r="AC181" s="121"/>
      <c r="AE181" s="34"/>
      <c r="AF181" s="121"/>
      <c r="AH181" s="34"/>
      <c r="AI181" s="121"/>
      <c r="AK181" s="34"/>
      <c r="AL181" s="121"/>
      <c r="AN181" s="34"/>
      <c r="AO181" s="121"/>
    </row>
    <row r="182" spans="3:41" x14ac:dyDescent="0.25">
      <c r="C182" s="33"/>
      <c r="D182" s="33"/>
      <c r="E182" s="33"/>
      <c r="F182" s="34"/>
      <c r="G182" s="34"/>
      <c r="H182" s="34"/>
      <c r="I182" s="34"/>
      <c r="J182" s="34"/>
      <c r="K182" s="34"/>
      <c r="L182" s="34"/>
      <c r="M182" s="34"/>
      <c r="N182" s="121"/>
      <c r="O182" s="34"/>
      <c r="P182" s="34"/>
      <c r="Q182" s="34"/>
      <c r="R182" s="34"/>
      <c r="S182" s="121"/>
      <c r="T182" s="34"/>
      <c r="U182" s="34"/>
      <c r="V182" s="121"/>
      <c r="W182" s="34"/>
      <c r="X182" s="34"/>
      <c r="Y182" s="34"/>
      <c r="Z182" s="121"/>
      <c r="AB182" s="34"/>
      <c r="AC182" s="121"/>
      <c r="AE182" s="34"/>
      <c r="AF182" s="121"/>
      <c r="AH182" s="34"/>
      <c r="AI182" s="121"/>
      <c r="AK182" s="34"/>
      <c r="AL182" s="121"/>
      <c r="AN182" s="34"/>
      <c r="AO182" s="121"/>
    </row>
    <row r="183" spans="3:41" x14ac:dyDescent="0.25">
      <c r="C183" s="33"/>
      <c r="D183" s="33"/>
      <c r="E183" s="33"/>
      <c r="F183" s="34"/>
      <c r="G183" s="34"/>
      <c r="H183" s="34"/>
      <c r="I183" s="34"/>
      <c r="J183" s="34"/>
      <c r="K183" s="34"/>
      <c r="L183" s="34"/>
      <c r="M183" s="34"/>
      <c r="N183" s="121"/>
      <c r="O183" s="34"/>
      <c r="P183" s="34"/>
      <c r="Q183" s="34"/>
      <c r="R183" s="34"/>
      <c r="S183" s="121"/>
      <c r="T183" s="34"/>
      <c r="U183" s="34"/>
      <c r="V183" s="121"/>
      <c r="W183" s="34"/>
      <c r="X183" s="34"/>
      <c r="Y183" s="34"/>
      <c r="Z183" s="121"/>
      <c r="AB183" s="34"/>
      <c r="AC183" s="121"/>
      <c r="AE183" s="34"/>
      <c r="AF183" s="121"/>
      <c r="AH183" s="34"/>
      <c r="AI183" s="121"/>
      <c r="AK183" s="34"/>
      <c r="AL183" s="121"/>
      <c r="AN183" s="34"/>
      <c r="AO183" s="121"/>
    </row>
    <row r="184" spans="3:41" x14ac:dyDescent="0.25">
      <c r="C184" s="33"/>
      <c r="D184" s="33"/>
      <c r="E184" s="33"/>
      <c r="F184" s="34"/>
      <c r="G184" s="34"/>
      <c r="H184" s="34"/>
      <c r="I184" s="34"/>
      <c r="J184" s="34"/>
      <c r="K184" s="34"/>
      <c r="L184" s="34"/>
      <c r="M184" s="34"/>
      <c r="N184" s="121"/>
      <c r="O184" s="34"/>
      <c r="P184" s="34"/>
      <c r="Q184" s="34"/>
      <c r="R184" s="34"/>
      <c r="S184" s="121"/>
      <c r="T184" s="34"/>
      <c r="U184" s="34"/>
      <c r="V184" s="121"/>
      <c r="W184" s="34"/>
      <c r="X184" s="34"/>
      <c r="Y184" s="34"/>
      <c r="Z184" s="121"/>
      <c r="AB184" s="34"/>
      <c r="AC184" s="121"/>
      <c r="AE184" s="34"/>
      <c r="AF184" s="121"/>
      <c r="AH184" s="34"/>
      <c r="AI184" s="121"/>
      <c r="AK184" s="34"/>
      <c r="AL184" s="121"/>
      <c r="AN184" s="34"/>
      <c r="AO184" s="121"/>
    </row>
    <row r="185" spans="3:41" x14ac:dyDescent="0.25">
      <c r="C185" s="33"/>
      <c r="D185" s="33"/>
      <c r="E185" s="33"/>
      <c r="F185" s="34"/>
      <c r="G185" s="34"/>
      <c r="H185" s="34"/>
      <c r="I185" s="34"/>
      <c r="J185" s="34"/>
      <c r="K185" s="34"/>
      <c r="L185" s="34"/>
      <c r="M185" s="34"/>
      <c r="N185" s="121"/>
      <c r="O185" s="34"/>
      <c r="P185" s="34"/>
      <c r="Q185" s="34"/>
      <c r="R185" s="34"/>
      <c r="S185" s="121"/>
      <c r="T185" s="34"/>
      <c r="U185" s="34"/>
      <c r="V185" s="121"/>
      <c r="W185" s="34"/>
      <c r="X185" s="34"/>
      <c r="Y185" s="34"/>
      <c r="Z185" s="121"/>
      <c r="AB185" s="34"/>
      <c r="AC185" s="121"/>
      <c r="AE185" s="34"/>
      <c r="AF185" s="121"/>
      <c r="AH185" s="34"/>
      <c r="AI185" s="121"/>
      <c r="AK185" s="34"/>
      <c r="AL185" s="121"/>
      <c r="AN185" s="34"/>
      <c r="AO185" s="121"/>
    </row>
    <row r="186" spans="3:41" x14ac:dyDescent="0.25">
      <c r="C186" s="33"/>
      <c r="D186" s="33"/>
      <c r="E186" s="33"/>
      <c r="F186" s="34"/>
      <c r="G186" s="34"/>
      <c r="H186" s="34"/>
      <c r="I186" s="34"/>
      <c r="J186" s="34"/>
      <c r="K186" s="34"/>
      <c r="L186" s="34"/>
      <c r="M186" s="34"/>
      <c r="N186" s="121"/>
      <c r="O186" s="34"/>
      <c r="P186" s="34"/>
      <c r="Q186" s="34"/>
      <c r="R186" s="34"/>
      <c r="S186" s="121"/>
      <c r="T186" s="34"/>
      <c r="U186" s="34"/>
      <c r="V186" s="121"/>
      <c r="W186" s="34"/>
      <c r="X186" s="34"/>
      <c r="Y186" s="34"/>
      <c r="Z186" s="121"/>
      <c r="AB186" s="34"/>
      <c r="AC186" s="121"/>
      <c r="AE186" s="34"/>
      <c r="AF186" s="121"/>
      <c r="AH186" s="34"/>
      <c r="AI186" s="121"/>
      <c r="AK186" s="34"/>
      <c r="AL186" s="121"/>
      <c r="AN186" s="34"/>
      <c r="AO186" s="121"/>
    </row>
    <row r="187" spans="3:41" x14ac:dyDescent="0.25">
      <c r="C187" s="33"/>
      <c r="D187" s="33"/>
      <c r="E187" s="33"/>
      <c r="F187" s="34"/>
      <c r="G187" s="34"/>
      <c r="H187" s="34"/>
      <c r="I187" s="34"/>
      <c r="J187" s="34"/>
      <c r="K187" s="34"/>
      <c r="L187" s="34"/>
      <c r="M187" s="34"/>
      <c r="N187" s="121"/>
      <c r="O187" s="34"/>
      <c r="P187" s="34"/>
      <c r="Q187" s="34"/>
      <c r="R187" s="34"/>
      <c r="S187" s="121"/>
      <c r="T187" s="34"/>
      <c r="U187" s="34"/>
      <c r="V187" s="121"/>
      <c r="W187" s="34"/>
      <c r="X187" s="34"/>
      <c r="Y187" s="34"/>
      <c r="Z187" s="121"/>
      <c r="AB187" s="34"/>
      <c r="AC187" s="121"/>
      <c r="AE187" s="34"/>
      <c r="AF187" s="121"/>
      <c r="AH187" s="34"/>
      <c r="AI187" s="121"/>
      <c r="AK187" s="34"/>
      <c r="AL187" s="121"/>
      <c r="AN187" s="34"/>
      <c r="AO187" s="121"/>
    </row>
    <row r="188" spans="3:41" x14ac:dyDescent="0.25">
      <c r="C188" s="33"/>
      <c r="D188" s="33"/>
      <c r="E188" s="33"/>
      <c r="F188" s="34"/>
      <c r="G188" s="34"/>
      <c r="H188" s="34"/>
      <c r="I188" s="34"/>
      <c r="J188" s="34"/>
      <c r="K188" s="34"/>
      <c r="L188" s="34"/>
      <c r="M188" s="34"/>
      <c r="N188" s="121"/>
      <c r="O188" s="34"/>
      <c r="P188" s="34"/>
      <c r="Q188" s="34"/>
      <c r="R188" s="34"/>
      <c r="S188" s="121"/>
      <c r="T188" s="34"/>
      <c r="U188" s="34"/>
      <c r="V188" s="121"/>
      <c r="W188" s="34"/>
      <c r="X188" s="34"/>
      <c r="Y188" s="34"/>
      <c r="Z188" s="121"/>
      <c r="AB188" s="34"/>
      <c r="AC188" s="121"/>
      <c r="AE188" s="34"/>
      <c r="AF188" s="121"/>
      <c r="AH188" s="34"/>
      <c r="AI188" s="121"/>
      <c r="AK188" s="34"/>
      <c r="AL188" s="121"/>
      <c r="AN188" s="34"/>
      <c r="AO188" s="121"/>
    </row>
    <row r="189" spans="3:41" x14ac:dyDescent="0.25">
      <c r="C189" s="33"/>
      <c r="D189" s="33"/>
      <c r="E189" s="33"/>
      <c r="F189" s="34"/>
      <c r="G189" s="34"/>
      <c r="H189" s="34"/>
      <c r="I189" s="34"/>
      <c r="J189" s="34"/>
      <c r="K189" s="34"/>
      <c r="L189" s="34"/>
      <c r="M189" s="34"/>
      <c r="N189" s="121"/>
      <c r="O189" s="34"/>
      <c r="P189" s="34"/>
      <c r="Q189" s="34"/>
      <c r="R189" s="34"/>
      <c r="S189" s="121"/>
      <c r="T189" s="34"/>
      <c r="U189" s="34"/>
      <c r="V189" s="121"/>
      <c r="W189" s="34"/>
      <c r="X189" s="34"/>
      <c r="Y189" s="34"/>
      <c r="Z189" s="121"/>
      <c r="AB189" s="34"/>
      <c r="AC189" s="121"/>
      <c r="AE189" s="34"/>
      <c r="AF189" s="121"/>
      <c r="AH189" s="34"/>
      <c r="AI189" s="121"/>
      <c r="AK189" s="34"/>
      <c r="AL189" s="121"/>
      <c r="AN189" s="34"/>
      <c r="AO189" s="121"/>
    </row>
    <row r="190" spans="3:41" x14ac:dyDescent="0.25">
      <c r="C190" s="33"/>
      <c r="D190" s="33"/>
      <c r="E190" s="33"/>
      <c r="F190" s="34"/>
      <c r="G190" s="34"/>
      <c r="H190" s="34"/>
      <c r="I190" s="34"/>
      <c r="J190" s="34"/>
      <c r="K190" s="34"/>
      <c r="L190" s="34"/>
      <c r="M190" s="34"/>
      <c r="N190" s="121"/>
      <c r="O190" s="34"/>
      <c r="P190" s="34"/>
      <c r="Q190" s="34"/>
      <c r="R190" s="34"/>
      <c r="S190" s="121"/>
      <c r="T190" s="34"/>
      <c r="U190" s="34"/>
      <c r="V190" s="121"/>
      <c r="W190" s="34"/>
      <c r="X190" s="34"/>
      <c r="Y190" s="34"/>
      <c r="Z190" s="121"/>
      <c r="AB190" s="34"/>
      <c r="AC190" s="121"/>
      <c r="AE190" s="34"/>
      <c r="AF190" s="121"/>
      <c r="AH190" s="34"/>
      <c r="AI190" s="121"/>
      <c r="AK190" s="34"/>
      <c r="AL190" s="121"/>
      <c r="AN190" s="34"/>
      <c r="AO190" s="121"/>
    </row>
    <row r="191" spans="3:41" x14ac:dyDescent="0.25">
      <c r="C191" s="33"/>
      <c r="D191" s="33"/>
      <c r="E191" s="33"/>
      <c r="F191" s="34"/>
      <c r="G191" s="34"/>
      <c r="H191" s="34"/>
      <c r="I191" s="34"/>
      <c r="J191" s="34"/>
      <c r="K191" s="34"/>
      <c r="L191" s="34"/>
      <c r="M191" s="34"/>
      <c r="N191" s="121"/>
      <c r="O191" s="34"/>
      <c r="P191" s="34"/>
      <c r="Q191" s="34"/>
      <c r="R191" s="34"/>
      <c r="S191" s="121"/>
      <c r="T191" s="34"/>
      <c r="U191" s="34"/>
      <c r="V191" s="121"/>
      <c r="W191" s="34"/>
      <c r="X191" s="34"/>
      <c r="Y191" s="34"/>
      <c r="Z191" s="121"/>
      <c r="AB191" s="34"/>
      <c r="AC191" s="121"/>
      <c r="AE191" s="34"/>
      <c r="AF191" s="121"/>
      <c r="AH191" s="34"/>
      <c r="AI191" s="121"/>
      <c r="AK191" s="34"/>
      <c r="AL191" s="121"/>
      <c r="AN191" s="34"/>
      <c r="AO191" s="121"/>
    </row>
    <row r="192" spans="3:41" x14ac:dyDescent="0.25">
      <c r="C192" s="33"/>
      <c r="D192" s="33"/>
      <c r="E192" s="33"/>
      <c r="F192" s="34"/>
      <c r="G192" s="34"/>
      <c r="H192" s="34"/>
      <c r="I192" s="34"/>
      <c r="J192" s="34"/>
      <c r="K192" s="34"/>
      <c r="L192" s="34"/>
      <c r="M192" s="34"/>
      <c r="N192" s="121"/>
      <c r="O192" s="34"/>
      <c r="P192" s="34"/>
      <c r="Q192" s="34"/>
      <c r="R192" s="34"/>
      <c r="S192" s="121"/>
      <c r="T192" s="34"/>
      <c r="U192" s="34"/>
      <c r="V192" s="121"/>
      <c r="W192" s="34"/>
      <c r="X192" s="34"/>
      <c r="Y192" s="34"/>
      <c r="Z192" s="121"/>
      <c r="AB192" s="34"/>
      <c r="AC192" s="121"/>
      <c r="AE192" s="34"/>
      <c r="AF192" s="121"/>
      <c r="AH192" s="34"/>
      <c r="AI192" s="121"/>
      <c r="AK192" s="34"/>
      <c r="AL192" s="121"/>
      <c r="AN192" s="34"/>
      <c r="AO192" s="121"/>
    </row>
    <row r="193" spans="3:41" x14ac:dyDescent="0.25">
      <c r="C193" s="33"/>
      <c r="D193" s="33"/>
      <c r="E193" s="33"/>
      <c r="F193" s="34"/>
      <c r="G193" s="34"/>
      <c r="H193" s="34"/>
      <c r="I193" s="34"/>
      <c r="J193" s="34"/>
      <c r="K193" s="34"/>
      <c r="L193" s="34"/>
      <c r="M193" s="34"/>
      <c r="N193" s="121"/>
      <c r="O193" s="34"/>
      <c r="P193" s="34"/>
      <c r="Q193" s="34"/>
      <c r="R193" s="34"/>
      <c r="S193" s="121"/>
      <c r="T193" s="34"/>
      <c r="U193" s="34"/>
      <c r="V193" s="121"/>
      <c r="W193" s="34"/>
      <c r="X193" s="34"/>
      <c r="Y193" s="34"/>
      <c r="Z193" s="121"/>
      <c r="AB193" s="34"/>
      <c r="AC193" s="121"/>
      <c r="AE193" s="34"/>
      <c r="AF193" s="121"/>
      <c r="AH193" s="34"/>
      <c r="AI193" s="121"/>
      <c r="AK193" s="34"/>
      <c r="AL193" s="121"/>
      <c r="AN193" s="34"/>
      <c r="AO193" s="121"/>
    </row>
    <row r="194" spans="3:41" x14ac:dyDescent="0.25">
      <c r="C194" s="33"/>
      <c r="D194" s="33"/>
      <c r="E194" s="33"/>
      <c r="F194" s="34"/>
      <c r="G194" s="34"/>
      <c r="H194" s="34"/>
      <c r="I194" s="34"/>
      <c r="J194" s="34"/>
      <c r="K194" s="34"/>
      <c r="L194" s="34"/>
      <c r="M194" s="34"/>
      <c r="N194" s="121"/>
      <c r="O194" s="34"/>
      <c r="P194" s="34"/>
      <c r="Q194" s="34"/>
      <c r="R194" s="34"/>
      <c r="S194" s="121"/>
      <c r="T194" s="34"/>
      <c r="U194" s="34"/>
      <c r="V194" s="121"/>
      <c r="W194" s="34"/>
      <c r="X194" s="34"/>
      <c r="Y194" s="34"/>
      <c r="Z194" s="121"/>
      <c r="AB194" s="34"/>
      <c r="AC194" s="121"/>
      <c r="AE194" s="34"/>
      <c r="AF194" s="121"/>
      <c r="AH194" s="34"/>
      <c r="AI194" s="121"/>
      <c r="AK194" s="34"/>
      <c r="AL194" s="121"/>
      <c r="AN194" s="34"/>
      <c r="AO194" s="121"/>
    </row>
    <row r="195" spans="3:41" x14ac:dyDescent="0.25">
      <c r="C195" s="33"/>
      <c r="D195" s="33"/>
      <c r="E195" s="33"/>
      <c r="F195" s="34"/>
      <c r="G195" s="34"/>
      <c r="H195" s="34"/>
      <c r="I195" s="34"/>
      <c r="J195" s="34"/>
      <c r="K195" s="34"/>
      <c r="L195" s="34"/>
      <c r="M195" s="34"/>
      <c r="N195" s="121"/>
      <c r="O195" s="34"/>
      <c r="P195" s="34"/>
      <c r="Q195" s="34"/>
      <c r="R195" s="34"/>
      <c r="S195" s="121"/>
      <c r="T195" s="34"/>
      <c r="U195" s="34"/>
      <c r="V195" s="121"/>
      <c r="W195" s="34"/>
      <c r="X195" s="34"/>
      <c r="Y195" s="34"/>
      <c r="Z195" s="121"/>
      <c r="AB195" s="34"/>
      <c r="AC195" s="121"/>
      <c r="AE195" s="34"/>
      <c r="AF195" s="121"/>
      <c r="AH195" s="34"/>
      <c r="AI195" s="121"/>
      <c r="AK195" s="34"/>
      <c r="AL195" s="121"/>
      <c r="AN195" s="34"/>
      <c r="AO195" s="121"/>
    </row>
    <row r="196" spans="3:41" x14ac:dyDescent="0.25">
      <c r="C196" s="33"/>
      <c r="D196" s="33"/>
      <c r="E196" s="33"/>
      <c r="F196" s="34"/>
      <c r="G196" s="34"/>
      <c r="H196" s="34"/>
      <c r="I196" s="34"/>
      <c r="J196" s="34"/>
      <c r="K196" s="34"/>
      <c r="L196" s="34"/>
      <c r="M196" s="34"/>
      <c r="N196" s="121"/>
      <c r="O196" s="34"/>
      <c r="P196" s="34"/>
      <c r="Q196" s="34"/>
      <c r="R196" s="34"/>
      <c r="S196" s="121"/>
      <c r="T196" s="34"/>
      <c r="U196" s="34"/>
      <c r="V196" s="121"/>
      <c r="W196" s="34"/>
      <c r="X196" s="34"/>
      <c r="Y196" s="34"/>
      <c r="Z196" s="121"/>
      <c r="AB196" s="34"/>
      <c r="AC196" s="121"/>
      <c r="AE196" s="34"/>
      <c r="AF196" s="121"/>
      <c r="AH196" s="34"/>
      <c r="AI196" s="121"/>
      <c r="AK196" s="34"/>
      <c r="AL196" s="121"/>
      <c r="AN196" s="34"/>
      <c r="AO196" s="121"/>
    </row>
    <row r="197" spans="3:41" x14ac:dyDescent="0.25">
      <c r="C197" s="33"/>
      <c r="D197" s="33"/>
      <c r="E197" s="33"/>
      <c r="F197" s="34"/>
      <c r="G197" s="34"/>
      <c r="H197" s="34"/>
      <c r="I197" s="34"/>
      <c r="J197" s="34"/>
      <c r="K197" s="34"/>
      <c r="L197" s="34"/>
      <c r="M197" s="34"/>
      <c r="N197" s="121"/>
      <c r="O197" s="34"/>
      <c r="P197" s="34"/>
      <c r="Q197" s="34"/>
      <c r="R197" s="34"/>
      <c r="S197" s="121"/>
      <c r="T197" s="34"/>
      <c r="U197" s="34"/>
      <c r="V197" s="121"/>
      <c r="W197" s="34"/>
      <c r="X197" s="34"/>
      <c r="Y197" s="34"/>
      <c r="Z197" s="121"/>
      <c r="AB197" s="34"/>
      <c r="AC197" s="121"/>
      <c r="AE197" s="34"/>
      <c r="AF197" s="121"/>
      <c r="AH197" s="34"/>
      <c r="AI197" s="121"/>
      <c r="AK197" s="34"/>
      <c r="AL197" s="121"/>
      <c r="AN197" s="34"/>
      <c r="AO197" s="121"/>
    </row>
    <row r="198" spans="3:41" x14ac:dyDescent="0.25">
      <c r="C198" s="33"/>
      <c r="D198" s="33"/>
      <c r="E198" s="33"/>
      <c r="F198" s="34"/>
      <c r="G198" s="34"/>
      <c r="H198" s="34"/>
      <c r="I198" s="34"/>
      <c r="J198" s="34"/>
      <c r="K198" s="34"/>
      <c r="L198" s="34"/>
      <c r="M198" s="34"/>
      <c r="N198" s="121"/>
      <c r="O198" s="34"/>
      <c r="P198" s="34"/>
      <c r="Q198" s="34"/>
      <c r="R198" s="34"/>
      <c r="S198" s="121"/>
      <c r="T198" s="34"/>
      <c r="U198" s="34"/>
      <c r="V198" s="121"/>
      <c r="W198" s="34"/>
      <c r="X198" s="34"/>
      <c r="Y198" s="34"/>
      <c r="Z198" s="121"/>
      <c r="AB198" s="34"/>
      <c r="AC198" s="121"/>
      <c r="AE198" s="34"/>
      <c r="AF198" s="121"/>
      <c r="AH198" s="34"/>
      <c r="AI198" s="121"/>
      <c r="AK198" s="34"/>
      <c r="AL198" s="121"/>
      <c r="AN198" s="34"/>
      <c r="AO198" s="121"/>
    </row>
    <row r="199" spans="3:41" x14ac:dyDescent="0.25">
      <c r="C199" s="33"/>
      <c r="D199" s="33"/>
      <c r="E199" s="33"/>
      <c r="F199" s="34"/>
      <c r="G199" s="34"/>
      <c r="H199" s="34"/>
      <c r="I199" s="34"/>
      <c r="J199" s="34"/>
      <c r="K199" s="34"/>
      <c r="L199" s="34"/>
      <c r="M199" s="34"/>
      <c r="N199" s="121"/>
      <c r="O199" s="34"/>
      <c r="P199" s="34"/>
      <c r="Q199" s="34"/>
      <c r="R199" s="34"/>
      <c r="S199" s="121"/>
      <c r="T199" s="34"/>
      <c r="U199" s="34"/>
      <c r="V199" s="121"/>
      <c r="W199" s="34"/>
      <c r="X199" s="34"/>
      <c r="Y199" s="34"/>
      <c r="Z199" s="121"/>
      <c r="AB199" s="34"/>
      <c r="AC199" s="121"/>
      <c r="AE199" s="34"/>
      <c r="AF199" s="121"/>
      <c r="AH199" s="34"/>
      <c r="AI199" s="121"/>
      <c r="AK199" s="34"/>
      <c r="AL199" s="121"/>
      <c r="AN199" s="34"/>
      <c r="AO199" s="121"/>
    </row>
    <row r="200" spans="3:41" x14ac:dyDescent="0.25">
      <c r="C200" s="33"/>
      <c r="D200" s="33"/>
      <c r="E200" s="33"/>
      <c r="F200" s="34"/>
      <c r="G200" s="34"/>
      <c r="H200" s="34"/>
      <c r="I200" s="34"/>
      <c r="J200" s="34"/>
      <c r="K200" s="34"/>
      <c r="L200" s="34"/>
      <c r="M200" s="34"/>
      <c r="N200" s="121"/>
      <c r="O200" s="34"/>
      <c r="P200" s="34"/>
      <c r="Q200" s="34"/>
      <c r="R200" s="34"/>
      <c r="S200" s="121"/>
      <c r="T200" s="34"/>
      <c r="U200" s="34"/>
      <c r="V200" s="121"/>
      <c r="W200" s="34"/>
      <c r="X200" s="34"/>
      <c r="Y200" s="34"/>
      <c r="Z200" s="121"/>
      <c r="AB200" s="34"/>
      <c r="AC200" s="121"/>
      <c r="AE200" s="34"/>
      <c r="AF200" s="121"/>
      <c r="AH200" s="34"/>
      <c r="AI200" s="121"/>
      <c r="AK200" s="34"/>
      <c r="AL200" s="121"/>
      <c r="AN200" s="34"/>
      <c r="AO200" s="121"/>
    </row>
    <row r="201" spans="3:41" x14ac:dyDescent="0.25">
      <c r="C201" s="33"/>
      <c r="D201" s="33"/>
      <c r="E201" s="33"/>
      <c r="F201" s="34"/>
      <c r="G201" s="34"/>
      <c r="H201" s="34"/>
      <c r="I201" s="34"/>
      <c r="J201" s="34"/>
      <c r="K201" s="34"/>
      <c r="L201" s="34"/>
      <c r="M201" s="34"/>
      <c r="N201" s="121"/>
      <c r="O201" s="34"/>
      <c r="P201" s="34"/>
      <c r="Q201" s="34"/>
      <c r="R201" s="34"/>
      <c r="S201" s="121"/>
      <c r="T201" s="34"/>
      <c r="U201" s="34"/>
      <c r="V201" s="121"/>
      <c r="W201" s="34"/>
      <c r="X201" s="34"/>
      <c r="Y201" s="34"/>
      <c r="Z201" s="121"/>
      <c r="AB201" s="34"/>
      <c r="AC201" s="121"/>
      <c r="AE201" s="34"/>
      <c r="AF201" s="121"/>
      <c r="AH201" s="34"/>
      <c r="AI201" s="121"/>
      <c r="AK201" s="34"/>
      <c r="AL201" s="121"/>
      <c r="AN201" s="34"/>
      <c r="AO201" s="121"/>
    </row>
    <row r="202" spans="3:41" x14ac:dyDescent="0.25">
      <c r="C202" s="33"/>
      <c r="D202" s="33"/>
      <c r="E202" s="33"/>
      <c r="F202" s="34"/>
      <c r="G202" s="34"/>
      <c r="H202" s="34"/>
      <c r="I202" s="34"/>
      <c r="J202" s="34"/>
      <c r="K202" s="34"/>
      <c r="L202" s="34"/>
      <c r="M202" s="34"/>
      <c r="N202" s="121"/>
      <c r="O202" s="34"/>
      <c r="P202" s="34"/>
      <c r="Q202" s="34"/>
      <c r="R202" s="34"/>
      <c r="S202" s="121"/>
      <c r="T202" s="34"/>
      <c r="U202" s="34"/>
      <c r="V202" s="121"/>
      <c r="W202" s="34"/>
      <c r="X202" s="34"/>
      <c r="Y202" s="34"/>
      <c r="Z202" s="121"/>
      <c r="AB202" s="34"/>
      <c r="AC202" s="121"/>
      <c r="AE202" s="34"/>
      <c r="AF202" s="121"/>
      <c r="AH202" s="34"/>
      <c r="AI202" s="121"/>
      <c r="AK202" s="34"/>
      <c r="AL202" s="121"/>
      <c r="AN202" s="34"/>
      <c r="AO202" s="121"/>
    </row>
    <row r="203" spans="3:41" x14ac:dyDescent="0.25">
      <c r="C203" s="33"/>
      <c r="D203" s="33"/>
      <c r="E203" s="33"/>
      <c r="F203" s="34"/>
      <c r="G203" s="34"/>
      <c r="H203" s="34"/>
      <c r="I203" s="34"/>
      <c r="J203" s="34"/>
      <c r="K203" s="34"/>
      <c r="L203" s="34"/>
      <c r="M203" s="34"/>
      <c r="N203" s="121"/>
      <c r="O203" s="34"/>
      <c r="P203" s="34"/>
      <c r="Q203" s="34"/>
      <c r="R203" s="34"/>
      <c r="S203" s="121"/>
      <c r="T203" s="34"/>
      <c r="U203" s="34"/>
      <c r="V203" s="121"/>
      <c r="W203" s="34"/>
      <c r="X203" s="34"/>
      <c r="Y203" s="34"/>
      <c r="Z203" s="121"/>
      <c r="AB203" s="34"/>
      <c r="AC203" s="121"/>
      <c r="AE203" s="34"/>
      <c r="AF203" s="121"/>
      <c r="AH203" s="34"/>
      <c r="AI203" s="121"/>
      <c r="AK203" s="34"/>
      <c r="AL203" s="121"/>
      <c r="AN203" s="34"/>
      <c r="AO203" s="121"/>
    </row>
    <row r="204" spans="3:41" x14ac:dyDescent="0.25">
      <c r="C204" s="33"/>
      <c r="D204" s="33"/>
      <c r="E204" s="33"/>
      <c r="F204" s="34"/>
      <c r="G204" s="34"/>
      <c r="H204" s="34"/>
      <c r="I204" s="34"/>
      <c r="J204" s="34"/>
      <c r="K204" s="34"/>
      <c r="L204" s="34"/>
      <c r="M204" s="34"/>
      <c r="N204" s="121"/>
      <c r="O204" s="34"/>
      <c r="P204" s="34"/>
      <c r="Q204" s="34"/>
      <c r="R204" s="34"/>
      <c r="S204" s="121"/>
      <c r="T204" s="34"/>
      <c r="U204" s="34"/>
      <c r="V204" s="121"/>
      <c r="W204" s="34"/>
      <c r="X204" s="34"/>
      <c r="Y204" s="34"/>
      <c r="Z204" s="121"/>
      <c r="AB204" s="34"/>
      <c r="AC204" s="121"/>
      <c r="AE204" s="34"/>
      <c r="AF204" s="121"/>
      <c r="AH204" s="34"/>
      <c r="AI204" s="121"/>
      <c r="AK204" s="34"/>
      <c r="AL204" s="121"/>
      <c r="AN204" s="34"/>
      <c r="AO204" s="121"/>
    </row>
    <row r="205" spans="3:41" x14ac:dyDescent="0.25">
      <c r="C205" s="33"/>
      <c r="D205" s="33"/>
      <c r="E205" s="33"/>
      <c r="F205" s="34"/>
      <c r="G205" s="34"/>
      <c r="H205" s="34"/>
      <c r="I205" s="34"/>
      <c r="J205" s="34"/>
      <c r="K205" s="34"/>
      <c r="L205" s="34"/>
      <c r="M205" s="34"/>
      <c r="N205" s="121"/>
      <c r="O205" s="34"/>
      <c r="P205" s="34"/>
      <c r="Q205" s="34"/>
      <c r="R205" s="34"/>
      <c r="S205" s="121"/>
      <c r="T205" s="34"/>
      <c r="U205" s="34"/>
      <c r="V205" s="121"/>
      <c r="W205" s="34"/>
      <c r="X205" s="34"/>
      <c r="Y205" s="34"/>
      <c r="Z205" s="121"/>
      <c r="AB205" s="34"/>
      <c r="AC205" s="121"/>
      <c r="AE205" s="34"/>
      <c r="AF205" s="121"/>
      <c r="AH205" s="34"/>
      <c r="AI205" s="121"/>
      <c r="AK205" s="34"/>
      <c r="AL205" s="121"/>
      <c r="AN205" s="34"/>
      <c r="AO205" s="121"/>
    </row>
    <row r="206" spans="3:41" x14ac:dyDescent="0.25">
      <c r="C206" s="33"/>
      <c r="D206" s="33"/>
      <c r="E206" s="33"/>
      <c r="F206" s="34"/>
      <c r="G206" s="34"/>
      <c r="H206" s="34"/>
      <c r="I206" s="34"/>
      <c r="J206" s="34"/>
      <c r="K206" s="34"/>
      <c r="L206" s="34"/>
      <c r="M206" s="34"/>
      <c r="N206" s="121"/>
      <c r="O206" s="34"/>
      <c r="P206" s="34"/>
      <c r="Q206" s="34"/>
      <c r="R206" s="34"/>
      <c r="S206" s="121"/>
      <c r="T206" s="34"/>
      <c r="U206" s="34"/>
      <c r="V206" s="121"/>
      <c r="W206" s="34"/>
      <c r="X206" s="34"/>
      <c r="Y206" s="34"/>
      <c r="Z206" s="121"/>
      <c r="AB206" s="34"/>
      <c r="AC206" s="121"/>
      <c r="AE206" s="34"/>
      <c r="AF206" s="121"/>
      <c r="AH206" s="34"/>
      <c r="AI206" s="121"/>
      <c r="AK206" s="34"/>
      <c r="AL206" s="121"/>
      <c r="AN206" s="34"/>
      <c r="AO206" s="121"/>
    </row>
    <row r="207" spans="3:41" x14ac:dyDescent="0.25">
      <c r="C207" s="33"/>
      <c r="D207" s="33"/>
      <c r="E207" s="33"/>
      <c r="F207" s="34"/>
      <c r="G207" s="34"/>
      <c r="H207" s="34"/>
      <c r="I207" s="34"/>
      <c r="J207" s="34"/>
      <c r="K207" s="34"/>
      <c r="L207" s="34"/>
      <c r="M207" s="34"/>
      <c r="N207" s="121"/>
      <c r="O207" s="34"/>
      <c r="P207" s="34"/>
      <c r="Q207" s="34"/>
      <c r="R207" s="34"/>
      <c r="S207" s="121"/>
      <c r="T207" s="34"/>
      <c r="U207" s="34"/>
      <c r="V207" s="121"/>
      <c r="W207" s="34"/>
      <c r="X207" s="34"/>
      <c r="Y207" s="34"/>
      <c r="Z207" s="121"/>
      <c r="AB207" s="34"/>
      <c r="AC207" s="121"/>
      <c r="AE207" s="34"/>
      <c r="AF207" s="121"/>
      <c r="AH207" s="34"/>
      <c r="AI207" s="121"/>
      <c r="AK207" s="34"/>
      <c r="AL207" s="121"/>
      <c r="AN207" s="34"/>
      <c r="AO207" s="121"/>
    </row>
    <row r="208" spans="3:41" x14ac:dyDescent="0.25">
      <c r="C208" s="33"/>
      <c r="D208" s="33"/>
      <c r="E208" s="33"/>
      <c r="F208" s="34"/>
      <c r="G208" s="34"/>
      <c r="H208" s="34"/>
      <c r="I208" s="34"/>
      <c r="J208" s="34"/>
      <c r="K208" s="34"/>
      <c r="L208" s="34"/>
      <c r="M208" s="34"/>
      <c r="N208" s="121"/>
      <c r="O208" s="34"/>
      <c r="P208" s="34"/>
      <c r="Q208" s="34"/>
      <c r="R208" s="34"/>
      <c r="S208" s="121"/>
      <c r="T208" s="34"/>
      <c r="U208" s="34"/>
      <c r="V208" s="121"/>
      <c r="W208" s="34"/>
      <c r="X208" s="34"/>
      <c r="Y208" s="34"/>
      <c r="Z208" s="121"/>
      <c r="AB208" s="34"/>
      <c r="AC208" s="121"/>
      <c r="AE208" s="34"/>
      <c r="AF208" s="121"/>
      <c r="AH208" s="34"/>
      <c r="AI208" s="121"/>
      <c r="AK208" s="34"/>
      <c r="AL208" s="121"/>
      <c r="AN208" s="34"/>
      <c r="AO208" s="121"/>
    </row>
    <row r="209" spans="3:41" x14ac:dyDescent="0.25">
      <c r="C209" s="33"/>
      <c r="D209" s="33"/>
      <c r="E209" s="33"/>
      <c r="F209" s="34"/>
      <c r="G209" s="34"/>
      <c r="H209" s="34"/>
      <c r="I209" s="34"/>
      <c r="J209" s="34"/>
      <c r="K209" s="34"/>
      <c r="L209" s="34"/>
      <c r="M209" s="34"/>
      <c r="N209" s="121"/>
      <c r="O209" s="34"/>
      <c r="P209" s="34"/>
      <c r="Q209" s="34"/>
      <c r="R209" s="34"/>
      <c r="S209" s="121"/>
      <c r="T209" s="34"/>
      <c r="U209" s="34"/>
      <c r="V209" s="121"/>
      <c r="W209" s="34"/>
      <c r="X209" s="34"/>
      <c r="Y209" s="34"/>
      <c r="Z209" s="121"/>
      <c r="AB209" s="34"/>
      <c r="AC209" s="121"/>
      <c r="AE209" s="34"/>
      <c r="AF209" s="121"/>
      <c r="AH209" s="34"/>
      <c r="AI209" s="121"/>
      <c r="AK209" s="34"/>
      <c r="AL209" s="121"/>
      <c r="AN209" s="34"/>
      <c r="AO209" s="121"/>
    </row>
    <row r="210" spans="3:41" x14ac:dyDescent="0.25">
      <c r="C210" s="33"/>
      <c r="D210" s="33"/>
      <c r="E210" s="33"/>
      <c r="F210" s="34"/>
      <c r="G210" s="34"/>
      <c r="H210" s="34"/>
      <c r="I210" s="34"/>
      <c r="J210" s="34"/>
      <c r="K210" s="34"/>
      <c r="L210" s="34"/>
      <c r="M210" s="34"/>
      <c r="N210" s="121"/>
      <c r="O210" s="34"/>
      <c r="P210" s="34"/>
      <c r="Q210" s="34"/>
      <c r="R210" s="34"/>
      <c r="S210" s="121"/>
      <c r="T210" s="34"/>
      <c r="U210" s="34"/>
      <c r="V210" s="121"/>
      <c r="W210" s="34"/>
      <c r="X210" s="34"/>
      <c r="Y210" s="34"/>
      <c r="Z210" s="121"/>
      <c r="AB210" s="34"/>
      <c r="AC210" s="121"/>
      <c r="AE210" s="34"/>
      <c r="AF210" s="121"/>
      <c r="AH210" s="34"/>
      <c r="AI210" s="121"/>
      <c r="AK210" s="34"/>
      <c r="AL210" s="121"/>
      <c r="AN210" s="34"/>
      <c r="AO210" s="121"/>
    </row>
    <row r="211" spans="3:41" x14ac:dyDescent="0.25">
      <c r="C211" s="33"/>
      <c r="D211" s="33"/>
      <c r="E211" s="33"/>
      <c r="F211" s="34"/>
      <c r="G211" s="34"/>
      <c r="H211" s="34"/>
      <c r="I211" s="34"/>
      <c r="J211" s="34"/>
      <c r="K211" s="34"/>
      <c r="L211" s="34"/>
      <c r="M211" s="34"/>
      <c r="N211" s="121"/>
      <c r="O211" s="34"/>
      <c r="P211" s="34"/>
      <c r="Q211" s="34"/>
      <c r="R211" s="34"/>
      <c r="S211" s="121"/>
      <c r="T211" s="34"/>
      <c r="U211" s="34"/>
      <c r="V211" s="121"/>
      <c r="W211" s="34"/>
      <c r="X211" s="34"/>
      <c r="Y211" s="34"/>
      <c r="Z211" s="121"/>
      <c r="AB211" s="34"/>
      <c r="AC211" s="121"/>
      <c r="AE211" s="34"/>
      <c r="AF211" s="121"/>
      <c r="AH211" s="34"/>
      <c r="AI211" s="121"/>
      <c r="AK211" s="34"/>
      <c r="AL211" s="121"/>
      <c r="AN211" s="34"/>
      <c r="AO211" s="121"/>
    </row>
    <row r="212" spans="3:41" x14ac:dyDescent="0.25">
      <c r="C212" s="33"/>
      <c r="D212" s="33"/>
      <c r="E212" s="33"/>
      <c r="F212" s="34"/>
      <c r="G212" s="34"/>
      <c r="H212" s="34"/>
      <c r="I212" s="34"/>
      <c r="J212" s="34"/>
      <c r="K212" s="34"/>
      <c r="L212" s="34"/>
      <c r="M212" s="34"/>
      <c r="N212" s="121"/>
      <c r="O212" s="34"/>
      <c r="P212" s="34"/>
      <c r="Q212" s="34"/>
      <c r="R212" s="34"/>
      <c r="S212" s="121"/>
      <c r="T212" s="34"/>
      <c r="U212" s="34"/>
      <c r="V212" s="121"/>
      <c r="W212" s="34"/>
      <c r="X212" s="34"/>
      <c r="Y212" s="34"/>
      <c r="Z212" s="121"/>
      <c r="AB212" s="34"/>
      <c r="AC212" s="121"/>
      <c r="AE212" s="34"/>
      <c r="AF212" s="121"/>
      <c r="AH212" s="34"/>
      <c r="AI212" s="121"/>
      <c r="AK212" s="34"/>
      <c r="AL212" s="121"/>
      <c r="AN212" s="34"/>
      <c r="AO212" s="121"/>
    </row>
    <row r="213" spans="3:41" x14ac:dyDescent="0.25">
      <c r="C213" s="33"/>
      <c r="D213" s="33"/>
      <c r="E213" s="33"/>
      <c r="F213" s="34"/>
      <c r="G213" s="34"/>
      <c r="H213" s="34"/>
      <c r="I213" s="34"/>
      <c r="J213" s="34"/>
      <c r="K213" s="34"/>
      <c r="L213" s="34"/>
      <c r="M213" s="34"/>
      <c r="N213" s="121"/>
      <c r="O213" s="34"/>
      <c r="P213" s="34"/>
      <c r="Q213" s="34"/>
      <c r="R213" s="34"/>
      <c r="S213" s="121"/>
      <c r="T213" s="34"/>
      <c r="U213" s="34"/>
      <c r="V213" s="121"/>
      <c r="W213" s="34"/>
      <c r="X213" s="34"/>
      <c r="Y213" s="34"/>
      <c r="Z213" s="121"/>
      <c r="AB213" s="34"/>
      <c r="AC213" s="121"/>
      <c r="AE213" s="34"/>
      <c r="AF213" s="121"/>
      <c r="AH213" s="34"/>
      <c r="AI213" s="121"/>
      <c r="AK213" s="34"/>
      <c r="AL213" s="121"/>
      <c r="AN213" s="34"/>
      <c r="AO213" s="121"/>
    </row>
    <row r="214" spans="3:41" x14ac:dyDescent="0.25">
      <c r="C214" s="33"/>
      <c r="D214" s="33"/>
      <c r="E214" s="33"/>
      <c r="F214" s="34"/>
      <c r="G214" s="34"/>
      <c r="H214" s="34"/>
      <c r="I214" s="34"/>
      <c r="J214" s="34"/>
      <c r="K214" s="34"/>
      <c r="L214" s="34"/>
      <c r="M214" s="34"/>
      <c r="N214" s="121"/>
      <c r="O214" s="34"/>
      <c r="P214" s="34"/>
      <c r="Q214" s="34"/>
      <c r="R214" s="34"/>
      <c r="S214" s="121"/>
      <c r="T214" s="34"/>
      <c r="U214" s="34"/>
      <c r="V214" s="121"/>
      <c r="W214" s="34"/>
      <c r="X214" s="34"/>
      <c r="Y214" s="34"/>
      <c r="Z214" s="121"/>
      <c r="AB214" s="34"/>
      <c r="AC214" s="121"/>
      <c r="AE214" s="34"/>
      <c r="AF214" s="121"/>
      <c r="AH214" s="34"/>
      <c r="AI214" s="121"/>
      <c r="AK214" s="34"/>
      <c r="AL214" s="121"/>
      <c r="AN214" s="34"/>
      <c r="AO214" s="121"/>
    </row>
    <row r="215" spans="3:41" x14ac:dyDescent="0.25">
      <c r="C215" s="33"/>
      <c r="D215" s="33"/>
      <c r="E215" s="33"/>
      <c r="F215" s="34"/>
      <c r="G215" s="34"/>
      <c r="H215" s="34"/>
      <c r="I215" s="34"/>
      <c r="J215" s="34"/>
      <c r="K215" s="34"/>
      <c r="L215" s="34"/>
      <c r="M215" s="34"/>
      <c r="N215" s="121"/>
      <c r="O215" s="34"/>
      <c r="P215" s="34"/>
      <c r="Q215" s="34"/>
      <c r="R215" s="34"/>
      <c r="S215" s="121"/>
      <c r="T215" s="34"/>
      <c r="U215" s="34"/>
      <c r="V215" s="121"/>
      <c r="W215" s="34"/>
      <c r="X215" s="34"/>
      <c r="Y215" s="34"/>
      <c r="Z215" s="121"/>
      <c r="AB215" s="34"/>
      <c r="AC215" s="121"/>
      <c r="AE215" s="34"/>
      <c r="AF215" s="121"/>
      <c r="AH215" s="34"/>
      <c r="AI215" s="121"/>
      <c r="AK215" s="34"/>
      <c r="AL215" s="121"/>
      <c r="AN215" s="34"/>
      <c r="AO215" s="121"/>
    </row>
    <row r="216" spans="3:41" x14ac:dyDescent="0.25">
      <c r="C216" s="33"/>
      <c r="D216" s="33"/>
      <c r="E216" s="33"/>
      <c r="F216" s="34"/>
      <c r="G216" s="34"/>
      <c r="H216" s="34"/>
      <c r="I216" s="34"/>
      <c r="J216" s="34"/>
      <c r="K216" s="34"/>
      <c r="L216" s="34"/>
      <c r="M216" s="34"/>
      <c r="N216" s="121"/>
      <c r="O216" s="34"/>
      <c r="P216" s="34"/>
      <c r="Q216" s="34"/>
      <c r="R216" s="34"/>
      <c r="S216" s="121"/>
      <c r="T216" s="34"/>
      <c r="U216" s="34"/>
      <c r="V216" s="121"/>
      <c r="W216" s="34"/>
      <c r="X216" s="34"/>
      <c r="Y216" s="34"/>
      <c r="Z216" s="121"/>
      <c r="AB216" s="34"/>
      <c r="AC216" s="121"/>
      <c r="AE216" s="34"/>
      <c r="AF216" s="121"/>
      <c r="AH216" s="34"/>
      <c r="AI216" s="121"/>
      <c r="AK216" s="34"/>
      <c r="AL216" s="121"/>
      <c r="AN216" s="34"/>
      <c r="AO216" s="121"/>
    </row>
    <row r="217" spans="3:41" x14ac:dyDescent="0.25">
      <c r="C217" s="33"/>
      <c r="D217" s="33"/>
      <c r="E217" s="33"/>
      <c r="F217" s="34"/>
      <c r="G217" s="34"/>
      <c r="H217" s="34"/>
      <c r="I217" s="34"/>
      <c r="J217" s="34"/>
      <c r="K217" s="34"/>
      <c r="L217" s="34"/>
      <c r="M217" s="34"/>
      <c r="N217" s="121"/>
      <c r="O217" s="34"/>
      <c r="P217" s="34"/>
      <c r="Q217" s="34"/>
      <c r="R217" s="34"/>
      <c r="S217" s="121"/>
      <c r="T217" s="34"/>
      <c r="U217" s="34"/>
      <c r="V217" s="121"/>
      <c r="W217" s="34"/>
      <c r="X217" s="34"/>
      <c r="Y217" s="34"/>
      <c r="Z217" s="121"/>
      <c r="AB217" s="34"/>
      <c r="AC217" s="121"/>
      <c r="AE217" s="34"/>
      <c r="AF217" s="121"/>
      <c r="AH217" s="34"/>
      <c r="AI217" s="121"/>
      <c r="AK217" s="34"/>
      <c r="AL217" s="121"/>
      <c r="AN217" s="34"/>
      <c r="AO217" s="121"/>
    </row>
    <row r="218" spans="3:41" x14ac:dyDescent="0.25">
      <c r="C218" s="33"/>
      <c r="D218" s="33"/>
      <c r="E218" s="33"/>
      <c r="F218" s="34"/>
      <c r="G218" s="34"/>
      <c r="H218" s="34"/>
      <c r="I218" s="34"/>
      <c r="J218" s="34"/>
      <c r="K218" s="34"/>
      <c r="L218" s="34"/>
      <c r="M218" s="34"/>
      <c r="N218" s="121"/>
      <c r="O218" s="34"/>
      <c r="P218" s="34"/>
      <c r="Q218" s="34"/>
      <c r="R218" s="34"/>
      <c r="S218" s="121"/>
      <c r="T218" s="34"/>
      <c r="U218" s="34"/>
      <c r="V218" s="121"/>
      <c r="W218" s="34"/>
      <c r="X218" s="34"/>
      <c r="Y218" s="34"/>
      <c r="Z218" s="121"/>
      <c r="AB218" s="34"/>
      <c r="AC218" s="121"/>
      <c r="AE218" s="34"/>
      <c r="AF218" s="121"/>
      <c r="AH218" s="34"/>
      <c r="AI218" s="121"/>
      <c r="AK218" s="34"/>
      <c r="AL218" s="121"/>
      <c r="AN218" s="34"/>
      <c r="AO218" s="121"/>
    </row>
    <row r="219" spans="3:41" x14ac:dyDescent="0.25">
      <c r="C219" s="33"/>
      <c r="D219" s="33"/>
      <c r="E219" s="33"/>
      <c r="F219" s="34"/>
      <c r="G219" s="34"/>
      <c r="H219" s="34"/>
      <c r="I219" s="34"/>
      <c r="J219" s="34"/>
      <c r="K219" s="34"/>
      <c r="L219" s="34"/>
      <c r="M219" s="34"/>
      <c r="N219" s="121"/>
      <c r="O219" s="34"/>
      <c r="P219" s="34"/>
      <c r="Q219" s="34"/>
      <c r="R219" s="34"/>
      <c r="S219" s="121"/>
      <c r="T219" s="34"/>
      <c r="U219" s="34"/>
      <c r="V219" s="121"/>
      <c r="W219" s="34"/>
      <c r="X219" s="34"/>
      <c r="Y219" s="34"/>
      <c r="Z219" s="121"/>
      <c r="AB219" s="34"/>
      <c r="AC219" s="121"/>
      <c r="AE219" s="34"/>
      <c r="AF219" s="121"/>
      <c r="AH219" s="34"/>
      <c r="AI219" s="121"/>
      <c r="AK219" s="34"/>
      <c r="AL219" s="121"/>
      <c r="AN219" s="34"/>
      <c r="AO219" s="121"/>
    </row>
    <row r="220" spans="3:41" x14ac:dyDescent="0.25">
      <c r="C220" s="33"/>
      <c r="D220" s="33"/>
      <c r="E220" s="33"/>
      <c r="F220" s="34"/>
      <c r="G220" s="34"/>
      <c r="H220" s="34"/>
      <c r="I220" s="34"/>
      <c r="J220" s="34"/>
      <c r="K220" s="34"/>
      <c r="L220" s="34"/>
      <c r="M220" s="34"/>
      <c r="N220" s="121"/>
      <c r="O220" s="34"/>
      <c r="P220" s="34"/>
      <c r="Q220" s="34"/>
      <c r="R220" s="34"/>
      <c r="S220" s="121"/>
      <c r="T220" s="34"/>
      <c r="U220" s="34"/>
      <c r="V220" s="121"/>
      <c r="W220" s="34"/>
      <c r="X220" s="34"/>
      <c r="Y220" s="34"/>
      <c r="Z220" s="121"/>
      <c r="AB220" s="34"/>
      <c r="AC220" s="121"/>
      <c r="AE220" s="34"/>
      <c r="AF220" s="121"/>
      <c r="AH220" s="34"/>
      <c r="AI220" s="121"/>
      <c r="AK220" s="34"/>
      <c r="AL220" s="121"/>
      <c r="AN220" s="34"/>
      <c r="AO220" s="121"/>
    </row>
    <row r="221" spans="3:41" x14ac:dyDescent="0.25">
      <c r="C221" s="33"/>
      <c r="D221" s="33"/>
      <c r="E221" s="33"/>
      <c r="F221" s="34"/>
      <c r="G221" s="34"/>
      <c r="H221" s="34"/>
      <c r="I221" s="34"/>
      <c r="J221" s="34"/>
      <c r="K221" s="34"/>
      <c r="L221" s="34"/>
      <c r="M221" s="34"/>
      <c r="N221" s="121"/>
      <c r="O221" s="34"/>
      <c r="P221" s="34"/>
      <c r="Q221" s="34"/>
      <c r="R221" s="34"/>
      <c r="S221" s="121"/>
      <c r="T221" s="34"/>
      <c r="U221" s="34"/>
      <c r="V221" s="121"/>
      <c r="W221" s="34"/>
      <c r="X221" s="34"/>
      <c r="Y221" s="34"/>
      <c r="Z221" s="121"/>
      <c r="AB221" s="34"/>
      <c r="AC221" s="121"/>
      <c r="AE221" s="34"/>
      <c r="AF221" s="121"/>
      <c r="AH221" s="34"/>
      <c r="AI221" s="121"/>
      <c r="AK221" s="34"/>
      <c r="AL221" s="121"/>
      <c r="AN221" s="34"/>
      <c r="AO221" s="121"/>
    </row>
    <row r="222" spans="3:41" x14ac:dyDescent="0.25">
      <c r="C222" s="33"/>
      <c r="D222" s="33"/>
      <c r="E222" s="33"/>
      <c r="F222" s="34"/>
      <c r="G222" s="34"/>
      <c r="H222" s="34"/>
      <c r="I222" s="34"/>
      <c r="J222" s="34"/>
      <c r="K222" s="34"/>
      <c r="L222" s="34"/>
      <c r="M222" s="34"/>
      <c r="N222" s="121"/>
      <c r="O222" s="34"/>
      <c r="P222" s="34"/>
      <c r="Q222" s="34"/>
      <c r="R222" s="34"/>
      <c r="S222" s="121"/>
      <c r="T222" s="34"/>
      <c r="U222" s="34"/>
      <c r="V222" s="121"/>
      <c r="W222" s="34"/>
      <c r="X222" s="34"/>
      <c r="Y222" s="34"/>
      <c r="Z222" s="121"/>
      <c r="AB222" s="34"/>
      <c r="AC222" s="121"/>
      <c r="AE222" s="34"/>
      <c r="AF222" s="121"/>
      <c r="AH222" s="34"/>
      <c r="AI222" s="121"/>
      <c r="AK222" s="34"/>
      <c r="AL222" s="121"/>
      <c r="AN222" s="34"/>
      <c r="AO222" s="121"/>
    </row>
    <row r="223" spans="3:41" x14ac:dyDescent="0.25">
      <c r="C223" s="33"/>
      <c r="D223" s="33"/>
      <c r="E223" s="33"/>
      <c r="F223" s="34"/>
      <c r="G223" s="34"/>
      <c r="H223" s="34"/>
      <c r="I223" s="34"/>
      <c r="J223" s="34"/>
      <c r="K223" s="34"/>
      <c r="L223" s="34"/>
      <c r="M223" s="34"/>
      <c r="N223" s="121"/>
      <c r="O223" s="34"/>
      <c r="P223" s="34"/>
      <c r="Q223" s="34"/>
      <c r="R223" s="34"/>
      <c r="S223" s="121"/>
      <c r="T223" s="34"/>
      <c r="U223" s="34"/>
      <c r="V223" s="121"/>
      <c r="W223" s="34"/>
      <c r="X223" s="34"/>
      <c r="Y223" s="34"/>
      <c r="Z223" s="121"/>
      <c r="AB223" s="34"/>
      <c r="AC223" s="121"/>
      <c r="AE223" s="34"/>
      <c r="AF223" s="121"/>
      <c r="AH223" s="34"/>
      <c r="AI223" s="121"/>
      <c r="AK223" s="34"/>
      <c r="AL223" s="121"/>
      <c r="AN223" s="34"/>
      <c r="AO223" s="121"/>
    </row>
    <row r="224" spans="3:41" x14ac:dyDescent="0.25">
      <c r="C224" s="33"/>
      <c r="D224" s="33"/>
      <c r="E224" s="33"/>
      <c r="F224" s="34"/>
      <c r="G224" s="34"/>
      <c r="H224" s="34"/>
      <c r="I224" s="34"/>
      <c r="J224" s="34"/>
      <c r="K224" s="34"/>
      <c r="L224" s="34"/>
      <c r="M224" s="34"/>
      <c r="N224" s="121"/>
      <c r="O224" s="34"/>
      <c r="P224" s="34"/>
      <c r="Q224" s="34"/>
      <c r="R224" s="34"/>
      <c r="S224" s="121"/>
      <c r="T224" s="34"/>
      <c r="U224" s="34"/>
      <c r="V224" s="121"/>
      <c r="W224" s="34"/>
      <c r="X224" s="34"/>
      <c r="Y224" s="34"/>
      <c r="Z224" s="121"/>
      <c r="AB224" s="34"/>
      <c r="AC224" s="121"/>
      <c r="AE224" s="34"/>
      <c r="AF224" s="121"/>
      <c r="AH224" s="34"/>
      <c r="AI224" s="121"/>
      <c r="AK224" s="34"/>
      <c r="AL224" s="121"/>
      <c r="AN224" s="34"/>
      <c r="AO224" s="121"/>
    </row>
    <row r="225" spans="3:41" x14ac:dyDescent="0.25">
      <c r="C225" s="33"/>
      <c r="D225" s="33"/>
      <c r="E225" s="33"/>
      <c r="F225" s="34"/>
      <c r="G225" s="34"/>
      <c r="H225" s="34"/>
      <c r="I225" s="34"/>
      <c r="J225" s="34"/>
      <c r="K225" s="34"/>
      <c r="L225" s="34"/>
      <c r="M225" s="34"/>
      <c r="N225" s="121"/>
      <c r="O225" s="34"/>
      <c r="P225" s="34"/>
      <c r="Q225" s="34"/>
      <c r="R225" s="34"/>
      <c r="S225" s="121"/>
      <c r="T225" s="34"/>
      <c r="U225" s="34"/>
      <c r="V225" s="121"/>
      <c r="W225" s="34"/>
      <c r="X225" s="34"/>
      <c r="Y225" s="34"/>
      <c r="Z225" s="121"/>
      <c r="AB225" s="34"/>
      <c r="AC225" s="121"/>
      <c r="AE225" s="34"/>
      <c r="AF225" s="121"/>
      <c r="AH225" s="34"/>
      <c r="AI225" s="121"/>
      <c r="AK225" s="34"/>
      <c r="AL225" s="121"/>
      <c r="AN225" s="34"/>
      <c r="AO225" s="121"/>
    </row>
    <row r="226" spans="3:41" x14ac:dyDescent="0.25">
      <c r="C226" s="33"/>
      <c r="D226" s="33"/>
      <c r="E226" s="33"/>
      <c r="F226" s="34"/>
      <c r="G226" s="34"/>
      <c r="H226" s="34"/>
      <c r="I226" s="34"/>
      <c r="J226" s="34"/>
      <c r="K226" s="34"/>
      <c r="L226" s="34"/>
      <c r="M226" s="34"/>
      <c r="N226" s="121"/>
      <c r="O226" s="34"/>
      <c r="P226" s="34"/>
      <c r="Q226" s="34"/>
      <c r="R226" s="34"/>
      <c r="S226" s="121"/>
      <c r="T226" s="34"/>
      <c r="U226" s="34"/>
      <c r="V226" s="121"/>
      <c r="W226" s="34"/>
      <c r="X226" s="34"/>
      <c r="Y226" s="34"/>
      <c r="Z226" s="121"/>
      <c r="AB226" s="34"/>
      <c r="AC226" s="121"/>
      <c r="AE226" s="34"/>
      <c r="AF226" s="121"/>
      <c r="AH226" s="34"/>
      <c r="AI226" s="121"/>
      <c r="AK226" s="34"/>
      <c r="AL226" s="121"/>
      <c r="AN226" s="34"/>
      <c r="AO226" s="121"/>
    </row>
    <row r="227" spans="3:41" x14ac:dyDescent="0.25">
      <c r="C227" s="33"/>
      <c r="D227" s="33"/>
      <c r="E227" s="33"/>
      <c r="F227" s="34"/>
      <c r="G227" s="34"/>
      <c r="H227" s="34"/>
      <c r="I227" s="34"/>
      <c r="J227" s="34"/>
      <c r="K227" s="34"/>
      <c r="L227" s="34"/>
      <c r="M227" s="34"/>
      <c r="N227" s="121"/>
      <c r="O227" s="34"/>
      <c r="P227" s="34"/>
      <c r="Q227" s="34"/>
      <c r="R227" s="34"/>
      <c r="S227" s="121"/>
      <c r="T227" s="34"/>
      <c r="U227" s="34"/>
      <c r="V227" s="121"/>
      <c r="W227" s="34"/>
      <c r="X227" s="34"/>
      <c r="Y227" s="34"/>
      <c r="Z227" s="121"/>
      <c r="AB227" s="34"/>
      <c r="AC227" s="121"/>
      <c r="AE227" s="34"/>
      <c r="AF227" s="121"/>
      <c r="AH227" s="34"/>
      <c r="AI227" s="121"/>
      <c r="AK227" s="34"/>
      <c r="AL227" s="121"/>
      <c r="AN227" s="34"/>
      <c r="AO227" s="121"/>
    </row>
    <row r="228" spans="3:41" x14ac:dyDescent="0.25">
      <c r="C228" s="33"/>
      <c r="D228" s="33"/>
      <c r="E228" s="33"/>
      <c r="F228" s="34"/>
      <c r="G228" s="34"/>
      <c r="H228" s="34"/>
      <c r="I228" s="34"/>
      <c r="J228" s="34"/>
      <c r="K228" s="34"/>
      <c r="L228" s="34"/>
      <c r="M228" s="34"/>
      <c r="N228" s="121"/>
      <c r="O228" s="34"/>
      <c r="P228" s="34"/>
      <c r="Q228" s="34"/>
      <c r="R228" s="34"/>
      <c r="S228" s="121"/>
      <c r="T228" s="34"/>
      <c r="U228" s="34"/>
      <c r="V228" s="121"/>
      <c r="W228" s="34"/>
      <c r="X228" s="34"/>
      <c r="Y228" s="34"/>
      <c r="Z228" s="121"/>
      <c r="AB228" s="34"/>
      <c r="AC228" s="121"/>
      <c r="AE228" s="34"/>
      <c r="AF228" s="121"/>
      <c r="AH228" s="34"/>
      <c r="AI228" s="121"/>
      <c r="AK228" s="34"/>
      <c r="AL228" s="121"/>
      <c r="AN228" s="34"/>
      <c r="AO228" s="121"/>
    </row>
    <row r="229" spans="3:41" x14ac:dyDescent="0.25">
      <c r="C229" s="33"/>
      <c r="D229" s="33"/>
      <c r="E229" s="33"/>
      <c r="F229" s="34"/>
      <c r="G229" s="34"/>
      <c r="H229" s="34"/>
      <c r="I229" s="34"/>
      <c r="J229" s="34"/>
      <c r="K229" s="34"/>
      <c r="L229" s="34"/>
      <c r="M229" s="34"/>
      <c r="N229" s="121"/>
      <c r="O229" s="34"/>
      <c r="P229" s="34"/>
      <c r="Q229" s="34"/>
      <c r="R229" s="34"/>
      <c r="S229" s="121"/>
      <c r="T229" s="34"/>
      <c r="U229" s="34"/>
      <c r="V229" s="121"/>
      <c r="W229" s="34"/>
      <c r="X229" s="34"/>
      <c r="Y229" s="34"/>
      <c r="Z229" s="121"/>
      <c r="AB229" s="34"/>
      <c r="AC229" s="121"/>
      <c r="AE229" s="34"/>
      <c r="AF229" s="121"/>
      <c r="AH229" s="34"/>
      <c r="AI229" s="121"/>
      <c r="AK229" s="34"/>
      <c r="AL229" s="121"/>
      <c r="AN229" s="34"/>
      <c r="AO229" s="121"/>
    </row>
    <row r="230" spans="3:41" x14ac:dyDescent="0.25">
      <c r="C230" s="33"/>
      <c r="D230" s="33"/>
      <c r="E230" s="33"/>
      <c r="F230" s="34"/>
      <c r="G230" s="34"/>
      <c r="H230" s="34"/>
      <c r="I230" s="34"/>
      <c r="J230" s="34"/>
      <c r="K230" s="34"/>
      <c r="L230" s="34"/>
      <c r="M230" s="34"/>
      <c r="N230" s="121"/>
      <c r="O230" s="34"/>
      <c r="P230" s="34"/>
      <c r="Q230" s="34"/>
      <c r="R230" s="34"/>
      <c r="S230" s="121"/>
      <c r="T230" s="34"/>
      <c r="U230" s="34"/>
      <c r="V230" s="121"/>
      <c r="W230" s="34"/>
      <c r="X230" s="34"/>
      <c r="Y230" s="34"/>
      <c r="Z230" s="121"/>
      <c r="AB230" s="34"/>
      <c r="AC230" s="121"/>
      <c r="AE230" s="34"/>
      <c r="AF230" s="121"/>
      <c r="AH230" s="34"/>
      <c r="AI230" s="121"/>
      <c r="AK230" s="34"/>
      <c r="AL230" s="121"/>
      <c r="AN230" s="34"/>
      <c r="AO230" s="121"/>
    </row>
    <row r="231" spans="3:41" x14ac:dyDescent="0.25">
      <c r="C231" s="33"/>
      <c r="D231" s="33"/>
      <c r="E231" s="33"/>
      <c r="F231" s="34"/>
      <c r="G231" s="34"/>
      <c r="H231" s="34"/>
      <c r="I231" s="34"/>
      <c r="J231" s="34"/>
      <c r="K231" s="34"/>
      <c r="L231" s="34"/>
      <c r="M231" s="34"/>
      <c r="N231" s="121"/>
      <c r="O231" s="34"/>
      <c r="P231" s="34"/>
      <c r="Q231" s="34"/>
      <c r="R231" s="34"/>
      <c r="S231" s="121"/>
      <c r="T231" s="34"/>
      <c r="U231" s="34"/>
      <c r="V231" s="121"/>
      <c r="W231" s="34"/>
      <c r="X231" s="34"/>
      <c r="Y231" s="34"/>
      <c r="Z231" s="121"/>
      <c r="AB231" s="34"/>
      <c r="AC231" s="121"/>
      <c r="AE231" s="34"/>
      <c r="AF231" s="121"/>
      <c r="AH231" s="34"/>
      <c r="AI231" s="121"/>
      <c r="AK231" s="34"/>
      <c r="AL231" s="121"/>
      <c r="AN231" s="34"/>
      <c r="AO231" s="121"/>
    </row>
    <row r="232" spans="3:41" x14ac:dyDescent="0.25">
      <c r="C232" s="33"/>
      <c r="D232" s="33"/>
      <c r="E232" s="33"/>
      <c r="F232" s="34"/>
      <c r="G232" s="34"/>
      <c r="H232" s="34"/>
      <c r="I232" s="34"/>
      <c r="J232" s="34"/>
      <c r="K232" s="34"/>
      <c r="L232" s="34"/>
      <c r="M232" s="34"/>
      <c r="N232" s="121"/>
      <c r="O232" s="34"/>
      <c r="P232" s="34"/>
      <c r="Q232" s="34"/>
      <c r="R232" s="34"/>
      <c r="S232" s="121"/>
      <c r="T232" s="34"/>
      <c r="U232" s="34"/>
      <c r="V232" s="121"/>
      <c r="W232" s="34"/>
      <c r="X232" s="34"/>
      <c r="Y232" s="34"/>
      <c r="Z232" s="121"/>
      <c r="AB232" s="34"/>
      <c r="AC232" s="121"/>
      <c r="AE232" s="34"/>
      <c r="AF232" s="121"/>
      <c r="AH232" s="34"/>
      <c r="AI232" s="121"/>
      <c r="AK232" s="34"/>
      <c r="AL232" s="121"/>
      <c r="AN232" s="34"/>
      <c r="AO232" s="121"/>
    </row>
    <row r="233" spans="3:41" x14ac:dyDescent="0.25">
      <c r="C233" s="33"/>
      <c r="D233" s="33"/>
      <c r="E233" s="33"/>
      <c r="F233" s="34"/>
      <c r="G233" s="34"/>
      <c r="H233" s="34"/>
      <c r="I233" s="34"/>
      <c r="J233" s="34"/>
      <c r="K233" s="34"/>
      <c r="L233" s="34"/>
      <c r="M233" s="34"/>
      <c r="N233" s="121"/>
      <c r="O233" s="34"/>
      <c r="P233" s="34"/>
      <c r="Q233" s="34"/>
      <c r="R233" s="34"/>
      <c r="S233" s="121"/>
      <c r="T233" s="34"/>
      <c r="U233" s="34"/>
      <c r="V233" s="121"/>
      <c r="W233" s="34"/>
      <c r="X233" s="34"/>
      <c r="Y233" s="34"/>
      <c r="Z233" s="121"/>
      <c r="AB233" s="34"/>
      <c r="AC233" s="121"/>
      <c r="AE233" s="34"/>
      <c r="AF233" s="121"/>
      <c r="AH233" s="34"/>
      <c r="AI233" s="121"/>
      <c r="AK233" s="34"/>
      <c r="AL233" s="121"/>
      <c r="AN233" s="34"/>
      <c r="AO233" s="121"/>
    </row>
    <row r="234" spans="3:41" x14ac:dyDescent="0.25">
      <c r="C234" s="33"/>
      <c r="D234" s="33"/>
      <c r="E234" s="33"/>
      <c r="F234" s="34"/>
      <c r="G234" s="34"/>
      <c r="H234" s="34"/>
      <c r="I234" s="34"/>
      <c r="J234" s="34"/>
      <c r="K234" s="34"/>
      <c r="L234" s="34"/>
      <c r="M234" s="34"/>
      <c r="N234" s="121"/>
      <c r="O234" s="34"/>
      <c r="P234" s="34"/>
      <c r="Q234" s="34"/>
      <c r="R234" s="34"/>
      <c r="S234" s="121"/>
      <c r="T234" s="34"/>
      <c r="U234" s="34"/>
      <c r="V234" s="121"/>
      <c r="W234" s="34"/>
      <c r="X234" s="34"/>
      <c r="Y234" s="34"/>
      <c r="Z234" s="121"/>
      <c r="AB234" s="34"/>
      <c r="AC234" s="121"/>
      <c r="AE234" s="34"/>
      <c r="AF234" s="121"/>
      <c r="AH234" s="34"/>
      <c r="AI234" s="121"/>
      <c r="AK234" s="34"/>
      <c r="AL234" s="121"/>
      <c r="AN234" s="34"/>
      <c r="AO234" s="121"/>
    </row>
    <row r="235" spans="3:41" x14ac:dyDescent="0.25">
      <c r="C235" s="33"/>
      <c r="D235" s="33"/>
      <c r="E235" s="33"/>
      <c r="F235" s="34"/>
      <c r="G235" s="34"/>
      <c r="H235" s="34"/>
      <c r="I235" s="34"/>
      <c r="J235" s="34"/>
      <c r="K235" s="34"/>
      <c r="L235" s="34"/>
      <c r="M235" s="34"/>
      <c r="N235" s="121"/>
      <c r="O235" s="34"/>
      <c r="P235" s="34"/>
      <c r="Q235" s="34"/>
      <c r="R235" s="34"/>
      <c r="S235" s="121"/>
      <c r="T235" s="34"/>
      <c r="U235" s="34"/>
      <c r="V235" s="121"/>
      <c r="W235" s="34"/>
      <c r="X235" s="34"/>
      <c r="Y235" s="34"/>
      <c r="Z235" s="121"/>
      <c r="AB235" s="34"/>
      <c r="AC235" s="121"/>
      <c r="AE235" s="34"/>
      <c r="AF235" s="121"/>
      <c r="AH235" s="34"/>
      <c r="AI235" s="121"/>
      <c r="AK235" s="34"/>
      <c r="AL235" s="121"/>
      <c r="AN235" s="34"/>
      <c r="AO235" s="121"/>
    </row>
    <row r="236" spans="3:41" x14ac:dyDescent="0.25">
      <c r="C236" s="33"/>
      <c r="D236" s="33"/>
      <c r="E236" s="33"/>
      <c r="F236" s="34"/>
      <c r="G236" s="34"/>
      <c r="H236" s="34"/>
      <c r="I236" s="34"/>
      <c r="J236" s="34"/>
      <c r="K236" s="34"/>
      <c r="L236" s="34"/>
      <c r="M236" s="34"/>
      <c r="N236" s="121"/>
      <c r="O236" s="34"/>
      <c r="P236" s="34"/>
      <c r="Q236" s="34"/>
      <c r="R236" s="34"/>
      <c r="S236" s="121"/>
      <c r="T236" s="34"/>
      <c r="U236" s="34"/>
      <c r="V236" s="121"/>
      <c r="W236" s="34"/>
      <c r="X236" s="34"/>
      <c r="Y236" s="34"/>
      <c r="Z236" s="121"/>
      <c r="AB236" s="34"/>
      <c r="AC236" s="121"/>
      <c r="AE236" s="34"/>
      <c r="AF236" s="121"/>
      <c r="AH236" s="34"/>
      <c r="AI236" s="121"/>
      <c r="AK236" s="34"/>
      <c r="AL236" s="121"/>
      <c r="AN236" s="34"/>
      <c r="AO236" s="121"/>
    </row>
    <row r="237" spans="3:41" x14ac:dyDescent="0.25">
      <c r="C237" s="33"/>
      <c r="D237" s="33"/>
      <c r="E237" s="33"/>
      <c r="F237" s="34"/>
      <c r="G237" s="34"/>
      <c r="H237" s="34"/>
      <c r="I237" s="34"/>
      <c r="J237" s="34"/>
      <c r="K237" s="34"/>
      <c r="L237" s="34"/>
      <c r="M237" s="34"/>
      <c r="N237" s="121"/>
      <c r="O237" s="34"/>
      <c r="P237" s="34"/>
      <c r="Q237" s="34"/>
      <c r="R237" s="34"/>
      <c r="S237" s="121"/>
      <c r="T237" s="34"/>
      <c r="U237" s="34"/>
      <c r="V237" s="121"/>
      <c r="W237" s="34"/>
      <c r="X237" s="34"/>
      <c r="Y237" s="34"/>
      <c r="Z237" s="121"/>
      <c r="AB237" s="34"/>
      <c r="AC237" s="121"/>
      <c r="AE237" s="34"/>
      <c r="AF237" s="121"/>
      <c r="AH237" s="34"/>
      <c r="AI237" s="121"/>
      <c r="AK237" s="34"/>
      <c r="AL237" s="121"/>
      <c r="AN237" s="34"/>
      <c r="AO237" s="121"/>
    </row>
    <row r="238" spans="3:41" x14ac:dyDescent="0.25">
      <c r="C238" s="33"/>
      <c r="D238" s="33"/>
      <c r="E238" s="33"/>
      <c r="F238" s="34"/>
      <c r="G238" s="34"/>
      <c r="H238" s="34"/>
      <c r="I238" s="34"/>
      <c r="J238" s="34"/>
      <c r="K238" s="34"/>
      <c r="L238" s="34"/>
      <c r="M238" s="34"/>
      <c r="N238" s="121"/>
      <c r="O238" s="34"/>
      <c r="P238" s="34"/>
      <c r="Q238" s="34"/>
      <c r="R238" s="34"/>
      <c r="S238" s="121"/>
      <c r="T238" s="34"/>
      <c r="U238" s="34"/>
      <c r="V238" s="121"/>
      <c r="W238" s="34"/>
      <c r="X238" s="34"/>
      <c r="Y238" s="34"/>
      <c r="Z238" s="121"/>
      <c r="AB238" s="34"/>
      <c r="AC238" s="121"/>
      <c r="AE238" s="34"/>
      <c r="AF238" s="121"/>
      <c r="AH238" s="34"/>
      <c r="AI238" s="121"/>
      <c r="AK238" s="34"/>
      <c r="AL238" s="121"/>
      <c r="AN238" s="34"/>
      <c r="AO238" s="121"/>
    </row>
    <row r="239" spans="3:41" x14ac:dyDescent="0.25">
      <c r="C239" s="33"/>
      <c r="D239" s="33"/>
      <c r="E239" s="33"/>
      <c r="F239" s="34"/>
      <c r="G239" s="34"/>
      <c r="H239" s="34"/>
      <c r="I239" s="34"/>
      <c r="J239" s="34"/>
      <c r="K239" s="34"/>
      <c r="L239" s="34"/>
      <c r="M239" s="34"/>
      <c r="N239" s="121"/>
      <c r="O239" s="34"/>
      <c r="P239" s="34"/>
      <c r="Q239" s="34"/>
      <c r="R239" s="34"/>
      <c r="S239" s="121"/>
      <c r="T239" s="34"/>
      <c r="U239" s="34"/>
      <c r="V239" s="121"/>
      <c r="W239" s="34"/>
      <c r="X239" s="34"/>
      <c r="Y239" s="34"/>
      <c r="Z239" s="121"/>
      <c r="AB239" s="34"/>
      <c r="AC239" s="121"/>
      <c r="AE239" s="34"/>
      <c r="AF239" s="121"/>
      <c r="AH239" s="34"/>
      <c r="AI239" s="121"/>
      <c r="AK239" s="34"/>
      <c r="AL239" s="121"/>
      <c r="AN239" s="34"/>
      <c r="AO239" s="121"/>
    </row>
    <row r="240" spans="3:41" x14ac:dyDescent="0.25">
      <c r="C240" s="33"/>
      <c r="D240" s="33"/>
      <c r="E240" s="33"/>
      <c r="F240" s="34"/>
      <c r="G240" s="34"/>
      <c r="H240" s="34"/>
      <c r="I240" s="34"/>
      <c r="J240" s="34"/>
      <c r="K240" s="34"/>
      <c r="L240" s="34"/>
      <c r="M240" s="34"/>
      <c r="N240" s="121"/>
      <c r="O240" s="34"/>
      <c r="P240" s="34"/>
      <c r="Q240" s="34"/>
      <c r="R240" s="34"/>
      <c r="S240" s="121"/>
      <c r="T240" s="34"/>
      <c r="U240" s="34"/>
      <c r="V240" s="121"/>
      <c r="W240" s="34"/>
      <c r="X240" s="34"/>
      <c r="Y240" s="34"/>
      <c r="Z240" s="121"/>
      <c r="AB240" s="34"/>
      <c r="AC240" s="121"/>
      <c r="AE240" s="34"/>
      <c r="AF240" s="121"/>
      <c r="AH240" s="34"/>
      <c r="AI240" s="121"/>
      <c r="AK240" s="34"/>
      <c r="AL240" s="121"/>
      <c r="AN240" s="34"/>
      <c r="AO240" s="121"/>
    </row>
    <row r="241" spans="3:41" x14ac:dyDescent="0.25">
      <c r="C241" s="33"/>
      <c r="D241" s="33"/>
      <c r="E241" s="33"/>
      <c r="F241" s="34"/>
      <c r="G241" s="34"/>
      <c r="H241" s="34"/>
      <c r="I241" s="34"/>
      <c r="J241" s="34"/>
      <c r="K241" s="34"/>
      <c r="L241" s="34"/>
      <c r="M241" s="34"/>
      <c r="N241" s="121"/>
      <c r="O241" s="34"/>
      <c r="P241" s="34"/>
      <c r="Q241" s="34"/>
      <c r="R241" s="34"/>
      <c r="S241" s="121"/>
      <c r="T241" s="34"/>
      <c r="U241" s="34"/>
      <c r="V241" s="121"/>
      <c r="W241" s="34"/>
      <c r="X241" s="34"/>
      <c r="Y241" s="34"/>
      <c r="Z241" s="121"/>
      <c r="AB241" s="34"/>
      <c r="AC241" s="121"/>
      <c r="AE241" s="34"/>
      <c r="AF241" s="121"/>
      <c r="AH241" s="34"/>
      <c r="AI241" s="121"/>
      <c r="AK241" s="34"/>
      <c r="AL241" s="121"/>
      <c r="AN241" s="34"/>
      <c r="AO241" s="121"/>
    </row>
    <row r="242" spans="3:41" x14ac:dyDescent="0.25">
      <c r="C242" s="33"/>
      <c r="D242" s="33"/>
      <c r="E242" s="33"/>
      <c r="F242" s="34"/>
      <c r="G242" s="34"/>
      <c r="H242" s="34"/>
      <c r="I242" s="34"/>
      <c r="J242" s="34"/>
      <c r="K242" s="34"/>
      <c r="L242" s="34"/>
      <c r="M242" s="34"/>
      <c r="N242" s="121"/>
      <c r="O242" s="34"/>
      <c r="P242" s="34"/>
      <c r="Q242" s="34"/>
      <c r="R242" s="34"/>
      <c r="S242" s="121"/>
      <c r="T242" s="34"/>
      <c r="U242" s="34"/>
      <c r="V242" s="121"/>
      <c r="W242" s="34"/>
      <c r="X242" s="34"/>
      <c r="Y242" s="34"/>
      <c r="Z242" s="121"/>
      <c r="AB242" s="34"/>
      <c r="AC242" s="121"/>
      <c r="AE242" s="34"/>
      <c r="AF242" s="121"/>
      <c r="AH242" s="34"/>
      <c r="AI242" s="121"/>
      <c r="AK242" s="34"/>
      <c r="AL242" s="121"/>
      <c r="AN242" s="34"/>
      <c r="AO242" s="121"/>
    </row>
    <row r="243" spans="3:41" x14ac:dyDescent="0.25">
      <c r="C243" s="33"/>
      <c r="D243" s="33"/>
      <c r="E243" s="33"/>
      <c r="F243" s="34"/>
      <c r="G243" s="34"/>
      <c r="H243" s="34"/>
      <c r="I243" s="34"/>
      <c r="J243" s="34"/>
      <c r="K243" s="34"/>
      <c r="L243" s="34"/>
      <c r="M243" s="34"/>
      <c r="N243" s="121"/>
      <c r="O243" s="34"/>
      <c r="P243" s="34"/>
      <c r="Q243" s="34"/>
      <c r="R243" s="34"/>
      <c r="S243" s="121"/>
      <c r="T243" s="34"/>
      <c r="U243" s="34"/>
      <c r="V243" s="121"/>
      <c r="W243" s="34"/>
      <c r="X243" s="34"/>
      <c r="Y243" s="34"/>
      <c r="Z243" s="121"/>
      <c r="AB243" s="34"/>
      <c r="AC243" s="121"/>
      <c r="AE243" s="34"/>
      <c r="AF243" s="121"/>
      <c r="AH243" s="34"/>
      <c r="AI243" s="121"/>
      <c r="AK243" s="34"/>
      <c r="AL243" s="121"/>
      <c r="AN243" s="34"/>
      <c r="AO243" s="121"/>
    </row>
    <row r="244" spans="3:41" x14ac:dyDescent="0.25">
      <c r="C244" s="33"/>
      <c r="D244" s="33"/>
      <c r="E244" s="33"/>
      <c r="F244" s="34"/>
      <c r="G244" s="34"/>
      <c r="H244" s="34"/>
      <c r="I244" s="34"/>
      <c r="J244" s="34"/>
      <c r="K244" s="34"/>
      <c r="L244" s="34"/>
      <c r="M244" s="34"/>
      <c r="N244" s="121"/>
      <c r="O244" s="34"/>
      <c r="P244" s="34"/>
      <c r="Q244" s="34"/>
      <c r="R244" s="34"/>
      <c r="S244" s="121"/>
      <c r="T244" s="34"/>
      <c r="U244" s="34"/>
      <c r="V244" s="121"/>
      <c r="W244" s="34"/>
      <c r="X244" s="34"/>
      <c r="Y244" s="34"/>
      <c r="Z244" s="121"/>
      <c r="AB244" s="34"/>
      <c r="AC244" s="121"/>
      <c r="AE244" s="34"/>
      <c r="AF244" s="121"/>
      <c r="AH244" s="34"/>
      <c r="AI244" s="121"/>
      <c r="AK244" s="34"/>
      <c r="AL244" s="121"/>
      <c r="AN244" s="34"/>
      <c r="AO244" s="121"/>
    </row>
    <row r="245" spans="3:41" x14ac:dyDescent="0.25">
      <c r="C245" s="33"/>
      <c r="D245" s="33"/>
      <c r="E245" s="33"/>
      <c r="F245" s="34"/>
      <c r="G245" s="34"/>
      <c r="H245" s="34"/>
      <c r="I245" s="34"/>
      <c r="J245" s="34"/>
      <c r="K245" s="34"/>
      <c r="L245" s="34"/>
      <c r="M245" s="34"/>
      <c r="N245" s="121"/>
      <c r="O245" s="34"/>
      <c r="P245" s="34"/>
      <c r="Q245" s="34"/>
      <c r="R245" s="34"/>
      <c r="S245" s="121"/>
      <c r="T245" s="34"/>
      <c r="U245" s="34"/>
      <c r="V245" s="121"/>
      <c r="W245" s="34"/>
      <c r="X245" s="34"/>
      <c r="Y245" s="34"/>
      <c r="Z245" s="121"/>
      <c r="AB245" s="34"/>
      <c r="AC245" s="121"/>
      <c r="AE245" s="34"/>
      <c r="AF245" s="121"/>
      <c r="AH245" s="34"/>
      <c r="AI245" s="121"/>
      <c r="AK245" s="34"/>
      <c r="AL245" s="121"/>
      <c r="AN245" s="34"/>
      <c r="AO245" s="121"/>
    </row>
    <row r="246" spans="3:41" x14ac:dyDescent="0.25">
      <c r="C246" s="33"/>
      <c r="D246" s="33"/>
      <c r="E246" s="33"/>
      <c r="F246" s="34"/>
      <c r="G246" s="34"/>
      <c r="I246" s="34"/>
      <c r="J246" s="34"/>
      <c r="K246" s="34"/>
      <c r="L246" s="34"/>
      <c r="M246" s="34"/>
      <c r="N246" s="121"/>
      <c r="O246" s="34"/>
      <c r="P246" s="34"/>
      <c r="Q246" s="34"/>
      <c r="R246" s="34"/>
      <c r="S246" s="121"/>
      <c r="T246" s="34"/>
      <c r="U246" s="34"/>
      <c r="V246" s="121"/>
      <c r="W246" s="34"/>
      <c r="X246" s="34"/>
      <c r="Y246" s="34"/>
      <c r="Z246" s="121"/>
      <c r="AB246" s="34"/>
      <c r="AC246" s="121"/>
      <c r="AE246" s="34"/>
      <c r="AF246" s="121"/>
      <c r="AH246" s="34"/>
      <c r="AI246" s="121"/>
      <c r="AK246" s="34"/>
      <c r="AL246" s="121"/>
      <c r="AN246" s="34"/>
      <c r="AO246" s="121"/>
    </row>
  </sheetData>
  <mergeCells count="8">
    <mergeCell ref="Q40:X40"/>
    <mergeCell ref="AJ40:AR40"/>
    <mergeCell ref="C2:AS2"/>
    <mergeCell ref="B4:C4"/>
    <mergeCell ref="Q37:X37"/>
    <mergeCell ref="AJ37:AR37"/>
    <mergeCell ref="Q39:X39"/>
    <mergeCell ref="AJ39:AR39"/>
  </mergeCells>
  <printOptions horizontalCentered="1"/>
  <pageMargins left="0" right="7.874015748031496E-2" top="0.78740157480314965" bottom="0.19685039370078741" header="0.55118110236220474" footer="0"/>
  <pageSetup scale="50" orientation="landscape" r:id="rId1"/>
  <headerFooter differentOddEven="1">
    <oddFooter>&amp;R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246"/>
  <sheetViews>
    <sheetView workbookViewId="0">
      <pane xSplit="4" ySplit="4" topLeftCell="E20" activePane="bottomRight" state="frozen"/>
      <selection pane="topRight" activeCell="D1" sqref="D1"/>
      <selection pane="bottomLeft" activeCell="A5" sqref="A5"/>
      <selection pane="bottomRight" activeCell="I1" sqref="I1:J1048576"/>
    </sheetView>
  </sheetViews>
  <sheetFormatPr baseColWidth="10" defaultRowHeight="12.75" x14ac:dyDescent="0.25"/>
  <cols>
    <col min="1" max="1" width="0.140625" style="32" customWidth="1"/>
    <col min="2" max="2" width="3.7109375" style="32" bestFit="1" customWidth="1"/>
    <col min="3" max="3" width="4" style="79" bestFit="1" customWidth="1"/>
    <col min="4" max="4" width="41" style="79" customWidth="1"/>
    <col min="5" max="6" width="5.7109375" style="32" hidden="1" customWidth="1"/>
    <col min="7" max="7" width="37.7109375" style="32" customWidth="1"/>
    <col min="8" max="8" width="14.28515625" style="32" customWidth="1"/>
    <col min="9" max="9" width="5.7109375" style="32" hidden="1" customWidth="1"/>
    <col min="10" max="10" width="7" style="32" hidden="1" customWidth="1"/>
    <col min="11" max="11" width="17" style="32" customWidth="1"/>
    <col min="12" max="12" width="5.85546875" style="32" hidden="1" customWidth="1"/>
    <col min="13" max="13" width="11.28515625" style="125" hidden="1" customWidth="1"/>
    <col min="14" max="14" width="14.28515625" style="32" customWidth="1"/>
    <col min="15" max="15" width="12.7109375" style="32" customWidth="1"/>
    <col min="16" max="16" width="14.140625" style="32" customWidth="1"/>
    <col min="17" max="17" width="5.7109375" style="32" hidden="1" customWidth="1"/>
    <col min="18" max="18" width="11.28515625" style="125" hidden="1" customWidth="1"/>
    <col min="19" max="19" width="13.85546875" style="32" customWidth="1"/>
    <col min="20" max="20" width="5.7109375" style="32" hidden="1" customWidth="1"/>
    <col min="21" max="21" width="11.28515625" style="125" hidden="1" customWidth="1"/>
    <col min="22" max="22" width="19.140625" style="32" customWidth="1"/>
    <col min="23" max="23" width="15.7109375" style="32" bestFit="1" customWidth="1"/>
    <col min="24" max="24" width="5.7109375" style="32" hidden="1" customWidth="1"/>
    <col min="25" max="25" width="11.28515625" style="125" hidden="1" customWidth="1"/>
    <col min="26" max="26" width="13" style="32" customWidth="1"/>
    <col min="27" max="27" width="5.7109375" style="32" hidden="1" customWidth="1"/>
    <col min="28" max="28" width="11.28515625" style="125" hidden="1" customWidth="1"/>
    <col min="29" max="29" width="16.5703125" style="32" customWidth="1"/>
    <col min="30" max="30" width="5.7109375" style="32" hidden="1" customWidth="1"/>
    <col min="31" max="31" width="11.28515625" style="125" hidden="1" customWidth="1"/>
    <col min="32" max="32" width="13.85546875" style="32" customWidth="1"/>
    <col min="33" max="33" width="5.7109375" style="32" hidden="1" customWidth="1"/>
    <col min="34" max="34" width="11.28515625" style="125" hidden="1" customWidth="1"/>
    <col min="35" max="35" width="13" style="32" customWidth="1"/>
    <col min="36" max="36" width="5.7109375" style="32" hidden="1" customWidth="1"/>
    <col min="37" max="37" width="11.28515625" style="125" hidden="1" customWidth="1"/>
    <col min="38" max="38" width="11.42578125" style="32" customWidth="1"/>
    <col min="39" max="39" width="5.7109375" style="32" hidden="1" customWidth="1"/>
    <col min="40" max="40" width="11.28515625" style="125" hidden="1" customWidth="1"/>
    <col min="41" max="41" width="13.85546875" style="32" customWidth="1"/>
    <col min="42" max="42" width="15.42578125" style="32" bestFit="1" customWidth="1"/>
    <col min="43" max="43" width="17" style="32" customWidth="1"/>
    <col min="44" max="44" width="46.28515625" style="32" customWidth="1"/>
    <col min="45" max="45" width="11.28515625" style="32" customWidth="1"/>
    <col min="46" max="255" width="11.42578125" style="32"/>
    <col min="256" max="256" width="0.140625" style="32" customWidth="1"/>
    <col min="257" max="257" width="3.7109375" style="32" bestFit="1" customWidth="1"/>
    <col min="258" max="258" width="4" style="32" bestFit="1" customWidth="1"/>
    <col min="259" max="259" width="41" style="32" customWidth="1"/>
    <col min="260" max="263" width="0" style="32" hidden="1" customWidth="1"/>
    <col min="264" max="264" width="14.28515625" style="32" customWidth="1"/>
    <col min="265" max="266" width="0" style="32" hidden="1" customWidth="1"/>
    <col min="267" max="267" width="17" style="32" customWidth="1"/>
    <col min="268" max="269" width="0" style="32" hidden="1" customWidth="1"/>
    <col min="270" max="270" width="14.28515625" style="32" customWidth="1"/>
    <col min="271" max="271" width="12.7109375" style="32" customWidth="1"/>
    <col min="272" max="272" width="14.140625" style="32" customWidth="1"/>
    <col min="273" max="274" width="0" style="32" hidden="1" customWidth="1"/>
    <col min="275" max="275" width="13.85546875" style="32" customWidth="1"/>
    <col min="276" max="276" width="5.7109375" style="32" customWidth="1"/>
    <col min="277" max="277" width="11.28515625" style="32" customWidth="1"/>
    <col min="278" max="278" width="19.140625" style="32" customWidth="1"/>
    <col min="279" max="279" width="15.7109375" style="32" bestFit="1" customWidth="1"/>
    <col min="280" max="281" width="0" style="32" hidden="1" customWidth="1"/>
    <col min="282" max="282" width="13" style="32" customWidth="1"/>
    <col min="283" max="284" width="0" style="32" hidden="1" customWidth="1"/>
    <col min="285" max="285" width="16.5703125" style="32" customWidth="1"/>
    <col min="286" max="287" width="0" style="32" hidden="1" customWidth="1"/>
    <col min="288" max="288" width="13.85546875" style="32" customWidth="1"/>
    <col min="289" max="290" width="0" style="32" hidden="1" customWidth="1"/>
    <col min="291" max="291" width="13" style="32" customWidth="1"/>
    <col min="292" max="293" width="0" style="32" hidden="1" customWidth="1"/>
    <col min="294" max="294" width="11.42578125" style="32" customWidth="1"/>
    <col min="295" max="295" width="5.7109375" style="32" customWidth="1"/>
    <col min="296" max="296" width="11.28515625" style="32" customWidth="1"/>
    <col min="297" max="297" width="13.85546875" style="32" customWidth="1"/>
    <col min="298" max="298" width="15.42578125" style="32" bestFit="1" customWidth="1"/>
    <col min="299" max="299" width="14" style="32" customWidth="1"/>
    <col min="300" max="300" width="46.28515625" style="32" customWidth="1"/>
    <col min="301" max="301" width="11.28515625" style="32" customWidth="1"/>
    <col min="302" max="511" width="11.42578125" style="32"/>
    <col min="512" max="512" width="0.140625" style="32" customWidth="1"/>
    <col min="513" max="513" width="3.7109375" style="32" bestFit="1" customWidth="1"/>
    <col min="514" max="514" width="4" style="32" bestFit="1" customWidth="1"/>
    <col min="515" max="515" width="41" style="32" customWidth="1"/>
    <col min="516" max="519" width="0" style="32" hidden="1" customWidth="1"/>
    <col min="520" max="520" width="14.28515625" style="32" customWidth="1"/>
    <col min="521" max="522" width="0" style="32" hidden="1" customWidth="1"/>
    <col min="523" max="523" width="17" style="32" customWidth="1"/>
    <col min="524" max="525" width="0" style="32" hidden="1" customWidth="1"/>
    <col min="526" max="526" width="14.28515625" style="32" customWidth="1"/>
    <col min="527" max="527" width="12.7109375" style="32" customWidth="1"/>
    <col min="528" max="528" width="14.140625" style="32" customWidth="1"/>
    <col min="529" max="530" width="0" style="32" hidden="1" customWidth="1"/>
    <col min="531" max="531" width="13.85546875" style="32" customWidth="1"/>
    <col min="532" max="532" width="5.7109375" style="32" customWidth="1"/>
    <col min="533" max="533" width="11.28515625" style="32" customWidth="1"/>
    <col min="534" max="534" width="19.140625" style="32" customWidth="1"/>
    <col min="535" max="535" width="15.7109375" style="32" bestFit="1" customWidth="1"/>
    <col min="536" max="537" width="0" style="32" hidden="1" customWidth="1"/>
    <col min="538" max="538" width="13" style="32" customWidth="1"/>
    <col min="539" max="540" width="0" style="32" hidden="1" customWidth="1"/>
    <col min="541" max="541" width="16.5703125" style="32" customWidth="1"/>
    <col min="542" max="543" width="0" style="32" hidden="1" customWidth="1"/>
    <col min="544" max="544" width="13.85546875" style="32" customWidth="1"/>
    <col min="545" max="546" width="0" style="32" hidden="1" customWidth="1"/>
    <col min="547" max="547" width="13" style="32" customWidth="1"/>
    <col min="548" max="549" width="0" style="32" hidden="1" customWidth="1"/>
    <col min="550" max="550" width="11.42578125" style="32" customWidth="1"/>
    <col min="551" max="551" width="5.7109375" style="32" customWidth="1"/>
    <col min="552" max="552" width="11.28515625" style="32" customWidth="1"/>
    <col min="553" max="553" width="13.85546875" style="32" customWidth="1"/>
    <col min="554" max="554" width="15.42578125" style="32" bestFit="1" customWidth="1"/>
    <col min="555" max="555" width="14" style="32" customWidth="1"/>
    <col min="556" max="556" width="46.28515625" style="32" customWidth="1"/>
    <col min="557" max="557" width="11.28515625" style="32" customWidth="1"/>
    <col min="558" max="767" width="11.42578125" style="32"/>
    <col min="768" max="768" width="0.140625" style="32" customWidth="1"/>
    <col min="769" max="769" width="3.7109375" style="32" bestFit="1" customWidth="1"/>
    <col min="770" max="770" width="4" style="32" bestFit="1" customWidth="1"/>
    <col min="771" max="771" width="41" style="32" customWidth="1"/>
    <col min="772" max="775" width="0" style="32" hidden="1" customWidth="1"/>
    <col min="776" max="776" width="14.28515625" style="32" customWidth="1"/>
    <col min="777" max="778" width="0" style="32" hidden="1" customWidth="1"/>
    <col min="779" max="779" width="17" style="32" customWidth="1"/>
    <col min="780" max="781" width="0" style="32" hidden="1" customWidth="1"/>
    <col min="782" max="782" width="14.28515625" style="32" customWidth="1"/>
    <col min="783" max="783" width="12.7109375" style="32" customWidth="1"/>
    <col min="784" max="784" width="14.140625" style="32" customWidth="1"/>
    <col min="785" max="786" width="0" style="32" hidden="1" customWidth="1"/>
    <col min="787" max="787" width="13.85546875" style="32" customWidth="1"/>
    <col min="788" max="788" width="5.7109375" style="32" customWidth="1"/>
    <col min="789" max="789" width="11.28515625" style="32" customWidth="1"/>
    <col min="790" max="790" width="19.140625" style="32" customWidth="1"/>
    <col min="791" max="791" width="15.7109375" style="32" bestFit="1" customWidth="1"/>
    <col min="792" max="793" width="0" style="32" hidden="1" customWidth="1"/>
    <col min="794" max="794" width="13" style="32" customWidth="1"/>
    <col min="795" max="796" width="0" style="32" hidden="1" customWidth="1"/>
    <col min="797" max="797" width="16.5703125" style="32" customWidth="1"/>
    <col min="798" max="799" width="0" style="32" hidden="1" customWidth="1"/>
    <col min="800" max="800" width="13.85546875" style="32" customWidth="1"/>
    <col min="801" max="802" width="0" style="32" hidden="1" customWidth="1"/>
    <col min="803" max="803" width="13" style="32" customWidth="1"/>
    <col min="804" max="805" width="0" style="32" hidden="1" customWidth="1"/>
    <col min="806" max="806" width="11.42578125" style="32" customWidth="1"/>
    <col min="807" max="807" width="5.7109375" style="32" customWidth="1"/>
    <col min="808" max="808" width="11.28515625" style="32" customWidth="1"/>
    <col min="809" max="809" width="13.85546875" style="32" customWidth="1"/>
    <col min="810" max="810" width="15.42578125" style="32" bestFit="1" customWidth="1"/>
    <col min="811" max="811" width="14" style="32" customWidth="1"/>
    <col min="812" max="812" width="46.28515625" style="32" customWidth="1"/>
    <col min="813" max="813" width="11.28515625" style="32" customWidth="1"/>
    <col min="814" max="1023" width="11.42578125" style="32"/>
    <col min="1024" max="1024" width="0.140625" style="32" customWidth="1"/>
    <col min="1025" max="1025" width="3.7109375" style="32" bestFit="1" customWidth="1"/>
    <col min="1026" max="1026" width="4" style="32" bestFit="1" customWidth="1"/>
    <col min="1027" max="1027" width="41" style="32" customWidth="1"/>
    <col min="1028" max="1031" width="0" style="32" hidden="1" customWidth="1"/>
    <col min="1032" max="1032" width="14.28515625" style="32" customWidth="1"/>
    <col min="1033" max="1034" width="0" style="32" hidden="1" customWidth="1"/>
    <col min="1035" max="1035" width="17" style="32" customWidth="1"/>
    <col min="1036" max="1037" width="0" style="32" hidden="1" customWidth="1"/>
    <col min="1038" max="1038" width="14.28515625" style="32" customWidth="1"/>
    <col min="1039" max="1039" width="12.7109375" style="32" customWidth="1"/>
    <col min="1040" max="1040" width="14.140625" style="32" customWidth="1"/>
    <col min="1041" max="1042" width="0" style="32" hidden="1" customWidth="1"/>
    <col min="1043" max="1043" width="13.85546875" style="32" customWidth="1"/>
    <col min="1044" max="1044" width="5.7109375" style="32" customWidth="1"/>
    <col min="1045" max="1045" width="11.28515625" style="32" customWidth="1"/>
    <col min="1046" max="1046" width="19.140625" style="32" customWidth="1"/>
    <col min="1047" max="1047" width="15.7109375" style="32" bestFit="1" customWidth="1"/>
    <col min="1048" max="1049" width="0" style="32" hidden="1" customWidth="1"/>
    <col min="1050" max="1050" width="13" style="32" customWidth="1"/>
    <col min="1051" max="1052" width="0" style="32" hidden="1" customWidth="1"/>
    <col min="1053" max="1053" width="16.5703125" style="32" customWidth="1"/>
    <col min="1054" max="1055" width="0" style="32" hidden="1" customWidth="1"/>
    <col min="1056" max="1056" width="13.85546875" style="32" customWidth="1"/>
    <col min="1057" max="1058" width="0" style="32" hidden="1" customWidth="1"/>
    <col min="1059" max="1059" width="13" style="32" customWidth="1"/>
    <col min="1060" max="1061" width="0" style="32" hidden="1" customWidth="1"/>
    <col min="1062" max="1062" width="11.42578125" style="32" customWidth="1"/>
    <col min="1063" max="1063" width="5.7109375" style="32" customWidth="1"/>
    <col min="1064" max="1064" width="11.28515625" style="32" customWidth="1"/>
    <col min="1065" max="1065" width="13.85546875" style="32" customWidth="1"/>
    <col min="1066" max="1066" width="15.42578125" style="32" bestFit="1" customWidth="1"/>
    <col min="1067" max="1067" width="14" style="32" customWidth="1"/>
    <col min="1068" max="1068" width="46.28515625" style="32" customWidth="1"/>
    <col min="1069" max="1069" width="11.28515625" style="32" customWidth="1"/>
    <col min="1070" max="1279" width="11.42578125" style="32"/>
    <col min="1280" max="1280" width="0.140625" style="32" customWidth="1"/>
    <col min="1281" max="1281" width="3.7109375" style="32" bestFit="1" customWidth="1"/>
    <col min="1282" max="1282" width="4" style="32" bestFit="1" customWidth="1"/>
    <col min="1283" max="1283" width="41" style="32" customWidth="1"/>
    <col min="1284" max="1287" width="0" style="32" hidden="1" customWidth="1"/>
    <col min="1288" max="1288" width="14.28515625" style="32" customWidth="1"/>
    <col min="1289" max="1290" width="0" style="32" hidden="1" customWidth="1"/>
    <col min="1291" max="1291" width="17" style="32" customWidth="1"/>
    <col min="1292" max="1293" width="0" style="32" hidden="1" customWidth="1"/>
    <col min="1294" max="1294" width="14.28515625" style="32" customWidth="1"/>
    <col min="1295" max="1295" width="12.7109375" style="32" customWidth="1"/>
    <col min="1296" max="1296" width="14.140625" style="32" customWidth="1"/>
    <col min="1297" max="1298" width="0" style="32" hidden="1" customWidth="1"/>
    <col min="1299" max="1299" width="13.85546875" style="32" customWidth="1"/>
    <col min="1300" max="1300" width="5.7109375" style="32" customWidth="1"/>
    <col min="1301" max="1301" width="11.28515625" style="32" customWidth="1"/>
    <col min="1302" max="1302" width="19.140625" style="32" customWidth="1"/>
    <col min="1303" max="1303" width="15.7109375" style="32" bestFit="1" customWidth="1"/>
    <col min="1304" max="1305" width="0" style="32" hidden="1" customWidth="1"/>
    <col min="1306" max="1306" width="13" style="32" customWidth="1"/>
    <col min="1307" max="1308" width="0" style="32" hidden="1" customWidth="1"/>
    <col min="1309" max="1309" width="16.5703125" style="32" customWidth="1"/>
    <col min="1310" max="1311" width="0" style="32" hidden="1" customWidth="1"/>
    <col min="1312" max="1312" width="13.85546875" style="32" customWidth="1"/>
    <col min="1313" max="1314" width="0" style="32" hidden="1" customWidth="1"/>
    <col min="1315" max="1315" width="13" style="32" customWidth="1"/>
    <col min="1316" max="1317" width="0" style="32" hidden="1" customWidth="1"/>
    <col min="1318" max="1318" width="11.42578125" style="32" customWidth="1"/>
    <col min="1319" max="1319" width="5.7109375" style="32" customWidth="1"/>
    <col min="1320" max="1320" width="11.28515625" style="32" customWidth="1"/>
    <col min="1321" max="1321" width="13.85546875" style="32" customWidth="1"/>
    <col min="1322" max="1322" width="15.42578125" style="32" bestFit="1" customWidth="1"/>
    <col min="1323" max="1323" width="14" style="32" customWidth="1"/>
    <col min="1324" max="1324" width="46.28515625" style="32" customWidth="1"/>
    <col min="1325" max="1325" width="11.28515625" style="32" customWidth="1"/>
    <col min="1326" max="1535" width="11.42578125" style="32"/>
    <col min="1536" max="1536" width="0.140625" style="32" customWidth="1"/>
    <col min="1537" max="1537" width="3.7109375" style="32" bestFit="1" customWidth="1"/>
    <col min="1538" max="1538" width="4" style="32" bestFit="1" customWidth="1"/>
    <col min="1539" max="1539" width="41" style="32" customWidth="1"/>
    <col min="1540" max="1543" width="0" style="32" hidden="1" customWidth="1"/>
    <col min="1544" max="1544" width="14.28515625" style="32" customWidth="1"/>
    <col min="1545" max="1546" width="0" style="32" hidden="1" customWidth="1"/>
    <col min="1547" max="1547" width="17" style="32" customWidth="1"/>
    <col min="1548" max="1549" width="0" style="32" hidden="1" customWidth="1"/>
    <col min="1550" max="1550" width="14.28515625" style="32" customWidth="1"/>
    <col min="1551" max="1551" width="12.7109375" style="32" customWidth="1"/>
    <col min="1552" max="1552" width="14.140625" style="32" customWidth="1"/>
    <col min="1553" max="1554" width="0" style="32" hidden="1" customWidth="1"/>
    <col min="1555" max="1555" width="13.85546875" style="32" customWidth="1"/>
    <col min="1556" max="1556" width="5.7109375" style="32" customWidth="1"/>
    <col min="1557" max="1557" width="11.28515625" style="32" customWidth="1"/>
    <col min="1558" max="1558" width="19.140625" style="32" customWidth="1"/>
    <col min="1559" max="1559" width="15.7109375" style="32" bestFit="1" customWidth="1"/>
    <col min="1560" max="1561" width="0" style="32" hidden="1" customWidth="1"/>
    <col min="1562" max="1562" width="13" style="32" customWidth="1"/>
    <col min="1563" max="1564" width="0" style="32" hidden="1" customWidth="1"/>
    <col min="1565" max="1565" width="16.5703125" style="32" customWidth="1"/>
    <col min="1566" max="1567" width="0" style="32" hidden="1" customWidth="1"/>
    <col min="1568" max="1568" width="13.85546875" style="32" customWidth="1"/>
    <col min="1569" max="1570" width="0" style="32" hidden="1" customWidth="1"/>
    <col min="1571" max="1571" width="13" style="32" customWidth="1"/>
    <col min="1572" max="1573" width="0" style="32" hidden="1" customWidth="1"/>
    <col min="1574" max="1574" width="11.42578125" style="32" customWidth="1"/>
    <col min="1575" max="1575" width="5.7109375" style="32" customWidth="1"/>
    <col min="1576" max="1576" width="11.28515625" style="32" customWidth="1"/>
    <col min="1577" max="1577" width="13.85546875" style="32" customWidth="1"/>
    <col min="1578" max="1578" width="15.42578125" style="32" bestFit="1" customWidth="1"/>
    <col min="1579" max="1579" width="14" style="32" customWidth="1"/>
    <col min="1580" max="1580" width="46.28515625" style="32" customWidth="1"/>
    <col min="1581" max="1581" width="11.28515625" style="32" customWidth="1"/>
    <col min="1582" max="1791" width="11.42578125" style="32"/>
    <col min="1792" max="1792" width="0.140625" style="32" customWidth="1"/>
    <col min="1793" max="1793" width="3.7109375" style="32" bestFit="1" customWidth="1"/>
    <col min="1794" max="1794" width="4" style="32" bestFit="1" customWidth="1"/>
    <col min="1795" max="1795" width="41" style="32" customWidth="1"/>
    <col min="1796" max="1799" width="0" style="32" hidden="1" customWidth="1"/>
    <col min="1800" max="1800" width="14.28515625" style="32" customWidth="1"/>
    <col min="1801" max="1802" width="0" style="32" hidden="1" customWidth="1"/>
    <col min="1803" max="1803" width="17" style="32" customWidth="1"/>
    <col min="1804" max="1805" width="0" style="32" hidden="1" customWidth="1"/>
    <col min="1806" max="1806" width="14.28515625" style="32" customWidth="1"/>
    <col min="1807" max="1807" width="12.7109375" style="32" customWidth="1"/>
    <col min="1808" max="1808" width="14.140625" style="32" customWidth="1"/>
    <col min="1809" max="1810" width="0" style="32" hidden="1" customWidth="1"/>
    <col min="1811" max="1811" width="13.85546875" style="32" customWidth="1"/>
    <col min="1812" max="1812" width="5.7109375" style="32" customWidth="1"/>
    <col min="1813" max="1813" width="11.28515625" style="32" customWidth="1"/>
    <col min="1814" max="1814" width="19.140625" style="32" customWidth="1"/>
    <col min="1815" max="1815" width="15.7109375" style="32" bestFit="1" customWidth="1"/>
    <col min="1816" max="1817" width="0" style="32" hidden="1" customWidth="1"/>
    <col min="1818" max="1818" width="13" style="32" customWidth="1"/>
    <col min="1819" max="1820" width="0" style="32" hidden="1" customWidth="1"/>
    <col min="1821" max="1821" width="16.5703125" style="32" customWidth="1"/>
    <col min="1822" max="1823" width="0" style="32" hidden="1" customWidth="1"/>
    <col min="1824" max="1824" width="13.85546875" style="32" customWidth="1"/>
    <col min="1825" max="1826" width="0" style="32" hidden="1" customWidth="1"/>
    <col min="1827" max="1827" width="13" style="32" customWidth="1"/>
    <col min="1828" max="1829" width="0" style="32" hidden="1" customWidth="1"/>
    <col min="1830" max="1830" width="11.42578125" style="32" customWidth="1"/>
    <col min="1831" max="1831" width="5.7109375" style="32" customWidth="1"/>
    <col min="1832" max="1832" width="11.28515625" style="32" customWidth="1"/>
    <col min="1833" max="1833" width="13.85546875" style="32" customWidth="1"/>
    <col min="1834" max="1834" width="15.42578125" style="32" bestFit="1" customWidth="1"/>
    <col min="1835" max="1835" width="14" style="32" customWidth="1"/>
    <col min="1836" max="1836" width="46.28515625" style="32" customWidth="1"/>
    <col min="1837" max="1837" width="11.28515625" style="32" customWidth="1"/>
    <col min="1838" max="2047" width="11.42578125" style="32"/>
    <col min="2048" max="2048" width="0.140625" style="32" customWidth="1"/>
    <col min="2049" max="2049" width="3.7109375" style="32" bestFit="1" customWidth="1"/>
    <col min="2050" max="2050" width="4" style="32" bestFit="1" customWidth="1"/>
    <col min="2051" max="2051" width="41" style="32" customWidth="1"/>
    <col min="2052" max="2055" width="0" style="32" hidden="1" customWidth="1"/>
    <col min="2056" max="2056" width="14.28515625" style="32" customWidth="1"/>
    <col min="2057" max="2058" width="0" style="32" hidden="1" customWidth="1"/>
    <col min="2059" max="2059" width="17" style="32" customWidth="1"/>
    <col min="2060" max="2061" width="0" style="32" hidden="1" customWidth="1"/>
    <col min="2062" max="2062" width="14.28515625" style="32" customWidth="1"/>
    <col min="2063" max="2063" width="12.7109375" style="32" customWidth="1"/>
    <col min="2064" max="2064" width="14.140625" style="32" customWidth="1"/>
    <col min="2065" max="2066" width="0" style="32" hidden="1" customWidth="1"/>
    <col min="2067" max="2067" width="13.85546875" style="32" customWidth="1"/>
    <col min="2068" max="2068" width="5.7109375" style="32" customWidth="1"/>
    <col min="2069" max="2069" width="11.28515625" style="32" customWidth="1"/>
    <col min="2070" max="2070" width="19.140625" style="32" customWidth="1"/>
    <col min="2071" max="2071" width="15.7109375" style="32" bestFit="1" customWidth="1"/>
    <col min="2072" max="2073" width="0" style="32" hidden="1" customWidth="1"/>
    <col min="2074" max="2074" width="13" style="32" customWidth="1"/>
    <col min="2075" max="2076" width="0" style="32" hidden="1" customWidth="1"/>
    <col min="2077" max="2077" width="16.5703125" style="32" customWidth="1"/>
    <col min="2078" max="2079" width="0" style="32" hidden="1" customWidth="1"/>
    <col min="2080" max="2080" width="13.85546875" style="32" customWidth="1"/>
    <col min="2081" max="2082" width="0" style="32" hidden="1" customWidth="1"/>
    <col min="2083" max="2083" width="13" style="32" customWidth="1"/>
    <col min="2084" max="2085" width="0" style="32" hidden="1" customWidth="1"/>
    <col min="2086" max="2086" width="11.42578125" style="32" customWidth="1"/>
    <col min="2087" max="2087" width="5.7109375" style="32" customWidth="1"/>
    <col min="2088" max="2088" width="11.28515625" style="32" customWidth="1"/>
    <col min="2089" max="2089" width="13.85546875" style="32" customWidth="1"/>
    <col min="2090" max="2090" width="15.42578125" style="32" bestFit="1" customWidth="1"/>
    <col min="2091" max="2091" width="14" style="32" customWidth="1"/>
    <col min="2092" max="2092" width="46.28515625" style="32" customWidth="1"/>
    <col min="2093" max="2093" width="11.28515625" style="32" customWidth="1"/>
    <col min="2094" max="2303" width="11.42578125" style="32"/>
    <col min="2304" max="2304" width="0.140625" style="32" customWidth="1"/>
    <col min="2305" max="2305" width="3.7109375" style="32" bestFit="1" customWidth="1"/>
    <col min="2306" max="2306" width="4" style="32" bestFit="1" customWidth="1"/>
    <col min="2307" max="2307" width="41" style="32" customWidth="1"/>
    <col min="2308" max="2311" width="0" style="32" hidden="1" customWidth="1"/>
    <col min="2312" max="2312" width="14.28515625" style="32" customWidth="1"/>
    <col min="2313" max="2314" width="0" style="32" hidden="1" customWidth="1"/>
    <col min="2315" max="2315" width="17" style="32" customWidth="1"/>
    <col min="2316" max="2317" width="0" style="32" hidden="1" customWidth="1"/>
    <col min="2318" max="2318" width="14.28515625" style="32" customWidth="1"/>
    <col min="2319" max="2319" width="12.7109375" style="32" customWidth="1"/>
    <col min="2320" max="2320" width="14.140625" style="32" customWidth="1"/>
    <col min="2321" max="2322" width="0" style="32" hidden="1" customWidth="1"/>
    <col min="2323" max="2323" width="13.85546875" style="32" customWidth="1"/>
    <col min="2324" max="2324" width="5.7109375" style="32" customWidth="1"/>
    <col min="2325" max="2325" width="11.28515625" style="32" customWidth="1"/>
    <col min="2326" max="2326" width="19.140625" style="32" customWidth="1"/>
    <col min="2327" max="2327" width="15.7109375" style="32" bestFit="1" customWidth="1"/>
    <col min="2328" max="2329" width="0" style="32" hidden="1" customWidth="1"/>
    <col min="2330" max="2330" width="13" style="32" customWidth="1"/>
    <col min="2331" max="2332" width="0" style="32" hidden="1" customWidth="1"/>
    <col min="2333" max="2333" width="16.5703125" style="32" customWidth="1"/>
    <col min="2334" max="2335" width="0" style="32" hidden="1" customWidth="1"/>
    <col min="2336" max="2336" width="13.85546875" style="32" customWidth="1"/>
    <col min="2337" max="2338" width="0" style="32" hidden="1" customWidth="1"/>
    <col min="2339" max="2339" width="13" style="32" customWidth="1"/>
    <col min="2340" max="2341" width="0" style="32" hidden="1" customWidth="1"/>
    <col min="2342" max="2342" width="11.42578125" style="32" customWidth="1"/>
    <col min="2343" max="2343" width="5.7109375" style="32" customWidth="1"/>
    <col min="2344" max="2344" width="11.28515625" style="32" customWidth="1"/>
    <col min="2345" max="2345" width="13.85546875" style="32" customWidth="1"/>
    <col min="2346" max="2346" width="15.42578125" style="32" bestFit="1" customWidth="1"/>
    <col min="2347" max="2347" width="14" style="32" customWidth="1"/>
    <col min="2348" max="2348" width="46.28515625" style="32" customWidth="1"/>
    <col min="2349" max="2349" width="11.28515625" style="32" customWidth="1"/>
    <col min="2350" max="2559" width="11.42578125" style="32"/>
    <col min="2560" max="2560" width="0.140625" style="32" customWidth="1"/>
    <col min="2561" max="2561" width="3.7109375" style="32" bestFit="1" customWidth="1"/>
    <col min="2562" max="2562" width="4" style="32" bestFit="1" customWidth="1"/>
    <col min="2563" max="2563" width="41" style="32" customWidth="1"/>
    <col min="2564" max="2567" width="0" style="32" hidden="1" customWidth="1"/>
    <col min="2568" max="2568" width="14.28515625" style="32" customWidth="1"/>
    <col min="2569" max="2570" width="0" style="32" hidden="1" customWidth="1"/>
    <col min="2571" max="2571" width="17" style="32" customWidth="1"/>
    <col min="2572" max="2573" width="0" style="32" hidden="1" customWidth="1"/>
    <col min="2574" max="2574" width="14.28515625" style="32" customWidth="1"/>
    <col min="2575" max="2575" width="12.7109375" style="32" customWidth="1"/>
    <col min="2576" max="2576" width="14.140625" style="32" customWidth="1"/>
    <col min="2577" max="2578" width="0" style="32" hidden="1" customWidth="1"/>
    <col min="2579" max="2579" width="13.85546875" style="32" customWidth="1"/>
    <col min="2580" max="2580" width="5.7109375" style="32" customWidth="1"/>
    <col min="2581" max="2581" width="11.28515625" style="32" customWidth="1"/>
    <col min="2582" max="2582" width="19.140625" style="32" customWidth="1"/>
    <col min="2583" max="2583" width="15.7109375" style="32" bestFit="1" customWidth="1"/>
    <col min="2584" max="2585" width="0" style="32" hidden="1" customWidth="1"/>
    <col min="2586" max="2586" width="13" style="32" customWidth="1"/>
    <col min="2587" max="2588" width="0" style="32" hidden="1" customWidth="1"/>
    <col min="2589" max="2589" width="16.5703125" style="32" customWidth="1"/>
    <col min="2590" max="2591" width="0" style="32" hidden="1" customWidth="1"/>
    <col min="2592" max="2592" width="13.85546875" style="32" customWidth="1"/>
    <col min="2593" max="2594" width="0" style="32" hidden="1" customWidth="1"/>
    <col min="2595" max="2595" width="13" style="32" customWidth="1"/>
    <col min="2596" max="2597" width="0" style="32" hidden="1" customWidth="1"/>
    <col min="2598" max="2598" width="11.42578125" style="32" customWidth="1"/>
    <col min="2599" max="2599" width="5.7109375" style="32" customWidth="1"/>
    <col min="2600" max="2600" width="11.28515625" style="32" customWidth="1"/>
    <col min="2601" max="2601" width="13.85546875" style="32" customWidth="1"/>
    <col min="2602" max="2602" width="15.42578125" style="32" bestFit="1" customWidth="1"/>
    <col min="2603" max="2603" width="14" style="32" customWidth="1"/>
    <col min="2604" max="2604" width="46.28515625" style="32" customWidth="1"/>
    <col min="2605" max="2605" width="11.28515625" style="32" customWidth="1"/>
    <col min="2606" max="2815" width="11.42578125" style="32"/>
    <col min="2816" max="2816" width="0.140625" style="32" customWidth="1"/>
    <col min="2817" max="2817" width="3.7109375" style="32" bestFit="1" customWidth="1"/>
    <col min="2818" max="2818" width="4" style="32" bestFit="1" customWidth="1"/>
    <col min="2819" max="2819" width="41" style="32" customWidth="1"/>
    <col min="2820" max="2823" width="0" style="32" hidden="1" customWidth="1"/>
    <col min="2824" max="2824" width="14.28515625" style="32" customWidth="1"/>
    <col min="2825" max="2826" width="0" style="32" hidden="1" customWidth="1"/>
    <col min="2827" max="2827" width="17" style="32" customWidth="1"/>
    <col min="2828" max="2829" width="0" style="32" hidden="1" customWidth="1"/>
    <col min="2830" max="2830" width="14.28515625" style="32" customWidth="1"/>
    <col min="2831" max="2831" width="12.7109375" style="32" customWidth="1"/>
    <col min="2832" max="2832" width="14.140625" style="32" customWidth="1"/>
    <col min="2833" max="2834" width="0" style="32" hidden="1" customWidth="1"/>
    <col min="2835" max="2835" width="13.85546875" style="32" customWidth="1"/>
    <col min="2836" max="2836" width="5.7109375" style="32" customWidth="1"/>
    <col min="2837" max="2837" width="11.28515625" style="32" customWidth="1"/>
    <col min="2838" max="2838" width="19.140625" style="32" customWidth="1"/>
    <col min="2839" max="2839" width="15.7109375" style="32" bestFit="1" customWidth="1"/>
    <col min="2840" max="2841" width="0" style="32" hidden="1" customWidth="1"/>
    <col min="2842" max="2842" width="13" style="32" customWidth="1"/>
    <col min="2843" max="2844" width="0" style="32" hidden="1" customWidth="1"/>
    <col min="2845" max="2845" width="16.5703125" style="32" customWidth="1"/>
    <col min="2846" max="2847" width="0" style="32" hidden="1" customWidth="1"/>
    <col min="2848" max="2848" width="13.85546875" style="32" customWidth="1"/>
    <col min="2849" max="2850" width="0" style="32" hidden="1" customWidth="1"/>
    <col min="2851" max="2851" width="13" style="32" customWidth="1"/>
    <col min="2852" max="2853" width="0" style="32" hidden="1" customWidth="1"/>
    <col min="2854" max="2854" width="11.42578125" style="32" customWidth="1"/>
    <col min="2855" max="2855" width="5.7109375" style="32" customWidth="1"/>
    <col min="2856" max="2856" width="11.28515625" style="32" customWidth="1"/>
    <col min="2857" max="2857" width="13.85546875" style="32" customWidth="1"/>
    <col min="2858" max="2858" width="15.42578125" style="32" bestFit="1" customWidth="1"/>
    <col min="2859" max="2859" width="14" style="32" customWidth="1"/>
    <col min="2860" max="2860" width="46.28515625" style="32" customWidth="1"/>
    <col min="2861" max="2861" width="11.28515625" style="32" customWidth="1"/>
    <col min="2862" max="3071" width="11.42578125" style="32"/>
    <col min="3072" max="3072" width="0.140625" style="32" customWidth="1"/>
    <col min="3073" max="3073" width="3.7109375" style="32" bestFit="1" customWidth="1"/>
    <col min="3074" max="3074" width="4" style="32" bestFit="1" customWidth="1"/>
    <col min="3075" max="3075" width="41" style="32" customWidth="1"/>
    <col min="3076" max="3079" width="0" style="32" hidden="1" customWidth="1"/>
    <col min="3080" max="3080" width="14.28515625" style="32" customWidth="1"/>
    <col min="3081" max="3082" width="0" style="32" hidden="1" customWidth="1"/>
    <col min="3083" max="3083" width="17" style="32" customWidth="1"/>
    <col min="3084" max="3085" width="0" style="32" hidden="1" customWidth="1"/>
    <col min="3086" max="3086" width="14.28515625" style="32" customWidth="1"/>
    <col min="3087" max="3087" width="12.7109375" style="32" customWidth="1"/>
    <col min="3088" max="3088" width="14.140625" style="32" customWidth="1"/>
    <col min="3089" max="3090" width="0" style="32" hidden="1" customWidth="1"/>
    <col min="3091" max="3091" width="13.85546875" style="32" customWidth="1"/>
    <col min="3092" max="3092" width="5.7109375" style="32" customWidth="1"/>
    <col min="3093" max="3093" width="11.28515625" style="32" customWidth="1"/>
    <col min="3094" max="3094" width="19.140625" style="32" customWidth="1"/>
    <col min="3095" max="3095" width="15.7109375" style="32" bestFit="1" customWidth="1"/>
    <col min="3096" max="3097" width="0" style="32" hidden="1" customWidth="1"/>
    <col min="3098" max="3098" width="13" style="32" customWidth="1"/>
    <col min="3099" max="3100" width="0" style="32" hidden="1" customWidth="1"/>
    <col min="3101" max="3101" width="16.5703125" style="32" customWidth="1"/>
    <col min="3102" max="3103" width="0" style="32" hidden="1" customWidth="1"/>
    <col min="3104" max="3104" width="13.85546875" style="32" customWidth="1"/>
    <col min="3105" max="3106" width="0" style="32" hidden="1" customWidth="1"/>
    <col min="3107" max="3107" width="13" style="32" customWidth="1"/>
    <col min="3108" max="3109" width="0" style="32" hidden="1" customWidth="1"/>
    <col min="3110" max="3110" width="11.42578125" style="32" customWidth="1"/>
    <col min="3111" max="3111" width="5.7109375" style="32" customWidth="1"/>
    <col min="3112" max="3112" width="11.28515625" style="32" customWidth="1"/>
    <col min="3113" max="3113" width="13.85546875" style="32" customWidth="1"/>
    <col min="3114" max="3114" width="15.42578125" style="32" bestFit="1" customWidth="1"/>
    <col min="3115" max="3115" width="14" style="32" customWidth="1"/>
    <col min="3116" max="3116" width="46.28515625" style="32" customWidth="1"/>
    <col min="3117" max="3117" width="11.28515625" style="32" customWidth="1"/>
    <col min="3118" max="3327" width="11.42578125" style="32"/>
    <col min="3328" max="3328" width="0.140625" style="32" customWidth="1"/>
    <col min="3329" max="3329" width="3.7109375" style="32" bestFit="1" customWidth="1"/>
    <col min="3330" max="3330" width="4" style="32" bestFit="1" customWidth="1"/>
    <col min="3331" max="3331" width="41" style="32" customWidth="1"/>
    <col min="3332" max="3335" width="0" style="32" hidden="1" customWidth="1"/>
    <col min="3336" max="3336" width="14.28515625" style="32" customWidth="1"/>
    <col min="3337" max="3338" width="0" style="32" hidden="1" customWidth="1"/>
    <col min="3339" max="3339" width="17" style="32" customWidth="1"/>
    <col min="3340" max="3341" width="0" style="32" hidden="1" customWidth="1"/>
    <col min="3342" max="3342" width="14.28515625" style="32" customWidth="1"/>
    <col min="3343" max="3343" width="12.7109375" style="32" customWidth="1"/>
    <col min="3344" max="3344" width="14.140625" style="32" customWidth="1"/>
    <col min="3345" max="3346" width="0" style="32" hidden="1" customWidth="1"/>
    <col min="3347" max="3347" width="13.85546875" style="32" customWidth="1"/>
    <col min="3348" max="3348" width="5.7109375" style="32" customWidth="1"/>
    <col min="3349" max="3349" width="11.28515625" style="32" customWidth="1"/>
    <col min="3350" max="3350" width="19.140625" style="32" customWidth="1"/>
    <col min="3351" max="3351" width="15.7109375" style="32" bestFit="1" customWidth="1"/>
    <col min="3352" max="3353" width="0" style="32" hidden="1" customWidth="1"/>
    <col min="3354" max="3354" width="13" style="32" customWidth="1"/>
    <col min="3355" max="3356" width="0" style="32" hidden="1" customWidth="1"/>
    <col min="3357" max="3357" width="16.5703125" style="32" customWidth="1"/>
    <col min="3358" max="3359" width="0" style="32" hidden="1" customWidth="1"/>
    <col min="3360" max="3360" width="13.85546875" style="32" customWidth="1"/>
    <col min="3361" max="3362" width="0" style="32" hidden="1" customWidth="1"/>
    <col min="3363" max="3363" width="13" style="32" customWidth="1"/>
    <col min="3364" max="3365" width="0" style="32" hidden="1" customWidth="1"/>
    <col min="3366" max="3366" width="11.42578125" style="32" customWidth="1"/>
    <col min="3367" max="3367" width="5.7109375" style="32" customWidth="1"/>
    <col min="3368" max="3368" width="11.28515625" style="32" customWidth="1"/>
    <col min="3369" max="3369" width="13.85546875" style="32" customWidth="1"/>
    <col min="3370" max="3370" width="15.42578125" style="32" bestFit="1" customWidth="1"/>
    <col min="3371" max="3371" width="14" style="32" customWidth="1"/>
    <col min="3372" max="3372" width="46.28515625" style="32" customWidth="1"/>
    <col min="3373" max="3373" width="11.28515625" style="32" customWidth="1"/>
    <col min="3374" max="3583" width="11.42578125" style="32"/>
    <col min="3584" max="3584" width="0.140625" style="32" customWidth="1"/>
    <col min="3585" max="3585" width="3.7109375" style="32" bestFit="1" customWidth="1"/>
    <col min="3586" max="3586" width="4" style="32" bestFit="1" customWidth="1"/>
    <col min="3587" max="3587" width="41" style="32" customWidth="1"/>
    <col min="3588" max="3591" width="0" style="32" hidden="1" customWidth="1"/>
    <col min="3592" max="3592" width="14.28515625" style="32" customWidth="1"/>
    <col min="3593" max="3594" width="0" style="32" hidden="1" customWidth="1"/>
    <col min="3595" max="3595" width="17" style="32" customWidth="1"/>
    <col min="3596" max="3597" width="0" style="32" hidden="1" customWidth="1"/>
    <col min="3598" max="3598" width="14.28515625" style="32" customWidth="1"/>
    <col min="3599" max="3599" width="12.7109375" style="32" customWidth="1"/>
    <col min="3600" max="3600" width="14.140625" style="32" customWidth="1"/>
    <col min="3601" max="3602" width="0" style="32" hidden="1" customWidth="1"/>
    <col min="3603" max="3603" width="13.85546875" style="32" customWidth="1"/>
    <col min="3604" max="3604" width="5.7109375" style="32" customWidth="1"/>
    <col min="3605" max="3605" width="11.28515625" style="32" customWidth="1"/>
    <col min="3606" max="3606" width="19.140625" style="32" customWidth="1"/>
    <col min="3607" max="3607" width="15.7109375" style="32" bestFit="1" customWidth="1"/>
    <col min="3608" max="3609" width="0" style="32" hidden="1" customWidth="1"/>
    <col min="3610" max="3610" width="13" style="32" customWidth="1"/>
    <col min="3611" max="3612" width="0" style="32" hidden="1" customWidth="1"/>
    <col min="3613" max="3613" width="16.5703125" style="32" customWidth="1"/>
    <col min="3614" max="3615" width="0" style="32" hidden="1" customWidth="1"/>
    <col min="3616" max="3616" width="13.85546875" style="32" customWidth="1"/>
    <col min="3617" max="3618" width="0" style="32" hidden="1" customWidth="1"/>
    <col min="3619" max="3619" width="13" style="32" customWidth="1"/>
    <col min="3620" max="3621" width="0" style="32" hidden="1" customWidth="1"/>
    <col min="3622" max="3622" width="11.42578125" style="32" customWidth="1"/>
    <col min="3623" max="3623" width="5.7109375" style="32" customWidth="1"/>
    <col min="3624" max="3624" width="11.28515625" style="32" customWidth="1"/>
    <col min="3625" max="3625" width="13.85546875" style="32" customWidth="1"/>
    <col min="3626" max="3626" width="15.42578125" style="32" bestFit="1" customWidth="1"/>
    <col min="3627" max="3627" width="14" style="32" customWidth="1"/>
    <col min="3628" max="3628" width="46.28515625" style="32" customWidth="1"/>
    <col min="3629" max="3629" width="11.28515625" style="32" customWidth="1"/>
    <col min="3630" max="3839" width="11.42578125" style="32"/>
    <col min="3840" max="3840" width="0.140625" style="32" customWidth="1"/>
    <col min="3841" max="3841" width="3.7109375" style="32" bestFit="1" customWidth="1"/>
    <col min="3842" max="3842" width="4" style="32" bestFit="1" customWidth="1"/>
    <col min="3843" max="3843" width="41" style="32" customWidth="1"/>
    <col min="3844" max="3847" width="0" style="32" hidden="1" customWidth="1"/>
    <col min="3848" max="3848" width="14.28515625" style="32" customWidth="1"/>
    <col min="3849" max="3850" width="0" style="32" hidden="1" customWidth="1"/>
    <col min="3851" max="3851" width="17" style="32" customWidth="1"/>
    <col min="3852" max="3853" width="0" style="32" hidden="1" customWidth="1"/>
    <col min="3854" max="3854" width="14.28515625" style="32" customWidth="1"/>
    <col min="3855" max="3855" width="12.7109375" style="32" customWidth="1"/>
    <col min="3856" max="3856" width="14.140625" style="32" customWidth="1"/>
    <col min="3857" max="3858" width="0" style="32" hidden="1" customWidth="1"/>
    <col min="3859" max="3859" width="13.85546875" style="32" customWidth="1"/>
    <col min="3860" max="3860" width="5.7109375" style="32" customWidth="1"/>
    <col min="3861" max="3861" width="11.28515625" style="32" customWidth="1"/>
    <col min="3862" max="3862" width="19.140625" style="32" customWidth="1"/>
    <col min="3863" max="3863" width="15.7109375" style="32" bestFit="1" customWidth="1"/>
    <col min="3864" max="3865" width="0" style="32" hidden="1" customWidth="1"/>
    <col min="3866" max="3866" width="13" style="32" customWidth="1"/>
    <col min="3867" max="3868" width="0" style="32" hidden="1" customWidth="1"/>
    <col min="3869" max="3869" width="16.5703125" style="32" customWidth="1"/>
    <col min="3870" max="3871" width="0" style="32" hidden="1" customWidth="1"/>
    <col min="3872" max="3872" width="13.85546875" style="32" customWidth="1"/>
    <col min="3873" max="3874" width="0" style="32" hidden="1" customWidth="1"/>
    <col min="3875" max="3875" width="13" style="32" customWidth="1"/>
    <col min="3876" max="3877" width="0" style="32" hidden="1" customWidth="1"/>
    <col min="3878" max="3878" width="11.42578125" style="32" customWidth="1"/>
    <col min="3879" max="3879" width="5.7109375" style="32" customWidth="1"/>
    <col min="3880" max="3880" width="11.28515625" style="32" customWidth="1"/>
    <col min="3881" max="3881" width="13.85546875" style="32" customWidth="1"/>
    <col min="3882" max="3882" width="15.42578125" style="32" bestFit="1" customWidth="1"/>
    <col min="3883" max="3883" width="14" style="32" customWidth="1"/>
    <col min="3884" max="3884" width="46.28515625" style="32" customWidth="1"/>
    <col min="3885" max="3885" width="11.28515625" style="32" customWidth="1"/>
    <col min="3886" max="4095" width="11.42578125" style="32"/>
    <col min="4096" max="4096" width="0.140625" style="32" customWidth="1"/>
    <col min="4097" max="4097" width="3.7109375" style="32" bestFit="1" customWidth="1"/>
    <col min="4098" max="4098" width="4" style="32" bestFit="1" customWidth="1"/>
    <col min="4099" max="4099" width="41" style="32" customWidth="1"/>
    <col min="4100" max="4103" width="0" style="32" hidden="1" customWidth="1"/>
    <col min="4104" max="4104" width="14.28515625" style="32" customWidth="1"/>
    <col min="4105" max="4106" width="0" style="32" hidden="1" customWidth="1"/>
    <col min="4107" max="4107" width="17" style="32" customWidth="1"/>
    <col min="4108" max="4109" width="0" style="32" hidden="1" customWidth="1"/>
    <col min="4110" max="4110" width="14.28515625" style="32" customWidth="1"/>
    <col min="4111" max="4111" width="12.7109375" style="32" customWidth="1"/>
    <col min="4112" max="4112" width="14.140625" style="32" customWidth="1"/>
    <col min="4113" max="4114" width="0" style="32" hidden="1" customWidth="1"/>
    <col min="4115" max="4115" width="13.85546875" style="32" customWidth="1"/>
    <col min="4116" max="4116" width="5.7109375" style="32" customWidth="1"/>
    <col min="4117" max="4117" width="11.28515625" style="32" customWidth="1"/>
    <col min="4118" max="4118" width="19.140625" style="32" customWidth="1"/>
    <col min="4119" max="4119" width="15.7109375" style="32" bestFit="1" customWidth="1"/>
    <col min="4120" max="4121" width="0" style="32" hidden="1" customWidth="1"/>
    <col min="4122" max="4122" width="13" style="32" customWidth="1"/>
    <col min="4123" max="4124" width="0" style="32" hidden="1" customWidth="1"/>
    <col min="4125" max="4125" width="16.5703125" style="32" customWidth="1"/>
    <col min="4126" max="4127" width="0" style="32" hidden="1" customWidth="1"/>
    <col min="4128" max="4128" width="13.85546875" style="32" customWidth="1"/>
    <col min="4129" max="4130" width="0" style="32" hidden="1" customWidth="1"/>
    <col min="4131" max="4131" width="13" style="32" customWidth="1"/>
    <col min="4132" max="4133" width="0" style="32" hidden="1" customWidth="1"/>
    <col min="4134" max="4134" width="11.42578125" style="32" customWidth="1"/>
    <col min="4135" max="4135" width="5.7109375" style="32" customWidth="1"/>
    <col min="4136" max="4136" width="11.28515625" style="32" customWidth="1"/>
    <col min="4137" max="4137" width="13.85546875" style="32" customWidth="1"/>
    <col min="4138" max="4138" width="15.42578125" style="32" bestFit="1" customWidth="1"/>
    <col min="4139" max="4139" width="14" style="32" customWidth="1"/>
    <col min="4140" max="4140" width="46.28515625" style="32" customWidth="1"/>
    <col min="4141" max="4141" width="11.28515625" style="32" customWidth="1"/>
    <col min="4142" max="4351" width="11.42578125" style="32"/>
    <col min="4352" max="4352" width="0.140625" style="32" customWidth="1"/>
    <col min="4353" max="4353" width="3.7109375" style="32" bestFit="1" customWidth="1"/>
    <col min="4354" max="4354" width="4" style="32" bestFit="1" customWidth="1"/>
    <col min="4355" max="4355" width="41" style="32" customWidth="1"/>
    <col min="4356" max="4359" width="0" style="32" hidden="1" customWidth="1"/>
    <col min="4360" max="4360" width="14.28515625" style="32" customWidth="1"/>
    <col min="4361" max="4362" width="0" style="32" hidden="1" customWidth="1"/>
    <col min="4363" max="4363" width="17" style="32" customWidth="1"/>
    <col min="4364" max="4365" width="0" style="32" hidden="1" customWidth="1"/>
    <col min="4366" max="4366" width="14.28515625" style="32" customWidth="1"/>
    <col min="4367" max="4367" width="12.7109375" style="32" customWidth="1"/>
    <col min="4368" max="4368" width="14.140625" style="32" customWidth="1"/>
    <col min="4369" max="4370" width="0" style="32" hidden="1" customWidth="1"/>
    <col min="4371" max="4371" width="13.85546875" style="32" customWidth="1"/>
    <col min="4372" max="4372" width="5.7109375" style="32" customWidth="1"/>
    <col min="4373" max="4373" width="11.28515625" style="32" customWidth="1"/>
    <col min="4374" max="4374" width="19.140625" style="32" customWidth="1"/>
    <col min="4375" max="4375" width="15.7109375" style="32" bestFit="1" customWidth="1"/>
    <col min="4376" max="4377" width="0" style="32" hidden="1" customWidth="1"/>
    <col min="4378" max="4378" width="13" style="32" customWidth="1"/>
    <col min="4379" max="4380" width="0" style="32" hidden="1" customWidth="1"/>
    <col min="4381" max="4381" width="16.5703125" style="32" customWidth="1"/>
    <col min="4382" max="4383" width="0" style="32" hidden="1" customWidth="1"/>
    <col min="4384" max="4384" width="13.85546875" style="32" customWidth="1"/>
    <col min="4385" max="4386" width="0" style="32" hidden="1" customWidth="1"/>
    <col min="4387" max="4387" width="13" style="32" customWidth="1"/>
    <col min="4388" max="4389" width="0" style="32" hidden="1" customWidth="1"/>
    <col min="4390" max="4390" width="11.42578125" style="32" customWidth="1"/>
    <col min="4391" max="4391" width="5.7109375" style="32" customWidth="1"/>
    <col min="4392" max="4392" width="11.28515625" style="32" customWidth="1"/>
    <col min="4393" max="4393" width="13.85546875" style="32" customWidth="1"/>
    <col min="4394" max="4394" width="15.42578125" style="32" bestFit="1" customWidth="1"/>
    <col min="4395" max="4395" width="14" style="32" customWidth="1"/>
    <col min="4396" max="4396" width="46.28515625" style="32" customWidth="1"/>
    <col min="4397" max="4397" width="11.28515625" style="32" customWidth="1"/>
    <col min="4398" max="4607" width="11.42578125" style="32"/>
    <col min="4608" max="4608" width="0.140625" style="32" customWidth="1"/>
    <col min="4609" max="4609" width="3.7109375" style="32" bestFit="1" customWidth="1"/>
    <col min="4610" max="4610" width="4" style="32" bestFit="1" customWidth="1"/>
    <col min="4611" max="4611" width="41" style="32" customWidth="1"/>
    <col min="4612" max="4615" width="0" style="32" hidden="1" customWidth="1"/>
    <col min="4616" max="4616" width="14.28515625" style="32" customWidth="1"/>
    <col min="4617" max="4618" width="0" style="32" hidden="1" customWidth="1"/>
    <col min="4619" max="4619" width="17" style="32" customWidth="1"/>
    <col min="4620" max="4621" width="0" style="32" hidden="1" customWidth="1"/>
    <col min="4622" max="4622" width="14.28515625" style="32" customWidth="1"/>
    <col min="4623" max="4623" width="12.7109375" style="32" customWidth="1"/>
    <col min="4624" max="4624" width="14.140625" style="32" customWidth="1"/>
    <col min="4625" max="4626" width="0" style="32" hidden="1" customWidth="1"/>
    <col min="4627" max="4627" width="13.85546875" style="32" customWidth="1"/>
    <col min="4628" max="4628" width="5.7109375" style="32" customWidth="1"/>
    <col min="4629" max="4629" width="11.28515625" style="32" customWidth="1"/>
    <col min="4630" max="4630" width="19.140625" style="32" customWidth="1"/>
    <col min="4631" max="4631" width="15.7109375" style="32" bestFit="1" customWidth="1"/>
    <col min="4632" max="4633" width="0" style="32" hidden="1" customWidth="1"/>
    <col min="4634" max="4634" width="13" style="32" customWidth="1"/>
    <col min="4635" max="4636" width="0" style="32" hidden="1" customWidth="1"/>
    <col min="4637" max="4637" width="16.5703125" style="32" customWidth="1"/>
    <col min="4638" max="4639" width="0" style="32" hidden="1" customWidth="1"/>
    <col min="4640" max="4640" width="13.85546875" style="32" customWidth="1"/>
    <col min="4641" max="4642" width="0" style="32" hidden="1" customWidth="1"/>
    <col min="4643" max="4643" width="13" style="32" customWidth="1"/>
    <col min="4644" max="4645" width="0" style="32" hidden="1" customWidth="1"/>
    <col min="4646" max="4646" width="11.42578125" style="32" customWidth="1"/>
    <col min="4647" max="4647" width="5.7109375" style="32" customWidth="1"/>
    <col min="4648" max="4648" width="11.28515625" style="32" customWidth="1"/>
    <col min="4649" max="4649" width="13.85546875" style="32" customWidth="1"/>
    <col min="4650" max="4650" width="15.42578125" style="32" bestFit="1" customWidth="1"/>
    <col min="4651" max="4651" width="14" style="32" customWidth="1"/>
    <col min="4652" max="4652" width="46.28515625" style="32" customWidth="1"/>
    <col min="4653" max="4653" width="11.28515625" style="32" customWidth="1"/>
    <col min="4654" max="4863" width="11.42578125" style="32"/>
    <col min="4864" max="4864" width="0.140625" style="32" customWidth="1"/>
    <col min="4865" max="4865" width="3.7109375" style="32" bestFit="1" customWidth="1"/>
    <col min="4866" max="4866" width="4" style="32" bestFit="1" customWidth="1"/>
    <col min="4867" max="4867" width="41" style="32" customWidth="1"/>
    <col min="4868" max="4871" width="0" style="32" hidden="1" customWidth="1"/>
    <col min="4872" max="4872" width="14.28515625" style="32" customWidth="1"/>
    <col min="4873" max="4874" width="0" style="32" hidden="1" customWidth="1"/>
    <col min="4875" max="4875" width="17" style="32" customWidth="1"/>
    <col min="4876" max="4877" width="0" style="32" hidden="1" customWidth="1"/>
    <col min="4878" max="4878" width="14.28515625" style="32" customWidth="1"/>
    <col min="4879" max="4879" width="12.7109375" style="32" customWidth="1"/>
    <col min="4880" max="4880" width="14.140625" style="32" customWidth="1"/>
    <col min="4881" max="4882" width="0" style="32" hidden="1" customWidth="1"/>
    <col min="4883" max="4883" width="13.85546875" style="32" customWidth="1"/>
    <col min="4884" max="4884" width="5.7109375" style="32" customWidth="1"/>
    <col min="4885" max="4885" width="11.28515625" style="32" customWidth="1"/>
    <col min="4886" max="4886" width="19.140625" style="32" customWidth="1"/>
    <col min="4887" max="4887" width="15.7109375" style="32" bestFit="1" customWidth="1"/>
    <col min="4888" max="4889" width="0" style="32" hidden="1" customWidth="1"/>
    <col min="4890" max="4890" width="13" style="32" customWidth="1"/>
    <col min="4891" max="4892" width="0" style="32" hidden="1" customWidth="1"/>
    <col min="4893" max="4893" width="16.5703125" style="32" customWidth="1"/>
    <col min="4894" max="4895" width="0" style="32" hidden="1" customWidth="1"/>
    <col min="4896" max="4896" width="13.85546875" style="32" customWidth="1"/>
    <col min="4897" max="4898" width="0" style="32" hidden="1" customWidth="1"/>
    <col min="4899" max="4899" width="13" style="32" customWidth="1"/>
    <col min="4900" max="4901" width="0" style="32" hidden="1" customWidth="1"/>
    <col min="4902" max="4902" width="11.42578125" style="32" customWidth="1"/>
    <col min="4903" max="4903" width="5.7109375" style="32" customWidth="1"/>
    <col min="4904" max="4904" width="11.28515625" style="32" customWidth="1"/>
    <col min="4905" max="4905" width="13.85546875" style="32" customWidth="1"/>
    <col min="4906" max="4906" width="15.42578125" style="32" bestFit="1" customWidth="1"/>
    <col min="4907" max="4907" width="14" style="32" customWidth="1"/>
    <col min="4908" max="4908" width="46.28515625" style="32" customWidth="1"/>
    <col min="4909" max="4909" width="11.28515625" style="32" customWidth="1"/>
    <col min="4910" max="5119" width="11.42578125" style="32"/>
    <col min="5120" max="5120" width="0.140625" style="32" customWidth="1"/>
    <col min="5121" max="5121" width="3.7109375" style="32" bestFit="1" customWidth="1"/>
    <col min="5122" max="5122" width="4" style="32" bestFit="1" customWidth="1"/>
    <col min="5123" max="5123" width="41" style="32" customWidth="1"/>
    <col min="5124" max="5127" width="0" style="32" hidden="1" customWidth="1"/>
    <col min="5128" max="5128" width="14.28515625" style="32" customWidth="1"/>
    <col min="5129" max="5130" width="0" style="32" hidden="1" customWidth="1"/>
    <col min="5131" max="5131" width="17" style="32" customWidth="1"/>
    <col min="5132" max="5133" width="0" style="32" hidden="1" customWidth="1"/>
    <col min="5134" max="5134" width="14.28515625" style="32" customWidth="1"/>
    <col min="5135" max="5135" width="12.7109375" style="32" customWidth="1"/>
    <col min="5136" max="5136" width="14.140625" style="32" customWidth="1"/>
    <col min="5137" max="5138" width="0" style="32" hidden="1" customWidth="1"/>
    <col min="5139" max="5139" width="13.85546875" style="32" customWidth="1"/>
    <col min="5140" max="5140" width="5.7109375" style="32" customWidth="1"/>
    <col min="5141" max="5141" width="11.28515625" style="32" customWidth="1"/>
    <col min="5142" max="5142" width="19.140625" style="32" customWidth="1"/>
    <col min="5143" max="5143" width="15.7109375" style="32" bestFit="1" customWidth="1"/>
    <col min="5144" max="5145" width="0" style="32" hidden="1" customWidth="1"/>
    <col min="5146" max="5146" width="13" style="32" customWidth="1"/>
    <col min="5147" max="5148" width="0" style="32" hidden="1" customWidth="1"/>
    <col min="5149" max="5149" width="16.5703125" style="32" customWidth="1"/>
    <col min="5150" max="5151" width="0" style="32" hidden="1" customWidth="1"/>
    <col min="5152" max="5152" width="13.85546875" style="32" customWidth="1"/>
    <col min="5153" max="5154" width="0" style="32" hidden="1" customWidth="1"/>
    <col min="5155" max="5155" width="13" style="32" customWidth="1"/>
    <col min="5156" max="5157" width="0" style="32" hidden="1" customWidth="1"/>
    <col min="5158" max="5158" width="11.42578125" style="32" customWidth="1"/>
    <col min="5159" max="5159" width="5.7109375" style="32" customWidth="1"/>
    <col min="5160" max="5160" width="11.28515625" style="32" customWidth="1"/>
    <col min="5161" max="5161" width="13.85546875" style="32" customWidth="1"/>
    <col min="5162" max="5162" width="15.42578125" style="32" bestFit="1" customWidth="1"/>
    <col min="5163" max="5163" width="14" style="32" customWidth="1"/>
    <col min="5164" max="5164" width="46.28515625" style="32" customWidth="1"/>
    <col min="5165" max="5165" width="11.28515625" style="32" customWidth="1"/>
    <col min="5166" max="5375" width="11.42578125" style="32"/>
    <col min="5376" max="5376" width="0.140625" style="32" customWidth="1"/>
    <col min="5377" max="5377" width="3.7109375" style="32" bestFit="1" customWidth="1"/>
    <col min="5378" max="5378" width="4" style="32" bestFit="1" customWidth="1"/>
    <col min="5379" max="5379" width="41" style="32" customWidth="1"/>
    <col min="5380" max="5383" width="0" style="32" hidden="1" customWidth="1"/>
    <col min="5384" max="5384" width="14.28515625" style="32" customWidth="1"/>
    <col min="5385" max="5386" width="0" style="32" hidden="1" customWidth="1"/>
    <col min="5387" max="5387" width="17" style="32" customWidth="1"/>
    <col min="5388" max="5389" width="0" style="32" hidden="1" customWidth="1"/>
    <col min="5390" max="5390" width="14.28515625" style="32" customWidth="1"/>
    <col min="5391" max="5391" width="12.7109375" style="32" customWidth="1"/>
    <col min="5392" max="5392" width="14.140625" style="32" customWidth="1"/>
    <col min="5393" max="5394" width="0" style="32" hidden="1" customWidth="1"/>
    <col min="5395" max="5395" width="13.85546875" style="32" customWidth="1"/>
    <col min="5396" max="5396" width="5.7109375" style="32" customWidth="1"/>
    <col min="5397" max="5397" width="11.28515625" style="32" customWidth="1"/>
    <col min="5398" max="5398" width="19.140625" style="32" customWidth="1"/>
    <col min="5399" max="5399" width="15.7109375" style="32" bestFit="1" customWidth="1"/>
    <col min="5400" max="5401" width="0" style="32" hidden="1" customWidth="1"/>
    <col min="5402" max="5402" width="13" style="32" customWidth="1"/>
    <col min="5403" max="5404" width="0" style="32" hidden="1" customWidth="1"/>
    <col min="5405" max="5405" width="16.5703125" style="32" customWidth="1"/>
    <col min="5406" max="5407" width="0" style="32" hidden="1" customWidth="1"/>
    <col min="5408" max="5408" width="13.85546875" style="32" customWidth="1"/>
    <col min="5409" max="5410" width="0" style="32" hidden="1" customWidth="1"/>
    <col min="5411" max="5411" width="13" style="32" customWidth="1"/>
    <col min="5412" max="5413" width="0" style="32" hidden="1" customWidth="1"/>
    <col min="5414" max="5414" width="11.42578125" style="32" customWidth="1"/>
    <col min="5415" max="5415" width="5.7109375" style="32" customWidth="1"/>
    <col min="5416" max="5416" width="11.28515625" style="32" customWidth="1"/>
    <col min="5417" max="5417" width="13.85546875" style="32" customWidth="1"/>
    <col min="5418" max="5418" width="15.42578125" style="32" bestFit="1" customWidth="1"/>
    <col min="5419" max="5419" width="14" style="32" customWidth="1"/>
    <col min="5420" max="5420" width="46.28515625" style="32" customWidth="1"/>
    <col min="5421" max="5421" width="11.28515625" style="32" customWidth="1"/>
    <col min="5422" max="5631" width="11.42578125" style="32"/>
    <col min="5632" max="5632" width="0.140625" style="32" customWidth="1"/>
    <col min="5633" max="5633" width="3.7109375" style="32" bestFit="1" customWidth="1"/>
    <col min="5634" max="5634" width="4" style="32" bestFit="1" customWidth="1"/>
    <col min="5635" max="5635" width="41" style="32" customWidth="1"/>
    <col min="5636" max="5639" width="0" style="32" hidden="1" customWidth="1"/>
    <col min="5640" max="5640" width="14.28515625" style="32" customWidth="1"/>
    <col min="5641" max="5642" width="0" style="32" hidden="1" customWidth="1"/>
    <col min="5643" max="5643" width="17" style="32" customWidth="1"/>
    <col min="5644" max="5645" width="0" style="32" hidden="1" customWidth="1"/>
    <col min="5646" max="5646" width="14.28515625" style="32" customWidth="1"/>
    <col min="5647" max="5647" width="12.7109375" style="32" customWidth="1"/>
    <col min="5648" max="5648" width="14.140625" style="32" customWidth="1"/>
    <col min="5649" max="5650" width="0" style="32" hidden="1" customWidth="1"/>
    <col min="5651" max="5651" width="13.85546875" style="32" customWidth="1"/>
    <col min="5652" max="5652" width="5.7109375" style="32" customWidth="1"/>
    <col min="5653" max="5653" width="11.28515625" style="32" customWidth="1"/>
    <col min="5654" max="5654" width="19.140625" style="32" customWidth="1"/>
    <col min="5655" max="5655" width="15.7109375" style="32" bestFit="1" customWidth="1"/>
    <col min="5656" max="5657" width="0" style="32" hidden="1" customWidth="1"/>
    <col min="5658" max="5658" width="13" style="32" customWidth="1"/>
    <col min="5659" max="5660" width="0" style="32" hidden="1" customWidth="1"/>
    <col min="5661" max="5661" width="16.5703125" style="32" customWidth="1"/>
    <col min="5662" max="5663" width="0" style="32" hidden="1" customWidth="1"/>
    <col min="5664" max="5664" width="13.85546875" style="32" customWidth="1"/>
    <col min="5665" max="5666" width="0" style="32" hidden="1" customWidth="1"/>
    <col min="5667" max="5667" width="13" style="32" customWidth="1"/>
    <col min="5668" max="5669" width="0" style="32" hidden="1" customWidth="1"/>
    <col min="5670" max="5670" width="11.42578125" style="32" customWidth="1"/>
    <col min="5671" max="5671" width="5.7109375" style="32" customWidth="1"/>
    <col min="5672" max="5672" width="11.28515625" style="32" customWidth="1"/>
    <col min="5673" max="5673" width="13.85546875" style="32" customWidth="1"/>
    <col min="5674" max="5674" width="15.42578125" style="32" bestFit="1" customWidth="1"/>
    <col min="5675" max="5675" width="14" style="32" customWidth="1"/>
    <col min="5676" max="5676" width="46.28515625" style="32" customWidth="1"/>
    <col min="5677" max="5677" width="11.28515625" style="32" customWidth="1"/>
    <col min="5678" max="5887" width="11.42578125" style="32"/>
    <col min="5888" max="5888" width="0.140625" style="32" customWidth="1"/>
    <col min="5889" max="5889" width="3.7109375" style="32" bestFit="1" customWidth="1"/>
    <col min="5890" max="5890" width="4" style="32" bestFit="1" customWidth="1"/>
    <col min="5891" max="5891" width="41" style="32" customWidth="1"/>
    <col min="5892" max="5895" width="0" style="32" hidden="1" customWidth="1"/>
    <col min="5896" max="5896" width="14.28515625" style="32" customWidth="1"/>
    <col min="5897" max="5898" width="0" style="32" hidden="1" customWidth="1"/>
    <col min="5899" max="5899" width="17" style="32" customWidth="1"/>
    <col min="5900" max="5901" width="0" style="32" hidden="1" customWidth="1"/>
    <col min="5902" max="5902" width="14.28515625" style="32" customWidth="1"/>
    <col min="5903" max="5903" width="12.7109375" style="32" customWidth="1"/>
    <col min="5904" max="5904" width="14.140625" style="32" customWidth="1"/>
    <col min="5905" max="5906" width="0" style="32" hidden="1" customWidth="1"/>
    <col min="5907" max="5907" width="13.85546875" style="32" customWidth="1"/>
    <col min="5908" max="5908" width="5.7109375" style="32" customWidth="1"/>
    <col min="5909" max="5909" width="11.28515625" style="32" customWidth="1"/>
    <col min="5910" max="5910" width="19.140625" style="32" customWidth="1"/>
    <col min="5911" max="5911" width="15.7109375" style="32" bestFit="1" customWidth="1"/>
    <col min="5912" max="5913" width="0" style="32" hidden="1" customWidth="1"/>
    <col min="5914" max="5914" width="13" style="32" customWidth="1"/>
    <col min="5915" max="5916" width="0" style="32" hidden="1" customWidth="1"/>
    <col min="5917" max="5917" width="16.5703125" style="32" customWidth="1"/>
    <col min="5918" max="5919" width="0" style="32" hidden="1" customWidth="1"/>
    <col min="5920" max="5920" width="13.85546875" style="32" customWidth="1"/>
    <col min="5921" max="5922" width="0" style="32" hidden="1" customWidth="1"/>
    <col min="5923" max="5923" width="13" style="32" customWidth="1"/>
    <col min="5924" max="5925" width="0" style="32" hidden="1" customWidth="1"/>
    <col min="5926" max="5926" width="11.42578125" style="32" customWidth="1"/>
    <col min="5927" max="5927" width="5.7109375" style="32" customWidth="1"/>
    <col min="5928" max="5928" width="11.28515625" style="32" customWidth="1"/>
    <col min="5929" max="5929" width="13.85546875" style="32" customWidth="1"/>
    <col min="5930" max="5930" width="15.42578125" style="32" bestFit="1" customWidth="1"/>
    <col min="5931" max="5931" width="14" style="32" customWidth="1"/>
    <col min="5932" max="5932" width="46.28515625" style="32" customWidth="1"/>
    <col min="5933" max="5933" width="11.28515625" style="32" customWidth="1"/>
    <col min="5934" max="6143" width="11.42578125" style="32"/>
    <col min="6144" max="6144" width="0.140625" style="32" customWidth="1"/>
    <col min="6145" max="6145" width="3.7109375" style="32" bestFit="1" customWidth="1"/>
    <col min="6146" max="6146" width="4" style="32" bestFit="1" customWidth="1"/>
    <col min="6147" max="6147" width="41" style="32" customWidth="1"/>
    <col min="6148" max="6151" width="0" style="32" hidden="1" customWidth="1"/>
    <col min="6152" max="6152" width="14.28515625" style="32" customWidth="1"/>
    <col min="6153" max="6154" width="0" style="32" hidden="1" customWidth="1"/>
    <col min="6155" max="6155" width="17" style="32" customWidth="1"/>
    <col min="6156" max="6157" width="0" style="32" hidden="1" customWidth="1"/>
    <col min="6158" max="6158" width="14.28515625" style="32" customWidth="1"/>
    <col min="6159" max="6159" width="12.7109375" style="32" customWidth="1"/>
    <col min="6160" max="6160" width="14.140625" style="32" customWidth="1"/>
    <col min="6161" max="6162" width="0" style="32" hidden="1" customWidth="1"/>
    <col min="6163" max="6163" width="13.85546875" style="32" customWidth="1"/>
    <col min="6164" max="6164" width="5.7109375" style="32" customWidth="1"/>
    <col min="6165" max="6165" width="11.28515625" style="32" customWidth="1"/>
    <col min="6166" max="6166" width="19.140625" style="32" customWidth="1"/>
    <col min="6167" max="6167" width="15.7109375" style="32" bestFit="1" customWidth="1"/>
    <col min="6168" max="6169" width="0" style="32" hidden="1" customWidth="1"/>
    <col min="6170" max="6170" width="13" style="32" customWidth="1"/>
    <col min="6171" max="6172" width="0" style="32" hidden="1" customWidth="1"/>
    <col min="6173" max="6173" width="16.5703125" style="32" customWidth="1"/>
    <col min="6174" max="6175" width="0" style="32" hidden="1" customWidth="1"/>
    <col min="6176" max="6176" width="13.85546875" style="32" customWidth="1"/>
    <col min="6177" max="6178" width="0" style="32" hidden="1" customWidth="1"/>
    <col min="6179" max="6179" width="13" style="32" customWidth="1"/>
    <col min="6180" max="6181" width="0" style="32" hidden="1" customWidth="1"/>
    <col min="6182" max="6182" width="11.42578125" style="32" customWidth="1"/>
    <col min="6183" max="6183" width="5.7109375" style="32" customWidth="1"/>
    <col min="6184" max="6184" width="11.28515625" style="32" customWidth="1"/>
    <col min="6185" max="6185" width="13.85546875" style="32" customWidth="1"/>
    <col min="6186" max="6186" width="15.42578125" style="32" bestFit="1" customWidth="1"/>
    <col min="6187" max="6187" width="14" style="32" customWidth="1"/>
    <col min="6188" max="6188" width="46.28515625" style="32" customWidth="1"/>
    <col min="6189" max="6189" width="11.28515625" style="32" customWidth="1"/>
    <col min="6190" max="6399" width="11.42578125" style="32"/>
    <col min="6400" max="6400" width="0.140625" style="32" customWidth="1"/>
    <col min="6401" max="6401" width="3.7109375" style="32" bestFit="1" customWidth="1"/>
    <col min="6402" max="6402" width="4" style="32" bestFit="1" customWidth="1"/>
    <col min="6403" max="6403" width="41" style="32" customWidth="1"/>
    <col min="6404" max="6407" width="0" style="32" hidden="1" customWidth="1"/>
    <col min="6408" max="6408" width="14.28515625" style="32" customWidth="1"/>
    <col min="6409" max="6410" width="0" style="32" hidden="1" customWidth="1"/>
    <col min="6411" max="6411" width="17" style="32" customWidth="1"/>
    <col min="6412" max="6413" width="0" style="32" hidden="1" customWidth="1"/>
    <col min="6414" max="6414" width="14.28515625" style="32" customWidth="1"/>
    <col min="6415" max="6415" width="12.7109375" style="32" customWidth="1"/>
    <col min="6416" max="6416" width="14.140625" style="32" customWidth="1"/>
    <col min="6417" max="6418" width="0" style="32" hidden="1" customWidth="1"/>
    <col min="6419" max="6419" width="13.85546875" style="32" customWidth="1"/>
    <col min="6420" max="6420" width="5.7109375" style="32" customWidth="1"/>
    <col min="6421" max="6421" width="11.28515625" style="32" customWidth="1"/>
    <col min="6422" max="6422" width="19.140625" style="32" customWidth="1"/>
    <col min="6423" max="6423" width="15.7109375" style="32" bestFit="1" customWidth="1"/>
    <col min="6424" max="6425" width="0" style="32" hidden="1" customWidth="1"/>
    <col min="6426" max="6426" width="13" style="32" customWidth="1"/>
    <col min="6427" max="6428" width="0" style="32" hidden="1" customWidth="1"/>
    <col min="6429" max="6429" width="16.5703125" style="32" customWidth="1"/>
    <col min="6430" max="6431" width="0" style="32" hidden="1" customWidth="1"/>
    <col min="6432" max="6432" width="13.85546875" style="32" customWidth="1"/>
    <col min="6433" max="6434" width="0" style="32" hidden="1" customWidth="1"/>
    <col min="6435" max="6435" width="13" style="32" customWidth="1"/>
    <col min="6436" max="6437" width="0" style="32" hidden="1" customWidth="1"/>
    <col min="6438" max="6438" width="11.42578125" style="32" customWidth="1"/>
    <col min="6439" max="6439" width="5.7109375" style="32" customWidth="1"/>
    <col min="6440" max="6440" width="11.28515625" style="32" customWidth="1"/>
    <col min="6441" max="6441" width="13.85546875" style="32" customWidth="1"/>
    <col min="6442" max="6442" width="15.42578125" style="32" bestFit="1" customWidth="1"/>
    <col min="6443" max="6443" width="14" style="32" customWidth="1"/>
    <col min="6444" max="6444" width="46.28515625" style="32" customWidth="1"/>
    <col min="6445" max="6445" width="11.28515625" style="32" customWidth="1"/>
    <col min="6446" max="6655" width="11.42578125" style="32"/>
    <col min="6656" max="6656" width="0.140625" style="32" customWidth="1"/>
    <col min="6657" max="6657" width="3.7109375" style="32" bestFit="1" customWidth="1"/>
    <col min="6658" max="6658" width="4" style="32" bestFit="1" customWidth="1"/>
    <col min="6659" max="6659" width="41" style="32" customWidth="1"/>
    <col min="6660" max="6663" width="0" style="32" hidden="1" customWidth="1"/>
    <col min="6664" max="6664" width="14.28515625" style="32" customWidth="1"/>
    <col min="6665" max="6666" width="0" style="32" hidden="1" customWidth="1"/>
    <col min="6667" max="6667" width="17" style="32" customWidth="1"/>
    <col min="6668" max="6669" width="0" style="32" hidden="1" customWidth="1"/>
    <col min="6670" max="6670" width="14.28515625" style="32" customWidth="1"/>
    <col min="6671" max="6671" width="12.7109375" style="32" customWidth="1"/>
    <col min="6672" max="6672" width="14.140625" style="32" customWidth="1"/>
    <col min="6673" max="6674" width="0" style="32" hidden="1" customWidth="1"/>
    <col min="6675" max="6675" width="13.85546875" style="32" customWidth="1"/>
    <col min="6676" max="6676" width="5.7109375" style="32" customWidth="1"/>
    <col min="6677" max="6677" width="11.28515625" style="32" customWidth="1"/>
    <col min="6678" max="6678" width="19.140625" style="32" customWidth="1"/>
    <col min="6679" max="6679" width="15.7109375" style="32" bestFit="1" customWidth="1"/>
    <col min="6680" max="6681" width="0" style="32" hidden="1" customWidth="1"/>
    <col min="6682" max="6682" width="13" style="32" customWidth="1"/>
    <col min="6683" max="6684" width="0" style="32" hidden="1" customWidth="1"/>
    <col min="6685" max="6685" width="16.5703125" style="32" customWidth="1"/>
    <col min="6686" max="6687" width="0" style="32" hidden="1" customWidth="1"/>
    <col min="6688" max="6688" width="13.85546875" style="32" customWidth="1"/>
    <col min="6689" max="6690" width="0" style="32" hidden="1" customWidth="1"/>
    <col min="6691" max="6691" width="13" style="32" customWidth="1"/>
    <col min="6692" max="6693" width="0" style="32" hidden="1" customWidth="1"/>
    <col min="6694" max="6694" width="11.42578125" style="32" customWidth="1"/>
    <col min="6695" max="6695" width="5.7109375" style="32" customWidth="1"/>
    <col min="6696" max="6696" width="11.28515625" style="32" customWidth="1"/>
    <col min="6697" max="6697" width="13.85546875" style="32" customWidth="1"/>
    <col min="6698" max="6698" width="15.42578125" style="32" bestFit="1" customWidth="1"/>
    <col min="6699" max="6699" width="14" style="32" customWidth="1"/>
    <col min="6700" max="6700" width="46.28515625" style="32" customWidth="1"/>
    <col min="6701" max="6701" width="11.28515625" style="32" customWidth="1"/>
    <col min="6702" max="6911" width="11.42578125" style="32"/>
    <col min="6912" max="6912" width="0.140625" style="32" customWidth="1"/>
    <col min="6913" max="6913" width="3.7109375" style="32" bestFit="1" customWidth="1"/>
    <col min="6914" max="6914" width="4" style="32" bestFit="1" customWidth="1"/>
    <col min="6915" max="6915" width="41" style="32" customWidth="1"/>
    <col min="6916" max="6919" width="0" style="32" hidden="1" customWidth="1"/>
    <col min="6920" max="6920" width="14.28515625" style="32" customWidth="1"/>
    <col min="6921" max="6922" width="0" style="32" hidden="1" customWidth="1"/>
    <col min="6923" max="6923" width="17" style="32" customWidth="1"/>
    <col min="6924" max="6925" width="0" style="32" hidden="1" customWidth="1"/>
    <col min="6926" max="6926" width="14.28515625" style="32" customWidth="1"/>
    <col min="6927" max="6927" width="12.7109375" style="32" customWidth="1"/>
    <col min="6928" max="6928" width="14.140625" style="32" customWidth="1"/>
    <col min="6929" max="6930" width="0" style="32" hidden="1" customWidth="1"/>
    <col min="6931" max="6931" width="13.85546875" style="32" customWidth="1"/>
    <col min="6932" max="6932" width="5.7109375" style="32" customWidth="1"/>
    <col min="6933" max="6933" width="11.28515625" style="32" customWidth="1"/>
    <col min="6934" max="6934" width="19.140625" style="32" customWidth="1"/>
    <col min="6935" max="6935" width="15.7109375" style="32" bestFit="1" customWidth="1"/>
    <col min="6936" max="6937" width="0" style="32" hidden="1" customWidth="1"/>
    <col min="6938" max="6938" width="13" style="32" customWidth="1"/>
    <col min="6939" max="6940" width="0" style="32" hidden="1" customWidth="1"/>
    <col min="6941" max="6941" width="16.5703125" style="32" customWidth="1"/>
    <col min="6942" max="6943" width="0" style="32" hidden="1" customWidth="1"/>
    <col min="6944" max="6944" width="13.85546875" style="32" customWidth="1"/>
    <col min="6945" max="6946" width="0" style="32" hidden="1" customWidth="1"/>
    <col min="6947" max="6947" width="13" style="32" customWidth="1"/>
    <col min="6948" max="6949" width="0" style="32" hidden="1" customWidth="1"/>
    <col min="6950" max="6950" width="11.42578125" style="32" customWidth="1"/>
    <col min="6951" max="6951" width="5.7109375" style="32" customWidth="1"/>
    <col min="6952" max="6952" width="11.28515625" style="32" customWidth="1"/>
    <col min="6953" max="6953" width="13.85546875" style="32" customWidth="1"/>
    <col min="6954" max="6954" width="15.42578125" style="32" bestFit="1" customWidth="1"/>
    <col min="6955" max="6955" width="14" style="32" customWidth="1"/>
    <col min="6956" max="6956" width="46.28515625" style="32" customWidth="1"/>
    <col min="6957" max="6957" width="11.28515625" style="32" customWidth="1"/>
    <col min="6958" max="7167" width="11.42578125" style="32"/>
    <col min="7168" max="7168" width="0.140625" style="32" customWidth="1"/>
    <col min="7169" max="7169" width="3.7109375" style="32" bestFit="1" customWidth="1"/>
    <col min="7170" max="7170" width="4" style="32" bestFit="1" customWidth="1"/>
    <col min="7171" max="7171" width="41" style="32" customWidth="1"/>
    <col min="7172" max="7175" width="0" style="32" hidden="1" customWidth="1"/>
    <col min="7176" max="7176" width="14.28515625" style="32" customWidth="1"/>
    <col min="7177" max="7178" width="0" style="32" hidden="1" customWidth="1"/>
    <col min="7179" max="7179" width="17" style="32" customWidth="1"/>
    <col min="7180" max="7181" width="0" style="32" hidden="1" customWidth="1"/>
    <col min="7182" max="7182" width="14.28515625" style="32" customWidth="1"/>
    <col min="7183" max="7183" width="12.7109375" style="32" customWidth="1"/>
    <col min="7184" max="7184" width="14.140625" style="32" customWidth="1"/>
    <col min="7185" max="7186" width="0" style="32" hidden="1" customWidth="1"/>
    <col min="7187" max="7187" width="13.85546875" style="32" customWidth="1"/>
    <col min="7188" max="7188" width="5.7109375" style="32" customWidth="1"/>
    <col min="7189" max="7189" width="11.28515625" style="32" customWidth="1"/>
    <col min="7190" max="7190" width="19.140625" style="32" customWidth="1"/>
    <col min="7191" max="7191" width="15.7109375" style="32" bestFit="1" customWidth="1"/>
    <col min="7192" max="7193" width="0" style="32" hidden="1" customWidth="1"/>
    <col min="7194" max="7194" width="13" style="32" customWidth="1"/>
    <col min="7195" max="7196" width="0" style="32" hidden="1" customWidth="1"/>
    <col min="7197" max="7197" width="16.5703125" style="32" customWidth="1"/>
    <col min="7198" max="7199" width="0" style="32" hidden="1" customWidth="1"/>
    <col min="7200" max="7200" width="13.85546875" style="32" customWidth="1"/>
    <col min="7201" max="7202" width="0" style="32" hidden="1" customWidth="1"/>
    <col min="7203" max="7203" width="13" style="32" customWidth="1"/>
    <col min="7204" max="7205" width="0" style="32" hidden="1" customWidth="1"/>
    <col min="7206" max="7206" width="11.42578125" style="32" customWidth="1"/>
    <col min="7207" max="7207" width="5.7109375" style="32" customWidth="1"/>
    <col min="7208" max="7208" width="11.28515625" style="32" customWidth="1"/>
    <col min="7209" max="7209" width="13.85546875" style="32" customWidth="1"/>
    <col min="7210" max="7210" width="15.42578125" style="32" bestFit="1" customWidth="1"/>
    <col min="7211" max="7211" width="14" style="32" customWidth="1"/>
    <col min="7212" max="7212" width="46.28515625" style="32" customWidth="1"/>
    <col min="7213" max="7213" width="11.28515625" style="32" customWidth="1"/>
    <col min="7214" max="7423" width="11.42578125" style="32"/>
    <col min="7424" max="7424" width="0.140625" style="32" customWidth="1"/>
    <col min="7425" max="7425" width="3.7109375" style="32" bestFit="1" customWidth="1"/>
    <col min="7426" max="7426" width="4" style="32" bestFit="1" customWidth="1"/>
    <col min="7427" max="7427" width="41" style="32" customWidth="1"/>
    <col min="7428" max="7431" width="0" style="32" hidden="1" customWidth="1"/>
    <col min="7432" max="7432" width="14.28515625" style="32" customWidth="1"/>
    <col min="7433" max="7434" width="0" style="32" hidden="1" customWidth="1"/>
    <col min="7435" max="7435" width="17" style="32" customWidth="1"/>
    <col min="7436" max="7437" width="0" style="32" hidden="1" customWidth="1"/>
    <col min="7438" max="7438" width="14.28515625" style="32" customWidth="1"/>
    <col min="7439" max="7439" width="12.7109375" style="32" customWidth="1"/>
    <col min="7440" max="7440" width="14.140625" style="32" customWidth="1"/>
    <col min="7441" max="7442" width="0" style="32" hidden="1" customWidth="1"/>
    <col min="7443" max="7443" width="13.85546875" style="32" customWidth="1"/>
    <col min="7444" max="7444" width="5.7109375" style="32" customWidth="1"/>
    <col min="7445" max="7445" width="11.28515625" style="32" customWidth="1"/>
    <col min="7446" max="7446" width="19.140625" style="32" customWidth="1"/>
    <col min="7447" max="7447" width="15.7109375" style="32" bestFit="1" customWidth="1"/>
    <col min="7448" max="7449" width="0" style="32" hidden="1" customWidth="1"/>
    <col min="7450" max="7450" width="13" style="32" customWidth="1"/>
    <col min="7451" max="7452" width="0" style="32" hidden="1" customWidth="1"/>
    <col min="7453" max="7453" width="16.5703125" style="32" customWidth="1"/>
    <col min="7454" max="7455" width="0" style="32" hidden="1" customWidth="1"/>
    <col min="7456" max="7456" width="13.85546875" style="32" customWidth="1"/>
    <col min="7457" max="7458" width="0" style="32" hidden="1" customWidth="1"/>
    <col min="7459" max="7459" width="13" style="32" customWidth="1"/>
    <col min="7460" max="7461" width="0" style="32" hidden="1" customWidth="1"/>
    <col min="7462" max="7462" width="11.42578125" style="32" customWidth="1"/>
    <col min="7463" max="7463" width="5.7109375" style="32" customWidth="1"/>
    <col min="7464" max="7464" width="11.28515625" style="32" customWidth="1"/>
    <col min="7465" max="7465" width="13.85546875" style="32" customWidth="1"/>
    <col min="7466" max="7466" width="15.42578125" style="32" bestFit="1" customWidth="1"/>
    <col min="7467" max="7467" width="14" style="32" customWidth="1"/>
    <col min="7468" max="7468" width="46.28515625" style="32" customWidth="1"/>
    <col min="7469" max="7469" width="11.28515625" style="32" customWidth="1"/>
    <col min="7470" max="7679" width="11.42578125" style="32"/>
    <col min="7680" max="7680" width="0.140625" style="32" customWidth="1"/>
    <col min="7681" max="7681" width="3.7109375" style="32" bestFit="1" customWidth="1"/>
    <col min="7682" max="7682" width="4" style="32" bestFit="1" customWidth="1"/>
    <col min="7683" max="7683" width="41" style="32" customWidth="1"/>
    <col min="7684" max="7687" width="0" style="32" hidden="1" customWidth="1"/>
    <col min="7688" max="7688" width="14.28515625" style="32" customWidth="1"/>
    <col min="7689" max="7690" width="0" style="32" hidden="1" customWidth="1"/>
    <col min="7691" max="7691" width="17" style="32" customWidth="1"/>
    <col min="7692" max="7693" width="0" style="32" hidden="1" customWidth="1"/>
    <col min="7694" max="7694" width="14.28515625" style="32" customWidth="1"/>
    <col min="7695" max="7695" width="12.7109375" style="32" customWidth="1"/>
    <col min="7696" max="7696" width="14.140625" style="32" customWidth="1"/>
    <col min="7697" max="7698" width="0" style="32" hidden="1" customWidth="1"/>
    <col min="7699" max="7699" width="13.85546875" style="32" customWidth="1"/>
    <col min="7700" max="7700" width="5.7109375" style="32" customWidth="1"/>
    <col min="7701" max="7701" width="11.28515625" style="32" customWidth="1"/>
    <col min="7702" max="7702" width="19.140625" style="32" customWidth="1"/>
    <col min="7703" max="7703" width="15.7109375" style="32" bestFit="1" customWidth="1"/>
    <col min="7704" max="7705" width="0" style="32" hidden="1" customWidth="1"/>
    <col min="7706" max="7706" width="13" style="32" customWidth="1"/>
    <col min="7707" max="7708" width="0" style="32" hidden="1" customWidth="1"/>
    <col min="7709" max="7709" width="16.5703125" style="32" customWidth="1"/>
    <col min="7710" max="7711" width="0" style="32" hidden="1" customWidth="1"/>
    <col min="7712" max="7712" width="13.85546875" style="32" customWidth="1"/>
    <col min="7713" max="7714" width="0" style="32" hidden="1" customWidth="1"/>
    <col min="7715" max="7715" width="13" style="32" customWidth="1"/>
    <col min="7716" max="7717" width="0" style="32" hidden="1" customWidth="1"/>
    <col min="7718" max="7718" width="11.42578125" style="32" customWidth="1"/>
    <col min="7719" max="7719" width="5.7109375" style="32" customWidth="1"/>
    <col min="7720" max="7720" width="11.28515625" style="32" customWidth="1"/>
    <col min="7721" max="7721" width="13.85546875" style="32" customWidth="1"/>
    <col min="7722" max="7722" width="15.42578125" style="32" bestFit="1" customWidth="1"/>
    <col min="7723" max="7723" width="14" style="32" customWidth="1"/>
    <col min="7724" max="7724" width="46.28515625" style="32" customWidth="1"/>
    <col min="7725" max="7725" width="11.28515625" style="32" customWidth="1"/>
    <col min="7726" max="7935" width="11.42578125" style="32"/>
    <col min="7936" max="7936" width="0.140625" style="32" customWidth="1"/>
    <col min="7937" max="7937" width="3.7109375" style="32" bestFit="1" customWidth="1"/>
    <col min="7938" max="7938" width="4" style="32" bestFit="1" customWidth="1"/>
    <col min="7939" max="7939" width="41" style="32" customWidth="1"/>
    <col min="7940" max="7943" width="0" style="32" hidden="1" customWidth="1"/>
    <col min="7944" max="7944" width="14.28515625" style="32" customWidth="1"/>
    <col min="7945" max="7946" width="0" style="32" hidden="1" customWidth="1"/>
    <col min="7947" max="7947" width="17" style="32" customWidth="1"/>
    <col min="7948" max="7949" width="0" style="32" hidden="1" customWidth="1"/>
    <col min="7950" max="7950" width="14.28515625" style="32" customWidth="1"/>
    <col min="7951" max="7951" width="12.7109375" style="32" customWidth="1"/>
    <col min="7952" max="7952" width="14.140625" style="32" customWidth="1"/>
    <col min="7953" max="7954" width="0" style="32" hidden="1" customWidth="1"/>
    <col min="7955" max="7955" width="13.85546875" style="32" customWidth="1"/>
    <col min="7956" max="7956" width="5.7109375" style="32" customWidth="1"/>
    <col min="7957" max="7957" width="11.28515625" style="32" customWidth="1"/>
    <col min="7958" max="7958" width="19.140625" style="32" customWidth="1"/>
    <col min="7959" max="7959" width="15.7109375" style="32" bestFit="1" customWidth="1"/>
    <col min="7960" max="7961" width="0" style="32" hidden="1" customWidth="1"/>
    <col min="7962" max="7962" width="13" style="32" customWidth="1"/>
    <col min="7963" max="7964" width="0" style="32" hidden="1" customWidth="1"/>
    <col min="7965" max="7965" width="16.5703125" style="32" customWidth="1"/>
    <col min="7966" max="7967" width="0" style="32" hidden="1" customWidth="1"/>
    <col min="7968" max="7968" width="13.85546875" style="32" customWidth="1"/>
    <col min="7969" max="7970" width="0" style="32" hidden="1" customWidth="1"/>
    <col min="7971" max="7971" width="13" style="32" customWidth="1"/>
    <col min="7972" max="7973" width="0" style="32" hidden="1" customWidth="1"/>
    <col min="7974" max="7974" width="11.42578125" style="32" customWidth="1"/>
    <col min="7975" max="7975" width="5.7109375" style="32" customWidth="1"/>
    <col min="7976" max="7976" width="11.28515625" style="32" customWidth="1"/>
    <col min="7977" max="7977" width="13.85546875" style="32" customWidth="1"/>
    <col min="7978" max="7978" width="15.42578125" style="32" bestFit="1" customWidth="1"/>
    <col min="7979" max="7979" width="14" style="32" customWidth="1"/>
    <col min="7980" max="7980" width="46.28515625" style="32" customWidth="1"/>
    <col min="7981" max="7981" width="11.28515625" style="32" customWidth="1"/>
    <col min="7982" max="8191" width="11.42578125" style="32"/>
    <col min="8192" max="8192" width="0.140625" style="32" customWidth="1"/>
    <col min="8193" max="8193" width="3.7109375" style="32" bestFit="1" customWidth="1"/>
    <col min="8194" max="8194" width="4" style="32" bestFit="1" customWidth="1"/>
    <col min="8195" max="8195" width="41" style="32" customWidth="1"/>
    <col min="8196" max="8199" width="0" style="32" hidden="1" customWidth="1"/>
    <col min="8200" max="8200" width="14.28515625" style="32" customWidth="1"/>
    <col min="8201" max="8202" width="0" style="32" hidden="1" customWidth="1"/>
    <col min="8203" max="8203" width="17" style="32" customWidth="1"/>
    <col min="8204" max="8205" width="0" style="32" hidden="1" customWidth="1"/>
    <col min="8206" max="8206" width="14.28515625" style="32" customWidth="1"/>
    <col min="8207" max="8207" width="12.7109375" style="32" customWidth="1"/>
    <col min="8208" max="8208" width="14.140625" style="32" customWidth="1"/>
    <col min="8209" max="8210" width="0" style="32" hidden="1" customWidth="1"/>
    <col min="8211" max="8211" width="13.85546875" style="32" customWidth="1"/>
    <col min="8212" max="8212" width="5.7109375" style="32" customWidth="1"/>
    <col min="8213" max="8213" width="11.28515625" style="32" customWidth="1"/>
    <col min="8214" max="8214" width="19.140625" style="32" customWidth="1"/>
    <col min="8215" max="8215" width="15.7109375" style="32" bestFit="1" customWidth="1"/>
    <col min="8216" max="8217" width="0" style="32" hidden="1" customWidth="1"/>
    <col min="8218" max="8218" width="13" style="32" customWidth="1"/>
    <col min="8219" max="8220" width="0" style="32" hidden="1" customWidth="1"/>
    <col min="8221" max="8221" width="16.5703125" style="32" customWidth="1"/>
    <col min="8222" max="8223" width="0" style="32" hidden="1" customWidth="1"/>
    <col min="8224" max="8224" width="13.85546875" style="32" customWidth="1"/>
    <col min="8225" max="8226" width="0" style="32" hidden="1" customWidth="1"/>
    <col min="8227" max="8227" width="13" style="32" customWidth="1"/>
    <col min="8228" max="8229" width="0" style="32" hidden="1" customWidth="1"/>
    <col min="8230" max="8230" width="11.42578125" style="32" customWidth="1"/>
    <col min="8231" max="8231" width="5.7109375" style="32" customWidth="1"/>
    <col min="8232" max="8232" width="11.28515625" style="32" customWidth="1"/>
    <col min="8233" max="8233" width="13.85546875" style="32" customWidth="1"/>
    <col min="8234" max="8234" width="15.42578125" style="32" bestFit="1" customWidth="1"/>
    <col min="8235" max="8235" width="14" style="32" customWidth="1"/>
    <col min="8236" max="8236" width="46.28515625" style="32" customWidth="1"/>
    <col min="8237" max="8237" width="11.28515625" style="32" customWidth="1"/>
    <col min="8238" max="8447" width="11.42578125" style="32"/>
    <col min="8448" max="8448" width="0.140625" style="32" customWidth="1"/>
    <col min="8449" max="8449" width="3.7109375" style="32" bestFit="1" customWidth="1"/>
    <col min="8450" max="8450" width="4" style="32" bestFit="1" customWidth="1"/>
    <col min="8451" max="8451" width="41" style="32" customWidth="1"/>
    <col min="8452" max="8455" width="0" style="32" hidden="1" customWidth="1"/>
    <col min="8456" max="8456" width="14.28515625" style="32" customWidth="1"/>
    <col min="8457" max="8458" width="0" style="32" hidden="1" customWidth="1"/>
    <col min="8459" max="8459" width="17" style="32" customWidth="1"/>
    <col min="8460" max="8461" width="0" style="32" hidden="1" customWidth="1"/>
    <col min="8462" max="8462" width="14.28515625" style="32" customWidth="1"/>
    <col min="8463" max="8463" width="12.7109375" style="32" customWidth="1"/>
    <col min="8464" max="8464" width="14.140625" style="32" customWidth="1"/>
    <col min="8465" max="8466" width="0" style="32" hidden="1" customWidth="1"/>
    <col min="8467" max="8467" width="13.85546875" style="32" customWidth="1"/>
    <col min="8468" max="8468" width="5.7109375" style="32" customWidth="1"/>
    <col min="8469" max="8469" width="11.28515625" style="32" customWidth="1"/>
    <col min="8470" max="8470" width="19.140625" style="32" customWidth="1"/>
    <col min="8471" max="8471" width="15.7109375" style="32" bestFit="1" customWidth="1"/>
    <col min="8472" max="8473" width="0" style="32" hidden="1" customWidth="1"/>
    <col min="8474" max="8474" width="13" style="32" customWidth="1"/>
    <col min="8475" max="8476" width="0" style="32" hidden="1" customWidth="1"/>
    <col min="8477" max="8477" width="16.5703125" style="32" customWidth="1"/>
    <col min="8478" max="8479" width="0" style="32" hidden="1" customWidth="1"/>
    <col min="8480" max="8480" width="13.85546875" style="32" customWidth="1"/>
    <col min="8481" max="8482" width="0" style="32" hidden="1" customWidth="1"/>
    <col min="8483" max="8483" width="13" style="32" customWidth="1"/>
    <col min="8484" max="8485" width="0" style="32" hidden="1" customWidth="1"/>
    <col min="8486" max="8486" width="11.42578125" style="32" customWidth="1"/>
    <col min="8487" max="8487" width="5.7109375" style="32" customWidth="1"/>
    <col min="8488" max="8488" width="11.28515625" style="32" customWidth="1"/>
    <col min="8489" max="8489" width="13.85546875" style="32" customWidth="1"/>
    <col min="8490" max="8490" width="15.42578125" style="32" bestFit="1" customWidth="1"/>
    <col min="8491" max="8491" width="14" style="32" customWidth="1"/>
    <col min="8492" max="8492" width="46.28515625" style="32" customWidth="1"/>
    <col min="8493" max="8493" width="11.28515625" style="32" customWidth="1"/>
    <col min="8494" max="8703" width="11.42578125" style="32"/>
    <col min="8704" max="8704" width="0.140625" style="32" customWidth="1"/>
    <col min="8705" max="8705" width="3.7109375" style="32" bestFit="1" customWidth="1"/>
    <col min="8706" max="8706" width="4" style="32" bestFit="1" customWidth="1"/>
    <col min="8707" max="8707" width="41" style="32" customWidth="1"/>
    <col min="8708" max="8711" width="0" style="32" hidden="1" customWidth="1"/>
    <col min="8712" max="8712" width="14.28515625" style="32" customWidth="1"/>
    <col min="8713" max="8714" width="0" style="32" hidden="1" customWidth="1"/>
    <col min="8715" max="8715" width="17" style="32" customWidth="1"/>
    <col min="8716" max="8717" width="0" style="32" hidden="1" customWidth="1"/>
    <col min="8718" max="8718" width="14.28515625" style="32" customWidth="1"/>
    <col min="8719" max="8719" width="12.7109375" style="32" customWidth="1"/>
    <col min="8720" max="8720" width="14.140625" style="32" customWidth="1"/>
    <col min="8721" max="8722" width="0" style="32" hidden="1" customWidth="1"/>
    <col min="8723" max="8723" width="13.85546875" style="32" customWidth="1"/>
    <col min="8724" max="8724" width="5.7109375" style="32" customWidth="1"/>
    <col min="8725" max="8725" width="11.28515625" style="32" customWidth="1"/>
    <col min="8726" max="8726" width="19.140625" style="32" customWidth="1"/>
    <col min="8727" max="8727" width="15.7109375" style="32" bestFit="1" customWidth="1"/>
    <col min="8728" max="8729" width="0" style="32" hidden="1" customWidth="1"/>
    <col min="8730" max="8730" width="13" style="32" customWidth="1"/>
    <col min="8731" max="8732" width="0" style="32" hidden="1" customWidth="1"/>
    <col min="8733" max="8733" width="16.5703125" style="32" customWidth="1"/>
    <col min="8734" max="8735" width="0" style="32" hidden="1" customWidth="1"/>
    <col min="8736" max="8736" width="13.85546875" style="32" customWidth="1"/>
    <col min="8737" max="8738" width="0" style="32" hidden="1" customWidth="1"/>
    <col min="8739" max="8739" width="13" style="32" customWidth="1"/>
    <col min="8740" max="8741" width="0" style="32" hidden="1" customWidth="1"/>
    <col min="8742" max="8742" width="11.42578125" style="32" customWidth="1"/>
    <col min="8743" max="8743" width="5.7109375" style="32" customWidth="1"/>
    <col min="8744" max="8744" width="11.28515625" style="32" customWidth="1"/>
    <col min="8745" max="8745" width="13.85546875" style="32" customWidth="1"/>
    <col min="8746" max="8746" width="15.42578125" style="32" bestFit="1" customWidth="1"/>
    <col min="8747" max="8747" width="14" style="32" customWidth="1"/>
    <col min="8748" max="8748" width="46.28515625" style="32" customWidth="1"/>
    <col min="8749" max="8749" width="11.28515625" style="32" customWidth="1"/>
    <col min="8750" max="8959" width="11.42578125" style="32"/>
    <col min="8960" max="8960" width="0.140625" style="32" customWidth="1"/>
    <col min="8961" max="8961" width="3.7109375" style="32" bestFit="1" customWidth="1"/>
    <col min="8962" max="8962" width="4" style="32" bestFit="1" customWidth="1"/>
    <col min="8963" max="8963" width="41" style="32" customWidth="1"/>
    <col min="8964" max="8967" width="0" style="32" hidden="1" customWidth="1"/>
    <col min="8968" max="8968" width="14.28515625" style="32" customWidth="1"/>
    <col min="8969" max="8970" width="0" style="32" hidden="1" customWidth="1"/>
    <col min="8971" max="8971" width="17" style="32" customWidth="1"/>
    <col min="8972" max="8973" width="0" style="32" hidden="1" customWidth="1"/>
    <col min="8974" max="8974" width="14.28515625" style="32" customWidth="1"/>
    <col min="8975" max="8975" width="12.7109375" style="32" customWidth="1"/>
    <col min="8976" max="8976" width="14.140625" style="32" customWidth="1"/>
    <col min="8977" max="8978" width="0" style="32" hidden="1" customWidth="1"/>
    <col min="8979" max="8979" width="13.85546875" style="32" customWidth="1"/>
    <col min="8980" max="8980" width="5.7109375" style="32" customWidth="1"/>
    <col min="8981" max="8981" width="11.28515625" style="32" customWidth="1"/>
    <col min="8982" max="8982" width="19.140625" style="32" customWidth="1"/>
    <col min="8983" max="8983" width="15.7109375" style="32" bestFit="1" customWidth="1"/>
    <col min="8984" max="8985" width="0" style="32" hidden="1" customWidth="1"/>
    <col min="8986" max="8986" width="13" style="32" customWidth="1"/>
    <col min="8987" max="8988" width="0" style="32" hidden="1" customWidth="1"/>
    <col min="8989" max="8989" width="16.5703125" style="32" customWidth="1"/>
    <col min="8990" max="8991" width="0" style="32" hidden="1" customWidth="1"/>
    <col min="8992" max="8992" width="13.85546875" style="32" customWidth="1"/>
    <col min="8993" max="8994" width="0" style="32" hidden="1" customWidth="1"/>
    <col min="8995" max="8995" width="13" style="32" customWidth="1"/>
    <col min="8996" max="8997" width="0" style="32" hidden="1" customWidth="1"/>
    <col min="8998" max="8998" width="11.42578125" style="32" customWidth="1"/>
    <col min="8999" max="8999" width="5.7109375" style="32" customWidth="1"/>
    <col min="9000" max="9000" width="11.28515625" style="32" customWidth="1"/>
    <col min="9001" max="9001" width="13.85546875" style="32" customWidth="1"/>
    <col min="9002" max="9002" width="15.42578125" style="32" bestFit="1" customWidth="1"/>
    <col min="9003" max="9003" width="14" style="32" customWidth="1"/>
    <col min="9004" max="9004" width="46.28515625" style="32" customWidth="1"/>
    <col min="9005" max="9005" width="11.28515625" style="32" customWidth="1"/>
    <col min="9006" max="9215" width="11.42578125" style="32"/>
    <col min="9216" max="9216" width="0.140625" style="32" customWidth="1"/>
    <col min="9217" max="9217" width="3.7109375" style="32" bestFit="1" customWidth="1"/>
    <col min="9218" max="9218" width="4" style="32" bestFit="1" customWidth="1"/>
    <col min="9219" max="9219" width="41" style="32" customWidth="1"/>
    <col min="9220" max="9223" width="0" style="32" hidden="1" customWidth="1"/>
    <col min="9224" max="9224" width="14.28515625" style="32" customWidth="1"/>
    <col min="9225" max="9226" width="0" style="32" hidden="1" customWidth="1"/>
    <col min="9227" max="9227" width="17" style="32" customWidth="1"/>
    <col min="9228" max="9229" width="0" style="32" hidden="1" customWidth="1"/>
    <col min="9230" max="9230" width="14.28515625" style="32" customWidth="1"/>
    <col min="9231" max="9231" width="12.7109375" style="32" customWidth="1"/>
    <col min="9232" max="9232" width="14.140625" style="32" customWidth="1"/>
    <col min="9233" max="9234" width="0" style="32" hidden="1" customWidth="1"/>
    <col min="9235" max="9235" width="13.85546875" style="32" customWidth="1"/>
    <col min="9236" max="9236" width="5.7109375" style="32" customWidth="1"/>
    <col min="9237" max="9237" width="11.28515625" style="32" customWidth="1"/>
    <col min="9238" max="9238" width="19.140625" style="32" customWidth="1"/>
    <col min="9239" max="9239" width="15.7109375" style="32" bestFit="1" customWidth="1"/>
    <col min="9240" max="9241" width="0" style="32" hidden="1" customWidth="1"/>
    <col min="9242" max="9242" width="13" style="32" customWidth="1"/>
    <col min="9243" max="9244" width="0" style="32" hidden="1" customWidth="1"/>
    <col min="9245" max="9245" width="16.5703125" style="32" customWidth="1"/>
    <col min="9246" max="9247" width="0" style="32" hidden="1" customWidth="1"/>
    <col min="9248" max="9248" width="13.85546875" style="32" customWidth="1"/>
    <col min="9249" max="9250" width="0" style="32" hidden="1" customWidth="1"/>
    <col min="9251" max="9251" width="13" style="32" customWidth="1"/>
    <col min="9252" max="9253" width="0" style="32" hidden="1" customWidth="1"/>
    <col min="9254" max="9254" width="11.42578125" style="32" customWidth="1"/>
    <col min="9255" max="9255" width="5.7109375" style="32" customWidth="1"/>
    <col min="9256" max="9256" width="11.28515625" style="32" customWidth="1"/>
    <col min="9257" max="9257" width="13.85546875" style="32" customWidth="1"/>
    <col min="9258" max="9258" width="15.42578125" style="32" bestFit="1" customWidth="1"/>
    <col min="9259" max="9259" width="14" style="32" customWidth="1"/>
    <col min="9260" max="9260" width="46.28515625" style="32" customWidth="1"/>
    <col min="9261" max="9261" width="11.28515625" style="32" customWidth="1"/>
    <col min="9262" max="9471" width="11.42578125" style="32"/>
    <col min="9472" max="9472" width="0.140625" style="32" customWidth="1"/>
    <col min="9473" max="9473" width="3.7109375" style="32" bestFit="1" customWidth="1"/>
    <col min="9474" max="9474" width="4" style="32" bestFit="1" customWidth="1"/>
    <col min="9475" max="9475" width="41" style="32" customWidth="1"/>
    <col min="9476" max="9479" width="0" style="32" hidden="1" customWidth="1"/>
    <col min="9480" max="9480" width="14.28515625" style="32" customWidth="1"/>
    <col min="9481" max="9482" width="0" style="32" hidden="1" customWidth="1"/>
    <col min="9483" max="9483" width="17" style="32" customWidth="1"/>
    <col min="9484" max="9485" width="0" style="32" hidden="1" customWidth="1"/>
    <col min="9486" max="9486" width="14.28515625" style="32" customWidth="1"/>
    <col min="9487" max="9487" width="12.7109375" style="32" customWidth="1"/>
    <col min="9488" max="9488" width="14.140625" style="32" customWidth="1"/>
    <col min="9489" max="9490" width="0" style="32" hidden="1" customWidth="1"/>
    <col min="9491" max="9491" width="13.85546875" style="32" customWidth="1"/>
    <col min="9492" max="9492" width="5.7109375" style="32" customWidth="1"/>
    <col min="9493" max="9493" width="11.28515625" style="32" customWidth="1"/>
    <col min="9494" max="9494" width="19.140625" style="32" customWidth="1"/>
    <col min="9495" max="9495" width="15.7109375" style="32" bestFit="1" customWidth="1"/>
    <col min="9496" max="9497" width="0" style="32" hidden="1" customWidth="1"/>
    <col min="9498" max="9498" width="13" style="32" customWidth="1"/>
    <col min="9499" max="9500" width="0" style="32" hidden="1" customWidth="1"/>
    <col min="9501" max="9501" width="16.5703125" style="32" customWidth="1"/>
    <col min="9502" max="9503" width="0" style="32" hidden="1" customWidth="1"/>
    <col min="9504" max="9504" width="13.85546875" style="32" customWidth="1"/>
    <col min="9505" max="9506" width="0" style="32" hidden="1" customWidth="1"/>
    <col min="9507" max="9507" width="13" style="32" customWidth="1"/>
    <col min="9508" max="9509" width="0" style="32" hidden="1" customWidth="1"/>
    <col min="9510" max="9510" width="11.42578125" style="32" customWidth="1"/>
    <col min="9511" max="9511" width="5.7109375" style="32" customWidth="1"/>
    <col min="9512" max="9512" width="11.28515625" style="32" customWidth="1"/>
    <col min="9513" max="9513" width="13.85546875" style="32" customWidth="1"/>
    <col min="9514" max="9514" width="15.42578125" style="32" bestFit="1" customWidth="1"/>
    <col min="9515" max="9515" width="14" style="32" customWidth="1"/>
    <col min="9516" max="9516" width="46.28515625" style="32" customWidth="1"/>
    <col min="9517" max="9517" width="11.28515625" style="32" customWidth="1"/>
    <col min="9518" max="9727" width="11.42578125" style="32"/>
    <col min="9728" max="9728" width="0.140625" style="32" customWidth="1"/>
    <col min="9729" max="9729" width="3.7109375" style="32" bestFit="1" customWidth="1"/>
    <col min="9730" max="9730" width="4" style="32" bestFit="1" customWidth="1"/>
    <col min="9731" max="9731" width="41" style="32" customWidth="1"/>
    <col min="9732" max="9735" width="0" style="32" hidden="1" customWidth="1"/>
    <col min="9736" max="9736" width="14.28515625" style="32" customWidth="1"/>
    <col min="9737" max="9738" width="0" style="32" hidden="1" customWidth="1"/>
    <col min="9739" max="9739" width="17" style="32" customWidth="1"/>
    <col min="9740" max="9741" width="0" style="32" hidden="1" customWidth="1"/>
    <col min="9742" max="9742" width="14.28515625" style="32" customWidth="1"/>
    <col min="9743" max="9743" width="12.7109375" style="32" customWidth="1"/>
    <col min="9744" max="9744" width="14.140625" style="32" customWidth="1"/>
    <col min="9745" max="9746" width="0" style="32" hidden="1" customWidth="1"/>
    <col min="9747" max="9747" width="13.85546875" style="32" customWidth="1"/>
    <col min="9748" max="9748" width="5.7109375" style="32" customWidth="1"/>
    <col min="9749" max="9749" width="11.28515625" style="32" customWidth="1"/>
    <col min="9750" max="9750" width="19.140625" style="32" customWidth="1"/>
    <col min="9751" max="9751" width="15.7109375" style="32" bestFit="1" customWidth="1"/>
    <col min="9752" max="9753" width="0" style="32" hidden="1" customWidth="1"/>
    <col min="9754" max="9754" width="13" style="32" customWidth="1"/>
    <col min="9755" max="9756" width="0" style="32" hidden="1" customWidth="1"/>
    <col min="9757" max="9757" width="16.5703125" style="32" customWidth="1"/>
    <col min="9758" max="9759" width="0" style="32" hidden="1" customWidth="1"/>
    <col min="9760" max="9760" width="13.85546875" style="32" customWidth="1"/>
    <col min="9761" max="9762" width="0" style="32" hidden="1" customWidth="1"/>
    <col min="9763" max="9763" width="13" style="32" customWidth="1"/>
    <col min="9764" max="9765" width="0" style="32" hidden="1" customWidth="1"/>
    <col min="9766" max="9766" width="11.42578125" style="32" customWidth="1"/>
    <col min="9767" max="9767" width="5.7109375" style="32" customWidth="1"/>
    <col min="9768" max="9768" width="11.28515625" style="32" customWidth="1"/>
    <col min="9769" max="9769" width="13.85546875" style="32" customWidth="1"/>
    <col min="9770" max="9770" width="15.42578125" style="32" bestFit="1" customWidth="1"/>
    <col min="9771" max="9771" width="14" style="32" customWidth="1"/>
    <col min="9772" max="9772" width="46.28515625" style="32" customWidth="1"/>
    <col min="9773" max="9773" width="11.28515625" style="32" customWidth="1"/>
    <col min="9774" max="9983" width="11.42578125" style="32"/>
    <col min="9984" max="9984" width="0.140625" style="32" customWidth="1"/>
    <col min="9985" max="9985" width="3.7109375" style="32" bestFit="1" customWidth="1"/>
    <col min="9986" max="9986" width="4" style="32" bestFit="1" customWidth="1"/>
    <col min="9987" max="9987" width="41" style="32" customWidth="1"/>
    <col min="9988" max="9991" width="0" style="32" hidden="1" customWidth="1"/>
    <col min="9992" max="9992" width="14.28515625" style="32" customWidth="1"/>
    <col min="9993" max="9994" width="0" style="32" hidden="1" customWidth="1"/>
    <col min="9995" max="9995" width="17" style="32" customWidth="1"/>
    <col min="9996" max="9997" width="0" style="32" hidden="1" customWidth="1"/>
    <col min="9998" max="9998" width="14.28515625" style="32" customWidth="1"/>
    <col min="9999" max="9999" width="12.7109375" style="32" customWidth="1"/>
    <col min="10000" max="10000" width="14.140625" style="32" customWidth="1"/>
    <col min="10001" max="10002" width="0" style="32" hidden="1" customWidth="1"/>
    <col min="10003" max="10003" width="13.85546875" style="32" customWidth="1"/>
    <col min="10004" max="10004" width="5.7109375" style="32" customWidth="1"/>
    <col min="10005" max="10005" width="11.28515625" style="32" customWidth="1"/>
    <col min="10006" max="10006" width="19.140625" style="32" customWidth="1"/>
    <col min="10007" max="10007" width="15.7109375" style="32" bestFit="1" customWidth="1"/>
    <col min="10008" max="10009" width="0" style="32" hidden="1" customWidth="1"/>
    <col min="10010" max="10010" width="13" style="32" customWidth="1"/>
    <col min="10011" max="10012" width="0" style="32" hidden="1" customWidth="1"/>
    <col min="10013" max="10013" width="16.5703125" style="32" customWidth="1"/>
    <col min="10014" max="10015" width="0" style="32" hidden="1" customWidth="1"/>
    <col min="10016" max="10016" width="13.85546875" style="32" customWidth="1"/>
    <col min="10017" max="10018" width="0" style="32" hidden="1" customWidth="1"/>
    <col min="10019" max="10019" width="13" style="32" customWidth="1"/>
    <col min="10020" max="10021" width="0" style="32" hidden="1" customWidth="1"/>
    <col min="10022" max="10022" width="11.42578125" style="32" customWidth="1"/>
    <col min="10023" max="10023" width="5.7109375" style="32" customWidth="1"/>
    <col min="10024" max="10024" width="11.28515625" style="32" customWidth="1"/>
    <col min="10025" max="10025" width="13.85546875" style="32" customWidth="1"/>
    <col min="10026" max="10026" width="15.42578125" style="32" bestFit="1" customWidth="1"/>
    <col min="10027" max="10027" width="14" style="32" customWidth="1"/>
    <col min="10028" max="10028" width="46.28515625" style="32" customWidth="1"/>
    <col min="10029" max="10029" width="11.28515625" style="32" customWidth="1"/>
    <col min="10030" max="10239" width="11.42578125" style="32"/>
    <col min="10240" max="10240" width="0.140625" style="32" customWidth="1"/>
    <col min="10241" max="10241" width="3.7109375" style="32" bestFit="1" customWidth="1"/>
    <col min="10242" max="10242" width="4" style="32" bestFit="1" customWidth="1"/>
    <col min="10243" max="10243" width="41" style="32" customWidth="1"/>
    <col min="10244" max="10247" width="0" style="32" hidden="1" customWidth="1"/>
    <col min="10248" max="10248" width="14.28515625" style="32" customWidth="1"/>
    <col min="10249" max="10250" width="0" style="32" hidden="1" customWidth="1"/>
    <col min="10251" max="10251" width="17" style="32" customWidth="1"/>
    <col min="10252" max="10253" width="0" style="32" hidden="1" customWidth="1"/>
    <col min="10254" max="10254" width="14.28515625" style="32" customWidth="1"/>
    <col min="10255" max="10255" width="12.7109375" style="32" customWidth="1"/>
    <col min="10256" max="10256" width="14.140625" style="32" customWidth="1"/>
    <col min="10257" max="10258" width="0" style="32" hidden="1" customWidth="1"/>
    <col min="10259" max="10259" width="13.85546875" style="32" customWidth="1"/>
    <col min="10260" max="10260" width="5.7109375" style="32" customWidth="1"/>
    <col min="10261" max="10261" width="11.28515625" style="32" customWidth="1"/>
    <col min="10262" max="10262" width="19.140625" style="32" customWidth="1"/>
    <col min="10263" max="10263" width="15.7109375" style="32" bestFit="1" customWidth="1"/>
    <col min="10264" max="10265" width="0" style="32" hidden="1" customWidth="1"/>
    <col min="10266" max="10266" width="13" style="32" customWidth="1"/>
    <col min="10267" max="10268" width="0" style="32" hidden="1" customWidth="1"/>
    <col min="10269" max="10269" width="16.5703125" style="32" customWidth="1"/>
    <col min="10270" max="10271" width="0" style="32" hidden="1" customWidth="1"/>
    <col min="10272" max="10272" width="13.85546875" style="32" customWidth="1"/>
    <col min="10273" max="10274" width="0" style="32" hidden="1" customWidth="1"/>
    <col min="10275" max="10275" width="13" style="32" customWidth="1"/>
    <col min="10276" max="10277" width="0" style="32" hidden="1" customWidth="1"/>
    <col min="10278" max="10278" width="11.42578125" style="32" customWidth="1"/>
    <col min="10279" max="10279" width="5.7109375" style="32" customWidth="1"/>
    <col min="10280" max="10280" width="11.28515625" style="32" customWidth="1"/>
    <col min="10281" max="10281" width="13.85546875" style="32" customWidth="1"/>
    <col min="10282" max="10282" width="15.42578125" style="32" bestFit="1" customWidth="1"/>
    <col min="10283" max="10283" width="14" style="32" customWidth="1"/>
    <col min="10284" max="10284" width="46.28515625" style="32" customWidth="1"/>
    <col min="10285" max="10285" width="11.28515625" style="32" customWidth="1"/>
    <col min="10286" max="10495" width="11.42578125" style="32"/>
    <col min="10496" max="10496" width="0.140625" style="32" customWidth="1"/>
    <col min="10497" max="10497" width="3.7109375" style="32" bestFit="1" customWidth="1"/>
    <col min="10498" max="10498" width="4" style="32" bestFit="1" customWidth="1"/>
    <col min="10499" max="10499" width="41" style="32" customWidth="1"/>
    <col min="10500" max="10503" width="0" style="32" hidden="1" customWidth="1"/>
    <col min="10504" max="10504" width="14.28515625" style="32" customWidth="1"/>
    <col min="10505" max="10506" width="0" style="32" hidden="1" customWidth="1"/>
    <col min="10507" max="10507" width="17" style="32" customWidth="1"/>
    <col min="10508" max="10509" width="0" style="32" hidden="1" customWidth="1"/>
    <col min="10510" max="10510" width="14.28515625" style="32" customWidth="1"/>
    <col min="10511" max="10511" width="12.7109375" style="32" customWidth="1"/>
    <col min="10512" max="10512" width="14.140625" style="32" customWidth="1"/>
    <col min="10513" max="10514" width="0" style="32" hidden="1" customWidth="1"/>
    <col min="10515" max="10515" width="13.85546875" style="32" customWidth="1"/>
    <col min="10516" max="10516" width="5.7109375" style="32" customWidth="1"/>
    <col min="10517" max="10517" width="11.28515625" style="32" customWidth="1"/>
    <col min="10518" max="10518" width="19.140625" style="32" customWidth="1"/>
    <col min="10519" max="10519" width="15.7109375" style="32" bestFit="1" customWidth="1"/>
    <col min="10520" max="10521" width="0" style="32" hidden="1" customWidth="1"/>
    <col min="10522" max="10522" width="13" style="32" customWidth="1"/>
    <col min="10523" max="10524" width="0" style="32" hidden="1" customWidth="1"/>
    <col min="10525" max="10525" width="16.5703125" style="32" customWidth="1"/>
    <col min="10526" max="10527" width="0" style="32" hidden="1" customWidth="1"/>
    <col min="10528" max="10528" width="13.85546875" style="32" customWidth="1"/>
    <col min="10529" max="10530" width="0" style="32" hidden="1" customWidth="1"/>
    <col min="10531" max="10531" width="13" style="32" customWidth="1"/>
    <col min="10532" max="10533" width="0" style="32" hidden="1" customWidth="1"/>
    <col min="10534" max="10534" width="11.42578125" style="32" customWidth="1"/>
    <col min="10535" max="10535" width="5.7109375" style="32" customWidth="1"/>
    <col min="10536" max="10536" width="11.28515625" style="32" customWidth="1"/>
    <col min="10537" max="10537" width="13.85546875" style="32" customWidth="1"/>
    <col min="10538" max="10538" width="15.42578125" style="32" bestFit="1" customWidth="1"/>
    <col min="10539" max="10539" width="14" style="32" customWidth="1"/>
    <col min="10540" max="10540" width="46.28515625" style="32" customWidth="1"/>
    <col min="10541" max="10541" width="11.28515625" style="32" customWidth="1"/>
    <col min="10542" max="10751" width="11.42578125" style="32"/>
    <col min="10752" max="10752" width="0.140625" style="32" customWidth="1"/>
    <col min="10753" max="10753" width="3.7109375" style="32" bestFit="1" customWidth="1"/>
    <col min="10754" max="10754" width="4" style="32" bestFit="1" customWidth="1"/>
    <col min="10755" max="10755" width="41" style="32" customWidth="1"/>
    <col min="10756" max="10759" width="0" style="32" hidden="1" customWidth="1"/>
    <col min="10760" max="10760" width="14.28515625" style="32" customWidth="1"/>
    <col min="10761" max="10762" width="0" style="32" hidden="1" customWidth="1"/>
    <col min="10763" max="10763" width="17" style="32" customWidth="1"/>
    <col min="10764" max="10765" width="0" style="32" hidden="1" customWidth="1"/>
    <col min="10766" max="10766" width="14.28515625" style="32" customWidth="1"/>
    <col min="10767" max="10767" width="12.7109375" style="32" customWidth="1"/>
    <col min="10768" max="10768" width="14.140625" style="32" customWidth="1"/>
    <col min="10769" max="10770" width="0" style="32" hidden="1" customWidth="1"/>
    <col min="10771" max="10771" width="13.85546875" style="32" customWidth="1"/>
    <col min="10772" max="10772" width="5.7109375" style="32" customWidth="1"/>
    <col min="10773" max="10773" width="11.28515625" style="32" customWidth="1"/>
    <col min="10774" max="10774" width="19.140625" style="32" customWidth="1"/>
    <col min="10775" max="10775" width="15.7109375" style="32" bestFit="1" customWidth="1"/>
    <col min="10776" max="10777" width="0" style="32" hidden="1" customWidth="1"/>
    <col min="10778" max="10778" width="13" style="32" customWidth="1"/>
    <col min="10779" max="10780" width="0" style="32" hidden="1" customWidth="1"/>
    <col min="10781" max="10781" width="16.5703125" style="32" customWidth="1"/>
    <col min="10782" max="10783" width="0" style="32" hidden="1" customWidth="1"/>
    <col min="10784" max="10784" width="13.85546875" style="32" customWidth="1"/>
    <col min="10785" max="10786" width="0" style="32" hidden="1" customWidth="1"/>
    <col min="10787" max="10787" width="13" style="32" customWidth="1"/>
    <col min="10788" max="10789" width="0" style="32" hidden="1" customWidth="1"/>
    <col min="10790" max="10790" width="11.42578125" style="32" customWidth="1"/>
    <col min="10791" max="10791" width="5.7109375" style="32" customWidth="1"/>
    <col min="10792" max="10792" width="11.28515625" style="32" customWidth="1"/>
    <col min="10793" max="10793" width="13.85546875" style="32" customWidth="1"/>
    <col min="10794" max="10794" width="15.42578125" style="32" bestFit="1" customWidth="1"/>
    <col min="10795" max="10795" width="14" style="32" customWidth="1"/>
    <col min="10796" max="10796" width="46.28515625" style="32" customWidth="1"/>
    <col min="10797" max="10797" width="11.28515625" style="32" customWidth="1"/>
    <col min="10798" max="11007" width="11.42578125" style="32"/>
    <col min="11008" max="11008" width="0.140625" style="32" customWidth="1"/>
    <col min="11009" max="11009" width="3.7109375" style="32" bestFit="1" customWidth="1"/>
    <col min="11010" max="11010" width="4" style="32" bestFit="1" customWidth="1"/>
    <col min="11011" max="11011" width="41" style="32" customWidth="1"/>
    <col min="11012" max="11015" width="0" style="32" hidden="1" customWidth="1"/>
    <col min="11016" max="11016" width="14.28515625" style="32" customWidth="1"/>
    <col min="11017" max="11018" width="0" style="32" hidden="1" customWidth="1"/>
    <col min="11019" max="11019" width="17" style="32" customWidth="1"/>
    <col min="11020" max="11021" width="0" style="32" hidden="1" customWidth="1"/>
    <col min="11022" max="11022" width="14.28515625" style="32" customWidth="1"/>
    <col min="11023" max="11023" width="12.7109375" style="32" customWidth="1"/>
    <col min="11024" max="11024" width="14.140625" style="32" customWidth="1"/>
    <col min="11025" max="11026" width="0" style="32" hidden="1" customWidth="1"/>
    <col min="11027" max="11027" width="13.85546875" style="32" customWidth="1"/>
    <col min="11028" max="11028" width="5.7109375" style="32" customWidth="1"/>
    <col min="11029" max="11029" width="11.28515625" style="32" customWidth="1"/>
    <col min="11030" max="11030" width="19.140625" style="32" customWidth="1"/>
    <col min="11031" max="11031" width="15.7109375" style="32" bestFit="1" customWidth="1"/>
    <col min="11032" max="11033" width="0" style="32" hidden="1" customWidth="1"/>
    <col min="11034" max="11034" width="13" style="32" customWidth="1"/>
    <col min="11035" max="11036" width="0" style="32" hidden="1" customWidth="1"/>
    <col min="11037" max="11037" width="16.5703125" style="32" customWidth="1"/>
    <col min="11038" max="11039" width="0" style="32" hidden="1" customWidth="1"/>
    <col min="11040" max="11040" width="13.85546875" style="32" customWidth="1"/>
    <col min="11041" max="11042" width="0" style="32" hidden="1" customWidth="1"/>
    <col min="11043" max="11043" width="13" style="32" customWidth="1"/>
    <col min="11044" max="11045" width="0" style="32" hidden="1" customWidth="1"/>
    <col min="11046" max="11046" width="11.42578125" style="32" customWidth="1"/>
    <col min="11047" max="11047" width="5.7109375" style="32" customWidth="1"/>
    <col min="11048" max="11048" width="11.28515625" style="32" customWidth="1"/>
    <col min="11049" max="11049" width="13.85546875" style="32" customWidth="1"/>
    <col min="11050" max="11050" width="15.42578125" style="32" bestFit="1" customWidth="1"/>
    <col min="11051" max="11051" width="14" style="32" customWidth="1"/>
    <col min="11052" max="11052" width="46.28515625" style="32" customWidth="1"/>
    <col min="11053" max="11053" width="11.28515625" style="32" customWidth="1"/>
    <col min="11054" max="11263" width="11.42578125" style="32"/>
    <col min="11264" max="11264" width="0.140625" style="32" customWidth="1"/>
    <col min="11265" max="11265" width="3.7109375" style="32" bestFit="1" customWidth="1"/>
    <col min="11266" max="11266" width="4" style="32" bestFit="1" customWidth="1"/>
    <col min="11267" max="11267" width="41" style="32" customWidth="1"/>
    <col min="11268" max="11271" width="0" style="32" hidden="1" customWidth="1"/>
    <col min="11272" max="11272" width="14.28515625" style="32" customWidth="1"/>
    <col min="11273" max="11274" width="0" style="32" hidden="1" customWidth="1"/>
    <col min="11275" max="11275" width="17" style="32" customWidth="1"/>
    <col min="11276" max="11277" width="0" style="32" hidden="1" customWidth="1"/>
    <col min="11278" max="11278" width="14.28515625" style="32" customWidth="1"/>
    <col min="11279" max="11279" width="12.7109375" style="32" customWidth="1"/>
    <col min="11280" max="11280" width="14.140625" style="32" customWidth="1"/>
    <col min="11281" max="11282" width="0" style="32" hidden="1" customWidth="1"/>
    <col min="11283" max="11283" width="13.85546875" style="32" customWidth="1"/>
    <col min="11284" max="11284" width="5.7109375" style="32" customWidth="1"/>
    <col min="11285" max="11285" width="11.28515625" style="32" customWidth="1"/>
    <col min="11286" max="11286" width="19.140625" style="32" customWidth="1"/>
    <col min="11287" max="11287" width="15.7109375" style="32" bestFit="1" customWidth="1"/>
    <col min="11288" max="11289" width="0" style="32" hidden="1" customWidth="1"/>
    <col min="11290" max="11290" width="13" style="32" customWidth="1"/>
    <col min="11291" max="11292" width="0" style="32" hidden="1" customWidth="1"/>
    <col min="11293" max="11293" width="16.5703125" style="32" customWidth="1"/>
    <col min="11294" max="11295" width="0" style="32" hidden="1" customWidth="1"/>
    <col min="11296" max="11296" width="13.85546875" style="32" customWidth="1"/>
    <col min="11297" max="11298" width="0" style="32" hidden="1" customWidth="1"/>
    <col min="11299" max="11299" width="13" style="32" customWidth="1"/>
    <col min="11300" max="11301" width="0" style="32" hidden="1" customWidth="1"/>
    <col min="11302" max="11302" width="11.42578125" style="32" customWidth="1"/>
    <col min="11303" max="11303" width="5.7109375" style="32" customWidth="1"/>
    <col min="11304" max="11304" width="11.28515625" style="32" customWidth="1"/>
    <col min="11305" max="11305" width="13.85546875" style="32" customWidth="1"/>
    <col min="11306" max="11306" width="15.42578125" style="32" bestFit="1" customWidth="1"/>
    <col min="11307" max="11307" width="14" style="32" customWidth="1"/>
    <col min="11308" max="11308" width="46.28515625" style="32" customWidth="1"/>
    <col min="11309" max="11309" width="11.28515625" style="32" customWidth="1"/>
    <col min="11310" max="11519" width="11.42578125" style="32"/>
    <col min="11520" max="11520" width="0.140625" style="32" customWidth="1"/>
    <col min="11521" max="11521" width="3.7109375" style="32" bestFit="1" customWidth="1"/>
    <col min="11522" max="11522" width="4" style="32" bestFit="1" customWidth="1"/>
    <col min="11523" max="11523" width="41" style="32" customWidth="1"/>
    <col min="11524" max="11527" width="0" style="32" hidden="1" customWidth="1"/>
    <col min="11528" max="11528" width="14.28515625" style="32" customWidth="1"/>
    <col min="11529" max="11530" width="0" style="32" hidden="1" customWidth="1"/>
    <col min="11531" max="11531" width="17" style="32" customWidth="1"/>
    <col min="11532" max="11533" width="0" style="32" hidden="1" customWidth="1"/>
    <col min="11534" max="11534" width="14.28515625" style="32" customWidth="1"/>
    <col min="11535" max="11535" width="12.7109375" style="32" customWidth="1"/>
    <col min="11536" max="11536" width="14.140625" style="32" customWidth="1"/>
    <col min="11537" max="11538" width="0" style="32" hidden="1" customWidth="1"/>
    <col min="11539" max="11539" width="13.85546875" style="32" customWidth="1"/>
    <col min="11540" max="11540" width="5.7109375" style="32" customWidth="1"/>
    <col min="11541" max="11541" width="11.28515625" style="32" customWidth="1"/>
    <col min="11542" max="11542" width="19.140625" style="32" customWidth="1"/>
    <col min="11543" max="11543" width="15.7109375" style="32" bestFit="1" customWidth="1"/>
    <col min="11544" max="11545" width="0" style="32" hidden="1" customWidth="1"/>
    <col min="11546" max="11546" width="13" style="32" customWidth="1"/>
    <col min="11547" max="11548" width="0" style="32" hidden="1" customWidth="1"/>
    <col min="11549" max="11549" width="16.5703125" style="32" customWidth="1"/>
    <col min="11550" max="11551" width="0" style="32" hidden="1" customWidth="1"/>
    <col min="11552" max="11552" width="13.85546875" style="32" customWidth="1"/>
    <col min="11553" max="11554" width="0" style="32" hidden="1" customWidth="1"/>
    <col min="11555" max="11555" width="13" style="32" customWidth="1"/>
    <col min="11556" max="11557" width="0" style="32" hidden="1" customWidth="1"/>
    <col min="11558" max="11558" width="11.42578125" style="32" customWidth="1"/>
    <col min="11559" max="11559" width="5.7109375" style="32" customWidth="1"/>
    <col min="11560" max="11560" width="11.28515625" style="32" customWidth="1"/>
    <col min="11561" max="11561" width="13.85546875" style="32" customWidth="1"/>
    <col min="11562" max="11562" width="15.42578125" style="32" bestFit="1" customWidth="1"/>
    <col min="11563" max="11563" width="14" style="32" customWidth="1"/>
    <col min="11564" max="11564" width="46.28515625" style="32" customWidth="1"/>
    <col min="11565" max="11565" width="11.28515625" style="32" customWidth="1"/>
    <col min="11566" max="11775" width="11.42578125" style="32"/>
    <col min="11776" max="11776" width="0.140625" style="32" customWidth="1"/>
    <col min="11777" max="11777" width="3.7109375" style="32" bestFit="1" customWidth="1"/>
    <col min="11778" max="11778" width="4" style="32" bestFit="1" customWidth="1"/>
    <col min="11779" max="11779" width="41" style="32" customWidth="1"/>
    <col min="11780" max="11783" width="0" style="32" hidden="1" customWidth="1"/>
    <col min="11784" max="11784" width="14.28515625" style="32" customWidth="1"/>
    <col min="11785" max="11786" width="0" style="32" hidden="1" customWidth="1"/>
    <col min="11787" max="11787" width="17" style="32" customWidth="1"/>
    <col min="11788" max="11789" width="0" style="32" hidden="1" customWidth="1"/>
    <col min="11790" max="11790" width="14.28515625" style="32" customWidth="1"/>
    <col min="11791" max="11791" width="12.7109375" style="32" customWidth="1"/>
    <col min="11792" max="11792" width="14.140625" style="32" customWidth="1"/>
    <col min="11793" max="11794" width="0" style="32" hidden="1" customWidth="1"/>
    <col min="11795" max="11795" width="13.85546875" style="32" customWidth="1"/>
    <col min="11796" max="11796" width="5.7109375" style="32" customWidth="1"/>
    <col min="11797" max="11797" width="11.28515625" style="32" customWidth="1"/>
    <col min="11798" max="11798" width="19.140625" style="32" customWidth="1"/>
    <col min="11799" max="11799" width="15.7109375" style="32" bestFit="1" customWidth="1"/>
    <col min="11800" max="11801" width="0" style="32" hidden="1" customWidth="1"/>
    <col min="11802" max="11802" width="13" style="32" customWidth="1"/>
    <col min="11803" max="11804" width="0" style="32" hidden="1" customWidth="1"/>
    <col min="11805" max="11805" width="16.5703125" style="32" customWidth="1"/>
    <col min="11806" max="11807" width="0" style="32" hidden="1" customWidth="1"/>
    <col min="11808" max="11808" width="13.85546875" style="32" customWidth="1"/>
    <col min="11809" max="11810" width="0" style="32" hidden="1" customWidth="1"/>
    <col min="11811" max="11811" width="13" style="32" customWidth="1"/>
    <col min="11812" max="11813" width="0" style="32" hidden="1" customWidth="1"/>
    <col min="11814" max="11814" width="11.42578125" style="32" customWidth="1"/>
    <col min="11815" max="11815" width="5.7109375" style="32" customWidth="1"/>
    <col min="11816" max="11816" width="11.28515625" style="32" customWidth="1"/>
    <col min="11817" max="11817" width="13.85546875" style="32" customWidth="1"/>
    <col min="11818" max="11818" width="15.42578125" style="32" bestFit="1" customWidth="1"/>
    <col min="11819" max="11819" width="14" style="32" customWidth="1"/>
    <col min="11820" max="11820" width="46.28515625" style="32" customWidth="1"/>
    <col min="11821" max="11821" width="11.28515625" style="32" customWidth="1"/>
    <col min="11822" max="12031" width="11.42578125" style="32"/>
    <col min="12032" max="12032" width="0.140625" style="32" customWidth="1"/>
    <col min="12033" max="12033" width="3.7109375" style="32" bestFit="1" customWidth="1"/>
    <col min="12034" max="12034" width="4" style="32" bestFit="1" customWidth="1"/>
    <col min="12035" max="12035" width="41" style="32" customWidth="1"/>
    <col min="12036" max="12039" width="0" style="32" hidden="1" customWidth="1"/>
    <col min="12040" max="12040" width="14.28515625" style="32" customWidth="1"/>
    <col min="12041" max="12042" width="0" style="32" hidden="1" customWidth="1"/>
    <col min="12043" max="12043" width="17" style="32" customWidth="1"/>
    <col min="12044" max="12045" width="0" style="32" hidden="1" customWidth="1"/>
    <col min="12046" max="12046" width="14.28515625" style="32" customWidth="1"/>
    <col min="12047" max="12047" width="12.7109375" style="32" customWidth="1"/>
    <col min="12048" max="12048" width="14.140625" style="32" customWidth="1"/>
    <col min="12049" max="12050" width="0" style="32" hidden="1" customWidth="1"/>
    <col min="12051" max="12051" width="13.85546875" style="32" customWidth="1"/>
    <col min="12052" max="12052" width="5.7109375" style="32" customWidth="1"/>
    <col min="12053" max="12053" width="11.28515625" style="32" customWidth="1"/>
    <col min="12054" max="12054" width="19.140625" style="32" customWidth="1"/>
    <col min="12055" max="12055" width="15.7109375" style="32" bestFit="1" customWidth="1"/>
    <col min="12056" max="12057" width="0" style="32" hidden="1" customWidth="1"/>
    <col min="12058" max="12058" width="13" style="32" customWidth="1"/>
    <col min="12059" max="12060" width="0" style="32" hidden="1" customWidth="1"/>
    <col min="12061" max="12061" width="16.5703125" style="32" customWidth="1"/>
    <col min="12062" max="12063" width="0" style="32" hidden="1" customWidth="1"/>
    <col min="12064" max="12064" width="13.85546875" style="32" customWidth="1"/>
    <col min="12065" max="12066" width="0" style="32" hidden="1" customWidth="1"/>
    <col min="12067" max="12067" width="13" style="32" customWidth="1"/>
    <col min="12068" max="12069" width="0" style="32" hidden="1" customWidth="1"/>
    <col min="12070" max="12070" width="11.42578125" style="32" customWidth="1"/>
    <col min="12071" max="12071" width="5.7109375" style="32" customWidth="1"/>
    <col min="12072" max="12072" width="11.28515625" style="32" customWidth="1"/>
    <col min="12073" max="12073" width="13.85546875" style="32" customWidth="1"/>
    <col min="12074" max="12074" width="15.42578125" style="32" bestFit="1" customWidth="1"/>
    <col min="12075" max="12075" width="14" style="32" customWidth="1"/>
    <col min="12076" max="12076" width="46.28515625" style="32" customWidth="1"/>
    <col min="12077" max="12077" width="11.28515625" style="32" customWidth="1"/>
    <col min="12078" max="12287" width="11.42578125" style="32"/>
    <col min="12288" max="12288" width="0.140625" style="32" customWidth="1"/>
    <col min="12289" max="12289" width="3.7109375" style="32" bestFit="1" customWidth="1"/>
    <col min="12290" max="12290" width="4" style="32" bestFit="1" customWidth="1"/>
    <col min="12291" max="12291" width="41" style="32" customWidth="1"/>
    <col min="12292" max="12295" width="0" style="32" hidden="1" customWidth="1"/>
    <col min="12296" max="12296" width="14.28515625" style="32" customWidth="1"/>
    <col min="12297" max="12298" width="0" style="32" hidden="1" customWidth="1"/>
    <col min="12299" max="12299" width="17" style="32" customWidth="1"/>
    <col min="12300" max="12301" width="0" style="32" hidden="1" customWidth="1"/>
    <col min="12302" max="12302" width="14.28515625" style="32" customWidth="1"/>
    <col min="12303" max="12303" width="12.7109375" style="32" customWidth="1"/>
    <col min="12304" max="12304" width="14.140625" style="32" customWidth="1"/>
    <col min="12305" max="12306" width="0" style="32" hidden="1" customWidth="1"/>
    <col min="12307" max="12307" width="13.85546875" style="32" customWidth="1"/>
    <col min="12308" max="12308" width="5.7109375" style="32" customWidth="1"/>
    <col min="12309" max="12309" width="11.28515625" style="32" customWidth="1"/>
    <col min="12310" max="12310" width="19.140625" style="32" customWidth="1"/>
    <col min="12311" max="12311" width="15.7109375" style="32" bestFit="1" customWidth="1"/>
    <col min="12312" max="12313" width="0" style="32" hidden="1" customWidth="1"/>
    <col min="12314" max="12314" width="13" style="32" customWidth="1"/>
    <col min="12315" max="12316" width="0" style="32" hidden="1" customWidth="1"/>
    <col min="12317" max="12317" width="16.5703125" style="32" customWidth="1"/>
    <col min="12318" max="12319" width="0" style="32" hidden="1" customWidth="1"/>
    <col min="12320" max="12320" width="13.85546875" style="32" customWidth="1"/>
    <col min="12321" max="12322" width="0" style="32" hidden="1" customWidth="1"/>
    <col min="12323" max="12323" width="13" style="32" customWidth="1"/>
    <col min="12324" max="12325" width="0" style="32" hidden="1" customWidth="1"/>
    <col min="12326" max="12326" width="11.42578125" style="32" customWidth="1"/>
    <col min="12327" max="12327" width="5.7109375" style="32" customWidth="1"/>
    <col min="12328" max="12328" width="11.28515625" style="32" customWidth="1"/>
    <col min="12329" max="12329" width="13.85546875" style="32" customWidth="1"/>
    <col min="12330" max="12330" width="15.42578125" style="32" bestFit="1" customWidth="1"/>
    <col min="12331" max="12331" width="14" style="32" customWidth="1"/>
    <col min="12332" max="12332" width="46.28515625" style="32" customWidth="1"/>
    <col min="12333" max="12333" width="11.28515625" style="32" customWidth="1"/>
    <col min="12334" max="12543" width="11.42578125" style="32"/>
    <col min="12544" max="12544" width="0.140625" style="32" customWidth="1"/>
    <col min="12545" max="12545" width="3.7109375" style="32" bestFit="1" customWidth="1"/>
    <col min="12546" max="12546" width="4" style="32" bestFit="1" customWidth="1"/>
    <col min="12547" max="12547" width="41" style="32" customWidth="1"/>
    <col min="12548" max="12551" width="0" style="32" hidden="1" customWidth="1"/>
    <col min="12552" max="12552" width="14.28515625" style="32" customWidth="1"/>
    <col min="12553" max="12554" width="0" style="32" hidden="1" customWidth="1"/>
    <col min="12555" max="12555" width="17" style="32" customWidth="1"/>
    <col min="12556" max="12557" width="0" style="32" hidden="1" customWidth="1"/>
    <col min="12558" max="12558" width="14.28515625" style="32" customWidth="1"/>
    <col min="12559" max="12559" width="12.7109375" style="32" customWidth="1"/>
    <col min="12560" max="12560" width="14.140625" style="32" customWidth="1"/>
    <col min="12561" max="12562" width="0" style="32" hidden="1" customWidth="1"/>
    <col min="12563" max="12563" width="13.85546875" style="32" customWidth="1"/>
    <col min="12564" max="12564" width="5.7109375" style="32" customWidth="1"/>
    <col min="12565" max="12565" width="11.28515625" style="32" customWidth="1"/>
    <col min="12566" max="12566" width="19.140625" style="32" customWidth="1"/>
    <col min="12567" max="12567" width="15.7109375" style="32" bestFit="1" customWidth="1"/>
    <col min="12568" max="12569" width="0" style="32" hidden="1" customWidth="1"/>
    <col min="12570" max="12570" width="13" style="32" customWidth="1"/>
    <col min="12571" max="12572" width="0" style="32" hidden="1" customWidth="1"/>
    <col min="12573" max="12573" width="16.5703125" style="32" customWidth="1"/>
    <col min="12574" max="12575" width="0" style="32" hidden="1" customWidth="1"/>
    <col min="12576" max="12576" width="13.85546875" style="32" customWidth="1"/>
    <col min="12577" max="12578" width="0" style="32" hidden="1" customWidth="1"/>
    <col min="12579" max="12579" width="13" style="32" customWidth="1"/>
    <col min="12580" max="12581" width="0" style="32" hidden="1" customWidth="1"/>
    <col min="12582" max="12582" width="11.42578125" style="32" customWidth="1"/>
    <col min="12583" max="12583" width="5.7109375" style="32" customWidth="1"/>
    <col min="12584" max="12584" width="11.28515625" style="32" customWidth="1"/>
    <col min="12585" max="12585" width="13.85546875" style="32" customWidth="1"/>
    <col min="12586" max="12586" width="15.42578125" style="32" bestFit="1" customWidth="1"/>
    <col min="12587" max="12587" width="14" style="32" customWidth="1"/>
    <col min="12588" max="12588" width="46.28515625" style="32" customWidth="1"/>
    <col min="12589" max="12589" width="11.28515625" style="32" customWidth="1"/>
    <col min="12590" max="12799" width="11.42578125" style="32"/>
    <col min="12800" max="12800" width="0.140625" style="32" customWidth="1"/>
    <col min="12801" max="12801" width="3.7109375" style="32" bestFit="1" customWidth="1"/>
    <col min="12802" max="12802" width="4" style="32" bestFit="1" customWidth="1"/>
    <col min="12803" max="12803" width="41" style="32" customWidth="1"/>
    <col min="12804" max="12807" width="0" style="32" hidden="1" customWidth="1"/>
    <col min="12808" max="12808" width="14.28515625" style="32" customWidth="1"/>
    <col min="12809" max="12810" width="0" style="32" hidden="1" customWidth="1"/>
    <col min="12811" max="12811" width="17" style="32" customWidth="1"/>
    <col min="12812" max="12813" width="0" style="32" hidden="1" customWidth="1"/>
    <col min="12814" max="12814" width="14.28515625" style="32" customWidth="1"/>
    <col min="12815" max="12815" width="12.7109375" style="32" customWidth="1"/>
    <col min="12816" max="12816" width="14.140625" style="32" customWidth="1"/>
    <col min="12817" max="12818" width="0" style="32" hidden="1" customWidth="1"/>
    <col min="12819" max="12819" width="13.85546875" style="32" customWidth="1"/>
    <col min="12820" max="12820" width="5.7109375" style="32" customWidth="1"/>
    <col min="12821" max="12821" width="11.28515625" style="32" customWidth="1"/>
    <col min="12822" max="12822" width="19.140625" style="32" customWidth="1"/>
    <col min="12823" max="12823" width="15.7109375" style="32" bestFit="1" customWidth="1"/>
    <col min="12824" max="12825" width="0" style="32" hidden="1" customWidth="1"/>
    <col min="12826" max="12826" width="13" style="32" customWidth="1"/>
    <col min="12827" max="12828" width="0" style="32" hidden="1" customWidth="1"/>
    <col min="12829" max="12829" width="16.5703125" style="32" customWidth="1"/>
    <col min="12830" max="12831" width="0" style="32" hidden="1" customWidth="1"/>
    <col min="12832" max="12832" width="13.85546875" style="32" customWidth="1"/>
    <col min="12833" max="12834" width="0" style="32" hidden="1" customWidth="1"/>
    <col min="12835" max="12835" width="13" style="32" customWidth="1"/>
    <col min="12836" max="12837" width="0" style="32" hidden="1" customWidth="1"/>
    <col min="12838" max="12838" width="11.42578125" style="32" customWidth="1"/>
    <col min="12839" max="12839" width="5.7109375" style="32" customWidth="1"/>
    <col min="12840" max="12840" width="11.28515625" style="32" customWidth="1"/>
    <col min="12841" max="12841" width="13.85546875" style="32" customWidth="1"/>
    <col min="12842" max="12842" width="15.42578125" style="32" bestFit="1" customWidth="1"/>
    <col min="12843" max="12843" width="14" style="32" customWidth="1"/>
    <col min="12844" max="12844" width="46.28515625" style="32" customWidth="1"/>
    <col min="12845" max="12845" width="11.28515625" style="32" customWidth="1"/>
    <col min="12846" max="13055" width="11.42578125" style="32"/>
    <col min="13056" max="13056" width="0.140625" style="32" customWidth="1"/>
    <col min="13057" max="13057" width="3.7109375" style="32" bestFit="1" customWidth="1"/>
    <col min="13058" max="13058" width="4" style="32" bestFit="1" customWidth="1"/>
    <col min="13059" max="13059" width="41" style="32" customWidth="1"/>
    <col min="13060" max="13063" width="0" style="32" hidden="1" customWidth="1"/>
    <col min="13064" max="13064" width="14.28515625" style="32" customWidth="1"/>
    <col min="13065" max="13066" width="0" style="32" hidden="1" customWidth="1"/>
    <col min="13067" max="13067" width="17" style="32" customWidth="1"/>
    <col min="13068" max="13069" width="0" style="32" hidden="1" customWidth="1"/>
    <col min="13070" max="13070" width="14.28515625" style="32" customWidth="1"/>
    <col min="13071" max="13071" width="12.7109375" style="32" customWidth="1"/>
    <col min="13072" max="13072" width="14.140625" style="32" customWidth="1"/>
    <col min="13073" max="13074" width="0" style="32" hidden="1" customWidth="1"/>
    <col min="13075" max="13075" width="13.85546875" style="32" customWidth="1"/>
    <col min="13076" max="13076" width="5.7109375" style="32" customWidth="1"/>
    <col min="13077" max="13077" width="11.28515625" style="32" customWidth="1"/>
    <col min="13078" max="13078" width="19.140625" style="32" customWidth="1"/>
    <col min="13079" max="13079" width="15.7109375" style="32" bestFit="1" customWidth="1"/>
    <col min="13080" max="13081" width="0" style="32" hidden="1" customWidth="1"/>
    <col min="13082" max="13082" width="13" style="32" customWidth="1"/>
    <col min="13083" max="13084" width="0" style="32" hidden="1" customWidth="1"/>
    <col min="13085" max="13085" width="16.5703125" style="32" customWidth="1"/>
    <col min="13086" max="13087" width="0" style="32" hidden="1" customWidth="1"/>
    <col min="13088" max="13088" width="13.85546875" style="32" customWidth="1"/>
    <col min="13089" max="13090" width="0" style="32" hidden="1" customWidth="1"/>
    <col min="13091" max="13091" width="13" style="32" customWidth="1"/>
    <col min="13092" max="13093" width="0" style="32" hidden="1" customWidth="1"/>
    <col min="13094" max="13094" width="11.42578125" style="32" customWidth="1"/>
    <col min="13095" max="13095" width="5.7109375" style="32" customWidth="1"/>
    <col min="13096" max="13096" width="11.28515625" style="32" customWidth="1"/>
    <col min="13097" max="13097" width="13.85546875" style="32" customWidth="1"/>
    <col min="13098" max="13098" width="15.42578125" style="32" bestFit="1" customWidth="1"/>
    <col min="13099" max="13099" width="14" style="32" customWidth="1"/>
    <col min="13100" max="13100" width="46.28515625" style="32" customWidth="1"/>
    <col min="13101" max="13101" width="11.28515625" style="32" customWidth="1"/>
    <col min="13102" max="13311" width="11.42578125" style="32"/>
    <col min="13312" max="13312" width="0.140625" style="32" customWidth="1"/>
    <col min="13313" max="13313" width="3.7109375" style="32" bestFit="1" customWidth="1"/>
    <col min="13314" max="13314" width="4" style="32" bestFit="1" customWidth="1"/>
    <col min="13315" max="13315" width="41" style="32" customWidth="1"/>
    <col min="13316" max="13319" width="0" style="32" hidden="1" customWidth="1"/>
    <col min="13320" max="13320" width="14.28515625" style="32" customWidth="1"/>
    <col min="13321" max="13322" width="0" style="32" hidden="1" customWidth="1"/>
    <col min="13323" max="13323" width="17" style="32" customWidth="1"/>
    <col min="13324" max="13325" width="0" style="32" hidden="1" customWidth="1"/>
    <col min="13326" max="13326" width="14.28515625" style="32" customWidth="1"/>
    <col min="13327" max="13327" width="12.7109375" style="32" customWidth="1"/>
    <col min="13328" max="13328" width="14.140625" style="32" customWidth="1"/>
    <col min="13329" max="13330" width="0" style="32" hidden="1" customWidth="1"/>
    <col min="13331" max="13331" width="13.85546875" style="32" customWidth="1"/>
    <col min="13332" max="13332" width="5.7109375" style="32" customWidth="1"/>
    <col min="13333" max="13333" width="11.28515625" style="32" customWidth="1"/>
    <col min="13334" max="13334" width="19.140625" style="32" customWidth="1"/>
    <col min="13335" max="13335" width="15.7109375" style="32" bestFit="1" customWidth="1"/>
    <col min="13336" max="13337" width="0" style="32" hidden="1" customWidth="1"/>
    <col min="13338" max="13338" width="13" style="32" customWidth="1"/>
    <col min="13339" max="13340" width="0" style="32" hidden="1" customWidth="1"/>
    <col min="13341" max="13341" width="16.5703125" style="32" customWidth="1"/>
    <col min="13342" max="13343" width="0" style="32" hidden="1" customWidth="1"/>
    <col min="13344" max="13344" width="13.85546875" style="32" customWidth="1"/>
    <col min="13345" max="13346" width="0" style="32" hidden="1" customWidth="1"/>
    <col min="13347" max="13347" width="13" style="32" customWidth="1"/>
    <col min="13348" max="13349" width="0" style="32" hidden="1" customWidth="1"/>
    <col min="13350" max="13350" width="11.42578125" style="32" customWidth="1"/>
    <col min="13351" max="13351" width="5.7109375" style="32" customWidth="1"/>
    <col min="13352" max="13352" width="11.28515625" style="32" customWidth="1"/>
    <col min="13353" max="13353" width="13.85546875" style="32" customWidth="1"/>
    <col min="13354" max="13354" width="15.42578125" style="32" bestFit="1" customWidth="1"/>
    <col min="13355" max="13355" width="14" style="32" customWidth="1"/>
    <col min="13356" max="13356" width="46.28515625" style="32" customWidth="1"/>
    <col min="13357" max="13357" width="11.28515625" style="32" customWidth="1"/>
    <col min="13358" max="13567" width="11.42578125" style="32"/>
    <col min="13568" max="13568" width="0.140625" style="32" customWidth="1"/>
    <col min="13569" max="13569" width="3.7109375" style="32" bestFit="1" customWidth="1"/>
    <col min="13570" max="13570" width="4" style="32" bestFit="1" customWidth="1"/>
    <col min="13571" max="13571" width="41" style="32" customWidth="1"/>
    <col min="13572" max="13575" width="0" style="32" hidden="1" customWidth="1"/>
    <col min="13576" max="13576" width="14.28515625" style="32" customWidth="1"/>
    <col min="13577" max="13578" width="0" style="32" hidden="1" customWidth="1"/>
    <col min="13579" max="13579" width="17" style="32" customWidth="1"/>
    <col min="13580" max="13581" width="0" style="32" hidden="1" customWidth="1"/>
    <col min="13582" max="13582" width="14.28515625" style="32" customWidth="1"/>
    <col min="13583" max="13583" width="12.7109375" style="32" customWidth="1"/>
    <col min="13584" max="13584" width="14.140625" style="32" customWidth="1"/>
    <col min="13585" max="13586" width="0" style="32" hidden="1" customWidth="1"/>
    <col min="13587" max="13587" width="13.85546875" style="32" customWidth="1"/>
    <col min="13588" max="13588" width="5.7109375" style="32" customWidth="1"/>
    <col min="13589" max="13589" width="11.28515625" style="32" customWidth="1"/>
    <col min="13590" max="13590" width="19.140625" style="32" customWidth="1"/>
    <col min="13591" max="13591" width="15.7109375" style="32" bestFit="1" customWidth="1"/>
    <col min="13592" max="13593" width="0" style="32" hidden="1" customWidth="1"/>
    <col min="13594" max="13594" width="13" style="32" customWidth="1"/>
    <col min="13595" max="13596" width="0" style="32" hidden="1" customWidth="1"/>
    <col min="13597" max="13597" width="16.5703125" style="32" customWidth="1"/>
    <col min="13598" max="13599" width="0" style="32" hidden="1" customWidth="1"/>
    <col min="13600" max="13600" width="13.85546875" style="32" customWidth="1"/>
    <col min="13601" max="13602" width="0" style="32" hidden="1" customWidth="1"/>
    <col min="13603" max="13603" width="13" style="32" customWidth="1"/>
    <col min="13604" max="13605" width="0" style="32" hidden="1" customWidth="1"/>
    <col min="13606" max="13606" width="11.42578125" style="32" customWidth="1"/>
    <col min="13607" max="13607" width="5.7109375" style="32" customWidth="1"/>
    <col min="13608" max="13608" width="11.28515625" style="32" customWidth="1"/>
    <col min="13609" max="13609" width="13.85546875" style="32" customWidth="1"/>
    <col min="13610" max="13610" width="15.42578125" style="32" bestFit="1" customWidth="1"/>
    <col min="13611" max="13611" width="14" style="32" customWidth="1"/>
    <col min="13612" max="13612" width="46.28515625" style="32" customWidth="1"/>
    <col min="13613" max="13613" width="11.28515625" style="32" customWidth="1"/>
    <col min="13614" max="13823" width="11.42578125" style="32"/>
    <col min="13824" max="13824" width="0.140625" style="32" customWidth="1"/>
    <col min="13825" max="13825" width="3.7109375" style="32" bestFit="1" customWidth="1"/>
    <col min="13826" max="13826" width="4" style="32" bestFit="1" customWidth="1"/>
    <col min="13827" max="13827" width="41" style="32" customWidth="1"/>
    <col min="13828" max="13831" width="0" style="32" hidden="1" customWidth="1"/>
    <col min="13832" max="13832" width="14.28515625" style="32" customWidth="1"/>
    <col min="13833" max="13834" width="0" style="32" hidden="1" customWidth="1"/>
    <col min="13835" max="13835" width="17" style="32" customWidth="1"/>
    <col min="13836" max="13837" width="0" style="32" hidden="1" customWidth="1"/>
    <col min="13838" max="13838" width="14.28515625" style="32" customWidth="1"/>
    <col min="13839" max="13839" width="12.7109375" style="32" customWidth="1"/>
    <col min="13840" max="13840" width="14.140625" style="32" customWidth="1"/>
    <col min="13841" max="13842" width="0" style="32" hidden="1" customWidth="1"/>
    <col min="13843" max="13843" width="13.85546875" style="32" customWidth="1"/>
    <col min="13844" max="13844" width="5.7109375" style="32" customWidth="1"/>
    <col min="13845" max="13845" width="11.28515625" style="32" customWidth="1"/>
    <col min="13846" max="13846" width="19.140625" style="32" customWidth="1"/>
    <col min="13847" max="13847" width="15.7109375" style="32" bestFit="1" customWidth="1"/>
    <col min="13848" max="13849" width="0" style="32" hidden="1" customWidth="1"/>
    <col min="13850" max="13850" width="13" style="32" customWidth="1"/>
    <col min="13851" max="13852" width="0" style="32" hidden="1" customWidth="1"/>
    <col min="13853" max="13853" width="16.5703125" style="32" customWidth="1"/>
    <col min="13854" max="13855" width="0" style="32" hidden="1" customWidth="1"/>
    <col min="13856" max="13856" width="13.85546875" style="32" customWidth="1"/>
    <col min="13857" max="13858" width="0" style="32" hidden="1" customWidth="1"/>
    <col min="13859" max="13859" width="13" style="32" customWidth="1"/>
    <col min="13860" max="13861" width="0" style="32" hidden="1" customWidth="1"/>
    <col min="13862" max="13862" width="11.42578125" style="32" customWidth="1"/>
    <col min="13863" max="13863" width="5.7109375" style="32" customWidth="1"/>
    <col min="13864" max="13864" width="11.28515625" style="32" customWidth="1"/>
    <col min="13865" max="13865" width="13.85546875" style="32" customWidth="1"/>
    <col min="13866" max="13866" width="15.42578125" style="32" bestFit="1" customWidth="1"/>
    <col min="13867" max="13867" width="14" style="32" customWidth="1"/>
    <col min="13868" max="13868" width="46.28515625" style="32" customWidth="1"/>
    <col min="13869" max="13869" width="11.28515625" style="32" customWidth="1"/>
    <col min="13870" max="14079" width="11.42578125" style="32"/>
    <col min="14080" max="14080" width="0.140625" style="32" customWidth="1"/>
    <col min="14081" max="14081" width="3.7109375" style="32" bestFit="1" customWidth="1"/>
    <col min="14082" max="14082" width="4" style="32" bestFit="1" customWidth="1"/>
    <col min="14083" max="14083" width="41" style="32" customWidth="1"/>
    <col min="14084" max="14087" width="0" style="32" hidden="1" customWidth="1"/>
    <col min="14088" max="14088" width="14.28515625" style="32" customWidth="1"/>
    <col min="14089" max="14090" width="0" style="32" hidden="1" customWidth="1"/>
    <col min="14091" max="14091" width="17" style="32" customWidth="1"/>
    <col min="14092" max="14093" width="0" style="32" hidden="1" customWidth="1"/>
    <col min="14094" max="14094" width="14.28515625" style="32" customWidth="1"/>
    <col min="14095" max="14095" width="12.7109375" style="32" customWidth="1"/>
    <col min="14096" max="14096" width="14.140625" style="32" customWidth="1"/>
    <col min="14097" max="14098" width="0" style="32" hidden="1" customWidth="1"/>
    <col min="14099" max="14099" width="13.85546875" style="32" customWidth="1"/>
    <col min="14100" max="14100" width="5.7109375" style="32" customWidth="1"/>
    <col min="14101" max="14101" width="11.28515625" style="32" customWidth="1"/>
    <col min="14102" max="14102" width="19.140625" style="32" customWidth="1"/>
    <col min="14103" max="14103" width="15.7109375" style="32" bestFit="1" customWidth="1"/>
    <col min="14104" max="14105" width="0" style="32" hidden="1" customWidth="1"/>
    <col min="14106" max="14106" width="13" style="32" customWidth="1"/>
    <col min="14107" max="14108" width="0" style="32" hidden="1" customWidth="1"/>
    <col min="14109" max="14109" width="16.5703125" style="32" customWidth="1"/>
    <col min="14110" max="14111" width="0" style="32" hidden="1" customWidth="1"/>
    <col min="14112" max="14112" width="13.85546875" style="32" customWidth="1"/>
    <col min="14113" max="14114" width="0" style="32" hidden="1" customWidth="1"/>
    <col min="14115" max="14115" width="13" style="32" customWidth="1"/>
    <col min="14116" max="14117" width="0" style="32" hidden="1" customWidth="1"/>
    <col min="14118" max="14118" width="11.42578125" style="32" customWidth="1"/>
    <col min="14119" max="14119" width="5.7109375" style="32" customWidth="1"/>
    <col min="14120" max="14120" width="11.28515625" style="32" customWidth="1"/>
    <col min="14121" max="14121" width="13.85546875" style="32" customWidth="1"/>
    <col min="14122" max="14122" width="15.42578125" style="32" bestFit="1" customWidth="1"/>
    <col min="14123" max="14123" width="14" style="32" customWidth="1"/>
    <col min="14124" max="14124" width="46.28515625" style="32" customWidth="1"/>
    <col min="14125" max="14125" width="11.28515625" style="32" customWidth="1"/>
    <col min="14126" max="14335" width="11.42578125" style="32"/>
    <col min="14336" max="14336" width="0.140625" style="32" customWidth="1"/>
    <col min="14337" max="14337" width="3.7109375" style="32" bestFit="1" customWidth="1"/>
    <col min="14338" max="14338" width="4" style="32" bestFit="1" customWidth="1"/>
    <col min="14339" max="14339" width="41" style="32" customWidth="1"/>
    <col min="14340" max="14343" width="0" style="32" hidden="1" customWidth="1"/>
    <col min="14344" max="14344" width="14.28515625" style="32" customWidth="1"/>
    <col min="14345" max="14346" width="0" style="32" hidden="1" customWidth="1"/>
    <col min="14347" max="14347" width="17" style="32" customWidth="1"/>
    <col min="14348" max="14349" width="0" style="32" hidden="1" customWidth="1"/>
    <col min="14350" max="14350" width="14.28515625" style="32" customWidth="1"/>
    <col min="14351" max="14351" width="12.7109375" style="32" customWidth="1"/>
    <col min="14352" max="14352" width="14.140625" style="32" customWidth="1"/>
    <col min="14353" max="14354" width="0" style="32" hidden="1" customWidth="1"/>
    <col min="14355" max="14355" width="13.85546875" style="32" customWidth="1"/>
    <col min="14356" max="14356" width="5.7109375" style="32" customWidth="1"/>
    <col min="14357" max="14357" width="11.28515625" style="32" customWidth="1"/>
    <col min="14358" max="14358" width="19.140625" style="32" customWidth="1"/>
    <col min="14359" max="14359" width="15.7109375" style="32" bestFit="1" customWidth="1"/>
    <col min="14360" max="14361" width="0" style="32" hidden="1" customWidth="1"/>
    <col min="14362" max="14362" width="13" style="32" customWidth="1"/>
    <col min="14363" max="14364" width="0" style="32" hidden="1" customWidth="1"/>
    <col min="14365" max="14365" width="16.5703125" style="32" customWidth="1"/>
    <col min="14366" max="14367" width="0" style="32" hidden="1" customWidth="1"/>
    <col min="14368" max="14368" width="13.85546875" style="32" customWidth="1"/>
    <col min="14369" max="14370" width="0" style="32" hidden="1" customWidth="1"/>
    <col min="14371" max="14371" width="13" style="32" customWidth="1"/>
    <col min="14372" max="14373" width="0" style="32" hidden="1" customWidth="1"/>
    <col min="14374" max="14374" width="11.42578125" style="32" customWidth="1"/>
    <col min="14375" max="14375" width="5.7109375" style="32" customWidth="1"/>
    <col min="14376" max="14376" width="11.28515625" style="32" customWidth="1"/>
    <col min="14377" max="14377" width="13.85546875" style="32" customWidth="1"/>
    <col min="14378" max="14378" width="15.42578125" style="32" bestFit="1" customWidth="1"/>
    <col min="14379" max="14379" width="14" style="32" customWidth="1"/>
    <col min="14380" max="14380" width="46.28515625" style="32" customWidth="1"/>
    <col min="14381" max="14381" width="11.28515625" style="32" customWidth="1"/>
    <col min="14382" max="14591" width="11.42578125" style="32"/>
    <col min="14592" max="14592" width="0.140625" style="32" customWidth="1"/>
    <col min="14593" max="14593" width="3.7109375" style="32" bestFit="1" customWidth="1"/>
    <col min="14594" max="14594" width="4" style="32" bestFit="1" customWidth="1"/>
    <col min="14595" max="14595" width="41" style="32" customWidth="1"/>
    <col min="14596" max="14599" width="0" style="32" hidden="1" customWidth="1"/>
    <col min="14600" max="14600" width="14.28515625" style="32" customWidth="1"/>
    <col min="14601" max="14602" width="0" style="32" hidden="1" customWidth="1"/>
    <col min="14603" max="14603" width="17" style="32" customWidth="1"/>
    <col min="14604" max="14605" width="0" style="32" hidden="1" customWidth="1"/>
    <col min="14606" max="14606" width="14.28515625" style="32" customWidth="1"/>
    <col min="14607" max="14607" width="12.7109375" style="32" customWidth="1"/>
    <col min="14608" max="14608" width="14.140625" style="32" customWidth="1"/>
    <col min="14609" max="14610" width="0" style="32" hidden="1" customWidth="1"/>
    <col min="14611" max="14611" width="13.85546875" style="32" customWidth="1"/>
    <col min="14612" max="14612" width="5.7109375" style="32" customWidth="1"/>
    <col min="14613" max="14613" width="11.28515625" style="32" customWidth="1"/>
    <col min="14614" max="14614" width="19.140625" style="32" customWidth="1"/>
    <col min="14615" max="14615" width="15.7109375" style="32" bestFit="1" customWidth="1"/>
    <col min="14616" max="14617" width="0" style="32" hidden="1" customWidth="1"/>
    <col min="14618" max="14618" width="13" style="32" customWidth="1"/>
    <col min="14619" max="14620" width="0" style="32" hidden="1" customWidth="1"/>
    <col min="14621" max="14621" width="16.5703125" style="32" customWidth="1"/>
    <col min="14622" max="14623" width="0" style="32" hidden="1" customWidth="1"/>
    <col min="14624" max="14624" width="13.85546875" style="32" customWidth="1"/>
    <col min="14625" max="14626" width="0" style="32" hidden="1" customWidth="1"/>
    <col min="14627" max="14627" width="13" style="32" customWidth="1"/>
    <col min="14628" max="14629" width="0" style="32" hidden="1" customWidth="1"/>
    <col min="14630" max="14630" width="11.42578125" style="32" customWidth="1"/>
    <col min="14631" max="14631" width="5.7109375" style="32" customWidth="1"/>
    <col min="14632" max="14632" width="11.28515625" style="32" customWidth="1"/>
    <col min="14633" max="14633" width="13.85546875" style="32" customWidth="1"/>
    <col min="14634" max="14634" width="15.42578125" style="32" bestFit="1" customWidth="1"/>
    <col min="14635" max="14635" width="14" style="32" customWidth="1"/>
    <col min="14636" max="14636" width="46.28515625" style="32" customWidth="1"/>
    <col min="14637" max="14637" width="11.28515625" style="32" customWidth="1"/>
    <col min="14638" max="14847" width="11.42578125" style="32"/>
    <col min="14848" max="14848" width="0.140625" style="32" customWidth="1"/>
    <col min="14849" max="14849" width="3.7109375" style="32" bestFit="1" customWidth="1"/>
    <col min="14850" max="14850" width="4" style="32" bestFit="1" customWidth="1"/>
    <col min="14851" max="14851" width="41" style="32" customWidth="1"/>
    <col min="14852" max="14855" width="0" style="32" hidden="1" customWidth="1"/>
    <col min="14856" max="14856" width="14.28515625" style="32" customWidth="1"/>
    <col min="14857" max="14858" width="0" style="32" hidden="1" customWidth="1"/>
    <col min="14859" max="14859" width="17" style="32" customWidth="1"/>
    <col min="14860" max="14861" width="0" style="32" hidden="1" customWidth="1"/>
    <col min="14862" max="14862" width="14.28515625" style="32" customWidth="1"/>
    <col min="14863" max="14863" width="12.7109375" style="32" customWidth="1"/>
    <col min="14864" max="14864" width="14.140625" style="32" customWidth="1"/>
    <col min="14865" max="14866" width="0" style="32" hidden="1" customWidth="1"/>
    <col min="14867" max="14867" width="13.85546875" style="32" customWidth="1"/>
    <col min="14868" max="14868" width="5.7109375" style="32" customWidth="1"/>
    <col min="14869" max="14869" width="11.28515625" style="32" customWidth="1"/>
    <col min="14870" max="14870" width="19.140625" style="32" customWidth="1"/>
    <col min="14871" max="14871" width="15.7109375" style="32" bestFit="1" customWidth="1"/>
    <col min="14872" max="14873" width="0" style="32" hidden="1" customWidth="1"/>
    <col min="14874" max="14874" width="13" style="32" customWidth="1"/>
    <col min="14875" max="14876" width="0" style="32" hidden="1" customWidth="1"/>
    <col min="14877" max="14877" width="16.5703125" style="32" customWidth="1"/>
    <col min="14878" max="14879" width="0" style="32" hidden="1" customWidth="1"/>
    <col min="14880" max="14880" width="13.85546875" style="32" customWidth="1"/>
    <col min="14881" max="14882" width="0" style="32" hidden="1" customWidth="1"/>
    <col min="14883" max="14883" width="13" style="32" customWidth="1"/>
    <col min="14884" max="14885" width="0" style="32" hidden="1" customWidth="1"/>
    <col min="14886" max="14886" width="11.42578125" style="32" customWidth="1"/>
    <col min="14887" max="14887" width="5.7109375" style="32" customWidth="1"/>
    <col min="14888" max="14888" width="11.28515625" style="32" customWidth="1"/>
    <col min="14889" max="14889" width="13.85546875" style="32" customWidth="1"/>
    <col min="14890" max="14890" width="15.42578125" style="32" bestFit="1" customWidth="1"/>
    <col min="14891" max="14891" width="14" style="32" customWidth="1"/>
    <col min="14892" max="14892" width="46.28515625" style="32" customWidth="1"/>
    <col min="14893" max="14893" width="11.28515625" style="32" customWidth="1"/>
    <col min="14894" max="15103" width="11.42578125" style="32"/>
    <col min="15104" max="15104" width="0.140625" style="32" customWidth="1"/>
    <col min="15105" max="15105" width="3.7109375" style="32" bestFit="1" customWidth="1"/>
    <col min="15106" max="15106" width="4" style="32" bestFit="1" customWidth="1"/>
    <col min="15107" max="15107" width="41" style="32" customWidth="1"/>
    <col min="15108" max="15111" width="0" style="32" hidden="1" customWidth="1"/>
    <col min="15112" max="15112" width="14.28515625" style="32" customWidth="1"/>
    <col min="15113" max="15114" width="0" style="32" hidden="1" customWidth="1"/>
    <col min="15115" max="15115" width="17" style="32" customWidth="1"/>
    <col min="15116" max="15117" width="0" style="32" hidden="1" customWidth="1"/>
    <col min="15118" max="15118" width="14.28515625" style="32" customWidth="1"/>
    <col min="15119" max="15119" width="12.7109375" style="32" customWidth="1"/>
    <col min="15120" max="15120" width="14.140625" style="32" customWidth="1"/>
    <col min="15121" max="15122" width="0" style="32" hidden="1" customWidth="1"/>
    <col min="15123" max="15123" width="13.85546875" style="32" customWidth="1"/>
    <col min="15124" max="15124" width="5.7109375" style="32" customWidth="1"/>
    <col min="15125" max="15125" width="11.28515625" style="32" customWidth="1"/>
    <col min="15126" max="15126" width="19.140625" style="32" customWidth="1"/>
    <col min="15127" max="15127" width="15.7109375" style="32" bestFit="1" customWidth="1"/>
    <col min="15128" max="15129" width="0" style="32" hidden="1" customWidth="1"/>
    <col min="15130" max="15130" width="13" style="32" customWidth="1"/>
    <col min="15131" max="15132" width="0" style="32" hidden="1" customWidth="1"/>
    <col min="15133" max="15133" width="16.5703125" style="32" customWidth="1"/>
    <col min="15134" max="15135" width="0" style="32" hidden="1" customWidth="1"/>
    <col min="15136" max="15136" width="13.85546875" style="32" customWidth="1"/>
    <col min="15137" max="15138" width="0" style="32" hidden="1" customWidth="1"/>
    <col min="15139" max="15139" width="13" style="32" customWidth="1"/>
    <col min="15140" max="15141" width="0" style="32" hidden="1" customWidth="1"/>
    <col min="15142" max="15142" width="11.42578125" style="32" customWidth="1"/>
    <col min="15143" max="15143" width="5.7109375" style="32" customWidth="1"/>
    <col min="15144" max="15144" width="11.28515625" style="32" customWidth="1"/>
    <col min="15145" max="15145" width="13.85546875" style="32" customWidth="1"/>
    <col min="15146" max="15146" width="15.42578125" style="32" bestFit="1" customWidth="1"/>
    <col min="15147" max="15147" width="14" style="32" customWidth="1"/>
    <col min="15148" max="15148" width="46.28515625" style="32" customWidth="1"/>
    <col min="15149" max="15149" width="11.28515625" style="32" customWidth="1"/>
    <col min="15150" max="15359" width="11.42578125" style="32"/>
    <col min="15360" max="15360" width="0.140625" style="32" customWidth="1"/>
    <col min="15361" max="15361" width="3.7109375" style="32" bestFit="1" customWidth="1"/>
    <col min="15362" max="15362" width="4" style="32" bestFit="1" customWidth="1"/>
    <col min="15363" max="15363" width="41" style="32" customWidth="1"/>
    <col min="15364" max="15367" width="0" style="32" hidden="1" customWidth="1"/>
    <col min="15368" max="15368" width="14.28515625" style="32" customWidth="1"/>
    <col min="15369" max="15370" width="0" style="32" hidden="1" customWidth="1"/>
    <col min="15371" max="15371" width="17" style="32" customWidth="1"/>
    <col min="15372" max="15373" width="0" style="32" hidden="1" customWidth="1"/>
    <col min="15374" max="15374" width="14.28515625" style="32" customWidth="1"/>
    <col min="15375" max="15375" width="12.7109375" style="32" customWidth="1"/>
    <col min="15376" max="15376" width="14.140625" style="32" customWidth="1"/>
    <col min="15377" max="15378" width="0" style="32" hidden="1" customWidth="1"/>
    <col min="15379" max="15379" width="13.85546875" style="32" customWidth="1"/>
    <col min="15380" max="15380" width="5.7109375" style="32" customWidth="1"/>
    <col min="15381" max="15381" width="11.28515625" style="32" customWidth="1"/>
    <col min="15382" max="15382" width="19.140625" style="32" customWidth="1"/>
    <col min="15383" max="15383" width="15.7109375" style="32" bestFit="1" customWidth="1"/>
    <col min="15384" max="15385" width="0" style="32" hidden="1" customWidth="1"/>
    <col min="15386" max="15386" width="13" style="32" customWidth="1"/>
    <col min="15387" max="15388" width="0" style="32" hidden="1" customWidth="1"/>
    <col min="15389" max="15389" width="16.5703125" style="32" customWidth="1"/>
    <col min="15390" max="15391" width="0" style="32" hidden="1" customWidth="1"/>
    <col min="15392" max="15392" width="13.85546875" style="32" customWidth="1"/>
    <col min="15393" max="15394" width="0" style="32" hidden="1" customWidth="1"/>
    <col min="15395" max="15395" width="13" style="32" customWidth="1"/>
    <col min="15396" max="15397" width="0" style="32" hidden="1" customWidth="1"/>
    <col min="15398" max="15398" width="11.42578125" style="32" customWidth="1"/>
    <col min="15399" max="15399" width="5.7109375" style="32" customWidth="1"/>
    <col min="15400" max="15400" width="11.28515625" style="32" customWidth="1"/>
    <col min="15401" max="15401" width="13.85546875" style="32" customWidth="1"/>
    <col min="15402" max="15402" width="15.42578125" style="32" bestFit="1" customWidth="1"/>
    <col min="15403" max="15403" width="14" style="32" customWidth="1"/>
    <col min="15404" max="15404" width="46.28515625" style="32" customWidth="1"/>
    <col min="15405" max="15405" width="11.28515625" style="32" customWidth="1"/>
    <col min="15406" max="15615" width="11.42578125" style="32"/>
    <col min="15616" max="15616" width="0.140625" style="32" customWidth="1"/>
    <col min="15617" max="15617" width="3.7109375" style="32" bestFit="1" customWidth="1"/>
    <col min="15618" max="15618" width="4" style="32" bestFit="1" customWidth="1"/>
    <col min="15619" max="15619" width="41" style="32" customWidth="1"/>
    <col min="15620" max="15623" width="0" style="32" hidden="1" customWidth="1"/>
    <col min="15624" max="15624" width="14.28515625" style="32" customWidth="1"/>
    <col min="15625" max="15626" width="0" style="32" hidden="1" customWidth="1"/>
    <col min="15627" max="15627" width="17" style="32" customWidth="1"/>
    <col min="15628" max="15629" width="0" style="32" hidden="1" customWidth="1"/>
    <col min="15630" max="15630" width="14.28515625" style="32" customWidth="1"/>
    <col min="15631" max="15631" width="12.7109375" style="32" customWidth="1"/>
    <col min="15632" max="15632" width="14.140625" style="32" customWidth="1"/>
    <col min="15633" max="15634" width="0" style="32" hidden="1" customWidth="1"/>
    <col min="15635" max="15635" width="13.85546875" style="32" customWidth="1"/>
    <col min="15636" max="15636" width="5.7109375" style="32" customWidth="1"/>
    <col min="15637" max="15637" width="11.28515625" style="32" customWidth="1"/>
    <col min="15638" max="15638" width="19.140625" style="32" customWidth="1"/>
    <col min="15639" max="15639" width="15.7109375" style="32" bestFit="1" customWidth="1"/>
    <col min="15640" max="15641" width="0" style="32" hidden="1" customWidth="1"/>
    <col min="15642" max="15642" width="13" style="32" customWidth="1"/>
    <col min="15643" max="15644" width="0" style="32" hidden="1" customWidth="1"/>
    <col min="15645" max="15645" width="16.5703125" style="32" customWidth="1"/>
    <col min="15646" max="15647" width="0" style="32" hidden="1" customWidth="1"/>
    <col min="15648" max="15648" width="13.85546875" style="32" customWidth="1"/>
    <col min="15649" max="15650" width="0" style="32" hidden="1" customWidth="1"/>
    <col min="15651" max="15651" width="13" style="32" customWidth="1"/>
    <col min="15652" max="15653" width="0" style="32" hidden="1" customWidth="1"/>
    <col min="15654" max="15654" width="11.42578125" style="32" customWidth="1"/>
    <col min="15655" max="15655" width="5.7109375" style="32" customWidth="1"/>
    <col min="15656" max="15656" width="11.28515625" style="32" customWidth="1"/>
    <col min="15657" max="15657" width="13.85546875" style="32" customWidth="1"/>
    <col min="15658" max="15658" width="15.42578125" style="32" bestFit="1" customWidth="1"/>
    <col min="15659" max="15659" width="14" style="32" customWidth="1"/>
    <col min="15660" max="15660" width="46.28515625" style="32" customWidth="1"/>
    <col min="15661" max="15661" width="11.28515625" style="32" customWidth="1"/>
    <col min="15662" max="15871" width="11.42578125" style="32"/>
    <col min="15872" max="15872" width="0.140625" style="32" customWidth="1"/>
    <col min="15873" max="15873" width="3.7109375" style="32" bestFit="1" customWidth="1"/>
    <col min="15874" max="15874" width="4" style="32" bestFit="1" customWidth="1"/>
    <col min="15875" max="15875" width="41" style="32" customWidth="1"/>
    <col min="15876" max="15879" width="0" style="32" hidden="1" customWidth="1"/>
    <col min="15880" max="15880" width="14.28515625" style="32" customWidth="1"/>
    <col min="15881" max="15882" width="0" style="32" hidden="1" customWidth="1"/>
    <col min="15883" max="15883" width="17" style="32" customWidth="1"/>
    <col min="15884" max="15885" width="0" style="32" hidden="1" customWidth="1"/>
    <col min="15886" max="15886" width="14.28515625" style="32" customWidth="1"/>
    <col min="15887" max="15887" width="12.7109375" style="32" customWidth="1"/>
    <col min="15888" max="15888" width="14.140625" style="32" customWidth="1"/>
    <col min="15889" max="15890" width="0" style="32" hidden="1" customWidth="1"/>
    <col min="15891" max="15891" width="13.85546875" style="32" customWidth="1"/>
    <col min="15892" max="15892" width="5.7109375" style="32" customWidth="1"/>
    <col min="15893" max="15893" width="11.28515625" style="32" customWidth="1"/>
    <col min="15894" max="15894" width="19.140625" style="32" customWidth="1"/>
    <col min="15895" max="15895" width="15.7109375" style="32" bestFit="1" customWidth="1"/>
    <col min="15896" max="15897" width="0" style="32" hidden="1" customWidth="1"/>
    <col min="15898" max="15898" width="13" style="32" customWidth="1"/>
    <col min="15899" max="15900" width="0" style="32" hidden="1" customWidth="1"/>
    <col min="15901" max="15901" width="16.5703125" style="32" customWidth="1"/>
    <col min="15902" max="15903" width="0" style="32" hidden="1" customWidth="1"/>
    <col min="15904" max="15904" width="13.85546875" style="32" customWidth="1"/>
    <col min="15905" max="15906" width="0" style="32" hidden="1" customWidth="1"/>
    <col min="15907" max="15907" width="13" style="32" customWidth="1"/>
    <col min="15908" max="15909" width="0" style="32" hidden="1" customWidth="1"/>
    <col min="15910" max="15910" width="11.42578125" style="32" customWidth="1"/>
    <col min="15911" max="15911" width="5.7109375" style="32" customWidth="1"/>
    <col min="15912" max="15912" width="11.28515625" style="32" customWidth="1"/>
    <col min="15913" max="15913" width="13.85546875" style="32" customWidth="1"/>
    <col min="15914" max="15914" width="15.42578125" style="32" bestFit="1" customWidth="1"/>
    <col min="15915" max="15915" width="14" style="32" customWidth="1"/>
    <col min="15916" max="15916" width="46.28515625" style="32" customWidth="1"/>
    <col min="15917" max="15917" width="11.28515625" style="32" customWidth="1"/>
    <col min="15918" max="16127" width="11.42578125" style="32"/>
    <col min="16128" max="16128" width="0.140625" style="32" customWidth="1"/>
    <col min="16129" max="16129" width="3.7109375" style="32" bestFit="1" customWidth="1"/>
    <col min="16130" max="16130" width="4" style="32" bestFit="1" customWidth="1"/>
    <col min="16131" max="16131" width="41" style="32" customWidth="1"/>
    <col min="16132" max="16135" width="0" style="32" hidden="1" customWidth="1"/>
    <col min="16136" max="16136" width="14.28515625" style="32" customWidth="1"/>
    <col min="16137" max="16138" width="0" style="32" hidden="1" customWidth="1"/>
    <col min="16139" max="16139" width="17" style="32" customWidth="1"/>
    <col min="16140" max="16141" width="0" style="32" hidden="1" customWidth="1"/>
    <col min="16142" max="16142" width="14.28515625" style="32" customWidth="1"/>
    <col min="16143" max="16143" width="12.7109375" style="32" customWidth="1"/>
    <col min="16144" max="16144" width="14.140625" style="32" customWidth="1"/>
    <col min="16145" max="16146" width="0" style="32" hidden="1" customWidth="1"/>
    <col min="16147" max="16147" width="13.85546875" style="32" customWidth="1"/>
    <col min="16148" max="16148" width="5.7109375" style="32" customWidth="1"/>
    <col min="16149" max="16149" width="11.28515625" style="32" customWidth="1"/>
    <col min="16150" max="16150" width="19.140625" style="32" customWidth="1"/>
    <col min="16151" max="16151" width="15.7109375" style="32" bestFit="1" customWidth="1"/>
    <col min="16152" max="16153" width="0" style="32" hidden="1" customWidth="1"/>
    <col min="16154" max="16154" width="13" style="32" customWidth="1"/>
    <col min="16155" max="16156" width="0" style="32" hidden="1" customWidth="1"/>
    <col min="16157" max="16157" width="16.5703125" style="32" customWidth="1"/>
    <col min="16158" max="16159" width="0" style="32" hidden="1" customWidth="1"/>
    <col min="16160" max="16160" width="13.85546875" style="32" customWidth="1"/>
    <col min="16161" max="16162" width="0" style="32" hidden="1" customWidth="1"/>
    <col min="16163" max="16163" width="13" style="32" customWidth="1"/>
    <col min="16164" max="16165" width="0" style="32" hidden="1" customWidth="1"/>
    <col min="16166" max="16166" width="11.42578125" style="32" customWidth="1"/>
    <col min="16167" max="16167" width="5.7109375" style="32" customWidth="1"/>
    <col min="16168" max="16168" width="11.28515625" style="32" customWidth="1"/>
    <col min="16169" max="16169" width="13.85546875" style="32" customWidth="1"/>
    <col min="16170" max="16170" width="15.42578125" style="32" bestFit="1" customWidth="1"/>
    <col min="16171" max="16171" width="14" style="32" customWidth="1"/>
    <col min="16172" max="16172" width="46.28515625" style="32" customWidth="1"/>
    <col min="16173" max="16173" width="11.28515625" style="32" customWidth="1"/>
    <col min="16174" max="16384" width="11.42578125" style="32"/>
  </cols>
  <sheetData>
    <row r="2" spans="1:45" ht="35.25" customHeight="1" x14ac:dyDescent="0.25">
      <c r="C2" s="323" t="s">
        <v>194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</row>
    <row r="3" spans="1:45" ht="13.5" thickBot="1" x14ac:dyDescent="0.3">
      <c r="C3" s="33"/>
      <c r="D3" s="33"/>
      <c r="E3" s="34"/>
      <c r="F3" s="34"/>
      <c r="G3" s="34"/>
      <c r="H3" s="34"/>
      <c r="I3" s="34"/>
      <c r="J3" s="34"/>
      <c r="K3" s="34"/>
      <c r="L3" s="34"/>
      <c r="M3" s="121"/>
      <c r="N3" s="34"/>
      <c r="O3" s="34"/>
      <c r="P3" s="34"/>
      <c r="Q3" s="34"/>
      <c r="R3" s="121"/>
      <c r="S3" s="34"/>
      <c r="T3" s="34"/>
      <c r="U3" s="121"/>
      <c r="V3" s="34"/>
      <c r="W3" s="34"/>
      <c r="X3" s="34"/>
      <c r="Y3" s="121"/>
      <c r="Z3" s="34"/>
      <c r="AA3" s="34"/>
      <c r="AB3" s="121"/>
      <c r="AC3" s="34"/>
      <c r="AD3" s="34"/>
      <c r="AE3" s="121"/>
      <c r="AF3" s="34"/>
      <c r="AG3" s="34"/>
      <c r="AH3" s="121"/>
      <c r="AI3" s="34"/>
      <c r="AJ3" s="34"/>
      <c r="AK3" s="121"/>
      <c r="AL3" s="34"/>
      <c r="AM3" s="34"/>
      <c r="AN3" s="121"/>
      <c r="AO3" s="34"/>
      <c r="AP3" s="34"/>
      <c r="AQ3" s="34"/>
    </row>
    <row r="4" spans="1:45" s="35" customFormat="1" ht="48.75" customHeight="1" thickBot="1" x14ac:dyDescent="0.35">
      <c r="A4" s="35" t="s">
        <v>1</v>
      </c>
      <c r="B4" s="330" t="s">
        <v>1</v>
      </c>
      <c r="C4" s="331"/>
      <c r="D4" s="38" t="s">
        <v>2</v>
      </c>
      <c r="E4" s="37" t="s">
        <v>106</v>
      </c>
      <c r="F4" s="37" t="s">
        <v>107</v>
      </c>
      <c r="G4" s="233" t="s">
        <v>247</v>
      </c>
      <c r="H4" s="37" t="s">
        <v>110</v>
      </c>
      <c r="I4" s="37" t="s">
        <v>106</v>
      </c>
      <c r="J4" s="37" t="s">
        <v>107</v>
      </c>
      <c r="K4" s="37" t="s">
        <v>111</v>
      </c>
      <c r="L4" s="37" t="s">
        <v>106</v>
      </c>
      <c r="M4" s="85" t="s">
        <v>107</v>
      </c>
      <c r="N4" s="37" t="s">
        <v>112</v>
      </c>
      <c r="O4" s="37" t="s">
        <v>6</v>
      </c>
      <c r="P4" s="37" t="s">
        <v>7</v>
      </c>
      <c r="Q4" s="37" t="s">
        <v>106</v>
      </c>
      <c r="R4" s="85" t="s">
        <v>107</v>
      </c>
      <c r="S4" s="37" t="s">
        <v>113</v>
      </c>
      <c r="T4" s="86" t="s">
        <v>106</v>
      </c>
      <c r="U4" s="87" t="s">
        <v>107</v>
      </c>
      <c r="V4" s="86" t="s">
        <v>195</v>
      </c>
      <c r="W4" s="247" t="s">
        <v>254</v>
      </c>
      <c r="X4" s="37" t="s">
        <v>106</v>
      </c>
      <c r="Y4" s="85" t="s">
        <v>107</v>
      </c>
      <c r="Z4" s="37" t="s">
        <v>115</v>
      </c>
      <c r="AA4" s="37" t="s">
        <v>106</v>
      </c>
      <c r="AB4" s="85" t="s">
        <v>107</v>
      </c>
      <c r="AC4" s="37" t="s">
        <v>88</v>
      </c>
      <c r="AD4" s="37" t="s">
        <v>106</v>
      </c>
      <c r="AE4" s="85" t="s">
        <v>107</v>
      </c>
      <c r="AF4" s="37" t="s">
        <v>116</v>
      </c>
      <c r="AG4" s="37" t="s">
        <v>106</v>
      </c>
      <c r="AH4" s="85" t="s">
        <v>107</v>
      </c>
      <c r="AI4" s="37" t="s">
        <v>117</v>
      </c>
      <c r="AJ4" s="37" t="s">
        <v>106</v>
      </c>
      <c r="AK4" s="85" t="s">
        <v>107</v>
      </c>
      <c r="AL4" s="37" t="s">
        <v>118</v>
      </c>
      <c r="AM4" s="86" t="s">
        <v>106</v>
      </c>
      <c r="AN4" s="87" t="s">
        <v>107</v>
      </c>
      <c r="AO4" s="86" t="s">
        <v>88</v>
      </c>
      <c r="AP4" s="247" t="s">
        <v>255</v>
      </c>
      <c r="AQ4" s="248" t="s">
        <v>256</v>
      </c>
      <c r="AR4" s="88" t="s">
        <v>14</v>
      </c>
    </row>
    <row r="5" spans="1:45" s="46" customFormat="1" ht="30" customHeight="1" x14ac:dyDescent="0.25">
      <c r="A5" s="39" t="s">
        <v>15</v>
      </c>
      <c r="B5" s="58" t="s">
        <v>128</v>
      </c>
      <c r="C5" s="146" t="s">
        <v>129</v>
      </c>
      <c r="D5" s="40" t="s">
        <v>19</v>
      </c>
      <c r="E5" s="41" t="s">
        <v>131</v>
      </c>
      <c r="F5" s="41" t="s">
        <v>132</v>
      </c>
      <c r="G5" s="234" t="s">
        <v>249</v>
      </c>
      <c r="H5" s="41">
        <v>6322.35</v>
      </c>
      <c r="I5" s="41" t="s">
        <v>131</v>
      </c>
      <c r="J5" s="147">
        <v>1311</v>
      </c>
      <c r="K5" s="42">
        <v>129.52000000000001</v>
      </c>
      <c r="L5" s="41" t="s">
        <v>131</v>
      </c>
      <c r="M5" s="147">
        <v>1713</v>
      </c>
      <c r="N5" s="41">
        <v>351.5</v>
      </c>
      <c r="O5" s="42">
        <v>406.32</v>
      </c>
      <c r="P5" s="42">
        <f t="shared" ref="P5:P34" si="0">(H5*3%)</f>
        <v>189.6705</v>
      </c>
      <c r="Q5" s="41" t="s">
        <v>131</v>
      </c>
      <c r="R5" s="147">
        <v>1712</v>
      </c>
      <c r="S5" s="43">
        <f t="shared" ref="S5:S33" si="1">(O5+P5)</f>
        <v>595.9905</v>
      </c>
      <c r="T5" s="41" t="s">
        <v>131</v>
      </c>
      <c r="U5" s="147">
        <v>1322</v>
      </c>
      <c r="V5" s="43">
        <v>4214.8999999999996</v>
      </c>
      <c r="W5" s="43">
        <f>H5+K5+N5+S5+V5</f>
        <v>11614.2605</v>
      </c>
      <c r="X5" s="41" t="s">
        <v>133</v>
      </c>
      <c r="Y5" s="147">
        <v>1431</v>
      </c>
      <c r="Z5" s="43">
        <f t="shared" ref="Z5:Z16" si="2">(H5*8.5%)</f>
        <v>537.39975000000004</v>
      </c>
      <c r="AA5" s="41" t="s">
        <v>133</v>
      </c>
      <c r="AB5" s="148" t="s">
        <v>134</v>
      </c>
      <c r="AC5" s="42">
        <v>306</v>
      </c>
      <c r="AD5" s="41" t="s">
        <v>133</v>
      </c>
      <c r="AE5" s="148" t="s">
        <v>135</v>
      </c>
      <c r="AF5" s="42">
        <v>1933.61</v>
      </c>
      <c r="AG5" s="41" t="s">
        <v>133</v>
      </c>
      <c r="AH5" s="148" t="s">
        <v>136</v>
      </c>
      <c r="AI5" s="42">
        <f t="shared" ref="AI5:AI10" si="3">(H5*1%)</f>
        <v>63.223500000000008</v>
      </c>
      <c r="AJ5" s="41" t="s">
        <v>133</v>
      </c>
      <c r="AK5" s="148" t="s">
        <v>137</v>
      </c>
      <c r="AL5" s="42">
        <v>0</v>
      </c>
      <c r="AM5" s="41" t="s">
        <v>133</v>
      </c>
      <c r="AN5" s="148">
        <v>3921</v>
      </c>
      <c r="AO5" s="42">
        <v>-900.3</v>
      </c>
      <c r="AP5" s="43">
        <f>(Z5+AC5+AF5+AI5+AL5+AO5)</f>
        <v>1939.9332500000003</v>
      </c>
      <c r="AQ5" s="149">
        <f t="shared" ref="AQ5:AQ33" si="4">(W5-AP5)</f>
        <v>9674.3272500000003</v>
      </c>
      <c r="AR5" s="150"/>
    </row>
    <row r="6" spans="1:45" s="46" customFormat="1" ht="29.25" customHeight="1" x14ac:dyDescent="0.25">
      <c r="A6" s="39" t="s">
        <v>18</v>
      </c>
      <c r="B6" s="39" t="s">
        <v>128</v>
      </c>
      <c r="C6" s="151" t="s">
        <v>139</v>
      </c>
      <c r="D6" s="40" t="s">
        <v>22</v>
      </c>
      <c r="E6" s="41" t="s">
        <v>131</v>
      </c>
      <c r="F6" s="41" t="s">
        <v>132</v>
      </c>
      <c r="G6" s="234" t="s">
        <v>250</v>
      </c>
      <c r="H6" s="41">
        <v>6322.35</v>
      </c>
      <c r="I6" s="41" t="s">
        <v>131</v>
      </c>
      <c r="J6" s="147">
        <v>1311</v>
      </c>
      <c r="K6" s="42">
        <v>161.9</v>
      </c>
      <c r="L6" s="41" t="s">
        <v>131</v>
      </c>
      <c r="M6" s="147">
        <v>1713</v>
      </c>
      <c r="N6" s="41">
        <v>351.5</v>
      </c>
      <c r="O6" s="42">
        <v>406.32</v>
      </c>
      <c r="P6" s="42">
        <f t="shared" si="0"/>
        <v>189.6705</v>
      </c>
      <c r="Q6" s="41" t="s">
        <v>131</v>
      </c>
      <c r="R6" s="147">
        <v>1712</v>
      </c>
      <c r="S6" s="43">
        <f t="shared" si="1"/>
        <v>595.9905</v>
      </c>
      <c r="T6" s="41" t="s">
        <v>131</v>
      </c>
      <c r="U6" s="147">
        <v>1322</v>
      </c>
      <c r="V6" s="43">
        <v>0</v>
      </c>
      <c r="W6" s="43">
        <f t="shared" ref="W6:W34" si="5">H6+K6+N6+S6+V6</f>
        <v>7431.7404999999999</v>
      </c>
      <c r="X6" s="41" t="s">
        <v>133</v>
      </c>
      <c r="Y6" s="147">
        <v>1431</v>
      </c>
      <c r="Z6" s="43">
        <f t="shared" si="2"/>
        <v>537.39975000000004</v>
      </c>
      <c r="AA6" s="41" t="s">
        <v>133</v>
      </c>
      <c r="AB6" s="148" t="s">
        <v>134</v>
      </c>
      <c r="AC6" s="42">
        <v>1427.66</v>
      </c>
      <c r="AD6" s="41" t="s">
        <v>133</v>
      </c>
      <c r="AE6" s="148" t="s">
        <v>135</v>
      </c>
      <c r="AF6" s="42">
        <v>1040.23</v>
      </c>
      <c r="AG6" s="41" t="s">
        <v>133</v>
      </c>
      <c r="AH6" s="148" t="s">
        <v>136</v>
      </c>
      <c r="AI6" s="42">
        <f t="shared" si="3"/>
        <v>63.223500000000008</v>
      </c>
      <c r="AJ6" s="41" t="s">
        <v>133</v>
      </c>
      <c r="AK6" s="148" t="s">
        <v>137</v>
      </c>
      <c r="AL6" s="42">
        <v>0</v>
      </c>
      <c r="AM6" s="41" t="s">
        <v>133</v>
      </c>
      <c r="AN6" s="148">
        <v>3921</v>
      </c>
      <c r="AO6" s="42">
        <v>0</v>
      </c>
      <c r="AP6" s="43">
        <f t="shared" ref="AP6:AP33" si="6">(Z6+AC6+AF6+AI6+AL6+AO6)</f>
        <v>3068.51325</v>
      </c>
      <c r="AQ6" s="149">
        <f t="shared" si="4"/>
        <v>4363.2272499999999</v>
      </c>
      <c r="AR6" s="152"/>
    </row>
    <row r="7" spans="1:45" s="46" customFormat="1" ht="30" customHeight="1" x14ac:dyDescent="0.25">
      <c r="A7" s="39" t="s">
        <v>20</v>
      </c>
      <c r="B7" s="39" t="s">
        <v>128</v>
      </c>
      <c r="C7" s="151" t="s">
        <v>140</v>
      </c>
      <c r="D7" s="40" t="s">
        <v>24</v>
      </c>
      <c r="E7" s="41" t="s">
        <v>131</v>
      </c>
      <c r="F7" s="41" t="s">
        <v>132</v>
      </c>
      <c r="G7" s="234" t="s">
        <v>250</v>
      </c>
      <c r="H7" s="41">
        <v>7563.23</v>
      </c>
      <c r="I7" s="41" t="s">
        <v>131</v>
      </c>
      <c r="J7" s="147">
        <v>1311</v>
      </c>
      <c r="K7" s="42">
        <v>161.9</v>
      </c>
      <c r="L7" s="41" t="s">
        <v>131</v>
      </c>
      <c r="M7" s="147">
        <v>1713</v>
      </c>
      <c r="N7" s="41">
        <v>282.08999999999997</v>
      </c>
      <c r="O7" s="42">
        <v>418.44</v>
      </c>
      <c r="P7" s="42">
        <f t="shared" si="0"/>
        <v>226.89689999999999</v>
      </c>
      <c r="Q7" s="41" t="s">
        <v>131</v>
      </c>
      <c r="R7" s="147">
        <v>1712</v>
      </c>
      <c r="S7" s="43">
        <f t="shared" si="1"/>
        <v>645.33690000000001</v>
      </c>
      <c r="T7" s="41" t="s">
        <v>131</v>
      </c>
      <c r="U7" s="147">
        <v>1322</v>
      </c>
      <c r="V7" s="43">
        <v>0</v>
      </c>
      <c r="W7" s="43">
        <f t="shared" si="5"/>
        <v>8652.5568999999996</v>
      </c>
      <c r="X7" s="41" t="s">
        <v>133</v>
      </c>
      <c r="Y7" s="147">
        <v>1431</v>
      </c>
      <c r="Z7" s="43">
        <f t="shared" si="2"/>
        <v>642.87455</v>
      </c>
      <c r="AA7" s="41" t="s">
        <v>133</v>
      </c>
      <c r="AB7" s="148" t="s">
        <v>134</v>
      </c>
      <c r="AC7" s="42">
        <v>1146.1500000000001</v>
      </c>
      <c r="AD7" s="41" t="s">
        <v>133</v>
      </c>
      <c r="AE7" s="148" t="s">
        <v>135</v>
      </c>
      <c r="AF7" s="42">
        <v>1301</v>
      </c>
      <c r="AG7" s="41" t="s">
        <v>133</v>
      </c>
      <c r="AH7" s="148" t="s">
        <v>136</v>
      </c>
      <c r="AI7" s="42">
        <f t="shared" si="3"/>
        <v>75.632300000000001</v>
      </c>
      <c r="AJ7" s="41" t="s">
        <v>133</v>
      </c>
      <c r="AK7" s="148" t="s">
        <v>137</v>
      </c>
      <c r="AL7" s="42">
        <v>0</v>
      </c>
      <c r="AM7" s="41" t="s">
        <v>133</v>
      </c>
      <c r="AN7" s="148">
        <v>3921</v>
      </c>
      <c r="AO7" s="42">
        <v>0</v>
      </c>
      <c r="AP7" s="43">
        <f t="shared" si="6"/>
        <v>3165.6568500000003</v>
      </c>
      <c r="AQ7" s="149">
        <f t="shared" si="4"/>
        <v>5486.9000499999993</v>
      </c>
      <c r="AR7" s="152"/>
    </row>
    <row r="8" spans="1:45" s="46" customFormat="1" ht="30" customHeight="1" x14ac:dyDescent="0.25">
      <c r="A8" s="39" t="s">
        <v>21</v>
      </c>
      <c r="B8" s="39" t="s">
        <v>128</v>
      </c>
      <c r="C8" s="151" t="s">
        <v>142</v>
      </c>
      <c r="D8" s="40" t="s">
        <v>26</v>
      </c>
      <c r="E8" s="41" t="s">
        <v>131</v>
      </c>
      <c r="F8" s="41" t="s">
        <v>132</v>
      </c>
      <c r="G8" s="234" t="s">
        <v>248</v>
      </c>
      <c r="H8" s="41">
        <v>6322.35</v>
      </c>
      <c r="I8" s="41" t="s">
        <v>131</v>
      </c>
      <c r="J8" s="147">
        <v>1311</v>
      </c>
      <c r="K8" s="42">
        <v>194.28</v>
      </c>
      <c r="L8" s="41" t="s">
        <v>131</v>
      </c>
      <c r="M8" s="147">
        <v>1713</v>
      </c>
      <c r="N8" s="41">
        <v>351.5</v>
      </c>
      <c r="O8" s="42">
        <v>406.32</v>
      </c>
      <c r="P8" s="42">
        <f t="shared" si="0"/>
        <v>189.6705</v>
      </c>
      <c r="Q8" s="41" t="s">
        <v>131</v>
      </c>
      <c r="R8" s="147">
        <v>1712</v>
      </c>
      <c r="S8" s="43">
        <f t="shared" si="1"/>
        <v>595.9905</v>
      </c>
      <c r="T8" s="41" t="s">
        <v>131</v>
      </c>
      <c r="U8" s="147">
        <v>1322</v>
      </c>
      <c r="V8" s="43">
        <v>0</v>
      </c>
      <c r="W8" s="43">
        <f t="shared" si="5"/>
        <v>7464.1205</v>
      </c>
      <c r="X8" s="41" t="s">
        <v>133</v>
      </c>
      <c r="Y8" s="147">
        <v>1431</v>
      </c>
      <c r="Z8" s="43">
        <f t="shared" si="2"/>
        <v>537.39975000000004</v>
      </c>
      <c r="AA8" s="41" t="s">
        <v>133</v>
      </c>
      <c r="AB8" s="148" t="s">
        <v>134</v>
      </c>
      <c r="AC8" s="42">
        <v>1542</v>
      </c>
      <c r="AD8" s="41" t="s">
        <v>133</v>
      </c>
      <c r="AE8" s="148" t="s">
        <v>135</v>
      </c>
      <c r="AF8" s="42">
        <v>1047.1500000000001</v>
      </c>
      <c r="AG8" s="41" t="s">
        <v>133</v>
      </c>
      <c r="AH8" s="148" t="s">
        <v>136</v>
      </c>
      <c r="AI8" s="42">
        <f t="shared" si="3"/>
        <v>63.223500000000008</v>
      </c>
      <c r="AJ8" s="41" t="s">
        <v>133</v>
      </c>
      <c r="AK8" s="148" t="s">
        <v>137</v>
      </c>
      <c r="AL8" s="42">
        <v>0</v>
      </c>
      <c r="AM8" s="41" t="s">
        <v>133</v>
      </c>
      <c r="AN8" s="148">
        <v>3921</v>
      </c>
      <c r="AO8" s="42">
        <v>0</v>
      </c>
      <c r="AP8" s="43">
        <f t="shared" si="6"/>
        <v>3189.7732500000002</v>
      </c>
      <c r="AQ8" s="149">
        <f t="shared" si="4"/>
        <v>4274.3472499999998</v>
      </c>
      <c r="AR8" s="152"/>
    </row>
    <row r="9" spans="1:45" s="46" customFormat="1" ht="30" customHeight="1" x14ac:dyDescent="0.25">
      <c r="A9" s="39" t="s">
        <v>23</v>
      </c>
      <c r="B9" s="39" t="s">
        <v>128</v>
      </c>
      <c r="C9" s="151" t="s">
        <v>143</v>
      </c>
      <c r="D9" s="40" t="s">
        <v>28</v>
      </c>
      <c r="E9" s="41" t="s">
        <v>131</v>
      </c>
      <c r="F9" s="41" t="s">
        <v>132</v>
      </c>
      <c r="G9" s="234" t="s">
        <v>250</v>
      </c>
      <c r="H9" s="41">
        <v>7563.23</v>
      </c>
      <c r="I9" s="41" t="s">
        <v>131</v>
      </c>
      <c r="J9" s="147">
        <v>1311</v>
      </c>
      <c r="K9" s="42">
        <v>161.9</v>
      </c>
      <c r="L9" s="41" t="s">
        <v>131</v>
      </c>
      <c r="M9" s="147">
        <v>1713</v>
      </c>
      <c r="N9" s="41">
        <v>282.08999999999997</v>
      </c>
      <c r="O9" s="42">
        <v>418.44</v>
      </c>
      <c r="P9" s="42">
        <f t="shared" si="0"/>
        <v>226.89689999999999</v>
      </c>
      <c r="Q9" s="41" t="s">
        <v>131</v>
      </c>
      <c r="R9" s="147">
        <v>1712</v>
      </c>
      <c r="S9" s="43">
        <f t="shared" si="1"/>
        <v>645.33690000000001</v>
      </c>
      <c r="T9" s="41" t="s">
        <v>131</v>
      </c>
      <c r="U9" s="147">
        <v>1322</v>
      </c>
      <c r="V9" s="43">
        <v>0</v>
      </c>
      <c r="W9" s="43">
        <f t="shared" si="5"/>
        <v>8652.5568999999996</v>
      </c>
      <c r="X9" s="41" t="s">
        <v>133</v>
      </c>
      <c r="Y9" s="147">
        <v>1431</v>
      </c>
      <c r="Z9" s="43">
        <f t="shared" si="2"/>
        <v>642.87455</v>
      </c>
      <c r="AA9" s="41" t="s">
        <v>133</v>
      </c>
      <c r="AB9" s="148" t="s">
        <v>134</v>
      </c>
      <c r="AC9" s="42">
        <v>0</v>
      </c>
      <c r="AD9" s="41" t="s">
        <v>133</v>
      </c>
      <c r="AE9" s="148" t="s">
        <v>135</v>
      </c>
      <c r="AF9" s="42">
        <v>1301</v>
      </c>
      <c r="AG9" s="41" t="s">
        <v>133</v>
      </c>
      <c r="AH9" s="148" t="s">
        <v>136</v>
      </c>
      <c r="AI9" s="42">
        <f t="shared" si="3"/>
        <v>75.632300000000001</v>
      </c>
      <c r="AJ9" s="41" t="s">
        <v>133</v>
      </c>
      <c r="AK9" s="148" t="s">
        <v>137</v>
      </c>
      <c r="AL9" s="42">
        <v>0</v>
      </c>
      <c r="AM9" s="41" t="s">
        <v>133</v>
      </c>
      <c r="AN9" s="148">
        <v>3921</v>
      </c>
      <c r="AO9" s="42">
        <v>0</v>
      </c>
      <c r="AP9" s="43">
        <f t="shared" si="6"/>
        <v>2019.50685</v>
      </c>
      <c r="AQ9" s="149">
        <f t="shared" si="4"/>
        <v>6633.0500499999998</v>
      </c>
      <c r="AR9" s="152"/>
    </row>
    <row r="10" spans="1:45" s="46" customFormat="1" ht="30" customHeight="1" x14ac:dyDescent="0.25">
      <c r="A10" s="39" t="s">
        <v>25</v>
      </c>
      <c r="B10" s="39" t="s">
        <v>128</v>
      </c>
      <c r="C10" s="151" t="s">
        <v>144</v>
      </c>
      <c r="D10" s="40" t="s">
        <v>30</v>
      </c>
      <c r="E10" s="41" t="s">
        <v>131</v>
      </c>
      <c r="F10" s="41" t="s">
        <v>132</v>
      </c>
      <c r="G10" s="234" t="s">
        <v>250</v>
      </c>
      <c r="H10" s="41">
        <v>6322.35</v>
      </c>
      <c r="I10" s="41" t="s">
        <v>131</v>
      </c>
      <c r="J10" s="147">
        <v>1311</v>
      </c>
      <c r="K10" s="42">
        <v>194.28</v>
      </c>
      <c r="L10" s="41" t="s">
        <v>131</v>
      </c>
      <c r="M10" s="147">
        <v>1713</v>
      </c>
      <c r="N10" s="41">
        <v>351.5</v>
      </c>
      <c r="O10" s="42">
        <v>406.32</v>
      </c>
      <c r="P10" s="42">
        <f t="shared" si="0"/>
        <v>189.6705</v>
      </c>
      <c r="Q10" s="41" t="s">
        <v>131</v>
      </c>
      <c r="R10" s="147">
        <v>1712</v>
      </c>
      <c r="S10" s="43">
        <f t="shared" si="1"/>
        <v>595.9905</v>
      </c>
      <c r="T10" s="41" t="s">
        <v>131</v>
      </c>
      <c r="U10" s="147">
        <v>1322</v>
      </c>
      <c r="V10" s="43">
        <v>0</v>
      </c>
      <c r="W10" s="43">
        <f t="shared" si="5"/>
        <v>7464.1205</v>
      </c>
      <c r="X10" s="41" t="s">
        <v>133</v>
      </c>
      <c r="Y10" s="147">
        <v>1431</v>
      </c>
      <c r="Z10" s="43">
        <f t="shared" si="2"/>
        <v>537.39975000000004</v>
      </c>
      <c r="AA10" s="41" t="s">
        <v>133</v>
      </c>
      <c r="AB10" s="148" t="s">
        <v>134</v>
      </c>
      <c r="AC10" s="42">
        <v>2108</v>
      </c>
      <c r="AD10" s="41" t="s">
        <v>133</v>
      </c>
      <c r="AE10" s="148" t="s">
        <v>135</v>
      </c>
      <c r="AF10" s="42">
        <v>1047.1500000000001</v>
      </c>
      <c r="AG10" s="41" t="s">
        <v>133</v>
      </c>
      <c r="AH10" s="148" t="s">
        <v>136</v>
      </c>
      <c r="AI10" s="42">
        <f t="shared" si="3"/>
        <v>63.223500000000008</v>
      </c>
      <c r="AJ10" s="41" t="s">
        <v>133</v>
      </c>
      <c r="AK10" s="148" t="s">
        <v>137</v>
      </c>
      <c r="AL10" s="42">
        <v>0</v>
      </c>
      <c r="AM10" s="41" t="s">
        <v>133</v>
      </c>
      <c r="AN10" s="148">
        <v>3921</v>
      </c>
      <c r="AO10" s="42">
        <v>0</v>
      </c>
      <c r="AP10" s="43">
        <f t="shared" si="6"/>
        <v>3755.7732500000002</v>
      </c>
      <c r="AQ10" s="149">
        <f t="shared" si="4"/>
        <v>3708.3472499999998</v>
      </c>
      <c r="AR10" s="152"/>
    </row>
    <row r="11" spans="1:45" s="46" customFormat="1" ht="30" customHeight="1" x14ac:dyDescent="0.25">
      <c r="A11" s="39" t="s">
        <v>27</v>
      </c>
      <c r="B11" s="39" t="s">
        <v>128</v>
      </c>
      <c r="C11" s="151" t="s">
        <v>145</v>
      </c>
      <c r="D11" s="40" t="s">
        <v>33</v>
      </c>
      <c r="E11" s="41" t="s">
        <v>131</v>
      </c>
      <c r="F11" s="41" t="s">
        <v>132</v>
      </c>
      <c r="G11" s="234" t="s">
        <v>251</v>
      </c>
      <c r="H11" s="41">
        <v>4875.54</v>
      </c>
      <c r="I11" s="41" t="s">
        <v>131</v>
      </c>
      <c r="J11" s="147">
        <v>1311</v>
      </c>
      <c r="K11" s="42">
        <v>226.66</v>
      </c>
      <c r="L11" s="41" t="s">
        <v>131</v>
      </c>
      <c r="M11" s="147">
        <v>1713</v>
      </c>
      <c r="N11" s="41">
        <v>207.91</v>
      </c>
      <c r="O11" s="42">
        <v>371.02</v>
      </c>
      <c r="P11" s="42">
        <f t="shared" si="0"/>
        <v>146.2662</v>
      </c>
      <c r="Q11" s="41" t="s">
        <v>131</v>
      </c>
      <c r="R11" s="147">
        <v>1712</v>
      </c>
      <c r="S11" s="43">
        <f t="shared" si="1"/>
        <v>517.28620000000001</v>
      </c>
      <c r="T11" s="41" t="s">
        <v>131</v>
      </c>
      <c r="U11" s="147">
        <v>1322</v>
      </c>
      <c r="V11" s="43">
        <v>3250.36</v>
      </c>
      <c r="W11" s="43">
        <f t="shared" si="5"/>
        <v>9077.7561999999998</v>
      </c>
      <c r="X11" s="41" t="s">
        <v>133</v>
      </c>
      <c r="Y11" s="147">
        <v>1431</v>
      </c>
      <c r="Z11" s="43">
        <f t="shared" si="2"/>
        <v>414.42090000000002</v>
      </c>
      <c r="AA11" s="41" t="s">
        <v>133</v>
      </c>
      <c r="AB11" s="148" t="s">
        <v>134</v>
      </c>
      <c r="AC11" s="42">
        <v>0</v>
      </c>
      <c r="AD11" s="41" t="s">
        <v>133</v>
      </c>
      <c r="AE11" s="148" t="s">
        <v>135</v>
      </c>
      <c r="AF11" s="42">
        <v>1391.82</v>
      </c>
      <c r="AG11" s="41" t="s">
        <v>133</v>
      </c>
      <c r="AH11" s="148" t="s">
        <v>136</v>
      </c>
      <c r="AI11" s="42">
        <v>0</v>
      </c>
      <c r="AJ11" s="41" t="s">
        <v>133</v>
      </c>
      <c r="AK11" s="148" t="s">
        <v>137</v>
      </c>
      <c r="AL11" s="42">
        <v>0</v>
      </c>
      <c r="AM11" s="41" t="s">
        <v>133</v>
      </c>
      <c r="AN11" s="148">
        <v>3921</v>
      </c>
      <c r="AO11" s="42">
        <v>-694.28</v>
      </c>
      <c r="AP11" s="43">
        <f t="shared" si="6"/>
        <v>1111.9609</v>
      </c>
      <c r="AQ11" s="149">
        <f t="shared" si="4"/>
        <v>7965.7952999999998</v>
      </c>
      <c r="AR11" s="152"/>
    </row>
    <row r="12" spans="1:45" s="46" customFormat="1" ht="30" customHeight="1" x14ac:dyDescent="0.25">
      <c r="A12" s="39" t="s">
        <v>31</v>
      </c>
      <c r="B12" s="39" t="s">
        <v>128</v>
      </c>
      <c r="C12" s="151" t="s">
        <v>146</v>
      </c>
      <c r="D12" s="40" t="s">
        <v>36</v>
      </c>
      <c r="E12" s="41" t="s">
        <v>131</v>
      </c>
      <c r="F12" s="41" t="s">
        <v>132</v>
      </c>
      <c r="G12" s="234" t="s">
        <v>251</v>
      </c>
      <c r="H12" s="41">
        <v>4875.54</v>
      </c>
      <c r="I12" s="41" t="s">
        <v>131</v>
      </c>
      <c r="J12" s="147">
        <v>1311</v>
      </c>
      <c r="K12" s="42">
        <v>194.28</v>
      </c>
      <c r="L12" s="41" t="s">
        <v>131</v>
      </c>
      <c r="M12" s="147">
        <v>1713</v>
      </c>
      <c r="N12" s="41">
        <v>207.91</v>
      </c>
      <c r="O12" s="42">
        <v>371.02</v>
      </c>
      <c r="P12" s="42">
        <f t="shared" si="0"/>
        <v>146.2662</v>
      </c>
      <c r="Q12" s="41" t="s">
        <v>131</v>
      </c>
      <c r="R12" s="147">
        <v>1712</v>
      </c>
      <c r="S12" s="43">
        <f t="shared" si="1"/>
        <v>517.28620000000001</v>
      </c>
      <c r="T12" s="41" t="s">
        <v>131</v>
      </c>
      <c r="U12" s="147">
        <v>1322</v>
      </c>
      <c r="V12" s="43">
        <v>3250.36</v>
      </c>
      <c r="W12" s="43">
        <f t="shared" si="5"/>
        <v>9045.3762000000006</v>
      </c>
      <c r="X12" s="41" t="s">
        <v>133</v>
      </c>
      <c r="Y12" s="147">
        <v>1431</v>
      </c>
      <c r="Z12" s="43">
        <f t="shared" si="2"/>
        <v>414.42090000000002</v>
      </c>
      <c r="AA12" s="41" t="s">
        <v>133</v>
      </c>
      <c r="AB12" s="148" t="s">
        <v>134</v>
      </c>
      <c r="AC12" s="42">
        <v>0</v>
      </c>
      <c r="AD12" s="41" t="s">
        <v>133</v>
      </c>
      <c r="AE12" s="148" t="s">
        <v>135</v>
      </c>
      <c r="AF12" s="42">
        <v>1384.91</v>
      </c>
      <c r="AG12" s="41" t="s">
        <v>133</v>
      </c>
      <c r="AH12" s="148" t="s">
        <v>136</v>
      </c>
      <c r="AI12" s="42">
        <v>0</v>
      </c>
      <c r="AJ12" s="41" t="s">
        <v>133</v>
      </c>
      <c r="AK12" s="148" t="s">
        <v>137</v>
      </c>
      <c r="AL12" s="42">
        <v>0</v>
      </c>
      <c r="AM12" s="41" t="s">
        <v>133</v>
      </c>
      <c r="AN12" s="148">
        <v>3921</v>
      </c>
      <c r="AO12" s="42">
        <v>-694.28</v>
      </c>
      <c r="AP12" s="43">
        <f t="shared" si="6"/>
        <v>1105.0509000000002</v>
      </c>
      <c r="AQ12" s="149">
        <f t="shared" si="4"/>
        <v>7940.3253000000004</v>
      </c>
      <c r="AR12" s="152"/>
    </row>
    <row r="13" spans="1:45" s="46" customFormat="1" ht="30" customHeight="1" x14ac:dyDescent="0.25">
      <c r="A13" s="39" t="s">
        <v>34</v>
      </c>
      <c r="B13" s="39" t="s">
        <v>128</v>
      </c>
      <c r="C13" s="151" t="s">
        <v>147</v>
      </c>
      <c r="D13" s="40" t="s">
        <v>38</v>
      </c>
      <c r="E13" s="41" t="s">
        <v>131</v>
      </c>
      <c r="F13" s="41" t="s">
        <v>132</v>
      </c>
      <c r="G13" s="234" t="s">
        <v>251</v>
      </c>
      <c r="H13" s="41">
        <v>6322.35</v>
      </c>
      <c r="I13" s="41" t="s">
        <v>131</v>
      </c>
      <c r="J13" s="147">
        <v>1311</v>
      </c>
      <c r="K13" s="42">
        <v>226.66</v>
      </c>
      <c r="L13" s="41" t="s">
        <v>131</v>
      </c>
      <c r="M13" s="147">
        <v>1713</v>
      </c>
      <c r="N13" s="41">
        <v>351.5</v>
      </c>
      <c r="O13" s="42">
        <v>406.32</v>
      </c>
      <c r="P13" s="42">
        <f t="shared" si="0"/>
        <v>189.6705</v>
      </c>
      <c r="Q13" s="41" t="s">
        <v>131</v>
      </c>
      <c r="R13" s="147">
        <v>1712</v>
      </c>
      <c r="S13" s="43">
        <f t="shared" si="1"/>
        <v>595.9905</v>
      </c>
      <c r="T13" s="41" t="s">
        <v>131</v>
      </c>
      <c r="U13" s="147">
        <v>1322</v>
      </c>
      <c r="V13" s="43">
        <v>4214.8999999999996</v>
      </c>
      <c r="W13" s="43">
        <f t="shared" si="5"/>
        <v>11711.4005</v>
      </c>
      <c r="X13" s="41" t="s">
        <v>133</v>
      </c>
      <c r="Y13" s="147">
        <v>1431</v>
      </c>
      <c r="Z13" s="43">
        <f t="shared" si="2"/>
        <v>537.39975000000004</v>
      </c>
      <c r="AA13" s="41" t="s">
        <v>133</v>
      </c>
      <c r="AB13" s="148" t="s">
        <v>134</v>
      </c>
      <c r="AC13" s="42">
        <v>1378.15</v>
      </c>
      <c r="AD13" s="41" t="s">
        <v>133</v>
      </c>
      <c r="AE13" s="148" t="s">
        <v>135</v>
      </c>
      <c r="AF13" s="42">
        <v>1954.36</v>
      </c>
      <c r="AG13" s="41" t="s">
        <v>133</v>
      </c>
      <c r="AH13" s="148" t="s">
        <v>136</v>
      </c>
      <c r="AI13" s="42">
        <v>0</v>
      </c>
      <c r="AJ13" s="41" t="s">
        <v>133</v>
      </c>
      <c r="AK13" s="148" t="s">
        <v>137</v>
      </c>
      <c r="AL13" s="42">
        <v>0</v>
      </c>
      <c r="AM13" s="41" t="s">
        <v>133</v>
      </c>
      <c r="AN13" s="148">
        <v>3921</v>
      </c>
      <c r="AO13" s="42">
        <v>-900.3</v>
      </c>
      <c r="AP13" s="43">
        <f t="shared" si="6"/>
        <v>2969.6097499999996</v>
      </c>
      <c r="AQ13" s="149">
        <f t="shared" si="4"/>
        <v>8741.7907500000001</v>
      </c>
      <c r="AR13" s="152"/>
    </row>
    <row r="14" spans="1:45" s="46" customFormat="1" ht="30" customHeight="1" x14ac:dyDescent="0.25">
      <c r="A14" s="39" t="s">
        <v>35</v>
      </c>
      <c r="B14" s="39" t="s">
        <v>128</v>
      </c>
      <c r="C14" s="151" t="s">
        <v>148</v>
      </c>
      <c r="D14" s="40" t="s">
        <v>40</v>
      </c>
      <c r="E14" s="41" t="s">
        <v>131</v>
      </c>
      <c r="F14" s="41" t="s">
        <v>132</v>
      </c>
      <c r="G14" s="234" t="s">
        <v>250</v>
      </c>
      <c r="H14" s="42">
        <v>15441.5</v>
      </c>
      <c r="I14" s="41" t="s">
        <v>131</v>
      </c>
      <c r="J14" s="147">
        <v>1311</v>
      </c>
      <c r="K14" s="42">
        <v>0</v>
      </c>
      <c r="L14" s="41" t="s">
        <v>131</v>
      </c>
      <c r="M14" s="147">
        <v>1713</v>
      </c>
      <c r="N14" s="42">
        <v>566.5</v>
      </c>
      <c r="O14" s="42">
        <v>835.5</v>
      </c>
      <c r="P14" s="42">
        <f t="shared" si="0"/>
        <v>463.245</v>
      </c>
      <c r="Q14" s="41" t="s">
        <v>131</v>
      </c>
      <c r="R14" s="147">
        <v>1712</v>
      </c>
      <c r="S14" s="43">
        <f t="shared" si="1"/>
        <v>1298.7449999999999</v>
      </c>
      <c r="T14" s="41" t="s">
        <v>131</v>
      </c>
      <c r="U14" s="147">
        <v>1322</v>
      </c>
      <c r="V14" s="43">
        <v>7246.67</v>
      </c>
      <c r="W14" s="43">
        <f t="shared" si="5"/>
        <v>24553.415000000001</v>
      </c>
      <c r="X14" s="41" t="s">
        <v>133</v>
      </c>
      <c r="Y14" s="147">
        <v>1431</v>
      </c>
      <c r="Z14" s="43">
        <f t="shared" si="2"/>
        <v>1312.5275000000001</v>
      </c>
      <c r="AA14" s="41" t="s">
        <v>133</v>
      </c>
      <c r="AB14" s="148" t="s">
        <v>134</v>
      </c>
      <c r="AC14" s="42">
        <v>0</v>
      </c>
      <c r="AD14" s="41" t="s">
        <v>133</v>
      </c>
      <c r="AE14" s="148" t="s">
        <v>135</v>
      </c>
      <c r="AF14" s="42">
        <v>4385.03</v>
      </c>
      <c r="AG14" s="41" t="s">
        <v>133</v>
      </c>
      <c r="AH14" s="148" t="s">
        <v>136</v>
      </c>
      <c r="AI14" s="42">
        <v>0</v>
      </c>
      <c r="AJ14" s="41" t="s">
        <v>133</v>
      </c>
      <c r="AK14" s="148" t="s">
        <v>137</v>
      </c>
      <c r="AL14" s="42">
        <v>0</v>
      </c>
      <c r="AM14" s="41" t="s">
        <v>133</v>
      </c>
      <c r="AN14" s="148">
        <v>3921</v>
      </c>
      <c r="AO14" s="42">
        <v>-1008.32</v>
      </c>
      <c r="AP14" s="43">
        <f t="shared" si="6"/>
        <v>4689.2375000000002</v>
      </c>
      <c r="AQ14" s="149">
        <f t="shared" si="4"/>
        <v>19864.177500000002</v>
      </c>
      <c r="AR14" s="152"/>
    </row>
    <row r="15" spans="1:45" s="46" customFormat="1" ht="30" customHeight="1" x14ac:dyDescent="0.25">
      <c r="B15" s="39" t="s">
        <v>128</v>
      </c>
      <c r="C15" s="151" t="s">
        <v>150</v>
      </c>
      <c r="D15" s="47" t="s">
        <v>43</v>
      </c>
      <c r="E15" s="41" t="s">
        <v>131</v>
      </c>
      <c r="F15" s="41" t="s">
        <v>132</v>
      </c>
      <c r="G15" s="234" t="s">
        <v>250</v>
      </c>
      <c r="H15" s="153">
        <v>4875.54</v>
      </c>
      <c r="I15" s="41" t="s">
        <v>131</v>
      </c>
      <c r="J15" s="147">
        <v>1311</v>
      </c>
      <c r="K15" s="48">
        <v>97.14</v>
      </c>
      <c r="L15" s="41" t="s">
        <v>131</v>
      </c>
      <c r="M15" s="147">
        <v>1713</v>
      </c>
      <c r="N15" s="153">
        <v>207.91</v>
      </c>
      <c r="O15" s="48">
        <v>371.02</v>
      </c>
      <c r="P15" s="48">
        <f t="shared" si="0"/>
        <v>146.2662</v>
      </c>
      <c r="Q15" s="41" t="s">
        <v>131</v>
      </c>
      <c r="R15" s="147">
        <v>1712</v>
      </c>
      <c r="S15" s="43">
        <f t="shared" si="1"/>
        <v>517.28620000000001</v>
      </c>
      <c r="T15" s="41" t="s">
        <v>131</v>
      </c>
      <c r="U15" s="147">
        <v>1322</v>
      </c>
      <c r="V15" s="43">
        <v>3250.36</v>
      </c>
      <c r="W15" s="43">
        <f t="shared" si="5"/>
        <v>8948.2362000000012</v>
      </c>
      <c r="X15" s="41" t="s">
        <v>133</v>
      </c>
      <c r="Y15" s="147">
        <v>1431</v>
      </c>
      <c r="Z15" s="43">
        <f t="shared" si="2"/>
        <v>414.42090000000002</v>
      </c>
      <c r="AA15" s="41" t="s">
        <v>133</v>
      </c>
      <c r="AB15" s="148" t="s">
        <v>134</v>
      </c>
      <c r="AC15" s="48">
        <v>0</v>
      </c>
      <c r="AD15" s="41" t="s">
        <v>133</v>
      </c>
      <c r="AE15" s="148" t="s">
        <v>135</v>
      </c>
      <c r="AF15" s="48">
        <v>1364.16</v>
      </c>
      <c r="AG15" s="41" t="s">
        <v>133</v>
      </c>
      <c r="AH15" s="148" t="s">
        <v>136</v>
      </c>
      <c r="AI15" s="42">
        <f>(H15*1%)</f>
        <v>48.755400000000002</v>
      </c>
      <c r="AJ15" s="41" t="s">
        <v>133</v>
      </c>
      <c r="AK15" s="148" t="s">
        <v>137</v>
      </c>
      <c r="AL15" s="48">
        <v>0</v>
      </c>
      <c r="AM15" s="41" t="s">
        <v>133</v>
      </c>
      <c r="AN15" s="148">
        <v>3921</v>
      </c>
      <c r="AO15" s="42">
        <v>-694.28</v>
      </c>
      <c r="AP15" s="43">
        <f t="shared" si="6"/>
        <v>1133.0563000000002</v>
      </c>
      <c r="AQ15" s="149">
        <f t="shared" si="4"/>
        <v>7815.179900000001</v>
      </c>
      <c r="AR15" s="154"/>
      <c r="AS15" s="49"/>
    </row>
    <row r="16" spans="1:45" s="46" customFormat="1" ht="30" customHeight="1" x14ac:dyDescent="0.25">
      <c r="A16" s="39" t="s">
        <v>41</v>
      </c>
      <c r="B16" s="39" t="s">
        <v>128</v>
      </c>
      <c r="C16" s="151" t="s">
        <v>151</v>
      </c>
      <c r="D16" s="40" t="s">
        <v>46</v>
      </c>
      <c r="E16" s="41" t="s">
        <v>131</v>
      </c>
      <c r="F16" s="41" t="s">
        <v>132</v>
      </c>
      <c r="G16" s="234" t="s">
        <v>250</v>
      </c>
      <c r="H16" s="41">
        <v>6322.35</v>
      </c>
      <c r="I16" s="41" t="s">
        <v>131</v>
      </c>
      <c r="J16" s="147">
        <v>1311</v>
      </c>
      <c r="K16" s="42">
        <v>97.14</v>
      </c>
      <c r="L16" s="41" t="s">
        <v>131</v>
      </c>
      <c r="M16" s="147">
        <v>1713</v>
      </c>
      <c r="N16" s="41">
        <v>351.5</v>
      </c>
      <c r="O16" s="42">
        <v>406.32</v>
      </c>
      <c r="P16" s="42">
        <f t="shared" si="0"/>
        <v>189.6705</v>
      </c>
      <c r="Q16" s="41" t="s">
        <v>131</v>
      </c>
      <c r="R16" s="147">
        <v>1712</v>
      </c>
      <c r="S16" s="43">
        <f t="shared" si="1"/>
        <v>595.9905</v>
      </c>
      <c r="T16" s="41" t="s">
        <v>131</v>
      </c>
      <c r="U16" s="147">
        <v>1322</v>
      </c>
      <c r="V16" s="43">
        <v>4214.8999999999996</v>
      </c>
      <c r="W16" s="43">
        <f t="shared" si="5"/>
        <v>11581.880499999999</v>
      </c>
      <c r="X16" s="41" t="s">
        <v>133</v>
      </c>
      <c r="Y16" s="147">
        <v>1431</v>
      </c>
      <c r="Z16" s="43">
        <f t="shared" si="2"/>
        <v>537.39975000000004</v>
      </c>
      <c r="AA16" s="41" t="s">
        <v>133</v>
      </c>
      <c r="AB16" s="148" t="s">
        <v>134</v>
      </c>
      <c r="AC16" s="42">
        <v>574</v>
      </c>
      <c r="AD16" s="41" t="s">
        <v>133</v>
      </c>
      <c r="AE16" s="148" t="s">
        <v>135</v>
      </c>
      <c r="AF16" s="42">
        <v>1926.7</v>
      </c>
      <c r="AG16" s="41" t="s">
        <v>133</v>
      </c>
      <c r="AH16" s="148" t="s">
        <v>136</v>
      </c>
      <c r="AI16" s="42">
        <f>(H16*1%)</f>
        <v>63.223500000000008</v>
      </c>
      <c r="AJ16" s="41" t="s">
        <v>133</v>
      </c>
      <c r="AK16" s="148" t="s">
        <v>137</v>
      </c>
      <c r="AL16" s="42">
        <v>0</v>
      </c>
      <c r="AM16" s="41" t="s">
        <v>133</v>
      </c>
      <c r="AN16" s="148">
        <v>3921</v>
      </c>
      <c r="AO16" s="42">
        <v>-900.3</v>
      </c>
      <c r="AP16" s="43">
        <f t="shared" si="6"/>
        <v>2201.0232500000002</v>
      </c>
      <c r="AQ16" s="149">
        <f t="shared" si="4"/>
        <v>9380.8572499999991</v>
      </c>
      <c r="AR16" s="152"/>
    </row>
    <row r="17" spans="1:44" s="46" customFormat="1" ht="30" customHeight="1" x14ac:dyDescent="0.25">
      <c r="A17" s="39" t="s">
        <v>44</v>
      </c>
      <c r="B17" s="39" t="s">
        <v>128</v>
      </c>
      <c r="C17" s="151" t="s">
        <v>152</v>
      </c>
      <c r="D17" s="52" t="s">
        <v>48</v>
      </c>
      <c r="E17" s="41" t="s">
        <v>131</v>
      </c>
      <c r="F17" s="41" t="s">
        <v>132</v>
      </c>
      <c r="G17" s="234" t="s">
        <v>251</v>
      </c>
      <c r="H17" s="53">
        <v>5142.1899999999996</v>
      </c>
      <c r="I17" s="41" t="s">
        <v>131</v>
      </c>
      <c r="J17" s="147">
        <v>1311</v>
      </c>
      <c r="K17" s="54">
        <v>84.2</v>
      </c>
      <c r="L17" s="41" t="s">
        <v>131</v>
      </c>
      <c r="M17" s="147">
        <v>1713</v>
      </c>
      <c r="N17" s="53">
        <v>304.64</v>
      </c>
      <c r="O17" s="54">
        <v>285.89999999999998</v>
      </c>
      <c r="P17" s="54">
        <f t="shared" si="0"/>
        <v>154.26569999999998</v>
      </c>
      <c r="Q17" s="41" t="s">
        <v>131</v>
      </c>
      <c r="R17" s="147">
        <v>1712</v>
      </c>
      <c r="S17" s="55">
        <f t="shared" si="1"/>
        <v>440.16569999999996</v>
      </c>
      <c r="T17" s="41" t="s">
        <v>131</v>
      </c>
      <c r="U17" s="147">
        <v>1322</v>
      </c>
      <c r="V17" s="43">
        <v>4214.8999999999996</v>
      </c>
      <c r="W17" s="43">
        <f t="shared" si="5"/>
        <v>10186.095699999998</v>
      </c>
      <c r="X17" s="41" t="s">
        <v>133</v>
      </c>
      <c r="Y17" s="147">
        <v>1431</v>
      </c>
      <c r="Z17" s="55">
        <v>537.4</v>
      </c>
      <c r="AA17" s="41" t="s">
        <v>133</v>
      </c>
      <c r="AB17" s="148" t="s">
        <v>134</v>
      </c>
      <c r="AC17" s="54">
        <v>2907.86</v>
      </c>
      <c r="AD17" s="41" t="s">
        <v>133</v>
      </c>
      <c r="AE17" s="148" t="s">
        <v>135</v>
      </c>
      <c r="AF17" s="54">
        <v>1789.76</v>
      </c>
      <c r="AG17" s="41" t="s">
        <v>133</v>
      </c>
      <c r="AH17" s="148" t="s">
        <v>136</v>
      </c>
      <c r="AI17" s="54">
        <f>(H17*1%)</f>
        <v>51.421899999999994</v>
      </c>
      <c r="AJ17" s="41" t="s">
        <v>133</v>
      </c>
      <c r="AK17" s="148" t="s">
        <v>137</v>
      </c>
      <c r="AL17" s="54">
        <v>0</v>
      </c>
      <c r="AM17" s="41" t="s">
        <v>133</v>
      </c>
      <c r="AN17" s="148">
        <v>3921</v>
      </c>
      <c r="AO17" s="42">
        <v>-900.3</v>
      </c>
      <c r="AP17" s="43">
        <f t="shared" si="6"/>
        <v>4386.1419000000005</v>
      </c>
      <c r="AQ17" s="96">
        <f t="shared" si="4"/>
        <v>5799.9537999999975</v>
      </c>
      <c r="AR17" s="102"/>
    </row>
    <row r="18" spans="1:44" s="57" customFormat="1" ht="30" customHeight="1" x14ac:dyDescent="0.25">
      <c r="A18" s="50"/>
      <c r="B18" s="39" t="s">
        <v>128</v>
      </c>
      <c r="C18" s="151" t="s">
        <v>153</v>
      </c>
      <c r="D18" s="59" t="s">
        <v>50</v>
      </c>
      <c r="E18" s="41" t="s">
        <v>131</v>
      </c>
      <c r="F18" s="41" t="s">
        <v>132</v>
      </c>
      <c r="G18" s="235" t="s">
        <v>251</v>
      </c>
      <c r="H18" s="41">
        <v>15441.5</v>
      </c>
      <c r="I18" s="41" t="s">
        <v>131</v>
      </c>
      <c r="J18" s="147">
        <v>1311</v>
      </c>
      <c r="K18" s="42">
        <v>97.14</v>
      </c>
      <c r="L18" s="41" t="s">
        <v>131</v>
      </c>
      <c r="M18" s="147">
        <v>1713</v>
      </c>
      <c r="N18" s="41">
        <v>566.5</v>
      </c>
      <c r="O18" s="42">
        <v>835.5</v>
      </c>
      <c r="P18" s="42">
        <f t="shared" si="0"/>
        <v>463.245</v>
      </c>
      <c r="Q18" s="41" t="s">
        <v>131</v>
      </c>
      <c r="R18" s="147">
        <v>1712</v>
      </c>
      <c r="S18" s="43">
        <f t="shared" si="1"/>
        <v>1298.7449999999999</v>
      </c>
      <c r="T18" s="41" t="s">
        <v>131</v>
      </c>
      <c r="U18" s="147">
        <v>1322</v>
      </c>
      <c r="V18" s="43">
        <v>0</v>
      </c>
      <c r="W18" s="43">
        <f t="shared" si="5"/>
        <v>17403.884999999998</v>
      </c>
      <c r="X18" s="41" t="s">
        <v>133</v>
      </c>
      <c r="Y18" s="147">
        <v>1431</v>
      </c>
      <c r="Z18" s="43">
        <f>(H18*8.5%)</f>
        <v>1312.5275000000001</v>
      </c>
      <c r="AA18" s="41" t="s">
        <v>133</v>
      </c>
      <c r="AB18" s="148" t="s">
        <v>134</v>
      </c>
      <c r="AC18" s="42">
        <v>3953.67</v>
      </c>
      <c r="AD18" s="41" t="s">
        <v>133</v>
      </c>
      <c r="AE18" s="148" t="s">
        <v>135</v>
      </c>
      <c r="AF18" s="42">
        <v>3405.85</v>
      </c>
      <c r="AG18" s="41" t="s">
        <v>133</v>
      </c>
      <c r="AH18" s="148" t="s">
        <v>136</v>
      </c>
      <c r="AI18" s="42">
        <v>0</v>
      </c>
      <c r="AJ18" s="41" t="s">
        <v>133</v>
      </c>
      <c r="AK18" s="148" t="s">
        <v>137</v>
      </c>
      <c r="AL18" s="42">
        <v>0</v>
      </c>
      <c r="AM18" s="41" t="s">
        <v>133</v>
      </c>
      <c r="AN18" s="148">
        <v>3921</v>
      </c>
      <c r="AO18" s="42">
        <v>0</v>
      </c>
      <c r="AP18" s="43">
        <f t="shared" si="6"/>
        <v>8672.0475000000006</v>
      </c>
      <c r="AQ18" s="149">
        <f t="shared" si="4"/>
        <v>8731.8374999999978</v>
      </c>
      <c r="AR18" s="152"/>
    </row>
    <row r="19" spans="1:44" s="46" customFormat="1" ht="30" customHeight="1" x14ac:dyDescent="0.25">
      <c r="A19" s="58"/>
      <c r="B19" s="39" t="s">
        <v>128</v>
      </c>
      <c r="C19" s="151" t="s">
        <v>154</v>
      </c>
      <c r="D19" s="40" t="s">
        <v>52</v>
      </c>
      <c r="E19" s="41" t="s">
        <v>131</v>
      </c>
      <c r="F19" s="41" t="s">
        <v>132</v>
      </c>
      <c r="G19" s="234" t="s">
        <v>253</v>
      </c>
      <c r="H19" s="42">
        <v>7563.23</v>
      </c>
      <c r="I19" s="41" t="s">
        <v>131</v>
      </c>
      <c r="J19" s="147">
        <v>1311</v>
      </c>
      <c r="K19" s="42">
        <v>97.14</v>
      </c>
      <c r="L19" s="41" t="s">
        <v>131</v>
      </c>
      <c r="M19" s="147">
        <v>1713</v>
      </c>
      <c r="N19" s="42">
        <v>282.08999999999997</v>
      </c>
      <c r="O19" s="42">
        <v>418.44</v>
      </c>
      <c r="P19" s="42">
        <f t="shared" si="0"/>
        <v>226.89689999999999</v>
      </c>
      <c r="Q19" s="41" t="s">
        <v>131</v>
      </c>
      <c r="R19" s="147">
        <v>1712</v>
      </c>
      <c r="S19" s="43">
        <f t="shared" si="1"/>
        <v>645.33690000000001</v>
      </c>
      <c r="T19" s="41" t="s">
        <v>131</v>
      </c>
      <c r="U19" s="147">
        <v>1322</v>
      </c>
      <c r="V19" s="43">
        <v>0</v>
      </c>
      <c r="W19" s="43">
        <f t="shared" si="5"/>
        <v>8587.7968999999994</v>
      </c>
      <c r="X19" s="41" t="s">
        <v>133</v>
      </c>
      <c r="Y19" s="147">
        <v>1431</v>
      </c>
      <c r="Z19" s="43">
        <f>(H19*8.5%)</f>
        <v>642.87455</v>
      </c>
      <c r="AA19" s="41" t="s">
        <v>133</v>
      </c>
      <c r="AB19" s="148" t="s">
        <v>134</v>
      </c>
      <c r="AC19" s="42">
        <v>4194.41</v>
      </c>
      <c r="AD19" s="41" t="s">
        <v>133</v>
      </c>
      <c r="AE19" s="148" t="s">
        <v>135</v>
      </c>
      <c r="AF19" s="42">
        <v>1280.25</v>
      </c>
      <c r="AG19" s="41" t="s">
        <v>133</v>
      </c>
      <c r="AH19" s="148" t="s">
        <v>136</v>
      </c>
      <c r="AI19" s="42">
        <f>(H19*1%)</f>
        <v>75.632300000000001</v>
      </c>
      <c r="AJ19" s="41" t="s">
        <v>133</v>
      </c>
      <c r="AK19" s="148" t="s">
        <v>137</v>
      </c>
      <c r="AL19" s="42">
        <v>0</v>
      </c>
      <c r="AM19" s="41" t="s">
        <v>133</v>
      </c>
      <c r="AN19" s="148">
        <v>3921</v>
      </c>
      <c r="AO19" s="42">
        <v>0</v>
      </c>
      <c r="AP19" s="43">
        <f t="shared" si="6"/>
        <v>6193.1668500000005</v>
      </c>
      <c r="AQ19" s="149">
        <f t="shared" si="4"/>
        <v>2394.6300499999988</v>
      </c>
      <c r="AR19" s="152"/>
    </row>
    <row r="20" spans="1:44" s="46" customFormat="1" ht="30" customHeight="1" x14ac:dyDescent="0.25">
      <c r="B20" s="39" t="s">
        <v>128</v>
      </c>
      <c r="C20" s="151" t="s">
        <v>155</v>
      </c>
      <c r="D20" s="40" t="s">
        <v>54</v>
      </c>
      <c r="E20" s="41" t="s">
        <v>131</v>
      </c>
      <c r="F20" s="41" t="s">
        <v>132</v>
      </c>
      <c r="G20" s="234" t="s">
        <v>249</v>
      </c>
      <c r="H20" s="42">
        <v>6322.35</v>
      </c>
      <c r="I20" s="41" t="s">
        <v>131</v>
      </c>
      <c r="J20" s="147">
        <v>1311</v>
      </c>
      <c r="K20" s="42">
        <v>64.760000000000005</v>
      </c>
      <c r="L20" s="41" t="s">
        <v>131</v>
      </c>
      <c r="M20" s="147">
        <v>1713</v>
      </c>
      <c r="N20" s="42">
        <v>351.5</v>
      </c>
      <c r="O20" s="42">
        <v>406.32</v>
      </c>
      <c r="P20" s="42">
        <f t="shared" si="0"/>
        <v>189.6705</v>
      </c>
      <c r="Q20" s="41" t="s">
        <v>131</v>
      </c>
      <c r="R20" s="147">
        <v>1712</v>
      </c>
      <c r="S20" s="43">
        <f t="shared" si="1"/>
        <v>595.9905</v>
      </c>
      <c r="T20" s="41" t="s">
        <v>131</v>
      </c>
      <c r="U20" s="147">
        <v>1322</v>
      </c>
      <c r="V20" s="43">
        <v>4214.8999999999996</v>
      </c>
      <c r="W20" s="43">
        <f t="shared" si="5"/>
        <v>11549.5005</v>
      </c>
      <c r="X20" s="41" t="s">
        <v>133</v>
      </c>
      <c r="Y20" s="147">
        <v>1431</v>
      </c>
      <c r="Z20" s="43">
        <f>(H20*8.5%)</f>
        <v>537.39975000000004</v>
      </c>
      <c r="AA20" s="41" t="s">
        <v>133</v>
      </c>
      <c r="AB20" s="148" t="s">
        <v>134</v>
      </c>
      <c r="AC20" s="42">
        <v>315</v>
      </c>
      <c r="AD20" s="41" t="s">
        <v>133</v>
      </c>
      <c r="AE20" s="148" t="s">
        <v>135</v>
      </c>
      <c r="AF20" s="42">
        <v>1919.78</v>
      </c>
      <c r="AG20" s="41" t="s">
        <v>133</v>
      </c>
      <c r="AH20" s="148" t="s">
        <v>136</v>
      </c>
      <c r="AI20" s="42">
        <f>(H20*1%)</f>
        <v>63.223500000000008</v>
      </c>
      <c r="AJ20" s="41" t="s">
        <v>133</v>
      </c>
      <c r="AK20" s="148" t="s">
        <v>137</v>
      </c>
      <c r="AL20" s="42">
        <v>0</v>
      </c>
      <c r="AM20" s="41" t="s">
        <v>133</v>
      </c>
      <c r="AN20" s="148">
        <v>3921</v>
      </c>
      <c r="AO20" s="42">
        <v>-900.3</v>
      </c>
      <c r="AP20" s="43">
        <f t="shared" si="6"/>
        <v>1935.1032500000003</v>
      </c>
      <c r="AQ20" s="149">
        <f t="shared" si="4"/>
        <v>9614.39725</v>
      </c>
      <c r="AR20" s="152"/>
    </row>
    <row r="21" spans="1:44" s="57" customFormat="1" ht="30" customHeight="1" x14ac:dyDescent="0.25">
      <c r="B21" s="39" t="s">
        <v>128</v>
      </c>
      <c r="C21" s="151" t="s">
        <v>156</v>
      </c>
      <c r="D21" s="51" t="s">
        <v>58</v>
      </c>
      <c r="E21" s="41" t="s">
        <v>131</v>
      </c>
      <c r="F21" s="41" t="s">
        <v>132</v>
      </c>
      <c r="G21" s="236" t="s">
        <v>253</v>
      </c>
      <c r="H21" s="54">
        <v>5302.32</v>
      </c>
      <c r="I21" s="41" t="s">
        <v>131</v>
      </c>
      <c r="J21" s="147">
        <v>1311</v>
      </c>
      <c r="K21" s="54">
        <v>64.760000000000005</v>
      </c>
      <c r="L21" s="41" t="s">
        <v>131</v>
      </c>
      <c r="M21" s="147">
        <v>1713</v>
      </c>
      <c r="N21" s="54">
        <v>211.44</v>
      </c>
      <c r="O21" s="54">
        <v>378.6</v>
      </c>
      <c r="P21" s="54">
        <f t="shared" si="0"/>
        <v>159.06959999999998</v>
      </c>
      <c r="Q21" s="41" t="s">
        <v>131</v>
      </c>
      <c r="R21" s="147">
        <v>1712</v>
      </c>
      <c r="S21" s="55">
        <f t="shared" si="1"/>
        <v>537.66959999999995</v>
      </c>
      <c r="T21" s="41" t="s">
        <v>131</v>
      </c>
      <c r="U21" s="147">
        <v>1322</v>
      </c>
      <c r="V21" s="43">
        <v>3534.88</v>
      </c>
      <c r="W21" s="43">
        <f t="shared" si="5"/>
        <v>9651.0695999999989</v>
      </c>
      <c r="X21" s="41" t="s">
        <v>133</v>
      </c>
      <c r="Y21" s="147">
        <v>1431</v>
      </c>
      <c r="Z21" s="55">
        <v>450.7</v>
      </c>
      <c r="AA21" s="41" t="s">
        <v>133</v>
      </c>
      <c r="AB21" s="148" t="s">
        <v>134</v>
      </c>
      <c r="AC21" s="54">
        <v>0</v>
      </c>
      <c r="AD21" s="41" t="s">
        <v>133</v>
      </c>
      <c r="AE21" s="148" t="s">
        <v>135</v>
      </c>
      <c r="AF21" s="54">
        <v>1514.28</v>
      </c>
      <c r="AG21" s="41" t="s">
        <v>133</v>
      </c>
      <c r="AH21" s="148" t="s">
        <v>136</v>
      </c>
      <c r="AI21" s="54">
        <f>(H21*1%)</f>
        <v>53.023199999999996</v>
      </c>
      <c r="AJ21" s="41" t="s">
        <v>133</v>
      </c>
      <c r="AK21" s="148" t="s">
        <v>137</v>
      </c>
      <c r="AL21" s="54">
        <v>0</v>
      </c>
      <c r="AM21" s="41" t="s">
        <v>133</v>
      </c>
      <c r="AN21" s="148">
        <v>3921</v>
      </c>
      <c r="AO21" s="42">
        <v>-755.05</v>
      </c>
      <c r="AP21" s="43">
        <f t="shared" si="6"/>
        <v>1262.9532000000002</v>
      </c>
      <c r="AQ21" s="96">
        <f t="shared" si="4"/>
        <v>8388.116399999999</v>
      </c>
      <c r="AR21" s="102"/>
    </row>
    <row r="22" spans="1:44" s="57" customFormat="1" ht="30" customHeight="1" x14ac:dyDescent="0.25">
      <c r="B22" s="39" t="s">
        <v>128</v>
      </c>
      <c r="C22" s="151" t="s">
        <v>157</v>
      </c>
      <c r="D22" s="60" t="s">
        <v>97</v>
      </c>
      <c r="E22" s="41" t="s">
        <v>131</v>
      </c>
      <c r="F22" s="41" t="s">
        <v>132</v>
      </c>
      <c r="G22" s="236" t="s">
        <v>251</v>
      </c>
      <c r="H22" s="61">
        <v>6322.35</v>
      </c>
      <c r="I22" s="41" t="s">
        <v>131</v>
      </c>
      <c r="J22" s="147">
        <v>1311</v>
      </c>
      <c r="K22" s="61">
        <v>97.14</v>
      </c>
      <c r="L22" s="41" t="s">
        <v>131</v>
      </c>
      <c r="M22" s="147">
        <v>1713</v>
      </c>
      <c r="N22" s="61">
        <v>351.5</v>
      </c>
      <c r="O22" s="61">
        <v>406.32</v>
      </c>
      <c r="P22" s="61">
        <f t="shared" si="0"/>
        <v>189.6705</v>
      </c>
      <c r="Q22" s="41" t="s">
        <v>131</v>
      </c>
      <c r="R22" s="147">
        <v>1712</v>
      </c>
      <c r="S22" s="55">
        <f t="shared" si="1"/>
        <v>595.9905</v>
      </c>
      <c r="T22" s="41" t="s">
        <v>131</v>
      </c>
      <c r="U22" s="147">
        <v>1322</v>
      </c>
      <c r="V22" s="43">
        <v>4214.8999999999996</v>
      </c>
      <c r="W22" s="43">
        <f t="shared" si="5"/>
        <v>11581.880499999999</v>
      </c>
      <c r="X22" s="41" t="s">
        <v>133</v>
      </c>
      <c r="Y22" s="147">
        <v>1431</v>
      </c>
      <c r="Z22" s="55">
        <v>537.4</v>
      </c>
      <c r="AA22" s="41" t="s">
        <v>133</v>
      </c>
      <c r="AB22" s="148" t="s">
        <v>134</v>
      </c>
      <c r="AC22" s="61">
        <v>2106</v>
      </c>
      <c r="AD22" s="41" t="s">
        <v>133</v>
      </c>
      <c r="AE22" s="148" t="s">
        <v>135</v>
      </c>
      <c r="AF22" s="61">
        <v>1905.95</v>
      </c>
      <c r="AG22" s="41" t="s">
        <v>133</v>
      </c>
      <c r="AH22" s="148" t="s">
        <v>136</v>
      </c>
      <c r="AI22" s="54">
        <v>0</v>
      </c>
      <c r="AJ22" s="41" t="s">
        <v>133</v>
      </c>
      <c r="AK22" s="148" t="s">
        <v>137</v>
      </c>
      <c r="AL22" s="61">
        <v>0</v>
      </c>
      <c r="AM22" s="41" t="s">
        <v>133</v>
      </c>
      <c r="AN22" s="148">
        <v>3921</v>
      </c>
      <c r="AO22" s="42">
        <v>-900.3</v>
      </c>
      <c r="AP22" s="43">
        <f t="shared" si="6"/>
        <v>3649.05</v>
      </c>
      <c r="AQ22" s="96">
        <f t="shared" si="4"/>
        <v>7932.8304999999991</v>
      </c>
      <c r="AR22" s="102"/>
    </row>
    <row r="23" spans="1:44" s="46" customFormat="1" ht="30" customHeight="1" x14ac:dyDescent="0.25">
      <c r="B23" s="39" t="s">
        <v>128</v>
      </c>
      <c r="C23" s="151" t="s">
        <v>158</v>
      </c>
      <c r="D23" s="47" t="s">
        <v>60</v>
      </c>
      <c r="E23" s="41" t="s">
        <v>131</v>
      </c>
      <c r="F23" s="41" t="s">
        <v>132</v>
      </c>
      <c r="G23" s="236" t="s">
        <v>252</v>
      </c>
      <c r="H23" s="48">
        <v>6322.35</v>
      </c>
      <c r="I23" s="41" t="s">
        <v>131</v>
      </c>
      <c r="J23" s="147">
        <v>1311</v>
      </c>
      <c r="K23" s="48">
        <v>64.760000000000005</v>
      </c>
      <c r="L23" s="41" t="s">
        <v>131</v>
      </c>
      <c r="M23" s="147">
        <v>1713</v>
      </c>
      <c r="N23" s="48">
        <v>351.5</v>
      </c>
      <c r="O23" s="48">
        <v>406.32</v>
      </c>
      <c r="P23" s="48">
        <f t="shared" si="0"/>
        <v>189.6705</v>
      </c>
      <c r="Q23" s="41" t="s">
        <v>131</v>
      </c>
      <c r="R23" s="147">
        <v>1712</v>
      </c>
      <c r="S23" s="43">
        <f t="shared" si="1"/>
        <v>595.9905</v>
      </c>
      <c r="T23" s="41" t="s">
        <v>131</v>
      </c>
      <c r="U23" s="147">
        <v>1322</v>
      </c>
      <c r="V23" s="43">
        <v>4214.8999999999996</v>
      </c>
      <c r="W23" s="43">
        <f t="shared" si="5"/>
        <v>11549.5005</v>
      </c>
      <c r="X23" s="41" t="s">
        <v>133</v>
      </c>
      <c r="Y23" s="147">
        <v>1431</v>
      </c>
      <c r="Z23" s="43">
        <f t="shared" ref="Z23:Z33" si="7">(H23*8.5%)</f>
        <v>537.39975000000004</v>
      </c>
      <c r="AA23" s="41" t="s">
        <v>133</v>
      </c>
      <c r="AB23" s="148" t="s">
        <v>134</v>
      </c>
      <c r="AC23" s="48">
        <v>2108</v>
      </c>
      <c r="AD23" s="41" t="s">
        <v>133</v>
      </c>
      <c r="AE23" s="148" t="s">
        <v>135</v>
      </c>
      <c r="AF23" s="48">
        <v>1919.78</v>
      </c>
      <c r="AG23" s="41" t="s">
        <v>133</v>
      </c>
      <c r="AH23" s="148" t="s">
        <v>136</v>
      </c>
      <c r="AI23" s="42">
        <f t="shared" ref="AI23:AI29" si="8">(H23*1%)</f>
        <v>63.223500000000008</v>
      </c>
      <c r="AJ23" s="41" t="s">
        <v>133</v>
      </c>
      <c r="AK23" s="148" t="s">
        <v>137</v>
      </c>
      <c r="AL23" s="48">
        <v>0</v>
      </c>
      <c r="AM23" s="41" t="s">
        <v>133</v>
      </c>
      <c r="AN23" s="148">
        <v>3921</v>
      </c>
      <c r="AO23" s="42">
        <v>-900.3</v>
      </c>
      <c r="AP23" s="43">
        <f t="shared" si="6"/>
        <v>3728.1032500000001</v>
      </c>
      <c r="AQ23" s="149">
        <f t="shared" si="4"/>
        <v>7821.39725</v>
      </c>
      <c r="AR23" s="152"/>
    </row>
    <row r="24" spans="1:44" s="46" customFormat="1" ht="30" customHeight="1" x14ac:dyDescent="0.25">
      <c r="B24" s="39" t="s">
        <v>128</v>
      </c>
      <c r="C24" s="151" t="s">
        <v>159</v>
      </c>
      <c r="D24" s="47" t="s">
        <v>62</v>
      </c>
      <c r="E24" s="41" t="s">
        <v>131</v>
      </c>
      <c r="F24" s="41" t="s">
        <v>132</v>
      </c>
      <c r="G24" s="236" t="s">
        <v>251</v>
      </c>
      <c r="H24" s="48">
        <v>6322.35</v>
      </c>
      <c r="I24" s="41" t="s">
        <v>131</v>
      </c>
      <c r="J24" s="147">
        <v>1311</v>
      </c>
      <c r="K24" s="48">
        <v>0</v>
      </c>
      <c r="L24" s="41" t="s">
        <v>131</v>
      </c>
      <c r="M24" s="147">
        <v>1713</v>
      </c>
      <c r="N24" s="48">
        <v>351.5</v>
      </c>
      <c r="O24" s="48">
        <v>406.32</v>
      </c>
      <c r="P24" s="48">
        <f t="shared" si="0"/>
        <v>189.6705</v>
      </c>
      <c r="Q24" s="41" t="s">
        <v>131</v>
      </c>
      <c r="R24" s="147">
        <v>1712</v>
      </c>
      <c r="S24" s="43">
        <f t="shared" si="1"/>
        <v>595.9905</v>
      </c>
      <c r="T24" s="41" t="s">
        <v>131</v>
      </c>
      <c r="U24" s="147">
        <v>1322</v>
      </c>
      <c r="V24" s="43">
        <v>4214.8999999999996</v>
      </c>
      <c r="W24" s="43">
        <f t="shared" si="5"/>
        <v>11484.7405</v>
      </c>
      <c r="X24" s="41" t="s">
        <v>133</v>
      </c>
      <c r="Y24" s="147">
        <v>1431</v>
      </c>
      <c r="Z24" s="43">
        <f t="shared" si="7"/>
        <v>537.39975000000004</v>
      </c>
      <c r="AA24" s="41" t="s">
        <v>133</v>
      </c>
      <c r="AB24" s="148" t="s">
        <v>134</v>
      </c>
      <c r="AC24" s="48">
        <v>0</v>
      </c>
      <c r="AD24" s="41" t="s">
        <v>133</v>
      </c>
      <c r="AE24" s="148" t="s">
        <v>135</v>
      </c>
      <c r="AF24" s="48">
        <v>1905.95</v>
      </c>
      <c r="AG24" s="41" t="s">
        <v>133</v>
      </c>
      <c r="AH24" s="148" t="s">
        <v>136</v>
      </c>
      <c r="AI24" s="42">
        <f t="shared" si="8"/>
        <v>63.223500000000008</v>
      </c>
      <c r="AJ24" s="41" t="s">
        <v>133</v>
      </c>
      <c r="AK24" s="148" t="s">
        <v>137</v>
      </c>
      <c r="AL24" s="48">
        <v>0</v>
      </c>
      <c r="AM24" s="41" t="s">
        <v>133</v>
      </c>
      <c r="AN24" s="148">
        <v>3921</v>
      </c>
      <c r="AO24" s="42">
        <v>-900.3</v>
      </c>
      <c r="AP24" s="43">
        <f t="shared" si="6"/>
        <v>1606.2732500000004</v>
      </c>
      <c r="AQ24" s="149">
        <f t="shared" si="4"/>
        <v>9878.4672499999997</v>
      </c>
      <c r="AR24" s="152"/>
    </row>
    <row r="25" spans="1:44" s="46" customFormat="1" ht="30" customHeight="1" x14ac:dyDescent="0.25">
      <c r="B25" s="39" t="s">
        <v>128</v>
      </c>
      <c r="C25" s="151" t="s">
        <v>160</v>
      </c>
      <c r="D25" s="47" t="s">
        <v>64</v>
      </c>
      <c r="E25" s="41" t="s">
        <v>131</v>
      </c>
      <c r="F25" s="41" t="s">
        <v>132</v>
      </c>
      <c r="G25" s="236" t="s">
        <v>253</v>
      </c>
      <c r="H25" s="48">
        <v>4875.54</v>
      </c>
      <c r="I25" s="41" t="s">
        <v>131</v>
      </c>
      <c r="J25" s="147">
        <v>1311</v>
      </c>
      <c r="K25" s="48">
        <v>0</v>
      </c>
      <c r="L25" s="41" t="s">
        <v>131</v>
      </c>
      <c r="M25" s="147">
        <v>1713</v>
      </c>
      <c r="N25" s="48">
        <v>207.91</v>
      </c>
      <c r="O25" s="48">
        <v>371.02</v>
      </c>
      <c r="P25" s="48">
        <f t="shared" si="0"/>
        <v>146.2662</v>
      </c>
      <c r="Q25" s="41" t="s">
        <v>131</v>
      </c>
      <c r="R25" s="147">
        <v>1712</v>
      </c>
      <c r="S25" s="43">
        <f t="shared" si="1"/>
        <v>517.28620000000001</v>
      </c>
      <c r="T25" s="41" t="s">
        <v>131</v>
      </c>
      <c r="U25" s="147">
        <v>1322</v>
      </c>
      <c r="V25" s="43">
        <v>0</v>
      </c>
      <c r="W25" s="43">
        <f t="shared" si="5"/>
        <v>5600.7361999999994</v>
      </c>
      <c r="X25" s="41" t="s">
        <v>133</v>
      </c>
      <c r="Y25" s="147">
        <v>1431</v>
      </c>
      <c r="Z25" s="43">
        <f t="shared" si="7"/>
        <v>414.42090000000002</v>
      </c>
      <c r="AA25" s="41" t="s">
        <v>133</v>
      </c>
      <c r="AB25" s="148" t="s">
        <v>134</v>
      </c>
      <c r="AC25" s="48">
        <v>0</v>
      </c>
      <c r="AD25" s="41" t="s">
        <v>133</v>
      </c>
      <c r="AE25" s="148" t="s">
        <v>135</v>
      </c>
      <c r="AF25" s="48">
        <v>649.13</v>
      </c>
      <c r="AG25" s="41" t="s">
        <v>133</v>
      </c>
      <c r="AH25" s="148" t="s">
        <v>136</v>
      </c>
      <c r="AI25" s="42">
        <f t="shared" si="8"/>
        <v>48.755400000000002</v>
      </c>
      <c r="AJ25" s="41" t="s">
        <v>133</v>
      </c>
      <c r="AK25" s="148" t="s">
        <v>137</v>
      </c>
      <c r="AL25" s="48">
        <v>0</v>
      </c>
      <c r="AM25" s="41" t="s">
        <v>133</v>
      </c>
      <c r="AN25" s="148">
        <v>3921</v>
      </c>
      <c r="AO25" s="42">
        <v>0</v>
      </c>
      <c r="AP25" s="43">
        <f t="shared" si="6"/>
        <v>1112.3063</v>
      </c>
      <c r="AQ25" s="149">
        <f t="shared" si="4"/>
        <v>4488.4298999999992</v>
      </c>
      <c r="AR25" s="152"/>
    </row>
    <row r="26" spans="1:44" s="46" customFormat="1" ht="30" customHeight="1" x14ac:dyDescent="0.25">
      <c r="B26" s="39" t="s">
        <v>128</v>
      </c>
      <c r="C26" s="151" t="s">
        <v>161</v>
      </c>
      <c r="D26" s="47" t="s">
        <v>66</v>
      </c>
      <c r="E26" s="41" t="s">
        <v>131</v>
      </c>
      <c r="F26" s="41" t="s">
        <v>132</v>
      </c>
      <c r="G26" s="236" t="s">
        <v>252</v>
      </c>
      <c r="H26" s="48">
        <v>6322.35</v>
      </c>
      <c r="I26" s="41" t="s">
        <v>131</v>
      </c>
      <c r="J26" s="147">
        <v>1311</v>
      </c>
      <c r="K26" s="48">
        <v>0</v>
      </c>
      <c r="L26" s="41" t="s">
        <v>131</v>
      </c>
      <c r="M26" s="147">
        <v>1713</v>
      </c>
      <c r="N26" s="48">
        <v>351.5</v>
      </c>
      <c r="O26" s="48">
        <v>406.32</v>
      </c>
      <c r="P26" s="48">
        <f t="shared" si="0"/>
        <v>189.6705</v>
      </c>
      <c r="Q26" s="41" t="s">
        <v>131</v>
      </c>
      <c r="R26" s="147">
        <v>1712</v>
      </c>
      <c r="S26" s="43">
        <f t="shared" si="1"/>
        <v>595.9905</v>
      </c>
      <c r="T26" s="41" t="s">
        <v>131</v>
      </c>
      <c r="U26" s="147">
        <v>1322</v>
      </c>
      <c r="V26" s="43">
        <v>4214.8999999999996</v>
      </c>
      <c r="W26" s="43">
        <f t="shared" si="5"/>
        <v>11484.7405</v>
      </c>
      <c r="X26" s="41" t="s">
        <v>133</v>
      </c>
      <c r="Y26" s="147">
        <v>1431</v>
      </c>
      <c r="Z26" s="43">
        <f t="shared" si="7"/>
        <v>537.39975000000004</v>
      </c>
      <c r="AA26" s="41" t="s">
        <v>133</v>
      </c>
      <c r="AB26" s="148" t="s">
        <v>134</v>
      </c>
      <c r="AC26" s="48">
        <v>1687</v>
      </c>
      <c r="AD26" s="41" t="s">
        <v>133</v>
      </c>
      <c r="AE26" s="148" t="s">
        <v>135</v>
      </c>
      <c r="AF26" s="48">
        <v>1905.95</v>
      </c>
      <c r="AG26" s="41" t="s">
        <v>133</v>
      </c>
      <c r="AH26" s="148" t="s">
        <v>136</v>
      </c>
      <c r="AI26" s="42">
        <f t="shared" si="8"/>
        <v>63.223500000000008</v>
      </c>
      <c r="AJ26" s="41" t="s">
        <v>133</v>
      </c>
      <c r="AK26" s="148" t="s">
        <v>137</v>
      </c>
      <c r="AL26" s="48">
        <v>0</v>
      </c>
      <c r="AM26" s="41" t="s">
        <v>133</v>
      </c>
      <c r="AN26" s="148">
        <v>3921</v>
      </c>
      <c r="AO26" s="42">
        <v>-900.3</v>
      </c>
      <c r="AP26" s="43">
        <f t="shared" si="6"/>
        <v>3293.2732500000002</v>
      </c>
      <c r="AQ26" s="149">
        <f t="shared" si="4"/>
        <v>8191.4672499999997</v>
      </c>
      <c r="AR26" s="152"/>
    </row>
    <row r="27" spans="1:44" s="46" customFormat="1" ht="30" customHeight="1" x14ac:dyDescent="0.25">
      <c r="B27" s="39" t="s">
        <v>128</v>
      </c>
      <c r="C27" s="151" t="s">
        <v>162</v>
      </c>
      <c r="D27" s="47" t="s">
        <v>68</v>
      </c>
      <c r="E27" s="41" t="s">
        <v>131</v>
      </c>
      <c r="F27" s="41" t="s">
        <v>132</v>
      </c>
      <c r="G27" s="236" t="s">
        <v>251</v>
      </c>
      <c r="H27" s="48">
        <v>4875.54</v>
      </c>
      <c r="I27" s="41" t="s">
        <v>131</v>
      </c>
      <c r="J27" s="147">
        <v>1311</v>
      </c>
      <c r="K27" s="48">
        <v>0</v>
      </c>
      <c r="L27" s="41" t="s">
        <v>131</v>
      </c>
      <c r="M27" s="147">
        <v>1713</v>
      </c>
      <c r="N27" s="48">
        <v>207.91</v>
      </c>
      <c r="O27" s="48">
        <v>371.02</v>
      </c>
      <c r="P27" s="48">
        <f t="shared" si="0"/>
        <v>146.2662</v>
      </c>
      <c r="Q27" s="41" t="s">
        <v>131</v>
      </c>
      <c r="R27" s="147">
        <v>1712</v>
      </c>
      <c r="S27" s="43">
        <f t="shared" si="1"/>
        <v>517.28620000000001</v>
      </c>
      <c r="T27" s="41" t="s">
        <v>131</v>
      </c>
      <c r="U27" s="147">
        <v>1322</v>
      </c>
      <c r="V27" s="43">
        <v>3250.36</v>
      </c>
      <c r="W27" s="43">
        <f t="shared" si="5"/>
        <v>8851.0962</v>
      </c>
      <c r="X27" s="41" t="s">
        <v>133</v>
      </c>
      <c r="Y27" s="147">
        <v>1431</v>
      </c>
      <c r="Z27" s="43">
        <f t="shared" si="7"/>
        <v>414.42090000000002</v>
      </c>
      <c r="AA27" s="41" t="s">
        <v>133</v>
      </c>
      <c r="AB27" s="148" t="s">
        <v>134</v>
      </c>
      <c r="AC27" s="48">
        <v>0</v>
      </c>
      <c r="AD27" s="41" t="s">
        <v>133</v>
      </c>
      <c r="AE27" s="148" t="s">
        <v>135</v>
      </c>
      <c r="AF27" s="48">
        <v>1343.41</v>
      </c>
      <c r="AG27" s="41" t="s">
        <v>133</v>
      </c>
      <c r="AH27" s="148" t="s">
        <v>136</v>
      </c>
      <c r="AI27" s="42">
        <f t="shared" si="8"/>
        <v>48.755400000000002</v>
      </c>
      <c r="AJ27" s="41" t="s">
        <v>133</v>
      </c>
      <c r="AK27" s="148" t="s">
        <v>137</v>
      </c>
      <c r="AL27" s="48">
        <v>0</v>
      </c>
      <c r="AM27" s="41" t="s">
        <v>133</v>
      </c>
      <c r="AN27" s="148">
        <v>3921</v>
      </c>
      <c r="AO27" s="42">
        <v>-694.28</v>
      </c>
      <c r="AP27" s="43">
        <f t="shared" si="6"/>
        <v>1112.3063000000002</v>
      </c>
      <c r="AQ27" s="149">
        <f t="shared" si="4"/>
        <v>7738.7898999999998</v>
      </c>
      <c r="AR27" s="152"/>
    </row>
    <row r="28" spans="1:44" s="46" customFormat="1" ht="30" customHeight="1" x14ac:dyDescent="0.25">
      <c r="B28" s="39" t="s">
        <v>128</v>
      </c>
      <c r="C28" s="151" t="s">
        <v>163</v>
      </c>
      <c r="D28" s="47" t="s">
        <v>164</v>
      </c>
      <c r="E28" s="41" t="s">
        <v>131</v>
      </c>
      <c r="F28" s="41" t="s">
        <v>132</v>
      </c>
      <c r="G28" s="236" t="s">
        <v>250</v>
      </c>
      <c r="H28" s="48">
        <v>6322.35</v>
      </c>
      <c r="I28" s="41" t="s">
        <v>131</v>
      </c>
      <c r="J28" s="147">
        <v>1311</v>
      </c>
      <c r="K28" s="48">
        <v>0</v>
      </c>
      <c r="L28" s="41" t="s">
        <v>131</v>
      </c>
      <c r="M28" s="147">
        <v>1713</v>
      </c>
      <c r="N28" s="48">
        <v>351.5</v>
      </c>
      <c r="O28" s="48">
        <v>406.32</v>
      </c>
      <c r="P28" s="48">
        <f t="shared" si="0"/>
        <v>189.6705</v>
      </c>
      <c r="Q28" s="41" t="s">
        <v>131</v>
      </c>
      <c r="R28" s="147">
        <v>1712</v>
      </c>
      <c r="S28" s="43">
        <f t="shared" si="1"/>
        <v>595.9905</v>
      </c>
      <c r="T28" s="41" t="s">
        <v>131</v>
      </c>
      <c r="U28" s="147">
        <v>1322</v>
      </c>
      <c r="V28" s="43">
        <v>4214.8999999999996</v>
      </c>
      <c r="W28" s="43">
        <f t="shared" si="5"/>
        <v>11484.7405</v>
      </c>
      <c r="X28" s="41" t="s">
        <v>133</v>
      </c>
      <c r="Y28" s="147">
        <v>1431</v>
      </c>
      <c r="Z28" s="43">
        <f t="shared" si="7"/>
        <v>537.39975000000004</v>
      </c>
      <c r="AA28" s="41" t="s">
        <v>133</v>
      </c>
      <c r="AB28" s="148" t="s">
        <v>134</v>
      </c>
      <c r="AC28" s="48">
        <v>0</v>
      </c>
      <c r="AD28" s="41" t="s">
        <v>133</v>
      </c>
      <c r="AE28" s="148" t="s">
        <v>135</v>
      </c>
      <c r="AF28" s="48">
        <v>1905.95</v>
      </c>
      <c r="AG28" s="41" t="s">
        <v>133</v>
      </c>
      <c r="AH28" s="148" t="s">
        <v>136</v>
      </c>
      <c r="AI28" s="42">
        <f t="shared" si="8"/>
        <v>63.223500000000008</v>
      </c>
      <c r="AJ28" s="41" t="s">
        <v>133</v>
      </c>
      <c r="AK28" s="148" t="s">
        <v>137</v>
      </c>
      <c r="AL28" s="48">
        <v>0</v>
      </c>
      <c r="AM28" s="41" t="s">
        <v>133</v>
      </c>
      <c r="AN28" s="148">
        <v>3921</v>
      </c>
      <c r="AO28" s="42">
        <v>-900.3</v>
      </c>
      <c r="AP28" s="43">
        <f t="shared" si="6"/>
        <v>1606.2732500000004</v>
      </c>
      <c r="AQ28" s="149">
        <f t="shared" si="4"/>
        <v>9878.4672499999997</v>
      </c>
      <c r="AR28" s="152"/>
    </row>
    <row r="29" spans="1:44" s="46" customFormat="1" ht="30" customHeight="1" x14ac:dyDescent="0.25">
      <c r="B29" s="39" t="s">
        <v>128</v>
      </c>
      <c r="C29" s="151" t="s">
        <v>165</v>
      </c>
      <c r="D29" s="47" t="s">
        <v>72</v>
      </c>
      <c r="E29" s="41" t="s">
        <v>131</v>
      </c>
      <c r="F29" s="41" t="s">
        <v>132</v>
      </c>
      <c r="G29" s="236" t="s">
        <v>253</v>
      </c>
      <c r="H29" s="48">
        <v>4875.54</v>
      </c>
      <c r="I29" s="41" t="s">
        <v>131</v>
      </c>
      <c r="J29" s="147">
        <v>1311</v>
      </c>
      <c r="K29" s="48">
        <v>0</v>
      </c>
      <c r="L29" s="41" t="s">
        <v>131</v>
      </c>
      <c r="M29" s="147">
        <v>1713</v>
      </c>
      <c r="N29" s="48">
        <v>207.91</v>
      </c>
      <c r="O29" s="48">
        <v>371.02</v>
      </c>
      <c r="P29" s="48">
        <f t="shared" si="0"/>
        <v>146.2662</v>
      </c>
      <c r="Q29" s="41" t="s">
        <v>131</v>
      </c>
      <c r="R29" s="147">
        <v>1712</v>
      </c>
      <c r="S29" s="43">
        <f t="shared" si="1"/>
        <v>517.28620000000001</v>
      </c>
      <c r="T29" s="41" t="s">
        <v>131</v>
      </c>
      <c r="U29" s="147">
        <v>1322</v>
      </c>
      <c r="V29" s="43">
        <v>3250.36</v>
      </c>
      <c r="W29" s="43">
        <f t="shared" si="5"/>
        <v>8851.0962</v>
      </c>
      <c r="X29" s="41" t="s">
        <v>133</v>
      </c>
      <c r="Y29" s="147">
        <v>1431</v>
      </c>
      <c r="Z29" s="43">
        <f t="shared" si="7"/>
        <v>414.42090000000002</v>
      </c>
      <c r="AA29" s="41" t="s">
        <v>133</v>
      </c>
      <c r="AB29" s="148" t="s">
        <v>134</v>
      </c>
      <c r="AC29" s="48">
        <v>1355</v>
      </c>
      <c r="AD29" s="41" t="s">
        <v>133</v>
      </c>
      <c r="AE29" s="148" t="s">
        <v>135</v>
      </c>
      <c r="AF29" s="48">
        <v>1343.41</v>
      </c>
      <c r="AG29" s="41" t="s">
        <v>133</v>
      </c>
      <c r="AH29" s="148" t="s">
        <v>136</v>
      </c>
      <c r="AI29" s="42">
        <f t="shared" si="8"/>
        <v>48.755400000000002</v>
      </c>
      <c r="AJ29" s="41" t="s">
        <v>133</v>
      </c>
      <c r="AK29" s="148" t="s">
        <v>137</v>
      </c>
      <c r="AL29" s="48">
        <v>0</v>
      </c>
      <c r="AM29" s="41" t="s">
        <v>133</v>
      </c>
      <c r="AN29" s="148">
        <v>3921</v>
      </c>
      <c r="AO29" s="42">
        <v>-694.28</v>
      </c>
      <c r="AP29" s="43">
        <f t="shared" si="6"/>
        <v>2467.3063000000002</v>
      </c>
      <c r="AQ29" s="149">
        <f t="shared" si="4"/>
        <v>6383.7898999999998</v>
      </c>
      <c r="AR29" s="152"/>
    </row>
    <row r="30" spans="1:44" s="46" customFormat="1" ht="30" customHeight="1" x14ac:dyDescent="0.25">
      <c r="B30" s="39" t="s">
        <v>128</v>
      </c>
      <c r="C30" s="151" t="s">
        <v>166</v>
      </c>
      <c r="D30" s="47" t="s">
        <v>74</v>
      </c>
      <c r="E30" s="41" t="s">
        <v>131</v>
      </c>
      <c r="F30" s="41" t="s">
        <v>132</v>
      </c>
      <c r="G30" s="236" t="s">
        <v>249</v>
      </c>
      <c r="H30" s="48">
        <v>15441.5</v>
      </c>
      <c r="I30" s="41" t="s">
        <v>131</v>
      </c>
      <c r="J30" s="147">
        <v>1311</v>
      </c>
      <c r="K30" s="48">
        <v>0</v>
      </c>
      <c r="L30" s="41" t="s">
        <v>131</v>
      </c>
      <c r="M30" s="147">
        <v>1713</v>
      </c>
      <c r="N30" s="48">
        <v>566.5</v>
      </c>
      <c r="O30" s="48">
        <v>835.5</v>
      </c>
      <c r="P30" s="48">
        <f t="shared" si="0"/>
        <v>463.245</v>
      </c>
      <c r="Q30" s="41" t="s">
        <v>131</v>
      </c>
      <c r="R30" s="147">
        <v>1712</v>
      </c>
      <c r="S30" s="43">
        <f t="shared" si="1"/>
        <v>1298.7449999999999</v>
      </c>
      <c r="T30" s="41" t="s">
        <v>131</v>
      </c>
      <c r="U30" s="147">
        <v>1322</v>
      </c>
      <c r="V30" s="43">
        <v>10294.33</v>
      </c>
      <c r="W30" s="43">
        <f t="shared" si="5"/>
        <v>27601.074999999997</v>
      </c>
      <c r="X30" s="41" t="s">
        <v>133</v>
      </c>
      <c r="Y30" s="147">
        <v>1431</v>
      </c>
      <c r="Z30" s="43">
        <f t="shared" si="7"/>
        <v>1312.5275000000001</v>
      </c>
      <c r="AA30" s="41" t="s">
        <v>133</v>
      </c>
      <c r="AB30" s="148" t="s">
        <v>134</v>
      </c>
      <c r="AC30" s="48">
        <v>0</v>
      </c>
      <c r="AD30" s="41" t="s">
        <v>133</v>
      </c>
      <c r="AE30" s="148" t="s">
        <v>135</v>
      </c>
      <c r="AF30" s="48">
        <v>6465.01</v>
      </c>
      <c r="AG30" s="41" t="s">
        <v>133</v>
      </c>
      <c r="AH30" s="148" t="s">
        <v>136</v>
      </c>
      <c r="AI30" s="42">
        <v>0</v>
      </c>
      <c r="AJ30" s="41" t="s">
        <v>133</v>
      </c>
      <c r="AK30" s="148" t="s">
        <v>137</v>
      </c>
      <c r="AL30" s="48">
        <v>0</v>
      </c>
      <c r="AM30" s="41" t="s">
        <v>133</v>
      </c>
      <c r="AN30" s="148">
        <v>3921</v>
      </c>
      <c r="AO30" s="42">
        <v>-3088.3</v>
      </c>
      <c r="AP30" s="43">
        <f t="shared" si="6"/>
        <v>4689.2375000000002</v>
      </c>
      <c r="AQ30" s="149">
        <f t="shared" si="4"/>
        <v>22911.837499999998</v>
      </c>
      <c r="AR30" s="152"/>
    </row>
    <row r="31" spans="1:44" s="46" customFormat="1" ht="30" customHeight="1" x14ac:dyDescent="0.25">
      <c r="B31" s="39" t="s">
        <v>128</v>
      </c>
      <c r="C31" s="151" t="s">
        <v>167</v>
      </c>
      <c r="D31" s="47" t="s">
        <v>17</v>
      </c>
      <c r="E31" s="41" t="s">
        <v>131</v>
      </c>
      <c r="F31" s="41" t="s">
        <v>132</v>
      </c>
      <c r="G31" s="236" t="s">
        <v>248</v>
      </c>
      <c r="H31" s="153">
        <v>29379.5</v>
      </c>
      <c r="I31" s="41" t="s">
        <v>131</v>
      </c>
      <c r="J31" s="147">
        <v>1311</v>
      </c>
      <c r="K31" s="48">
        <v>0</v>
      </c>
      <c r="L31" s="41" t="s">
        <v>131</v>
      </c>
      <c r="M31" s="147">
        <v>1713</v>
      </c>
      <c r="N31" s="153">
        <v>808.5</v>
      </c>
      <c r="O31" s="48">
        <v>1144</v>
      </c>
      <c r="P31" s="48">
        <f t="shared" si="0"/>
        <v>881.38499999999999</v>
      </c>
      <c r="Q31" s="41" t="s">
        <v>131</v>
      </c>
      <c r="R31" s="147">
        <v>1712</v>
      </c>
      <c r="S31" s="43">
        <f t="shared" si="1"/>
        <v>2025.385</v>
      </c>
      <c r="T31" s="41" t="s">
        <v>131</v>
      </c>
      <c r="U31" s="147">
        <v>1322</v>
      </c>
      <c r="V31" s="43">
        <v>14625.32</v>
      </c>
      <c r="W31" s="43">
        <f t="shared" si="5"/>
        <v>46838.705000000002</v>
      </c>
      <c r="X31" s="41" t="s">
        <v>133</v>
      </c>
      <c r="Y31" s="147">
        <v>1431</v>
      </c>
      <c r="Z31" s="43">
        <f t="shared" si="7"/>
        <v>2497.2575000000002</v>
      </c>
      <c r="AA31" s="41" t="s">
        <v>133</v>
      </c>
      <c r="AB31" s="148" t="s">
        <v>134</v>
      </c>
      <c r="AC31" s="48">
        <v>4897</v>
      </c>
      <c r="AD31" s="41" t="s">
        <v>133</v>
      </c>
      <c r="AE31" s="148" t="s">
        <v>135</v>
      </c>
      <c r="AF31" s="48">
        <v>11070.62</v>
      </c>
      <c r="AG31" s="41" t="s">
        <v>133</v>
      </c>
      <c r="AH31" s="148" t="s">
        <v>136</v>
      </c>
      <c r="AI31" s="42">
        <v>0</v>
      </c>
      <c r="AJ31" s="41" t="s">
        <v>133</v>
      </c>
      <c r="AK31" s="148" t="s">
        <v>137</v>
      </c>
      <c r="AL31" s="48">
        <v>0</v>
      </c>
      <c r="AM31" s="41" t="s">
        <v>133</v>
      </c>
      <c r="AN31" s="148">
        <v>3921</v>
      </c>
      <c r="AO31" s="42">
        <v>-3221.92</v>
      </c>
      <c r="AP31" s="43">
        <f t="shared" si="6"/>
        <v>15242.957500000002</v>
      </c>
      <c r="AQ31" s="149">
        <f t="shared" si="4"/>
        <v>31595.747499999998</v>
      </c>
      <c r="AR31" s="152"/>
    </row>
    <row r="32" spans="1:44" s="46" customFormat="1" ht="30" customHeight="1" x14ac:dyDescent="0.25">
      <c r="B32" s="39" t="s">
        <v>128</v>
      </c>
      <c r="C32" s="151" t="s">
        <v>169</v>
      </c>
      <c r="D32" s="47" t="s">
        <v>91</v>
      </c>
      <c r="E32" s="41" t="s">
        <v>131</v>
      </c>
      <c r="F32" s="41" t="s">
        <v>132</v>
      </c>
      <c r="G32" s="236" t="s">
        <v>253</v>
      </c>
      <c r="H32" s="48">
        <v>15441.5</v>
      </c>
      <c r="I32" s="41" t="s">
        <v>131</v>
      </c>
      <c r="J32" s="147">
        <v>1311</v>
      </c>
      <c r="K32" s="48">
        <v>0</v>
      </c>
      <c r="L32" s="41" t="s">
        <v>131</v>
      </c>
      <c r="M32" s="147">
        <v>1713</v>
      </c>
      <c r="N32" s="48">
        <v>566.5</v>
      </c>
      <c r="O32" s="48">
        <v>835.5</v>
      </c>
      <c r="P32" s="48">
        <f t="shared" si="0"/>
        <v>463.245</v>
      </c>
      <c r="Q32" s="41" t="s">
        <v>131</v>
      </c>
      <c r="R32" s="147">
        <v>1712</v>
      </c>
      <c r="S32" s="43">
        <f t="shared" si="1"/>
        <v>1298.7449999999999</v>
      </c>
      <c r="T32" s="41" t="s">
        <v>131</v>
      </c>
      <c r="U32" s="147">
        <v>1322</v>
      </c>
      <c r="V32" s="43">
        <v>6637.14</v>
      </c>
      <c r="W32" s="43">
        <f t="shared" si="5"/>
        <v>23943.884999999998</v>
      </c>
      <c r="X32" s="41" t="s">
        <v>133</v>
      </c>
      <c r="Y32" s="147">
        <v>1431</v>
      </c>
      <c r="Z32" s="43">
        <f t="shared" si="7"/>
        <v>1312.5275000000001</v>
      </c>
      <c r="AA32" s="41" t="s">
        <v>133</v>
      </c>
      <c r="AB32" s="148" t="s">
        <v>134</v>
      </c>
      <c r="AC32" s="48">
        <v>2439.4699999999998</v>
      </c>
      <c r="AD32" s="41" t="s">
        <v>133</v>
      </c>
      <c r="AE32" s="148" t="s">
        <v>135</v>
      </c>
      <c r="AF32" s="48">
        <v>4202.17</v>
      </c>
      <c r="AG32" s="41" t="s">
        <v>133</v>
      </c>
      <c r="AH32" s="148" t="s">
        <v>136</v>
      </c>
      <c r="AI32" s="42">
        <v>0</v>
      </c>
      <c r="AJ32" s="41" t="s">
        <v>133</v>
      </c>
      <c r="AK32" s="148" t="s">
        <v>137</v>
      </c>
      <c r="AL32" s="48">
        <v>0</v>
      </c>
      <c r="AM32" s="41" t="s">
        <v>133</v>
      </c>
      <c r="AN32" s="148">
        <v>3921</v>
      </c>
      <c r="AO32" s="42">
        <v>-825.46</v>
      </c>
      <c r="AP32" s="43">
        <f t="shared" si="6"/>
        <v>7128.7074999999995</v>
      </c>
      <c r="AQ32" s="149">
        <f t="shared" si="4"/>
        <v>16815.177499999998</v>
      </c>
      <c r="AR32" s="152"/>
    </row>
    <row r="33" spans="1:44" s="57" customFormat="1" ht="30" customHeight="1" x14ac:dyDescent="0.25">
      <c r="B33" s="39" t="s">
        <v>128</v>
      </c>
      <c r="C33" s="151" t="s">
        <v>170</v>
      </c>
      <c r="D33" s="47" t="s">
        <v>93</v>
      </c>
      <c r="E33" s="41" t="s">
        <v>131</v>
      </c>
      <c r="F33" s="41" t="s">
        <v>132</v>
      </c>
      <c r="G33" s="244" t="s">
        <v>252</v>
      </c>
      <c r="H33" s="48">
        <v>15441.5</v>
      </c>
      <c r="I33" s="41" t="s">
        <v>131</v>
      </c>
      <c r="J33" s="147">
        <v>1311</v>
      </c>
      <c r="K33" s="48">
        <v>0</v>
      </c>
      <c r="L33" s="41" t="s">
        <v>131</v>
      </c>
      <c r="M33" s="147">
        <v>1713</v>
      </c>
      <c r="N33" s="48">
        <v>566.5</v>
      </c>
      <c r="O33" s="48">
        <v>835.5</v>
      </c>
      <c r="P33" s="48">
        <f t="shared" si="0"/>
        <v>463.245</v>
      </c>
      <c r="Q33" s="41" t="s">
        <v>131</v>
      </c>
      <c r="R33" s="147">
        <v>1712</v>
      </c>
      <c r="S33" s="43">
        <f t="shared" si="1"/>
        <v>1298.7449999999999</v>
      </c>
      <c r="T33" s="41" t="s">
        <v>131</v>
      </c>
      <c r="U33" s="147">
        <v>1322</v>
      </c>
      <c r="V33" s="43">
        <v>6738.72</v>
      </c>
      <c r="W33" s="43">
        <f t="shared" si="5"/>
        <v>24045.465</v>
      </c>
      <c r="X33" s="41" t="s">
        <v>133</v>
      </c>
      <c r="Y33" s="147">
        <v>1431</v>
      </c>
      <c r="Z33" s="43">
        <f t="shared" si="7"/>
        <v>1312.5275000000001</v>
      </c>
      <c r="AA33" s="41" t="s">
        <v>133</v>
      </c>
      <c r="AB33" s="148" t="s">
        <v>134</v>
      </c>
      <c r="AC33" s="48">
        <v>0</v>
      </c>
      <c r="AD33" s="41" t="s">
        <v>133</v>
      </c>
      <c r="AE33" s="148" t="s">
        <v>135</v>
      </c>
      <c r="AF33" s="48">
        <v>4232.6499999999996</v>
      </c>
      <c r="AG33" s="41" t="s">
        <v>133</v>
      </c>
      <c r="AH33" s="148" t="s">
        <v>136</v>
      </c>
      <c r="AI33" s="42">
        <v>0</v>
      </c>
      <c r="AJ33" s="41" t="s">
        <v>133</v>
      </c>
      <c r="AK33" s="148" t="s">
        <v>137</v>
      </c>
      <c r="AL33" s="48">
        <v>0</v>
      </c>
      <c r="AM33" s="41" t="s">
        <v>133</v>
      </c>
      <c r="AN33" s="148">
        <v>3921</v>
      </c>
      <c r="AO33" s="42">
        <v>-855.94</v>
      </c>
      <c r="AP33" s="43">
        <f t="shared" si="6"/>
        <v>4689.2374999999993</v>
      </c>
      <c r="AQ33" s="149">
        <f t="shared" si="4"/>
        <v>19356.227500000001</v>
      </c>
      <c r="AR33" s="152"/>
    </row>
    <row r="34" spans="1:44" s="46" customFormat="1" ht="30" customHeight="1" thickBot="1" x14ac:dyDescent="0.3">
      <c r="B34" s="39" t="s">
        <v>128</v>
      </c>
      <c r="C34" s="151" t="s">
        <v>171</v>
      </c>
      <c r="D34" s="47" t="s">
        <v>172</v>
      </c>
      <c r="E34" s="41" t="s">
        <v>131</v>
      </c>
      <c r="F34" s="41" t="s">
        <v>132</v>
      </c>
      <c r="G34" s="245" t="s">
        <v>252</v>
      </c>
      <c r="H34" s="153">
        <v>6322.35</v>
      </c>
      <c r="I34" s="41" t="s">
        <v>131</v>
      </c>
      <c r="J34" s="147">
        <v>1311</v>
      </c>
      <c r="K34" s="48">
        <v>0</v>
      </c>
      <c r="L34" s="41" t="s">
        <v>131</v>
      </c>
      <c r="M34" s="147">
        <v>1713</v>
      </c>
      <c r="N34" s="153">
        <v>351.5</v>
      </c>
      <c r="O34" s="48">
        <v>406.32</v>
      </c>
      <c r="P34" s="48">
        <f t="shared" si="0"/>
        <v>189.6705</v>
      </c>
      <c r="Q34" s="41" t="s">
        <v>131</v>
      </c>
      <c r="R34" s="147">
        <v>1712</v>
      </c>
      <c r="S34" s="43">
        <f>(O34+P34)</f>
        <v>595.9905</v>
      </c>
      <c r="T34" s="41" t="s">
        <v>131</v>
      </c>
      <c r="U34" s="147">
        <v>1322</v>
      </c>
      <c r="V34" s="43">
        <v>0</v>
      </c>
      <c r="W34" s="43">
        <f t="shared" si="5"/>
        <v>7269.8405000000002</v>
      </c>
      <c r="X34" s="41" t="s">
        <v>133</v>
      </c>
      <c r="Y34" s="147">
        <v>1431</v>
      </c>
      <c r="Z34" s="43">
        <f>(H34*8.5%)</f>
        <v>537.39975000000004</v>
      </c>
      <c r="AA34" s="41" t="s">
        <v>133</v>
      </c>
      <c r="AB34" s="148" t="s">
        <v>134</v>
      </c>
      <c r="AC34" s="48">
        <v>0</v>
      </c>
      <c r="AD34" s="41" t="s">
        <v>133</v>
      </c>
      <c r="AE34" s="148" t="s">
        <v>135</v>
      </c>
      <c r="AF34" s="48">
        <v>1005.65</v>
      </c>
      <c r="AG34" s="41" t="s">
        <v>133</v>
      </c>
      <c r="AH34" s="148" t="s">
        <v>136</v>
      </c>
      <c r="AI34" s="42">
        <v>0</v>
      </c>
      <c r="AJ34" s="41" t="s">
        <v>133</v>
      </c>
      <c r="AK34" s="148" t="s">
        <v>137</v>
      </c>
      <c r="AL34" s="48">
        <v>0</v>
      </c>
      <c r="AM34" s="41" t="s">
        <v>133</v>
      </c>
      <c r="AN34" s="148">
        <v>3921</v>
      </c>
      <c r="AO34" s="42">
        <v>0</v>
      </c>
      <c r="AP34" s="43">
        <f>(Z34+AC34+AF34+AI34+AL34+AO34)</f>
        <v>1543.0497500000001</v>
      </c>
      <c r="AQ34" s="149">
        <f>(W34-AP34)</f>
        <v>5726.7907500000001</v>
      </c>
    </row>
    <row r="35" spans="1:44" s="67" customFormat="1" ht="21" customHeight="1" thickBot="1" x14ac:dyDescent="0.3">
      <c r="A35" s="62"/>
      <c r="B35" s="105"/>
      <c r="C35" s="63"/>
      <c r="D35" s="63" t="s">
        <v>75</v>
      </c>
      <c r="E35" s="64"/>
      <c r="F35" s="64"/>
      <c r="G35" s="64"/>
      <c r="H35" s="64">
        <f>SUM(H5:H34)</f>
        <v>251164.99000000005</v>
      </c>
      <c r="I35" s="64"/>
      <c r="J35" s="64"/>
      <c r="K35" s="64">
        <f>SUM(K5:K34)</f>
        <v>2415.5600000000009</v>
      </c>
      <c r="L35" s="64"/>
      <c r="M35" s="64"/>
      <c r="N35" s="64">
        <f>SUM(N5:N34)</f>
        <v>10820.309999999998</v>
      </c>
      <c r="O35" s="64">
        <f>SUM(O5:O34)</f>
        <v>14749.6</v>
      </c>
      <c r="P35" s="64">
        <f>SUM(P5:P34)</f>
        <v>7534.949700000001</v>
      </c>
      <c r="Q35" s="64"/>
      <c r="R35" s="64"/>
      <c r="S35" s="64">
        <f>SUM(S5:S34)</f>
        <v>22284.549699999996</v>
      </c>
      <c r="T35" s="64"/>
      <c r="U35" s="106"/>
      <c r="V35" s="64">
        <f>SUM(V5:V33)</f>
        <v>107477.86</v>
      </c>
      <c r="W35" s="64">
        <f>SUM(W5:W34)</f>
        <v>394163.26969999995</v>
      </c>
      <c r="X35" s="64"/>
      <c r="Y35" s="106"/>
      <c r="Z35" s="64">
        <f>SUM(Z5:Z34)</f>
        <v>21449.341050000003</v>
      </c>
      <c r="AA35" s="64"/>
      <c r="AB35" s="106"/>
      <c r="AC35" s="64">
        <f>SUM(AC5:AC34)</f>
        <v>34445.370000000003</v>
      </c>
      <c r="AD35" s="64"/>
      <c r="AE35" s="106"/>
      <c r="AF35" s="64">
        <f>SUM(AF5:AF34)</f>
        <v>69842.669999999984</v>
      </c>
      <c r="AG35" s="64"/>
      <c r="AH35" s="106"/>
      <c r="AI35" s="64">
        <f>SUM(AI5:AI34)</f>
        <v>1158.5986000000003</v>
      </c>
      <c r="AJ35" s="64"/>
      <c r="AK35" s="106"/>
      <c r="AL35" s="64">
        <f>SUM(AL5:AL34)</f>
        <v>0</v>
      </c>
      <c r="AM35" s="64"/>
      <c r="AN35" s="106"/>
      <c r="AO35" s="64">
        <f>SUM(AO5:AO34)</f>
        <v>-22229.389999999996</v>
      </c>
      <c r="AP35" s="64">
        <f>SUM(AP5:AP34)</f>
        <v>104666.58965000002</v>
      </c>
      <c r="AQ35" s="64">
        <f>SUM(AQ5:AQ34)</f>
        <v>289496.68004999991</v>
      </c>
      <c r="AR35" s="108"/>
    </row>
    <row r="36" spans="1:44" ht="10.5" customHeight="1" x14ac:dyDescent="0.25">
      <c r="A36" s="68"/>
      <c r="B36" s="34"/>
      <c r="C36" s="33"/>
      <c r="D36" s="69"/>
      <c r="E36" s="70"/>
      <c r="F36" s="70"/>
      <c r="G36" s="70"/>
      <c r="H36" s="70"/>
      <c r="I36" s="70"/>
      <c r="J36" s="70"/>
      <c r="K36" s="70"/>
      <c r="L36" s="70"/>
      <c r="M36" s="155"/>
      <c r="N36" s="70"/>
      <c r="O36" s="70"/>
      <c r="P36" s="70"/>
      <c r="Q36" s="70"/>
      <c r="R36" s="155"/>
      <c r="S36" s="70"/>
      <c r="T36" s="70"/>
      <c r="U36" s="155"/>
      <c r="V36" s="70"/>
      <c r="W36" s="70"/>
      <c r="X36" s="70"/>
      <c r="Y36" s="155"/>
      <c r="Z36" s="70"/>
      <c r="AA36" s="70"/>
      <c r="AB36" s="155"/>
      <c r="AC36" s="70"/>
      <c r="AD36" s="70"/>
      <c r="AE36" s="155"/>
      <c r="AF36" s="70"/>
      <c r="AG36" s="70"/>
      <c r="AH36" s="155"/>
      <c r="AI36" s="70"/>
      <c r="AJ36" s="70"/>
      <c r="AK36" s="155"/>
      <c r="AL36" s="70"/>
      <c r="AM36" s="70"/>
      <c r="AN36" s="155"/>
      <c r="AO36" s="70"/>
      <c r="AP36" s="70"/>
      <c r="AQ36" s="70"/>
      <c r="AR36" s="34"/>
    </row>
    <row r="37" spans="1:44" ht="15.75" x14ac:dyDescent="0.25">
      <c r="A37" s="34"/>
      <c r="B37" s="34"/>
      <c r="C37" s="71"/>
      <c r="D37" s="322" t="s">
        <v>98</v>
      </c>
      <c r="E37" s="322"/>
      <c r="F37" s="322"/>
      <c r="G37" s="322"/>
      <c r="H37" s="322"/>
      <c r="I37" s="116"/>
      <c r="J37" s="116"/>
      <c r="L37" s="116"/>
      <c r="M37" s="117"/>
      <c r="N37" s="72"/>
      <c r="O37" s="73"/>
      <c r="P37" s="322" t="s">
        <v>99</v>
      </c>
      <c r="Q37" s="322"/>
      <c r="R37" s="322"/>
      <c r="S37" s="322"/>
      <c r="T37" s="322"/>
      <c r="U37" s="322"/>
      <c r="V37" s="322"/>
      <c r="W37" s="322"/>
      <c r="X37" s="34"/>
      <c r="Y37" s="34"/>
      <c r="Z37" s="34"/>
      <c r="AA37" s="34"/>
      <c r="AB37" s="34"/>
      <c r="AD37" s="34"/>
      <c r="AE37" s="34"/>
      <c r="AF37" s="34"/>
      <c r="AG37" s="34"/>
      <c r="AH37" s="34"/>
      <c r="AI37" s="322" t="s">
        <v>100</v>
      </c>
      <c r="AJ37" s="322"/>
      <c r="AK37" s="322"/>
      <c r="AL37" s="322"/>
      <c r="AM37" s="322"/>
      <c r="AN37" s="322"/>
      <c r="AO37" s="322"/>
      <c r="AP37" s="322"/>
      <c r="AQ37" s="322"/>
    </row>
    <row r="38" spans="1:44" ht="22.5" customHeight="1" x14ac:dyDescent="0.25">
      <c r="A38" s="34"/>
      <c r="B38" s="34"/>
      <c r="C38" s="69"/>
      <c r="D38" s="74"/>
      <c r="E38" s="74"/>
      <c r="F38" s="74"/>
      <c r="G38" s="74"/>
      <c r="H38" s="74"/>
      <c r="I38" s="74"/>
      <c r="J38" s="74"/>
      <c r="L38" s="74"/>
      <c r="M38" s="119"/>
      <c r="N38" s="74"/>
      <c r="O38" s="73"/>
      <c r="P38" s="73"/>
      <c r="Q38" s="74"/>
      <c r="R38" s="119"/>
      <c r="T38" s="74"/>
      <c r="U38" s="119"/>
      <c r="W38" s="73"/>
      <c r="X38" s="74"/>
      <c r="Y38" s="119"/>
      <c r="Z38" s="34"/>
      <c r="AA38" s="74"/>
      <c r="AB38" s="119"/>
      <c r="AD38" s="74"/>
      <c r="AE38" s="119"/>
      <c r="AF38" s="34"/>
      <c r="AG38" s="74"/>
      <c r="AH38" s="119"/>
      <c r="AI38" s="72"/>
      <c r="AJ38" s="74"/>
      <c r="AK38" s="119"/>
      <c r="AL38" s="34"/>
      <c r="AM38" s="74"/>
      <c r="AN38" s="119"/>
      <c r="AO38" s="34"/>
      <c r="AQ38" s="34"/>
    </row>
    <row r="39" spans="1:44" ht="15.75" x14ac:dyDescent="0.25">
      <c r="A39" s="34"/>
      <c r="B39" s="34"/>
      <c r="C39" s="33"/>
      <c r="D39" s="322" t="s">
        <v>82</v>
      </c>
      <c r="E39" s="322"/>
      <c r="F39" s="322"/>
      <c r="G39" s="322"/>
      <c r="H39" s="322"/>
      <c r="I39" s="116"/>
      <c r="J39" s="116"/>
      <c r="L39" s="116"/>
      <c r="M39" s="117"/>
      <c r="N39" s="73"/>
      <c r="O39" s="73"/>
      <c r="P39" s="322" t="s">
        <v>83</v>
      </c>
      <c r="Q39" s="322"/>
      <c r="R39" s="322"/>
      <c r="S39" s="322"/>
      <c r="T39" s="322"/>
      <c r="U39" s="322"/>
      <c r="V39" s="322"/>
      <c r="W39" s="322"/>
      <c r="X39" s="34"/>
      <c r="Y39" s="34"/>
      <c r="Z39" s="34"/>
      <c r="AA39" s="34"/>
      <c r="AB39" s="34"/>
      <c r="AD39" s="34"/>
      <c r="AE39" s="34"/>
      <c r="AG39" s="34"/>
      <c r="AH39" s="34"/>
      <c r="AI39" s="322" t="s">
        <v>84</v>
      </c>
      <c r="AJ39" s="322"/>
      <c r="AK39" s="322"/>
      <c r="AL39" s="322"/>
      <c r="AM39" s="322"/>
      <c r="AN39" s="322"/>
      <c r="AO39" s="322"/>
      <c r="AP39" s="322"/>
      <c r="AQ39" s="322"/>
      <c r="AR39" s="34"/>
    </row>
    <row r="40" spans="1:44" ht="15.75" x14ac:dyDescent="0.25">
      <c r="A40" s="34"/>
      <c r="B40" s="34"/>
      <c r="C40" s="33"/>
      <c r="D40" s="322" t="s">
        <v>85</v>
      </c>
      <c r="E40" s="322"/>
      <c r="F40" s="322"/>
      <c r="G40" s="322"/>
      <c r="H40" s="322"/>
      <c r="I40" s="116"/>
      <c r="J40" s="116"/>
      <c r="L40" s="116"/>
      <c r="M40" s="117"/>
      <c r="N40" s="73"/>
      <c r="O40" s="73"/>
      <c r="P40" s="322" t="s">
        <v>86</v>
      </c>
      <c r="Q40" s="322"/>
      <c r="R40" s="322"/>
      <c r="S40" s="322"/>
      <c r="T40" s="322"/>
      <c r="U40" s="322"/>
      <c r="V40" s="322"/>
      <c r="W40" s="322"/>
      <c r="X40" s="34"/>
      <c r="Y40" s="34"/>
      <c r="Z40" s="34"/>
      <c r="AA40" s="34"/>
      <c r="AB40" s="34"/>
      <c r="AD40" s="34"/>
      <c r="AE40" s="34"/>
      <c r="AG40" s="34"/>
      <c r="AH40" s="34"/>
      <c r="AI40" s="322" t="s">
        <v>87</v>
      </c>
      <c r="AJ40" s="322"/>
      <c r="AK40" s="322"/>
      <c r="AL40" s="322"/>
      <c r="AM40" s="322"/>
      <c r="AN40" s="322"/>
      <c r="AO40" s="322"/>
      <c r="AP40" s="322"/>
      <c r="AQ40" s="322"/>
      <c r="AR40" s="34"/>
    </row>
    <row r="41" spans="1:44" x14ac:dyDescent="0.25">
      <c r="A41" s="34"/>
      <c r="B41" s="34"/>
      <c r="C41" s="33"/>
      <c r="D41" s="33"/>
      <c r="E41" s="34"/>
      <c r="F41" s="34"/>
      <c r="G41" s="34"/>
      <c r="H41" s="34"/>
      <c r="I41" s="34"/>
      <c r="J41" s="34"/>
      <c r="K41" s="34"/>
      <c r="L41" s="34"/>
      <c r="M41" s="121"/>
      <c r="N41" s="34"/>
      <c r="Q41" s="34"/>
      <c r="R41" s="121"/>
      <c r="T41" s="34"/>
      <c r="U41" s="121"/>
      <c r="W41" s="34"/>
      <c r="X41" s="34"/>
      <c r="Y41" s="121"/>
      <c r="Z41" s="34"/>
      <c r="AA41" s="34"/>
      <c r="AB41" s="121"/>
      <c r="AC41" s="70"/>
      <c r="AD41" s="34"/>
      <c r="AE41" s="121"/>
      <c r="AG41" s="34"/>
      <c r="AH41" s="121"/>
      <c r="AJ41" s="34"/>
      <c r="AK41" s="121"/>
      <c r="AM41" s="34"/>
      <c r="AN41" s="121"/>
      <c r="AP41" s="34"/>
      <c r="AQ41" s="34"/>
      <c r="AR41" s="34"/>
    </row>
    <row r="42" spans="1:44" x14ac:dyDescent="0.25"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121"/>
      <c r="N42" s="34"/>
      <c r="O42" s="34"/>
      <c r="P42" s="34"/>
      <c r="Q42" s="34"/>
      <c r="R42" s="121"/>
      <c r="S42" s="70"/>
      <c r="T42" s="34"/>
      <c r="U42" s="121"/>
      <c r="V42" s="70"/>
      <c r="W42" s="34"/>
      <c r="X42" s="34"/>
      <c r="Y42" s="121"/>
      <c r="Z42" s="34"/>
      <c r="AA42" s="34"/>
      <c r="AB42" s="121"/>
      <c r="AC42" s="34"/>
      <c r="AD42" s="34"/>
      <c r="AE42" s="121"/>
      <c r="AF42" s="34"/>
      <c r="AG42" s="34"/>
      <c r="AH42" s="121"/>
      <c r="AI42" s="34"/>
      <c r="AJ42" s="34"/>
      <c r="AK42" s="121"/>
      <c r="AL42" s="34"/>
      <c r="AM42" s="34"/>
      <c r="AN42" s="121"/>
      <c r="AO42" s="34"/>
      <c r="AP42" s="34"/>
    </row>
    <row r="43" spans="1:44" x14ac:dyDescent="0.25"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121"/>
      <c r="N43" s="34"/>
      <c r="O43" s="34"/>
      <c r="P43" s="34"/>
      <c r="Q43" s="34"/>
      <c r="R43" s="121"/>
      <c r="S43" s="70"/>
      <c r="T43" s="34"/>
      <c r="U43" s="121"/>
      <c r="V43" s="70"/>
      <c r="W43" s="34"/>
      <c r="X43" s="34"/>
      <c r="Y43" s="121"/>
      <c r="Z43" s="34"/>
      <c r="AA43" s="34"/>
      <c r="AB43" s="121"/>
      <c r="AC43" s="34"/>
      <c r="AD43" s="34"/>
      <c r="AE43" s="121"/>
      <c r="AF43" s="34"/>
      <c r="AG43" s="34"/>
      <c r="AH43" s="121"/>
      <c r="AI43" s="34"/>
      <c r="AJ43" s="34"/>
      <c r="AK43" s="121"/>
      <c r="AL43" s="34"/>
      <c r="AM43" s="34"/>
      <c r="AN43" s="121"/>
      <c r="AO43" s="34"/>
      <c r="AP43" s="34"/>
    </row>
    <row r="44" spans="1:44" x14ac:dyDescent="0.25"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121"/>
      <c r="N44" s="34"/>
      <c r="O44" s="34"/>
      <c r="P44" s="34"/>
      <c r="Q44" s="34"/>
      <c r="R44" s="121"/>
      <c r="S44" s="70"/>
      <c r="T44" s="34"/>
      <c r="U44" s="121"/>
      <c r="V44" s="70"/>
      <c r="W44" s="34"/>
      <c r="X44" s="34"/>
      <c r="Y44" s="121"/>
      <c r="Z44" s="34"/>
      <c r="AA44" s="34"/>
      <c r="AB44" s="121"/>
      <c r="AC44" s="34"/>
      <c r="AD44" s="34"/>
      <c r="AE44" s="121"/>
      <c r="AF44" s="34"/>
      <c r="AG44" s="34"/>
      <c r="AH44" s="121"/>
      <c r="AI44" s="34"/>
      <c r="AJ44" s="34"/>
      <c r="AK44" s="121"/>
      <c r="AL44" s="34"/>
      <c r="AM44" s="34"/>
      <c r="AN44" s="121"/>
      <c r="AO44" s="34"/>
      <c r="AP44" s="34"/>
      <c r="AQ44" s="34"/>
    </row>
    <row r="45" spans="1:44" x14ac:dyDescent="0.25"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121"/>
      <c r="N45" s="34"/>
      <c r="O45" s="34"/>
      <c r="P45" s="34"/>
      <c r="Q45" s="34"/>
      <c r="R45" s="121"/>
      <c r="S45" s="70"/>
      <c r="T45" s="34"/>
      <c r="U45" s="121"/>
      <c r="V45" s="70"/>
      <c r="W45" s="34"/>
      <c r="X45" s="34"/>
      <c r="Y45" s="121"/>
      <c r="Z45" s="34"/>
      <c r="AA45" s="34"/>
      <c r="AB45" s="121"/>
      <c r="AC45" s="34"/>
      <c r="AD45" s="34"/>
      <c r="AE45" s="121"/>
      <c r="AF45" s="34"/>
      <c r="AG45" s="34"/>
      <c r="AH45" s="121"/>
      <c r="AI45" s="34"/>
      <c r="AJ45" s="34"/>
      <c r="AK45" s="121"/>
      <c r="AL45" s="34"/>
      <c r="AM45" s="34"/>
      <c r="AN45" s="121"/>
      <c r="AO45" s="34"/>
      <c r="AP45" s="34"/>
      <c r="AQ45" s="34"/>
    </row>
    <row r="46" spans="1:44" x14ac:dyDescent="0.25"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121"/>
      <c r="N46" s="34"/>
      <c r="O46" s="34"/>
      <c r="P46" s="34"/>
      <c r="Q46" s="34"/>
      <c r="R46" s="121"/>
      <c r="S46" s="70"/>
      <c r="T46" s="34"/>
      <c r="U46" s="121"/>
      <c r="V46" s="70"/>
      <c r="W46" s="34"/>
      <c r="X46" s="34"/>
      <c r="Y46" s="121"/>
      <c r="Z46" s="34"/>
      <c r="AA46" s="34"/>
      <c r="AB46" s="121"/>
      <c r="AC46" s="34"/>
      <c r="AD46" s="34"/>
      <c r="AE46" s="121"/>
      <c r="AF46" s="34"/>
      <c r="AG46" s="34"/>
      <c r="AH46" s="121"/>
      <c r="AI46" s="34"/>
      <c r="AJ46" s="34"/>
      <c r="AK46" s="121"/>
      <c r="AL46" s="34"/>
      <c r="AM46" s="34"/>
      <c r="AN46" s="121"/>
      <c r="AO46" s="34"/>
      <c r="AP46" s="34"/>
      <c r="AQ46" s="34"/>
    </row>
    <row r="47" spans="1:44" x14ac:dyDescent="0.25"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121"/>
      <c r="N47" s="34"/>
      <c r="O47" s="34"/>
      <c r="P47" s="34"/>
      <c r="Q47" s="34"/>
      <c r="R47" s="121"/>
      <c r="S47" s="70"/>
      <c r="T47" s="34"/>
      <c r="U47" s="121"/>
      <c r="V47" s="70"/>
      <c r="W47" s="34"/>
      <c r="X47" s="34"/>
      <c r="Y47" s="121"/>
      <c r="Z47" s="34"/>
      <c r="AA47" s="34"/>
      <c r="AB47" s="121"/>
      <c r="AC47" s="34"/>
      <c r="AD47" s="34"/>
      <c r="AE47" s="121"/>
      <c r="AF47" s="34"/>
      <c r="AG47" s="34"/>
      <c r="AH47" s="121"/>
      <c r="AI47" s="34"/>
      <c r="AJ47" s="34"/>
      <c r="AK47" s="121"/>
      <c r="AL47" s="34"/>
      <c r="AM47" s="34"/>
      <c r="AN47" s="121"/>
      <c r="AO47" s="34"/>
      <c r="AP47" s="34"/>
      <c r="AQ47" s="34"/>
    </row>
    <row r="48" spans="1:44" x14ac:dyDescent="0.25"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121"/>
      <c r="N48" s="34"/>
      <c r="O48" s="34"/>
      <c r="P48" s="34"/>
      <c r="Q48" s="34"/>
      <c r="R48" s="121"/>
      <c r="S48" s="70"/>
      <c r="T48" s="34"/>
      <c r="U48" s="121"/>
      <c r="V48" s="70"/>
      <c r="W48" s="34"/>
      <c r="X48" s="34"/>
      <c r="Y48" s="121"/>
      <c r="Z48" s="34"/>
      <c r="AA48" s="34"/>
      <c r="AB48" s="121"/>
      <c r="AC48" s="34"/>
      <c r="AD48" s="34"/>
      <c r="AE48" s="121"/>
      <c r="AF48" s="34"/>
      <c r="AG48" s="34"/>
      <c r="AH48" s="121"/>
      <c r="AI48" s="34"/>
      <c r="AJ48" s="34"/>
      <c r="AK48" s="121"/>
      <c r="AL48" s="34"/>
      <c r="AM48" s="34"/>
      <c r="AN48" s="121"/>
      <c r="AO48" s="34"/>
      <c r="AP48" s="34"/>
    </row>
    <row r="49" spans="3:42" x14ac:dyDescent="0.25"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121"/>
      <c r="N49" s="34"/>
      <c r="O49" s="34"/>
      <c r="P49" s="34"/>
      <c r="Q49" s="34"/>
      <c r="R49" s="121"/>
      <c r="S49" s="70"/>
      <c r="T49" s="34"/>
      <c r="U49" s="121"/>
      <c r="V49" s="70"/>
      <c r="W49" s="34"/>
      <c r="X49" s="34"/>
      <c r="Y49" s="121"/>
      <c r="Z49" s="34"/>
      <c r="AA49" s="34"/>
      <c r="AB49" s="121"/>
      <c r="AC49" s="34"/>
      <c r="AD49" s="34"/>
      <c r="AE49" s="121"/>
      <c r="AF49" s="34"/>
      <c r="AG49" s="34"/>
      <c r="AH49" s="121"/>
      <c r="AI49" s="34"/>
      <c r="AJ49" s="34"/>
      <c r="AK49" s="121"/>
      <c r="AL49" s="34"/>
      <c r="AM49" s="34"/>
      <c r="AN49" s="121"/>
      <c r="AO49" s="34"/>
      <c r="AP49" s="34"/>
    </row>
    <row r="50" spans="3:42" x14ac:dyDescent="0.25">
      <c r="C50" s="33"/>
      <c r="D50" s="33"/>
      <c r="E50" s="34"/>
      <c r="F50" s="34"/>
      <c r="G50" s="34"/>
      <c r="H50" s="34"/>
      <c r="I50" s="34"/>
      <c r="J50" s="34"/>
      <c r="K50" s="34"/>
      <c r="L50" s="34"/>
      <c r="M50" s="121"/>
      <c r="N50" s="34"/>
      <c r="O50" s="34"/>
      <c r="P50" s="34"/>
      <c r="Q50" s="34"/>
      <c r="R50" s="121"/>
      <c r="S50" s="70"/>
      <c r="T50" s="34"/>
      <c r="U50" s="121"/>
      <c r="V50" s="70"/>
      <c r="W50" s="34"/>
      <c r="X50" s="34"/>
      <c r="Y50" s="121"/>
      <c r="Z50" s="34"/>
      <c r="AA50" s="34"/>
      <c r="AB50" s="121"/>
      <c r="AC50" s="34"/>
      <c r="AD50" s="34"/>
      <c r="AE50" s="121"/>
      <c r="AF50" s="34"/>
      <c r="AG50" s="34"/>
      <c r="AH50" s="121"/>
      <c r="AI50" s="34"/>
      <c r="AJ50" s="34"/>
      <c r="AK50" s="121"/>
      <c r="AL50" s="34"/>
      <c r="AM50" s="34"/>
      <c r="AN50" s="121"/>
      <c r="AO50" s="34"/>
      <c r="AP50" s="34"/>
    </row>
    <row r="51" spans="3:42" x14ac:dyDescent="0.25">
      <c r="C51" s="33"/>
      <c r="D51" s="33"/>
      <c r="E51" s="34"/>
      <c r="F51" s="34"/>
      <c r="G51" s="34"/>
      <c r="H51" s="34"/>
      <c r="I51" s="34"/>
      <c r="J51" s="34"/>
      <c r="K51" s="34"/>
      <c r="L51" s="34"/>
      <c r="M51" s="121"/>
      <c r="N51" s="34"/>
      <c r="O51" s="34"/>
      <c r="P51" s="34"/>
      <c r="Q51" s="34"/>
      <c r="R51" s="121"/>
      <c r="S51" s="70"/>
      <c r="T51" s="34"/>
      <c r="U51" s="121"/>
      <c r="V51" s="70"/>
      <c r="W51" s="34"/>
      <c r="X51" s="34"/>
      <c r="Y51" s="121"/>
      <c r="Z51" s="34"/>
      <c r="AA51" s="34"/>
      <c r="AB51" s="121"/>
      <c r="AC51" s="34"/>
      <c r="AD51" s="34"/>
      <c r="AE51" s="121"/>
      <c r="AF51" s="34"/>
      <c r="AG51" s="34"/>
      <c r="AH51" s="121"/>
      <c r="AI51" s="34"/>
      <c r="AJ51" s="34"/>
      <c r="AK51" s="121"/>
      <c r="AL51" s="34"/>
      <c r="AM51" s="34"/>
      <c r="AN51" s="121"/>
      <c r="AO51" s="34"/>
      <c r="AP51" s="34"/>
    </row>
    <row r="52" spans="3:42" x14ac:dyDescent="0.25">
      <c r="C52" s="33"/>
      <c r="D52" s="33"/>
      <c r="E52" s="34"/>
      <c r="F52" s="34"/>
      <c r="G52" s="34"/>
      <c r="H52" s="34"/>
      <c r="I52" s="34"/>
      <c r="J52" s="34"/>
      <c r="K52" s="34"/>
      <c r="L52" s="34"/>
      <c r="M52" s="121"/>
      <c r="N52" s="34"/>
      <c r="O52" s="34"/>
      <c r="P52" s="34"/>
      <c r="Q52" s="34"/>
      <c r="R52" s="121"/>
      <c r="S52" s="70"/>
      <c r="T52" s="34"/>
      <c r="U52" s="121"/>
      <c r="V52" s="70"/>
      <c r="W52" s="34"/>
      <c r="X52" s="34"/>
      <c r="Y52" s="121"/>
      <c r="Z52" s="34"/>
      <c r="AA52" s="34"/>
      <c r="AB52" s="121"/>
      <c r="AC52" s="34"/>
      <c r="AD52" s="34"/>
      <c r="AE52" s="121"/>
      <c r="AF52" s="34"/>
      <c r="AG52" s="34"/>
      <c r="AH52" s="121"/>
      <c r="AI52" s="34"/>
      <c r="AJ52" s="34"/>
      <c r="AK52" s="121"/>
      <c r="AL52" s="34"/>
      <c r="AM52" s="34"/>
      <c r="AN52" s="121"/>
      <c r="AO52" s="34"/>
      <c r="AP52" s="34"/>
    </row>
    <row r="53" spans="3:42" x14ac:dyDescent="0.25">
      <c r="C53" s="33"/>
      <c r="D53" s="33"/>
      <c r="E53" s="34"/>
      <c r="F53" s="34"/>
      <c r="G53" s="34"/>
      <c r="H53" s="34"/>
      <c r="I53" s="34"/>
      <c r="J53" s="34"/>
      <c r="K53" s="34"/>
      <c r="L53" s="34"/>
      <c r="M53" s="121"/>
      <c r="N53" s="34"/>
      <c r="O53" s="34"/>
      <c r="P53" s="34"/>
      <c r="Q53" s="34"/>
      <c r="R53" s="121"/>
      <c r="S53" s="70"/>
      <c r="T53" s="34"/>
      <c r="U53" s="121"/>
      <c r="V53" s="70"/>
      <c r="W53" s="34"/>
      <c r="X53" s="34"/>
      <c r="Y53" s="121"/>
      <c r="Z53" s="34"/>
      <c r="AA53" s="34"/>
      <c r="AB53" s="121"/>
      <c r="AC53" s="34"/>
      <c r="AD53" s="34"/>
      <c r="AE53" s="121"/>
      <c r="AF53" s="34"/>
      <c r="AG53" s="34"/>
      <c r="AH53" s="121"/>
      <c r="AI53" s="34"/>
      <c r="AJ53" s="34"/>
      <c r="AK53" s="121"/>
      <c r="AL53" s="34"/>
      <c r="AM53" s="34"/>
      <c r="AN53" s="121"/>
      <c r="AO53" s="34"/>
      <c r="AP53" s="34"/>
    </row>
    <row r="54" spans="3:42" x14ac:dyDescent="0.25">
      <c r="C54" s="33"/>
      <c r="D54" s="33"/>
      <c r="E54" s="34"/>
      <c r="F54" s="34"/>
      <c r="G54" s="34"/>
      <c r="H54" s="34"/>
      <c r="I54" s="34"/>
      <c r="J54" s="34"/>
      <c r="K54" s="34"/>
      <c r="L54" s="34"/>
      <c r="M54" s="121"/>
      <c r="N54" s="34"/>
      <c r="O54" s="34"/>
      <c r="P54" s="34"/>
      <c r="Q54" s="34"/>
      <c r="R54" s="121"/>
      <c r="S54" s="70"/>
      <c r="T54" s="34"/>
      <c r="U54" s="121"/>
      <c r="V54" s="70"/>
      <c r="W54" s="34"/>
      <c r="X54" s="34"/>
      <c r="Y54" s="121"/>
      <c r="Z54" s="34"/>
      <c r="AA54" s="34"/>
      <c r="AB54" s="121"/>
      <c r="AC54" s="34"/>
      <c r="AD54" s="34"/>
      <c r="AE54" s="121"/>
      <c r="AF54" s="34"/>
      <c r="AG54" s="34"/>
      <c r="AH54" s="121"/>
      <c r="AI54" s="34"/>
      <c r="AJ54" s="34"/>
      <c r="AK54" s="121"/>
      <c r="AL54" s="34"/>
      <c r="AM54" s="34"/>
      <c r="AN54" s="121"/>
      <c r="AO54" s="34"/>
      <c r="AP54" s="34"/>
    </row>
    <row r="55" spans="3:42" x14ac:dyDescent="0.25">
      <c r="C55" s="33"/>
      <c r="D55" s="33"/>
      <c r="E55" s="34"/>
      <c r="F55" s="34"/>
      <c r="G55" s="34"/>
      <c r="H55" s="34"/>
      <c r="I55" s="34"/>
      <c r="J55" s="34"/>
      <c r="K55" s="34"/>
      <c r="L55" s="34"/>
      <c r="M55" s="121"/>
      <c r="N55" s="34"/>
      <c r="O55" s="34"/>
      <c r="P55" s="34"/>
      <c r="Q55" s="34"/>
      <c r="R55" s="121"/>
      <c r="S55" s="70"/>
      <c r="T55" s="34"/>
      <c r="U55" s="121"/>
      <c r="V55" s="70"/>
      <c r="W55" s="34"/>
      <c r="X55" s="34"/>
      <c r="Y55" s="121"/>
      <c r="Z55" s="34"/>
      <c r="AA55" s="34"/>
      <c r="AB55" s="121"/>
      <c r="AC55" s="34"/>
      <c r="AD55" s="34"/>
      <c r="AE55" s="121"/>
      <c r="AF55" s="34"/>
      <c r="AG55" s="34"/>
      <c r="AH55" s="121"/>
      <c r="AI55" s="34"/>
      <c r="AJ55" s="34"/>
      <c r="AK55" s="121"/>
      <c r="AL55" s="34"/>
      <c r="AM55" s="34"/>
      <c r="AN55" s="121"/>
      <c r="AO55" s="34"/>
      <c r="AP55" s="34"/>
    </row>
    <row r="56" spans="3:42" x14ac:dyDescent="0.25">
      <c r="C56" s="33"/>
      <c r="D56" s="33"/>
      <c r="E56" s="34"/>
      <c r="F56" s="34"/>
      <c r="G56" s="34"/>
      <c r="H56" s="34"/>
      <c r="I56" s="34"/>
      <c r="J56" s="34"/>
      <c r="K56" s="34"/>
      <c r="L56" s="34"/>
      <c r="M56" s="121"/>
      <c r="N56" s="34"/>
      <c r="O56" s="34"/>
      <c r="P56" s="34"/>
      <c r="Q56" s="34"/>
      <c r="R56" s="121"/>
      <c r="S56" s="70"/>
      <c r="T56" s="34"/>
      <c r="U56" s="121"/>
      <c r="V56" s="70"/>
      <c r="W56" s="34"/>
      <c r="X56" s="34"/>
      <c r="Y56" s="121"/>
      <c r="Z56" s="34"/>
      <c r="AA56" s="34"/>
      <c r="AB56" s="121"/>
      <c r="AC56" s="34"/>
      <c r="AD56" s="34"/>
      <c r="AE56" s="121"/>
      <c r="AF56" s="34"/>
      <c r="AG56" s="34"/>
      <c r="AH56" s="121"/>
      <c r="AI56" s="34"/>
      <c r="AJ56" s="34"/>
      <c r="AK56" s="121"/>
      <c r="AL56" s="34"/>
      <c r="AM56" s="34"/>
      <c r="AN56" s="121"/>
      <c r="AO56" s="34"/>
      <c r="AP56" s="34"/>
    </row>
    <row r="57" spans="3:42" x14ac:dyDescent="0.25">
      <c r="C57" s="71"/>
      <c r="D57" s="75"/>
      <c r="E57" s="34"/>
      <c r="F57" s="34"/>
      <c r="G57" s="34"/>
      <c r="H57" s="34"/>
      <c r="I57" s="34"/>
      <c r="J57" s="34"/>
      <c r="K57" s="34"/>
      <c r="L57" s="34"/>
      <c r="M57" s="121"/>
      <c r="N57" s="34"/>
      <c r="O57" s="34"/>
      <c r="P57" s="34"/>
      <c r="Q57" s="34"/>
      <c r="R57" s="121"/>
      <c r="S57" s="70"/>
      <c r="T57" s="34"/>
      <c r="U57" s="121"/>
      <c r="V57" s="70"/>
      <c r="W57" s="34"/>
      <c r="X57" s="34"/>
      <c r="Y57" s="121"/>
      <c r="Z57" s="34"/>
      <c r="AA57" s="34"/>
      <c r="AB57" s="121"/>
      <c r="AC57" s="34"/>
      <c r="AD57" s="34"/>
      <c r="AE57" s="121"/>
      <c r="AF57" s="34"/>
      <c r="AG57" s="34"/>
      <c r="AH57" s="121"/>
      <c r="AI57" s="34"/>
      <c r="AJ57" s="34"/>
      <c r="AK57" s="121"/>
      <c r="AL57" s="34"/>
      <c r="AM57" s="34"/>
      <c r="AN57" s="121"/>
      <c r="AO57" s="34"/>
      <c r="AP57" s="34"/>
    </row>
    <row r="58" spans="3:42" x14ac:dyDescent="0.25">
      <c r="C58" s="71"/>
      <c r="D58" s="75"/>
      <c r="E58" s="34"/>
      <c r="F58" s="34"/>
      <c r="G58" s="34"/>
      <c r="H58" s="34"/>
      <c r="I58" s="34"/>
      <c r="J58" s="34"/>
      <c r="K58" s="34"/>
      <c r="L58" s="34"/>
      <c r="M58" s="121"/>
      <c r="N58" s="34"/>
      <c r="O58" s="34"/>
      <c r="P58" s="34"/>
      <c r="Q58" s="34"/>
      <c r="R58" s="121"/>
      <c r="S58" s="70"/>
      <c r="T58" s="34"/>
      <c r="U58" s="121"/>
      <c r="V58" s="70"/>
      <c r="W58" s="34"/>
      <c r="X58" s="34"/>
      <c r="Y58" s="121"/>
      <c r="Z58" s="34"/>
      <c r="AA58" s="34"/>
      <c r="AB58" s="121"/>
      <c r="AC58" s="34"/>
      <c r="AD58" s="34"/>
      <c r="AE58" s="121"/>
      <c r="AF58" s="34"/>
      <c r="AG58" s="34"/>
      <c r="AH58" s="121"/>
      <c r="AI58" s="34"/>
      <c r="AJ58" s="34"/>
      <c r="AK58" s="121"/>
      <c r="AL58" s="34"/>
      <c r="AM58" s="34"/>
      <c r="AN58" s="121"/>
      <c r="AO58" s="34"/>
      <c r="AP58" s="34"/>
    </row>
    <row r="59" spans="3:42" x14ac:dyDescent="0.25">
      <c r="C59" s="71"/>
      <c r="D59" s="75"/>
      <c r="E59" s="34"/>
      <c r="F59" s="34"/>
      <c r="G59" s="34"/>
      <c r="H59" s="34"/>
      <c r="I59" s="34"/>
      <c r="J59" s="34"/>
      <c r="K59" s="34"/>
      <c r="L59" s="34"/>
      <c r="M59" s="121"/>
      <c r="N59" s="34"/>
      <c r="O59" s="34"/>
      <c r="P59" s="34"/>
      <c r="Q59" s="34"/>
      <c r="R59" s="121"/>
      <c r="S59" s="70"/>
      <c r="T59" s="34"/>
      <c r="U59" s="121"/>
      <c r="V59" s="70"/>
      <c r="W59" s="34"/>
      <c r="X59" s="34"/>
      <c r="Y59" s="121"/>
      <c r="Z59" s="34"/>
      <c r="AA59" s="34"/>
      <c r="AB59" s="121"/>
      <c r="AC59" s="34"/>
      <c r="AD59" s="34"/>
      <c r="AE59" s="121"/>
      <c r="AF59" s="34"/>
      <c r="AG59" s="34"/>
      <c r="AH59" s="121"/>
      <c r="AI59" s="34"/>
      <c r="AJ59" s="34"/>
      <c r="AK59" s="121"/>
      <c r="AL59" s="34"/>
      <c r="AM59" s="34"/>
      <c r="AN59" s="121"/>
      <c r="AO59" s="34"/>
      <c r="AP59" s="34"/>
    </row>
    <row r="60" spans="3:42" x14ac:dyDescent="0.25">
      <c r="C60" s="71"/>
      <c r="D60" s="75"/>
      <c r="E60" s="34"/>
      <c r="F60" s="34"/>
      <c r="G60" s="34"/>
      <c r="H60" s="34"/>
      <c r="I60" s="34"/>
      <c r="J60" s="34"/>
      <c r="K60" s="34"/>
      <c r="L60" s="34"/>
      <c r="M60" s="121"/>
      <c r="N60" s="34"/>
      <c r="O60" s="34"/>
      <c r="P60" s="34"/>
      <c r="Q60" s="34"/>
      <c r="R60" s="121"/>
      <c r="S60" s="70"/>
      <c r="T60" s="34"/>
      <c r="U60" s="121"/>
      <c r="V60" s="70"/>
      <c r="W60" s="34"/>
      <c r="X60" s="34"/>
      <c r="Y60" s="121"/>
      <c r="Z60" s="34"/>
      <c r="AA60" s="34"/>
      <c r="AB60" s="121"/>
      <c r="AC60" s="34"/>
      <c r="AD60" s="34"/>
      <c r="AE60" s="121"/>
      <c r="AF60" s="34"/>
      <c r="AG60" s="34"/>
      <c r="AH60" s="121"/>
      <c r="AI60" s="34"/>
      <c r="AJ60" s="34"/>
      <c r="AK60" s="121"/>
      <c r="AL60" s="34"/>
      <c r="AM60" s="34"/>
      <c r="AN60" s="121"/>
      <c r="AO60" s="34"/>
      <c r="AP60" s="34"/>
    </row>
    <row r="61" spans="3:42" x14ac:dyDescent="0.25">
      <c r="C61" s="33"/>
      <c r="D61" s="33"/>
      <c r="E61" s="34"/>
      <c r="F61" s="34"/>
      <c r="G61" s="34"/>
      <c r="H61" s="34"/>
      <c r="I61" s="34"/>
      <c r="J61" s="34"/>
      <c r="K61" s="34"/>
      <c r="L61" s="34"/>
      <c r="M61" s="121"/>
      <c r="N61" s="34"/>
      <c r="O61" s="34"/>
      <c r="P61" s="34"/>
      <c r="Q61" s="34"/>
      <c r="R61" s="121"/>
      <c r="S61" s="70"/>
      <c r="T61" s="34"/>
      <c r="U61" s="121"/>
      <c r="V61" s="70"/>
      <c r="W61" s="34"/>
      <c r="X61" s="34"/>
      <c r="Y61" s="121"/>
      <c r="AA61" s="34"/>
      <c r="AB61" s="121"/>
      <c r="AD61" s="34"/>
      <c r="AE61" s="121"/>
      <c r="AG61" s="34"/>
      <c r="AH61" s="121"/>
      <c r="AJ61" s="34"/>
      <c r="AK61" s="121"/>
      <c r="AM61" s="34"/>
      <c r="AN61" s="121"/>
    </row>
    <row r="62" spans="3:42" x14ac:dyDescent="0.25">
      <c r="C62" s="33"/>
      <c r="D62" s="33"/>
      <c r="E62" s="34"/>
      <c r="F62" s="34"/>
      <c r="G62" s="34"/>
      <c r="H62" s="34"/>
      <c r="I62" s="34"/>
      <c r="J62" s="34"/>
      <c r="K62" s="34"/>
      <c r="L62" s="34"/>
      <c r="M62" s="121"/>
      <c r="N62" s="34"/>
      <c r="O62" s="34"/>
      <c r="P62" s="34"/>
      <c r="Q62" s="34"/>
      <c r="R62" s="121"/>
      <c r="S62" s="70"/>
      <c r="T62" s="34"/>
      <c r="U62" s="121"/>
      <c r="V62" s="70"/>
      <c r="W62" s="34"/>
      <c r="X62" s="34"/>
      <c r="Y62" s="121"/>
      <c r="AA62" s="34"/>
      <c r="AB62" s="121"/>
      <c r="AD62" s="34"/>
      <c r="AE62" s="121"/>
      <c r="AG62" s="34"/>
      <c r="AH62" s="121"/>
      <c r="AJ62" s="34"/>
      <c r="AK62" s="121"/>
      <c r="AM62" s="34"/>
      <c r="AN62" s="121"/>
    </row>
    <row r="63" spans="3:42" x14ac:dyDescent="0.25">
      <c r="C63" s="33"/>
      <c r="D63" s="33"/>
      <c r="E63" s="34"/>
      <c r="F63" s="34"/>
      <c r="G63" s="34"/>
      <c r="H63" s="34"/>
      <c r="I63" s="34"/>
      <c r="J63" s="34"/>
      <c r="K63" s="34"/>
      <c r="L63" s="34"/>
      <c r="M63" s="121"/>
      <c r="N63" s="34"/>
      <c r="O63" s="34"/>
      <c r="P63" s="34"/>
      <c r="Q63" s="34"/>
      <c r="R63" s="121"/>
      <c r="S63" s="70"/>
      <c r="T63" s="34"/>
      <c r="U63" s="121"/>
      <c r="V63" s="70"/>
      <c r="W63" s="34"/>
      <c r="X63" s="34"/>
      <c r="Y63" s="121"/>
      <c r="AA63" s="34"/>
      <c r="AB63" s="121"/>
      <c r="AD63" s="34"/>
      <c r="AE63" s="121"/>
      <c r="AG63" s="34"/>
      <c r="AH63" s="121"/>
      <c r="AJ63" s="34"/>
      <c r="AK63" s="121"/>
      <c r="AM63" s="34"/>
      <c r="AN63" s="121"/>
    </row>
    <row r="64" spans="3:42" x14ac:dyDescent="0.25">
      <c r="C64" s="33"/>
      <c r="D64" s="33"/>
      <c r="E64" s="34"/>
      <c r="F64" s="34"/>
      <c r="G64" s="34"/>
      <c r="H64" s="34"/>
      <c r="I64" s="34"/>
      <c r="J64" s="34"/>
      <c r="K64" s="34"/>
      <c r="L64" s="34"/>
      <c r="M64" s="121"/>
      <c r="N64" s="34"/>
      <c r="O64" s="34"/>
      <c r="P64" s="34"/>
      <c r="Q64" s="34"/>
      <c r="R64" s="121"/>
      <c r="S64" s="70"/>
      <c r="T64" s="34"/>
      <c r="U64" s="121"/>
      <c r="V64" s="70"/>
      <c r="W64" s="34"/>
      <c r="X64" s="34"/>
      <c r="Y64" s="121"/>
      <c r="AA64" s="34"/>
      <c r="AB64" s="121"/>
      <c r="AD64" s="34"/>
      <c r="AE64" s="121"/>
      <c r="AG64" s="34"/>
      <c r="AH64" s="121"/>
      <c r="AJ64" s="34"/>
      <c r="AK64" s="121"/>
      <c r="AM64" s="34"/>
      <c r="AN64" s="121"/>
    </row>
    <row r="65" spans="3:43" x14ac:dyDescent="0.25">
      <c r="C65" s="33"/>
      <c r="D65" s="33"/>
      <c r="E65" s="34"/>
      <c r="F65" s="34"/>
      <c r="G65" s="34"/>
      <c r="H65" s="34"/>
      <c r="I65" s="34"/>
      <c r="J65" s="34"/>
      <c r="K65" s="34"/>
      <c r="L65" s="34"/>
      <c r="M65" s="121"/>
      <c r="N65" s="34"/>
      <c r="O65" s="34"/>
      <c r="P65" s="34"/>
      <c r="Q65" s="34"/>
      <c r="R65" s="121"/>
      <c r="S65" s="70"/>
      <c r="T65" s="34"/>
      <c r="U65" s="121"/>
      <c r="V65" s="70"/>
      <c r="W65" s="34"/>
      <c r="X65" s="34"/>
      <c r="Y65" s="121"/>
      <c r="AA65" s="34"/>
      <c r="AB65" s="121"/>
      <c r="AD65" s="34"/>
      <c r="AE65" s="121"/>
      <c r="AG65" s="34"/>
      <c r="AH65" s="121"/>
      <c r="AJ65" s="34"/>
      <c r="AK65" s="121"/>
      <c r="AM65" s="34"/>
      <c r="AN65" s="121"/>
    </row>
    <row r="66" spans="3:43" x14ac:dyDescent="0.25">
      <c r="C66" s="33"/>
      <c r="D66" s="33"/>
      <c r="E66" s="34"/>
      <c r="F66" s="34"/>
      <c r="G66" s="34"/>
      <c r="H66" s="34"/>
      <c r="I66" s="34"/>
      <c r="J66" s="34"/>
      <c r="K66" s="34"/>
      <c r="L66" s="34"/>
      <c r="M66" s="121"/>
      <c r="N66" s="34"/>
      <c r="O66" s="34"/>
      <c r="P66" s="34"/>
      <c r="Q66" s="34"/>
      <c r="R66" s="121"/>
      <c r="S66" s="70"/>
      <c r="T66" s="34"/>
      <c r="U66" s="121"/>
      <c r="V66" s="70"/>
      <c r="W66" s="34"/>
      <c r="X66" s="34"/>
      <c r="Y66" s="121"/>
      <c r="AA66" s="34"/>
      <c r="AB66" s="121"/>
      <c r="AD66" s="34"/>
      <c r="AE66" s="121"/>
      <c r="AG66" s="34"/>
      <c r="AH66" s="121"/>
      <c r="AJ66" s="34"/>
      <c r="AK66" s="121"/>
      <c r="AM66" s="34"/>
      <c r="AN66" s="121"/>
    </row>
    <row r="67" spans="3:43" ht="13.5" x14ac:dyDescent="0.25">
      <c r="C67" s="69"/>
      <c r="D67" s="69"/>
      <c r="E67" s="34"/>
      <c r="F67" s="34"/>
      <c r="G67" s="34"/>
      <c r="H67" s="34"/>
      <c r="I67" s="34"/>
      <c r="J67" s="34"/>
      <c r="K67" s="34"/>
      <c r="L67" s="34"/>
      <c r="M67" s="121"/>
      <c r="N67" s="70"/>
      <c r="O67" s="34"/>
      <c r="P67" s="70"/>
      <c r="Q67" s="34"/>
      <c r="R67" s="121"/>
      <c r="S67" s="70"/>
      <c r="T67" s="34"/>
      <c r="U67" s="121"/>
      <c r="V67" s="70"/>
      <c r="W67" s="34"/>
      <c r="X67" s="34"/>
      <c r="Y67" s="121"/>
      <c r="Z67" s="34"/>
      <c r="AA67" s="34"/>
      <c r="AB67" s="121"/>
      <c r="AC67" s="34"/>
      <c r="AD67" s="34"/>
      <c r="AE67" s="121"/>
      <c r="AF67" s="34"/>
      <c r="AG67" s="34"/>
      <c r="AH67" s="121"/>
      <c r="AI67" s="34"/>
      <c r="AJ67" s="34"/>
      <c r="AK67" s="121"/>
      <c r="AL67" s="34"/>
      <c r="AM67" s="34"/>
      <c r="AN67" s="121"/>
      <c r="AO67" s="34"/>
      <c r="AP67" s="34"/>
    </row>
    <row r="68" spans="3:43" x14ac:dyDescent="0.25">
      <c r="C68" s="33"/>
      <c r="D68" s="33"/>
      <c r="E68" s="34"/>
      <c r="F68" s="34"/>
      <c r="G68" s="34"/>
      <c r="H68" s="34"/>
      <c r="I68" s="34"/>
      <c r="J68" s="34"/>
      <c r="K68" s="34"/>
      <c r="L68" s="34"/>
      <c r="M68" s="121"/>
      <c r="N68" s="34"/>
      <c r="O68" s="34"/>
      <c r="P68" s="34"/>
      <c r="Q68" s="34"/>
      <c r="R68" s="121"/>
      <c r="S68" s="34"/>
      <c r="T68" s="34"/>
      <c r="U68" s="121"/>
      <c r="V68" s="34"/>
      <c r="W68" s="34"/>
      <c r="X68" s="34"/>
      <c r="Y68" s="121"/>
      <c r="Z68" s="34"/>
      <c r="AA68" s="34"/>
      <c r="AB68" s="121"/>
      <c r="AC68" s="34"/>
      <c r="AD68" s="34"/>
      <c r="AE68" s="121"/>
      <c r="AF68" s="34"/>
      <c r="AG68" s="34"/>
      <c r="AH68" s="121"/>
      <c r="AI68" s="34"/>
      <c r="AJ68" s="34"/>
      <c r="AK68" s="121"/>
      <c r="AL68" s="34"/>
      <c r="AM68" s="34"/>
      <c r="AN68" s="121"/>
      <c r="AO68" s="34"/>
      <c r="AP68" s="34"/>
    </row>
    <row r="69" spans="3:43" x14ac:dyDescent="0.25">
      <c r="C69" s="71"/>
      <c r="D69" s="33"/>
      <c r="E69" s="34"/>
      <c r="F69" s="34"/>
      <c r="G69" s="34"/>
      <c r="H69" s="34"/>
      <c r="I69" s="34"/>
      <c r="J69" s="34"/>
      <c r="K69" s="34"/>
      <c r="L69" s="34"/>
      <c r="M69" s="121"/>
      <c r="N69" s="34"/>
      <c r="O69" s="34"/>
      <c r="P69" s="34"/>
      <c r="Q69" s="34"/>
      <c r="R69" s="121"/>
      <c r="S69" s="34"/>
      <c r="T69" s="34"/>
      <c r="U69" s="121"/>
      <c r="V69" s="34"/>
      <c r="W69" s="34"/>
      <c r="X69" s="34"/>
      <c r="Y69" s="121"/>
      <c r="Z69" s="34"/>
      <c r="AA69" s="34"/>
      <c r="AB69" s="121"/>
      <c r="AC69" s="34"/>
      <c r="AD69" s="34"/>
      <c r="AE69" s="121"/>
      <c r="AF69" s="34"/>
      <c r="AG69" s="34"/>
      <c r="AH69" s="121"/>
      <c r="AI69" s="34"/>
      <c r="AJ69" s="34"/>
      <c r="AK69" s="121"/>
      <c r="AL69" s="34"/>
      <c r="AM69" s="34"/>
      <c r="AN69" s="121"/>
      <c r="AO69" s="34"/>
      <c r="AP69" s="34"/>
    </row>
    <row r="70" spans="3:43" x14ac:dyDescent="0.25">
      <c r="C70" s="33"/>
      <c r="D70" s="33"/>
      <c r="E70" s="34"/>
      <c r="F70" s="34"/>
      <c r="G70" s="34"/>
      <c r="H70" s="34"/>
      <c r="I70" s="34"/>
      <c r="J70" s="34"/>
      <c r="K70" s="34"/>
      <c r="L70" s="34"/>
      <c r="M70" s="121"/>
      <c r="N70" s="34"/>
      <c r="O70" s="34"/>
      <c r="P70" s="34"/>
      <c r="Q70" s="34"/>
      <c r="R70" s="121"/>
      <c r="S70" s="34"/>
      <c r="T70" s="34"/>
      <c r="U70" s="121"/>
      <c r="V70" s="34"/>
      <c r="W70" s="34"/>
      <c r="X70" s="34"/>
      <c r="Y70" s="121"/>
      <c r="Z70" s="34"/>
      <c r="AA70" s="34"/>
      <c r="AB70" s="121"/>
      <c r="AC70" s="34"/>
      <c r="AD70" s="34"/>
      <c r="AE70" s="121"/>
      <c r="AF70" s="34"/>
      <c r="AG70" s="34"/>
      <c r="AH70" s="121"/>
      <c r="AI70" s="34"/>
      <c r="AJ70" s="34"/>
      <c r="AK70" s="121"/>
      <c r="AL70" s="34"/>
      <c r="AM70" s="34"/>
      <c r="AN70" s="121"/>
      <c r="AO70" s="34"/>
      <c r="AP70" s="34"/>
    </row>
    <row r="71" spans="3:43" x14ac:dyDescent="0.25">
      <c r="C71" s="33"/>
      <c r="D71" s="33"/>
      <c r="E71" s="34"/>
      <c r="F71" s="34"/>
      <c r="G71" s="34"/>
      <c r="H71" s="34"/>
      <c r="I71" s="34"/>
      <c r="J71" s="34"/>
      <c r="K71" s="34"/>
      <c r="L71" s="34"/>
      <c r="M71" s="121"/>
      <c r="N71" s="34"/>
      <c r="O71" s="34"/>
      <c r="P71" s="34"/>
      <c r="Q71" s="34"/>
      <c r="R71" s="121"/>
      <c r="S71" s="34"/>
      <c r="T71" s="34"/>
      <c r="U71" s="121"/>
      <c r="V71" s="34"/>
      <c r="W71" s="34"/>
      <c r="X71" s="34"/>
      <c r="Y71" s="121"/>
      <c r="Z71" s="34"/>
      <c r="AA71" s="34"/>
      <c r="AB71" s="121"/>
      <c r="AC71" s="34"/>
      <c r="AD71" s="34"/>
      <c r="AE71" s="121"/>
      <c r="AF71" s="34"/>
      <c r="AG71" s="34"/>
      <c r="AH71" s="121"/>
      <c r="AI71" s="34"/>
      <c r="AJ71" s="34"/>
      <c r="AK71" s="121"/>
      <c r="AL71" s="34"/>
      <c r="AM71" s="34"/>
      <c r="AN71" s="121"/>
      <c r="AO71" s="34"/>
      <c r="AP71" s="34"/>
    </row>
    <row r="72" spans="3:43" x14ac:dyDescent="0.25">
      <c r="C72" s="33"/>
      <c r="D72" s="33"/>
      <c r="E72" s="34"/>
      <c r="F72" s="34"/>
      <c r="G72" s="34"/>
      <c r="H72" s="34"/>
      <c r="I72" s="34"/>
      <c r="J72" s="34"/>
      <c r="K72" s="34"/>
      <c r="L72" s="34"/>
      <c r="M72" s="121"/>
      <c r="N72" s="34"/>
      <c r="O72" s="34"/>
      <c r="P72" s="34"/>
      <c r="Q72" s="34"/>
      <c r="R72" s="121"/>
      <c r="S72" s="34"/>
      <c r="T72" s="34"/>
      <c r="U72" s="121"/>
      <c r="V72" s="34"/>
      <c r="W72" s="34"/>
      <c r="X72" s="34"/>
      <c r="Y72" s="121"/>
      <c r="Z72" s="34"/>
      <c r="AA72" s="34"/>
      <c r="AB72" s="121"/>
      <c r="AC72" s="34"/>
      <c r="AD72" s="34"/>
      <c r="AE72" s="121"/>
      <c r="AF72" s="34"/>
      <c r="AG72" s="34"/>
      <c r="AH72" s="121"/>
      <c r="AI72" s="34"/>
      <c r="AJ72" s="34"/>
      <c r="AK72" s="121"/>
      <c r="AL72" s="34"/>
      <c r="AM72" s="34"/>
      <c r="AN72" s="121"/>
      <c r="AO72" s="34"/>
      <c r="AP72" s="34"/>
    </row>
    <row r="73" spans="3:43" x14ac:dyDescent="0.25">
      <c r="C73" s="33"/>
      <c r="D73" s="33"/>
      <c r="E73" s="34"/>
      <c r="F73" s="34"/>
      <c r="G73" s="34"/>
      <c r="H73" s="34"/>
      <c r="I73" s="34"/>
      <c r="J73" s="34"/>
      <c r="K73" s="34"/>
      <c r="L73" s="34"/>
      <c r="M73" s="121"/>
      <c r="N73" s="34"/>
      <c r="O73" s="76"/>
      <c r="P73" s="34"/>
      <c r="Q73" s="34"/>
      <c r="R73" s="121"/>
      <c r="S73" s="34"/>
      <c r="T73" s="34"/>
      <c r="U73" s="121"/>
      <c r="V73" s="34"/>
      <c r="W73" s="34"/>
      <c r="X73" s="34"/>
      <c r="Y73" s="121"/>
      <c r="Z73" s="34"/>
      <c r="AA73" s="34"/>
      <c r="AB73" s="121"/>
      <c r="AC73" s="34"/>
      <c r="AD73" s="34"/>
      <c r="AE73" s="121"/>
      <c r="AF73" s="34"/>
      <c r="AG73" s="34"/>
      <c r="AH73" s="121"/>
      <c r="AI73" s="34"/>
      <c r="AJ73" s="34"/>
      <c r="AK73" s="121"/>
      <c r="AL73" s="34"/>
      <c r="AM73" s="34"/>
      <c r="AN73" s="121"/>
      <c r="AO73" s="34"/>
      <c r="AP73" s="34"/>
    </row>
    <row r="74" spans="3:43" x14ac:dyDescent="0.25">
      <c r="C74" s="33"/>
      <c r="D74" s="33"/>
      <c r="E74" s="34"/>
      <c r="F74" s="34"/>
      <c r="G74" s="34"/>
      <c r="H74" s="34"/>
      <c r="I74" s="34"/>
      <c r="J74" s="34"/>
      <c r="K74" s="34"/>
      <c r="L74" s="34"/>
      <c r="M74" s="121"/>
      <c r="N74" s="34"/>
      <c r="O74" s="76"/>
      <c r="P74" s="34"/>
      <c r="Q74" s="34"/>
      <c r="R74" s="121"/>
      <c r="S74" s="34"/>
      <c r="T74" s="34"/>
      <c r="U74" s="121"/>
      <c r="V74" s="34"/>
      <c r="W74" s="34"/>
      <c r="X74" s="34"/>
      <c r="Y74" s="121"/>
      <c r="Z74" s="34"/>
      <c r="AA74" s="34"/>
      <c r="AB74" s="121"/>
      <c r="AC74" s="34"/>
      <c r="AD74" s="34"/>
      <c r="AE74" s="121"/>
      <c r="AF74" s="34"/>
      <c r="AG74" s="34"/>
      <c r="AH74" s="121"/>
      <c r="AI74" s="34"/>
      <c r="AJ74" s="34"/>
      <c r="AK74" s="121"/>
      <c r="AL74" s="34"/>
      <c r="AM74" s="34"/>
      <c r="AN74" s="121"/>
      <c r="AO74" s="34"/>
      <c r="AP74" s="34"/>
    </row>
    <row r="75" spans="3:43" x14ac:dyDescent="0.25">
      <c r="C75" s="33"/>
      <c r="D75" s="33"/>
      <c r="E75" s="34"/>
      <c r="F75" s="34"/>
      <c r="G75" s="34"/>
      <c r="H75" s="34"/>
      <c r="I75" s="34"/>
      <c r="J75" s="34"/>
      <c r="K75" s="34"/>
      <c r="L75" s="34"/>
      <c r="M75" s="121"/>
      <c r="N75" s="34"/>
      <c r="O75" s="76"/>
      <c r="P75" s="34"/>
      <c r="Q75" s="34"/>
      <c r="R75" s="121"/>
      <c r="S75" s="34"/>
      <c r="T75" s="34"/>
      <c r="U75" s="121"/>
      <c r="V75" s="34"/>
      <c r="W75" s="34"/>
      <c r="X75" s="34"/>
      <c r="Y75" s="121"/>
      <c r="Z75" s="34"/>
      <c r="AA75" s="34"/>
      <c r="AB75" s="121"/>
      <c r="AC75" s="34"/>
      <c r="AD75" s="34"/>
      <c r="AE75" s="121"/>
      <c r="AF75" s="34"/>
      <c r="AG75" s="34"/>
      <c r="AH75" s="121"/>
      <c r="AI75" s="34"/>
      <c r="AJ75" s="34"/>
      <c r="AK75" s="121"/>
      <c r="AL75" s="34"/>
      <c r="AM75" s="34"/>
      <c r="AN75" s="121"/>
      <c r="AO75" s="34"/>
      <c r="AP75" s="34"/>
    </row>
    <row r="76" spans="3:43" x14ac:dyDescent="0.25">
      <c r="C76" s="33"/>
      <c r="D76" s="33"/>
      <c r="E76" s="34"/>
      <c r="F76" s="34"/>
      <c r="G76" s="34"/>
      <c r="H76" s="34"/>
      <c r="I76" s="34"/>
      <c r="J76" s="34"/>
      <c r="K76" s="34"/>
      <c r="L76" s="34"/>
      <c r="M76" s="121"/>
      <c r="N76" s="34"/>
      <c r="O76" s="76"/>
      <c r="P76" s="34"/>
      <c r="Q76" s="34"/>
      <c r="R76" s="121"/>
      <c r="S76" s="34"/>
      <c r="T76" s="34"/>
      <c r="U76" s="121"/>
      <c r="V76" s="34"/>
      <c r="W76" s="34"/>
      <c r="X76" s="34"/>
      <c r="Y76" s="121"/>
      <c r="Z76" s="34"/>
      <c r="AA76" s="34"/>
      <c r="AB76" s="121"/>
      <c r="AC76" s="34"/>
      <c r="AD76" s="34"/>
      <c r="AE76" s="121"/>
      <c r="AF76" s="34"/>
      <c r="AG76" s="34"/>
      <c r="AH76" s="121"/>
      <c r="AI76" s="34"/>
      <c r="AJ76" s="34"/>
      <c r="AK76" s="121"/>
      <c r="AL76" s="34"/>
      <c r="AM76" s="34"/>
      <c r="AN76" s="121"/>
      <c r="AO76" s="34"/>
      <c r="AP76" s="34"/>
      <c r="AQ76" s="34"/>
    </row>
    <row r="77" spans="3:43" x14ac:dyDescent="0.25">
      <c r="C77" s="33"/>
      <c r="D77" s="33"/>
      <c r="E77" s="34"/>
      <c r="F77" s="34"/>
      <c r="G77" s="34"/>
      <c r="H77" s="34"/>
      <c r="I77" s="34"/>
      <c r="J77" s="34"/>
      <c r="K77" s="34"/>
      <c r="L77" s="34"/>
      <c r="M77" s="121"/>
      <c r="N77" s="34"/>
      <c r="O77" s="76"/>
      <c r="P77" s="34"/>
      <c r="Q77" s="34"/>
      <c r="R77" s="121"/>
      <c r="S77" s="34"/>
      <c r="T77" s="34"/>
      <c r="U77" s="121"/>
      <c r="V77" s="34"/>
      <c r="W77" s="34"/>
      <c r="X77" s="34"/>
      <c r="Y77" s="121"/>
      <c r="Z77" s="34"/>
      <c r="AA77" s="34"/>
      <c r="AB77" s="121"/>
      <c r="AC77" s="34"/>
      <c r="AD77" s="34"/>
      <c r="AE77" s="121"/>
      <c r="AF77" s="34"/>
      <c r="AG77" s="34"/>
      <c r="AH77" s="121"/>
      <c r="AI77" s="34"/>
      <c r="AJ77" s="34"/>
      <c r="AK77" s="121"/>
      <c r="AL77" s="34"/>
      <c r="AM77" s="34"/>
      <c r="AN77" s="121"/>
      <c r="AO77" s="34"/>
      <c r="AP77" s="34"/>
      <c r="AQ77" s="34"/>
    </row>
    <row r="78" spans="3:43" x14ac:dyDescent="0.25">
      <c r="C78" s="33"/>
      <c r="D78" s="33"/>
      <c r="E78" s="34"/>
      <c r="F78" s="34"/>
      <c r="G78" s="34"/>
      <c r="H78" s="34"/>
      <c r="I78" s="34"/>
      <c r="J78" s="34"/>
      <c r="K78" s="34"/>
      <c r="L78" s="34"/>
      <c r="M78" s="121"/>
      <c r="N78" s="34"/>
      <c r="O78" s="76"/>
      <c r="P78" s="34"/>
      <c r="Q78" s="34"/>
      <c r="R78" s="121"/>
      <c r="S78" s="34"/>
      <c r="T78" s="34"/>
      <c r="U78" s="121"/>
      <c r="V78" s="34"/>
      <c r="W78" s="34"/>
      <c r="X78" s="34"/>
      <c r="Y78" s="121"/>
      <c r="AA78" s="34"/>
      <c r="AB78" s="121"/>
      <c r="AD78" s="34"/>
      <c r="AE78" s="121"/>
      <c r="AG78" s="34"/>
      <c r="AH78" s="121"/>
      <c r="AJ78" s="34"/>
      <c r="AK78" s="121"/>
      <c r="AM78" s="34"/>
      <c r="AN78" s="121"/>
      <c r="AQ78" s="34"/>
    </row>
    <row r="79" spans="3:43" x14ac:dyDescent="0.25">
      <c r="C79" s="33"/>
      <c r="D79" s="33"/>
      <c r="E79" s="34"/>
      <c r="F79" s="34"/>
      <c r="G79" s="34"/>
      <c r="H79" s="34"/>
      <c r="I79" s="34"/>
      <c r="J79" s="34"/>
      <c r="K79" s="34"/>
      <c r="L79" s="34"/>
      <c r="M79" s="121"/>
      <c r="N79" s="34"/>
      <c r="O79" s="76"/>
      <c r="P79" s="34"/>
      <c r="Q79" s="34"/>
      <c r="R79" s="121"/>
      <c r="S79" s="34"/>
      <c r="T79" s="34"/>
      <c r="U79" s="121"/>
      <c r="V79" s="34"/>
      <c r="W79" s="34"/>
      <c r="X79" s="34"/>
      <c r="Y79" s="121"/>
      <c r="AA79" s="34"/>
      <c r="AB79" s="121"/>
      <c r="AD79" s="34"/>
      <c r="AE79" s="121"/>
      <c r="AG79" s="34"/>
      <c r="AH79" s="121"/>
      <c r="AJ79" s="34"/>
      <c r="AK79" s="121"/>
      <c r="AM79" s="34"/>
      <c r="AN79" s="121"/>
      <c r="AQ79" s="34"/>
    </row>
    <row r="80" spans="3:43" x14ac:dyDescent="0.25">
      <c r="C80" s="33"/>
      <c r="D80" s="33"/>
      <c r="E80" s="34"/>
      <c r="F80" s="34"/>
      <c r="G80" s="34"/>
      <c r="H80" s="34"/>
      <c r="I80" s="34"/>
      <c r="J80" s="34"/>
      <c r="K80" s="34"/>
      <c r="L80" s="34"/>
      <c r="M80" s="121"/>
      <c r="N80" s="34"/>
      <c r="O80" s="76"/>
      <c r="P80" s="34"/>
      <c r="Q80" s="34"/>
      <c r="R80" s="121"/>
      <c r="S80" s="34"/>
      <c r="T80" s="34"/>
      <c r="U80" s="121"/>
      <c r="V80" s="34"/>
      <c r="W80" s="34"/>
      <c r="X80" s="34"/>
      <c r="Y80" s="121"/>
      <c r="AA80" s="34"/>
      <c r="AB80" s="121"/>
      <c r="AD80" s="34"/>
      <c r="AE80" s="121"/>
      <c r="AG80" s="34"/>
      <c r="AH80" s="121"/>
      <c r="AJ80" s="34"/>
      <c r="AK80" s="121"/>
      <c r="AM80" s="34"/>
      <c r="AN80" s="121"/>
    </row>
    <row r="81" spans="3:43" x14ac:dyDescent="0.25">
      <c r="C81" s="33"/>
      <c r="D81" s="33"/>
      <c r="E81" s="34"/>
      <c r="F81" s="34"/>
      <c r="G81" s="34"/>
      <c r="H81" s="34"/>
      <c r="I81" s="34"/>
      <c r="J81" s="34"/>
      <c r="K81" s="34"/>
      <c r="L81" s="34"/>
      <c r="M81" s="121"/>
      <c r="N81" s="34"/>
      <c r="O81" s="76"/>
      <c r="P81" s="34"/>
      <c r="Q81" s="34"/>
      <c r="R81" s="121"/>
      <c r="S81" s="34"/>
      <c r="T81" s="34"/>
      <c r="U81" s="121"/>
      <c r="V81" s="34"/>
      <c r="W81" s="77"/>
      <c r="X81" s="34"/>
      <c r="Y81" s="121"/>
      <c r="Z81" s="77"/>
      <c r="AA81" s="34"/>
      <c r="AB81" s="121"/>
      <c r="AC81" s="77"/>
      <c r="AD81" s="34"/>
      <c r="AE81" s="121"/>
      <c r="AF81" s="77"/>
      <c r="AG81" s="34"/>
      <c r="AH81" s="121"/>
      <c r="AI81" s="77"/>
      <c r="AJ81" s="34"/>
      <c r="AK81" s="121"/>
      <c r="AL81" s="77"/>
      <c r="AM81" s="34"/>
      <c r="AN81" s="121"/>
      <c r="AO81" s="77"/>
      <c r="AP81" s="77"/>
      <c r="AQ81" s="77"/>
    </row>
    <row r="82" spans="3:43" x14ac:dyDescent="0.25">
      <c r="C82" s="33"/>
      <c r="D82" s="33"/>
      <c r="E82" s="34"/>
      <c r="F82" s="34"/>
      <c r="G82" s="34"/>
      <c r="H82" s="34"/>
      <c r="I82" s="34"/>
      <c r="J82" s="34"/>
      <c r="K82" s="34"/>
      <c r="L82" s="34"/>
      <c r="M82" s="121"/>
      <c r="N82" s="34"/>
      <c r="O82" s="76"/>
      <c r="P82" s="34"/>
      <c r="Q82" s="34"/>
      <c r="R82" s="121"/>
      <c r="S82" s="34"/>
      <c r="T82" s="34"/>
      <c r="U82" s="121"/>
      <c r="V82" s="34"/>
      <c r="W82" s="34"/>
      <c r="X82" s="34"/>
      <c r="Y82" s="121"/>
      <c r="Z82" s="34"/>
      <c r="AA82" s="34"/>
      <c r="AB82" s="121"/>
      <c r="AC82" s="34"/>
      <c r="AD82" s="34"/>
      <c r="AE82" s="121"/>
      <c r="AF82" s="34"/>
      <c r="AG82" s="34"/>
      <c r="AH82" s="121"/>
      <c r="AI82" s="34"/>
      <c r="AJ82" s="34"/>
      <c r="AK82" s="121"/>
      <c r="AL82" s="34"/>
      <c r="AM82" s="34"/>
      <c r="AN82" s="121"/>
      <c r="AO82" s="34"/>
      <c r="AP82" s="34"/>
      <c r="AQ82" s="34"/>
    </row>
    <row r="83" spans="3:43" ht="13.5" x14ac:dyDescent="0.25">
      <c r="C83" s="69"/>
      <c r="D83" s="69"/>
      <c r="E83" s="34"/>
      <c r="F83" s="34"/>
      <c r="G83" s="34"/>
      <c r="H83" s="34"/>
      <c r="I83" s="34"/>
      <c r="J83" s="34"/>
      <c r="K83" s="34"/>
      <c r="L83" s="34"/>
      <c r="M83" s="121"/>
      <c r="N83" s="34"/>
      <c r="O83" s="76"/>
      <c r="P83" s="34"/>
      <c r="Q83" s="34"/>
      <c r="R83" s="121"/>
      <c r="S83" s="34"/>
      <c r="T83" s="34"/>
      <c r="U83" s="121"/>
      <c r="V83" s="34"/>
      <c r="W83" s="34"/>
      <c r="X83" s="34"/>
      <c r="Y83" s="121"/>
      <c r="Z83" s="34"/>
      <c r="AA83" s="34"/>
      <c r="AB83" s="121"/>
      <c r="AC83" s="34"/>
      <c r="AD83" s="34"/>
      <c r="AE83" s="121"/>
      <c r="AF83" s="34"/>
      <c r="AG83" s="34"/>
      <c r="AH83" s="121"/>
      <c r="AI83" s="34"/>
      <c r="AJ83" s="34"/>
      <c r="AK83" s="121"/>
      <c r="AL83" s="34"/>
      <c r="AM83" s="34"/>
      <c r="AN83" s="121"/>
      <c r="AO83" s="34"/>
      <c r="AP83" s="34"/>
      <c r="AQ83" s="34"/>
    </row>
    <row r="84" spans="3:43" x14ac:dyDescent="0.25">
      <c r="C84" s="33"/>
      <c r="D84" s="33"/>
      <c r="E84" s="34"/>
      <c r="F84" s="34"/>
      <c r="G84" s="34"/>
      <c r="H84" s="34"/>
      <c r="I84" s="34"/>
      <c r="J84" s="34"/>
      <c r="K84" s="34"/>
      <c r="L84" s="34"/>
      <c r="M84" s="121"/>
      <c r="N84" s="34"/>
      <c r="O84" s="76"/>
      <c r="P84" s="34"/>
      <c r="Q84" s="34"/>
      <c r="R84" s="121"/>
      <c r="S84" s="34"/>
      <c r="T84" s="34"/>
      <c r="U84" s="121"/>
      <c r="V84" s="34"/>
      <c r="W84" s="34"/>
      <c r="X84" s="34"/>
      <c r="Y84" s="121"/>
      <c r="Z84" s="34"/>
      <c r="AA84" s="34"/>
      <c r="AB84" s="121"/>
      <c r="AC84" s="34"/>
      <c r="AD84" s="34"/>
      <c r="AE84" s="121"/>
      <c r="AF84" s="34"/>
      <c r="AG84" s="34"/>
      <c r="AH84" s="121"/>
      <c r="AI84" s="34"/>
      <c r="AJ84" s="34"/>
      <c r="AK84" s="121"/>
      <c r="AL84" s="34"/>
      <c r="AM84" s="34"/>
      <c r="AN84" s="121"/>
      <c r="AO84" s="34"/>
      <c r="AP84" s="34"/>
      <c r="AQ84" s="34"/>
    </row>
    <row r="85" spans="3:43" x14ac:dyDescent="0.25">
      <c r="C85" s="33"/>
      <c r="D85" s="33"/>
      <c r="E85" s="34"/>
      <c r="F85" s="34"/>
      <c r="G85" s="34"/>
      <c r="H85" s="34"/>
      <c r="I85" s="34"/>
      <c r="J85" s="34"/>
      <c r="K85" s="34"/>
      <c r="L85" s="34"/>
      <c r="M85" s="121"/>
      <c r="N85" s="34"/>
      <c r="O85" s="76"/>
      <c r="P85" s="34"/>
      <c r="Q85" s="34"/>
      <c r="R85" s="121"/>
      <c r="S85" s="34"/>
      <c r="T85" s="34"/>
      <c r="U85" s="121"/>
      <c r="V85" s="34"/>
      <c r="W85" s="34"/>
      <c r="X85" s="34"/>
      <c r="Y85" s="121"/>
      <c r="Z85" s="34"/>
      <c r="AA85" s="34"/>
      <c r="AB85" s="121"/>
      <c r="AC85" s="34"/>
      <c r="AD85" s="34"/>
      <c r="AE85" s="121"/>
      <c r="AF85" s="34"/>
      <c r="AG85" s="34"/>
      <c r="AH85" s="121"/>
      <c r="AI85" s="34"/>
      <c r="AJ85" s="34"/>
      <c r="AK85" s="121"/>
      <c r="AL85" s="34"/>
      <c r="AM85" s="34"/>
      <c r="AN85" s="121"/>
      <c r="AO85" s="34"/>
      <c r="AP85" s="34"/>
      <c r="AQ85" s="34"/>
    </row>
    <row r="86" spans="3:43" x14ac:dyDescent="0.25">
      <c r="C86" s="33"/>
      <c r="D86" s="33"/>
      <c r="E86" s="34"/>
      <c r="F86" s="34"/>
      <c r="G86" s="34"/>
      <c r="H86" s="34"/>
      <c r="I86" s="34"/>
      <c r="J86" s="34"/>
      <c r="K86" s="34"/>
      <c r="L86" s="34"/>
      <c r="M86" s="121"/>
      <c r="N86" s="34"/>
      <c r="O86" s="76"/>
      <c r="P86" s="34"/>
      <c r="Q86" s="34"/>
      <c r="R86" s="121"/>
      <c r="S86" s="34"/>
      <c r="T86" s="34"/>
      <c r="U86" s="121"/>
      <c r="V86" s="34"/>
      <c r="W86" s="34"/>
      <c r="X86" s="34"/>
      <c r="Y86" s="121"/>
      <c r="Z86" s="34"/>
      <c r="AA86" s="34"/>
      <c r="AB86" s="121"/>
      <c r="AC86" s="34"/>
      <c r="AD86" s="34"/>
      <c r="AE86" s="121"/>
      <c r="AF86" s="34"/>
      <c r="AG86" s="34"/>
      <c r="AH86" s="121"/>
      <c r="AI86" s="34"/>
      <c r="AJ86" s="34"/>
      <c r="AK86" s="121"/>
      <c r="AL86" s="34"/>
      <c r="AM86" s="34"/>
      <c r="AN86" s="121"/>
      <c r="AO86" s="34"/>
      <c r="AP86" s="34"/>
      <c r="AQ86" s="34"/>
    </row>
    <row r="87" spans="3:43" x14ac:dyDescent="0.25">
      <c r="C87" s="33"/>
      <c r="D87" s="33"/>
      <c r="E87" s="34"/>
      <c r="F87" s="34"/>
      <c r="G87" s="34"/>
      <c r="H87" s="34"/>
      <c r="I87" s="34"/>
      <c r="J87" s="34"/>
      <c r="K87" s="34"/>
      <c r="L87" s="34"/>
      <c r="M87" s="121"/>
      <c r="N87" s="34"/>
      <c r="O87" s="76"/>
      <c r="P87" s="34"/>
      <c r="Q87" s="34"/>
      <c r="R87" s="121"/>
      <c r="S87" s="34"/>
      <c r="T87" s="34"/>
      <c r="U87" s="121"/>
      <c r="V87" s="34"/>
      <c r="W87" s="34"/>
      <c r="X87" s="34"/>
      <c r="Y87" s="121"/>
      <c r="Z87" s="34"/>
      <c r="AA87" s="34"/>
      <c r="AB87" s="121"/>
      <c r="AC87" s="34"/>
      <c r="AD87" s="34"/>
      <c r="AE87" s="121"/>
      <c r="AF87" s="34"/>
      <c r="AG87" s="34"/>
      <c r="AH87" s="121"/>
      <c r="AI87" s="34"/>
      <c r="AJ87" s="34"/>
      <c r="AK87" s="121"/>
      <c r="AL87" s="34"/>
      <c r="AM87" s="34"/>
      <c r="AN87" s="121"/>
      <c r="AO87" s="34"/>
      <c r="AP87" s="34"/>
      <c r="AQ87" s="34"/>
    </row>
    <row r="88" spans="3:43" x14ac:dyDescent="0.25">
      <c r="C88" s="33"/>
      <c r="D88" s="33"/>
      <c r="E88" s="34"/>
      <c r="F88" s="34"/>
      <c r="G88" s="34"/>
      <c r="H88" s="34"/>
      <c r="I88" s="34"/>
      <c r="J88" s="34"/>
      <c r="K88" s="34"/>
      <c r="L88" s="34"/>
      <c r="M88" s="121"/>
      <c r="N88" s="34"/>
      <c r="O88" s="76"/>
      <c r="P88" s="34"/>
      <c r="Q88" s="34"/>
      <c r="R88" s="121"/>
      <c r="S88" s="34"/>
      <c r="T88" s="34"/>
      <c r="U88" s="121"/>
      <c r="V88" s="34"/>
      <c r="W88" s="34"/>
      <c r="X88" s="34"/>
      <c r="Y88" s="121"/>
      <c r="Z88" s="34"/>
      <c r="AA88" s="34"/>
      <c r="AB88" s="121"/>
      <c r="AC88" s="34"/>
      <c r="AD88" s="34"/>
      <c r="AE88" s="121"/>
      <c r="AF88" s="34"/>
      <c r="AG88" s="34"/>
      <c r="AH88" s="121"/>
      <c r="AI88" s="34"/>
      <c r="AJ88" s="34"/>
      <c r="AK88" s="121"/>
      <c r="AL88" s="34"/>
      <c r="AM88" s="34"/>
      <c r="AN88" s="121"/>
      <c r="AO88" s="34"/>
      <c r="AP88" s="34"/>
      <c r="AQ88" s="34"/>
    </row>
    <row r="89" spans="3:43" x14ac:dyDescent="0.25">
      <c r="C89" s="33"/>
      <c r="D89" s="33"/>
      <c r="E89" s="34"/>
      <c r="F89" s="34"/>
      <c r="G89" s="34"/>
      <c r="H89" s="34"/>
      <c r="I89" s="34"/>
      <c r="J89" s="34"/>
      <c r="K89" s="34"/>
      <c r="L89" s="34"/>
      <c r="M89" s="121"/>
      <c r="N89" s="34"/>
      <c r="O89" s="76"/>
      <c r="P89" s="34"/>
      <c r="Q89" s="34"/>
      <c r="R89" s="121"/>
      <c r="S89" s="34"/>
      <c r="T89" s="34"/>
      <c r="U89" s="121"/>
      <c r="V89" s="34"/>
      <c r="W89" s="34"/>
      <c r="X89" s="34"/>
      <c r="Y89" s="121"/>
      <c r="Z89" s="34"/>
      <c r="AA89" s="34"/>
      <c r="AB89" s="121"/>
      <c r="AC89" s="34"/>
      <c r="AD89" s="34"/>
      <c r="AE89" s="121"/>
      <c r="AF89" s="34"/>
      <c r="AG89" s="34"/>
      <c r="AH89" s="121"/>
      <c r="AI89" s="34"/>
      <c r="AJ89" s="34"/>
      <c r="AK89" s="121"/>
      <c r="AL89" s="34"/>
      <c r="AM89" s="34"/>
      <c r="AN89" s="121"/>
      <c r="AO89" s="34"/>
      <c r="AP89" s="34"/>
      <c r="AQ89" s="34"/>
    </row>
    <row r="90" spans="3:43" x14ac:dyDescent="0.25">
      <c r="C90" s="33"/>
      <c r="D90" s="33"/>
      <c r="E90" s="34"/>
      <c r="F90" s="34"/>
      <c r="G90" s="34"/>
      <c r="H90" s="34"/>
      <c r="I90" s="34"/>
      <c r="J90" s="34"/>
      <c r="K90" s="34"/>
      <c r="L90" s="34"/>
      <c r="M90" s="121"/>
      <c r="N90" s="34"/>
      <c r="O90" s="76"/>
      <c r="P90" s="34"/>
      <c r="Q90" s="34"/>
      <c r="R90" s="121"/>
      <c r="S90" s="34"/>
      <c r="T90" s="34"/>
      <c r="U90" s="121"/>
      <c r="V90" s="34"/>
      <c r="W90" s="34"/>
      <c r="X90" s="34"/>
      <c r="Y90" s="121"/>
      <c r="Z90" s="34"/>
      <c r="AA90" s="34"/>
      <c r="AB90" s="121"/>
      <c r="AC90" s="34"/>
      <c r="AD90" s="34"/>
      <c r="AE90" s="121"/>
      <c r="AF90" s="34"/>
      <c r="AG90" s="34"/>
      <c r="AH90" s="121"/>
      <c r="AI90" s="34"/>
      <c r="AJ90" s="34"/>
      <c r="AK90" s="121"/>
      <c r="AL90" s="34"/>
      <c r="AM90" s="34"/>
      <c r="AN90" s="121"/>
      <c r="AO90" s="34"/>
      <c r="AP90" s="34"/>
      <c r="AQ90" s="34"/>
    </row>
    <row r="91" spans="3:43" x14ac:dyDescent="0.25">
      <c r="C91" s="33"/>
      <c r="D91" s="33"/>
      <c r="E91" s="34"/>
      <c r="F91" s="34"/>
      <c r="G91" s="34"/>
      <c r="H91" s="34"/>
      <c r="I91" s="34"/>
      <c r="J91" s="34"/>
      <c r="K91" s="34"/>
      <c r="L91" s="34"/>
      <c r="M91" s="121"/>
      <c r="N91" s="34"/>
      <c r="O91" s="76"/>
      <c r="P91" s="34"/>
      <c r="Q91" s="34"/>
      <c r="R91" s="121"/>
      <c r="S91" s="34"/>
      <c r="T91" s="34"/>
      <c r="U91" s="121"/>
      <c r="V91" s="34"/>
      <c r="W91" s="34"/>
      <c r="X91" s="34"/>
      <c r="Y91" s="121"/>
      <c r="Z91" s="34"/>
      <c r="AA91" s="34"/>
      <c r="AB91" s="121"/>
      <c r="AC91" s="34"/>
      <c r="AD91" s="34"/>
      <c r="AE91" s="121"/>
      <c r="AF91" s="34"/>
      <c r="AG91" s="34"/>
      <c r="AH91" s="121"/>
      <c r="AI91" s="34"/>
      <c r="AJ91" s="34"/>
      <c r="AK91" s="121"/>
      <c r="AL91" s="34"/>
      <c r="AM91" s="34"/>
      <c r="AN91" s="121"/>
      <c r="AO91" s="34"/>
      <c r="AP91" s="34"/>
      <c r="AQ91" s="34"/>
    </row>
    <row r="92" spans="3:43" x14ac:dyDescent="0.25">
      <c r="C92" s="33"/>
      <c r="D92" s="33"/>
      <c r="E92" s="34"/>
      <c r="F92" s="34"/>
      <c r="G92" s="34"/>
      <c r="H92" s="34"/>
      <c r="I92" s="34"/>
      <c r="J92" s="34"/>
      <c r="K92" s="34"/>
      <c r="L92" s="34"/>
      <c r="M92" s="121"/>
      <c r="N92" s="34"/>
      <c r="O92" s="76"/>
      <c r="P92" s="34"/>
      <c r="Q92" s="34"/>
      <c r="R92" s="121"/>
      <c r="S92" s="34"/>
      <c r="T92" s="34"/>
      <c r="U92" s="121"/>
      <c r="V92" s="34"/>
      <c r="W92" s="34"/>
      <c r="X92" s="34"/>
      <c r="Y92" s="121"/>
      <c r="Z92" s="34"/>
      <c r="AA92" s="34"/>
      <c r="AB92" s="121"/>
      <c r="AC92" s="34"/>
      <c r="AD92" s="34"/>
      <c r="AE92" s="121"/>
      <c r="AF92" s="34"/>
      <c r="AG92" s="34"/>
      <c r="AH92" s="121"/>
      <c r="AI92" s="34"/>
      <c r="AJ92" s="34"/>
      <c r="AK92" s="121"/>
      <c r="AL92" s="34"/>
      <c r="AM92" s="34"/>
      <c r="AN92" s="121"/>
      <c r="AO92" s="34"/>
      <c r="AP92" s="34"/>
      <c r="AQ92" s="34"/>
    </row>
    <row r="93" spans="3:43" x14ac:dyDescent="0.25">
      <c r="C93" s="33"/>
      <c r="D93" s="33"/>
      <c r="E93" s="34"/>
      <c r="F93" s="34"/>
      <c r="G93" s="34"/>
      <c r="H93" s="34"/>
      <c r="I93" s="34"/>
      <c r="J93" s="34"/>
      <c r="K93" s="34"/>
      <c r="L93" s="34"/>
      <c r="M93" s="121"/>
      <c r="N93" s="34"/>
      <c r="O93" s="76"/>
      <c r="P93" s="34"/>
      <c r="Q93" s="34"/>
      <c r="R93" s="121"/>
      <c r="S93" s="34"/>
      <c r="T93" s="34"/>
      <c r="U93" s="121"/>
      <c r="V93" s="34"/>
      <c r="W93" s="34"/>
      <c r="X93" s="34"/>
      <c r="Y93" s="121"/>
      <c r="Z93" s="34"/>
      <c r="AA93" s="34"/>
      <c r="AB93" s="121"/>
      <c r="AC93" s="34"/>
      <c r="AD93" s="34"/>
      <c r="AE93" s="121"/>
      <c r="AF93" s="34"/>
      <c r="AG93" s="34"/>
      <c r="AH93" s="121"/>
      <c r="AI93" s="34"/>
      <c r="AJ93" s="34"/>
      <c r="AK93" s="121"/>
      <c r="AL93" s="34"/>
      <c r="AM93" s="34"/>
      <c r="AN93" s="121"/>
      <c r="AO93" s="34"/>
      <c r="AP93" s="34"/>
      <c r="AQ93" s="34"/>
    </row>
    <row r="94" spans="3:43" x14ac:dyDescent="0.25">
      <c r="C94" s="33"/>
      <c r="D94" s="33"/>
      <c r="E94" s="34"/>
      <c r="F94" s="34"/>
      <c r="G94" s="34"/>
      <c r="H94" s="34"/>
      <c r="I94" s="34"/>
      <c r="J94" s="34"/>
      <c r="K94" s="34"/>
      <c r="L94" s="34"/>
      <c r="M94" s="121"/>
      <c r="N94" s="34"/>
      <c r="O94" s="76"/>
      <c r="P94" s="34"/>
      <c r="Q94" s="34"/>
      <c r="R94" s="121"/>
      <c r="S94" s="34"/>
      <c r="T94" s="34"/>
      <c r="U94" s="121"/>
      <c r="V94" s="34"/>
      <c r="W94" s="34"/>
      <c r="X94" s="34"/>
      <c r="Y94" s="121"/>
      <c r="Z94" s="34"/>
      <c r="AA94" s="34"/>
      <c r="AB94" s="121"/>
      <c r="AC94" s="34"/>
      <c r="AD94" s="34"/>
      <c r="AE94" s="121"/>
      <c r="AF94" s="34"/>
      <c r="AG94" s="34"/>
      <c r="AH94" s="121"/>
      <c r="AI94" s="34"/>
      <c r="AJ94" s="34"/>
      <c r="AK94" s="121"/>
      <c r="AL94" s="34"/>
      <c r="AM94" s="34"/>
      <c r="AN94" s="121"/>
      <c r="AO94" s="34"/>
      <c r="AP94" s="34"/>
      <c r="AQ94" s="34"/>
    </row>
    <row r="95" spans="3:43" x14ac:dyDescent="0.25">
      <c r="C95" s="33"/>
      <c r="D95" s="33"/>
      <c r="E95" s="34"/>
      <c r="F95" s="34"/>
      <c r="G95" s="34"/>
      <c r="H95" s="34"/>
      <c r="I95" s="34"/>
      <c r="J95" s="34"/>
      <c r="K95" s="34"/>
      <c r="L95" s="34"/>
      <c r="M95" s="121"/>
      <c r="N95" s="34"/>
      <c r="O95" s="34"/>
      <c r="P95" s="34"/>
      <c r="Q95" s="34"/>
      <c r="R95" s="121"/>
      <c r="S95" s="34"/>
      <c r="T95" s="34"/>
      <c r="U95" s="121"/>
      <c r="V95" s="34"/>
      <c r="W95" s="34"/>
      <c r="X95" s="34"/>
      <c r="Y95" s="121"/>
      <c r="Z95" s="34"/>
      <c r="AA95" s="34"/>
      <c r="AB95" s="121"/>
      <c r="AC95" s="34"/>
      <c r="AD95" s="34"/>
      <c r="AE95" s="121"/>
      <c r="AF95" s="34"/>
      <c r="AG95" s="34"/>
      <c r="AH95" s="121"/>
      <c r="AI95" s="34"/>
      <c r="AJ95" s="34"/>
      <c r="AK95" s="121"/>
      <c r="AL95" s="34"/>
      <c r="AM95" s="34"/>
      <c r="AN95" s="121"/>
      <c r="AO95" s="34"/>
      <c r="AP95" s="34"/>
      <c r="AQ95" s="34"/>
    </row>
    <row r="96" spans="3:43" x14ac:dyDescent="0.25">
      <c r="C96" s="33"/>
      <c r="D96" s="33"/>
      <c r="E96" s="34"/>
      <c r="F96" s="34"/>
      <c r="G96" s="34"/>
      <c r="H96" s="34"/>
      <c r="I96" s="34"/>
      <c r="J96" s="34"/>
      <c r="K96" s="34"/>
      <c r="L96" s="34"/>
      <c r="M96" s="121"/>
      <c r="N96" s="34"/>
      <c r="O96" s="34"/>
      <c r="P96" s="34"/>
      <c r="Q96" s="34"/>
      <c r="R96" s="121"/>
      <c r="S96" s="34"/>
      <c r="T96" s="34"/>
      <c r="U96" s="121"/>
      <c r="V96" s="34"/>
      <c r="W96" s="34"/>
      <c r="X96" s="34"/>
      <c r="Y96" s="121"/>
      <c r="Z96" s="34"/>
      <c r="AA96" s="34"/>
      <c r="AB96" s="121"/>
      <c r="AC96" s="34"/>
      <c r="AD96" s="34"/>
      <c r="AE96" s="121"/>
      <c r="AF96" s="34"/>
      <c r="AG96" s="34"/>
      <c r="AH96" s="121"/>
      <c r="AI96" s="34"/>
      <c r="AJ96" s="34"/>
      <c r="AK96" s="121"/>
      <c r="AL96" s="34"/>
      <c r="AM96" s="34"/>
      <c r="AN96" s="121"/>
      <c r="AO96" s="34"/>
      <c r="AP96" s="34"/>
      <c r="AQ96" s="34"/>
    </row>
    <row r="97" spans="1:44" x14ac:dyDescent="0.25">
      <c r="C97" s="33"/>
      <c r="D97" s="33"/>
      <c r="E97" s="34"/>
      <c r="F97" s="34"/>
      <c r="G97" s="34"/>
      <c r="H97" s="34"/>
      <c r="I97" s="34"/>
      <c r="J97" s="34"/>
      <c r="K97" s="34"/>
      <c r="L97" s="34"/>
      <c r="M97" s="121"/>
      <c r="N97" s="34"/>
      <c r="O97" s="34"/>
      <c r="P97" s="34"/>
      <c r="Q97" s="34"/>
      <c r="R97" s="121"/>
      <c r="S97" s="34"/>
      <c r="T97" s="34"/>
      <c r="U97" s="121"/>
      <c r="V97" s="34"/>
      <c r="W97" s="34"/>
      <c r="X97" s="34"/>
      <c r="Y97" s="121"/>
      <c r="Z97" s="34"/>
      <c r="AA97" s="34"/>
      <c r="AB97" s="121"/>
      <c r="AC97" s="34"/>
      <c r="AD97" s="34"/>
      <c r="AE97" s="121"/>
      <c r="AF97" s="34"/>
      <c r="AG97" s="34"/>
      <c r="AH97" s="121"/>
      <c r="AI97" s="34"/>
      <c r="AJ97" s="34"/>
      <c r="AK97" s="121"/>
      <c r="AL97" s="34"/>
      <c r="AM97" s="34"/>
      <c r="AN97" s="121"/>
      <c r="AO97" s="34"/>
      <c r="AP97" s="34"/>
      <c r="AQ97" s="34"/>
    </row>
    <row r="98" spans="1:44" x14ac:dyDescent="0.25">
      <c r="C98" s="33"/>
      <c r="D98" s="33"/>
      <c r="E98" s="34"/>
      <c r="F98" s="34"/>
      <c r="G98" s="34"/>
      <c r="H98" s="34"/>
      <c r="I98" s="34"/>
      <c r="J98" s="34"/>
      <c r="K98" s="34"/>
      <c r="L98" s="34"/>
      <c r="M98" s="121"/>
      <c r="N98" s="34"/>
      <c r="O98" s="34"/>
      <c r="P98" s="34"/>
      <c r="Q98" s="34"/>
      <c r="R98" s="121"/>
      <c r="S98" s="34"/>
      <c r="T98" s="34"/>
      <c r="U98" s="121"/>
      <c r="V98" s="34"/>
      <c r="W98" s="34"/>
      <c r="X98" s="34"/>
      <c r="Y98" s="121"/>
      <c r="Z98" s="34"/>
      <c r="AA98" s="34"/>
      <c r="AB98" s="121"/>
      <c r="AC98" s="34"/>
      <c r="AD98" s="34"/>
      <c r="AE98" s="121"/>
      <c r="AF98" s="34"/>
      <c r="AG98" s="34"/>
      <c r="AH98" s="121"/>
      <c r="AI98" s="34"/>
      <c r="AJ98" s="34"/>
      <c r="AK98" s="121"/>
      <c r="AL98" s="34"/>
      <c r="AM98" s="34"/>
      <c r="AN98" s="121"/>
      <c r="AO98" s="34"/>
      <c r="AP98" s="34"/>
      <c r="AQ98" s="34"/>
      <c r="AR98" s="78"/>
    </row>
    <row r="99" spans="1:44" x14ac:dyDescent="0.25">
      <c r="C99" s="33"/>
      <c r="D99" s="33"/>
      <c r="E99" s="34"/>
      <c r="F99" s="34"/>
      <c r="G99" s="34"/>
      <c r="H99" s="34"/>
      <c r="I99" s="34"/>
      <c r="J99" s="34"/>
      <c r="K99" s="34"/>
      <c r="L99" s="34"/>
      <c r="M99" s="121"/>
      <c r="N99" s="34"/>
      <c r="O99" s="34"/>
      <c r="P99" s="34"/>
      <c r="Q99" s="34"/>
      <c r="R99" s="121"/>
      <c r="S99" s="34"/>
      <c r="T99" s="34"/>
      <c r="U99" s="121"/>
      <c r="V99" s="34"/>
      <c r="W99" s="34"/>
      <c r="X99" s="34"/>
      <c r="Y99" s="121"/>
      <c r="Z99" s="34"/>
      <c r="AA99" s="34"/>
      <c r="AB99" s="121"/>
      <c r="AC99" s="34"/>
      <c r="AD99" s="34"/>
      <c r="AE99" s="121"/>
      <c r="AF99" s="34"/>
      <c r="AG99" s="34"/>
      <c r="AH99" s="121"/>
      <c r="AI99" s="34"/>
      <c r="AJ99" s="34"/>
      <c r="AK99" s="121"/>
      <c r="AL99" s="34"/>
      <c r="AM99" s="34"/>
      <c r="AN99" s="121"/>
      <c r="AO99" s="34"/>
      <c r="AP99" s="34"/>
      <c r="AQ99" s="34"/>
    </row>
    <row r="100" spans="1:44" x14ac:dyDescent="0.25">
      <c r="C100" s="33"/>
      <c r="D100" s="33"/>
      <c r="E100" s="34"/>
      <c r="F100" s="34"/>
      <c r="G100" s="34"/>
      <c r="H100" s="34"/>
      <c r="I100" s="34"/>
      <c r="J100" s="34"/>
      <c r="K100" s="34"/>
      <c r="L100" s="34"/>
      <c r="M100" s="121"/>
      <c r="N100" s="34"/>
      <c r="O100" s="34"/>
      <c r="P100" s="34"/>
      <c r="Q100" s="34"/>
      <c r="R100" s="121"/>
      <c r="S100" s="34"/>
      <c r="T100" s="34"/>
      <c r="U100" s="121"/>
      <c r="V100" s="34"/>
      <c r="W100" s="34"/>
      <c r="X100" s="34"/>
      <c r="Y100" s="121"/>
      <c r="Z100" s="34"/>
      <c r="AA100" s="34"/>
      <c r="AB100" s="121"/>
      <c r="AC100" s="34"/>
      <c r="AD100" s="34"/>
      <c r="AE100" s="121"/>
      <c r="AF100" s="34"/>
      <c r="AG100" s="34"/>
      <c r="AH100" s="121"/>
      <c r="AI100" s="34"/>
      <c r="AJ100" s="34"/>
      <c r="AK100" s="121"/>
      <c r="AL100" s="34"/>
      <c r="AM100" s="34"/>
      <c r="AN100" s="121"/>
      <c r="AO100" s="34"/>
      <c r="AP100" s="34"/>
      <c r="AQ100" s="34"/>
    </row>
    <row r="101" spans="1:44" x14ac:dyDescent="0.25">
      <c r="C101" s="33"/>
      <c r="D101" s="33"/>
      <c r="E101" s="34"/>
      <c r="F101" s="34"/>
      <c r="G101" s="34"/>
      <c r="H101" s="34"/>
      <c r="I101" s="34"/>
      <c r="J101" s="34"/>
      <c r="K101" s="34"/>
      <c r="L101" s="34"/>
      <c r="M101" s="121"/>
      <c r="N101" s="34"/>
      <c r="O101" s="34"/>
      <c r="P101" s="34"/>
      <c r="Q101" s="34"/>
      <c r="R101" s="121"/>
      <c r="S101" s="34"/>
      <c r="T101" s="34"/>
      <c r="U101" s="121"/>
      <c r="V101" s="34"/>
      <c r="W101" s="34"/>
      <c r="X101" s="34"/>
      <c r="Y101" s="121"/>
      <c r="Z101" s="34"/>
      <c r="AA101" s="34"/>
      <c r="AB101" s="121"/>
      <c r="AC101" s="34"/>
      <c r="AD101" s="34"/>
      <c r="AE101" s="121"/>
      <c r="AF101" s="34"/>
      <c r="AG101" s="34"/>
      <c r="AH101" s="121"/>
      <c r="AI101" s="34"/>
      <c r="AJ101" s="34"/>
      <c r="AK101" s="121"/>
      <c r="AL101" s="34"/>
      <c r="AM101" s="34"/>
      <c r="AN101" s="121"/>
      <c r="AO101" s="34"/>
      <c r="AP101" s="34"/>
      <c r="AQ101" s="34"/>
    </row>
    <row r="102" spans="1:44" x14ac:dyDescent="0.25">
      <c r="C102" s="33"/>
      <c r="D102" s="33"/>
      <c r="E102" s="34"/>
      <c r="F102" s="34"/>
      <c r="G102" s="34"/>
      <c r="H102" s="34"/>
      <c r="I102" s="34"/>
      <c r="J102" s="34"/>
      <c r="K102" s="34"/>
      <c r="L102" s="34"/>
      <c r="M102" s="121"/>
      <c r="N102" s="34"/>
      <c r="O102" s="34"/>
      <c r="P102" s="34"/>
      <c r="Q102" s="34"/>
      <c r="R102" s="121"/>
      <c r="S102" s="34"/>
      <c r="T102" s="34"/>
      <c r="U102" s="121"/>
      <c r="V102" s="34"/>
      <c r="W102" s="34"/>
      <c r="X102" s="34"/>
      <c r="Y102" s="121"/>
      <c r="Z102" s="34"/>
      <c r="AA102" s="34"/>
      <c r="AB102" s="121"/>
      <c r="AC102" s="34"/>
      <c r="AD102" s="34"/>
      <c r="AE102" s="121"/>
      <c r="AF102" s="34"/>
      <c r="AG102" s="34"/>
      <c r="AH102" s="121"/>
      <c r="AI102" s="34"/>
      <c r="AJ102" s="34"/>
      <c r="AK102" s="121"/>
      <c r="AL102" s="34"/>
      <c r="AM102" s="34"/>
      <c r="AN102" s="121"/>
      <c r="AO102" s="34"/>
      <c r="AP102" s="34"/>
      <c r="AQ102" s="34"/>
    </row>
    <row r="103" spans="1:44" x14ac:dyDescent="0.25">
      <c r="C103" s="33"/>
      <c r="D103" s="33"/>
      <c r="E103" s="34"/>
      <c r="F103" s="34"/>
      <c r="G103" s="34"/>
      <c r="H103" s="34"/>
      <c r="I103" s="34"/>
      <c r="J103" s="34"/>
      <c r="K103" s="34"/>
      <c r="L103" s="34"/>
      <c r="M103" s="121"/>
      <c r="N103" s="34"/>
      <c r="O103" s="34"/>
      <c r="P103" s="34"/>
      <c r="Q103" s="34"/>
      <c r="R103" s="121"/>
      <c r="S103" s="34"/>
      <c r="T103" s="34"/>
      <c r="U103" s="121"/>
      <c r="V103" s="34"/>
      <c r="W103" s="34"/>
      <c r="X103" s="34"/>
      <c r="Y103" s="121"/>
      <c r="AA103" s="34"/>
      <c r="AB103" s="121"/>
      <c r="AD103" s="34"/>
      <c r="AE103" s="121"/>
      <c r="AG103" s="34"/>
      <c r="AH103" s="121"/>
      <c r="AJ103" s="34"/>
      <c r="AK103" s="121"/>
      <c r="AM103" s="34"/>
      <c r="AN103" s="121"/>
      <c r="AQ103" s="34"/>
    </row>
    <row r="104" spans="1:44" x14ac:dyDescent="0.25">
      <c r="C104" s="33"/>
      <c r="D104" s="33"/>
      <c r="E104" s="34"/>
      <c r="F104" s="34"/>
      <c r="G104" s="34"/>
      <c r="H104" s="34"/>
      <c r="I104" s="34"/>
      <c r="J104" s="34"/>
      <c r="K104" s="34"/>
      <c r="L104" s="34"/>
      <c r="M104" s="121"/>
      <c r="N104" s="34"/>
      <c r="O104" s="34"/>
      <c r="P104" s="34"/>
      <c r="Q104" s="34"/>
      <c r="R104" s="121"/>
      <c r="S104" s="34"/>
      <c r="T104" s="34"/>
      <c r="U104" s="121"/>
      <c r="V104" s="34"/>
      <c r="W104" s="34"/>
      <c r="X104" s="34"/>
      <c r="Y104" s="121"/>
      <c r="AA104" s="34"/>
      <c r="AB104" s="121"/>
      <c r="AD104" s="34"/>
      <c r="AE104" s="121"/>
      <c r="AG104" s="34"/>
      <c r="AH104" s="121"/>
      <c r="AJ104" s="34"/>
      <c r="AK104" s="121"/>
      <c r="AM104" s="34"/>
      <c r="AN104" s="121"/>
      <c r="AQ104" s="34"/>
    </row>
    <row r="105" spans="1:44" x14ac:dyDescent="0.25">
      <c r="C105" s="33"/>
      <c r="D105" s="33"/>
      <c r="E105" s="34"/>
      <c r="F105" s="34"/>
      <c r="G105" s="34"/>
      <c r="H105" s="34"/>
      <c r="I105" s="34"/>
      <c r="J105" s="34"/>
      <c r="K105" s="34"/>
      <c r="L105" s="34"/>
      <c r="M105" s="121"/>
      <c r="N105" s="34"/>
      <c r="O105" s="34"/>
      <c r="P105" s="34"/>
      <c r="Q105" s="34"/>
      <c r="R105" s="121"/>
      <c r="S105" s="34"/>
      <c r="T105" s="34"/>
      <c r="U105" s="121"/>
      <c r="V105" s="34"/>
      <c r="W105" s="34"/>
      <c r="X105" s="34"/>
      <c r="Y105" s="121"/>
      <c r="AA105" s="34"/>
      <c r="AB105" s="121"/>
      <c r="AD105" s="34"/>
      <c r="AE105" s="121"/>
      <c r="AG105" s="34"/>
      <c r="AH105" s="121"/>
      <c r="AJ105" s="34"/>
      <c r="AK105" s="121"/>
      <c r="AM105" s="34"/>
      <c r="AN105" s="121"/>
      <c r="AQ105" s="34"/>
    </row>
    <row r="106" spans="1:44" x14ac:dyDescent="0.25">
      <c r="C106" s="33"/>
      <c r="D106" s="33"/>
      <c r="E106" s="34"/>
      <c r="F106" s="34"/>
      <c r="G106" s="34"/>
      <c r="H106" s="34"/>
      <c r="I106" s="34"/>
      <c r="J106" s="34"/>
      <c r="K106" s="34"/>
      <c r="L106" s="34"/>
      <c r="M106" s="121"/>
      <c r="N106" s="34"/>
      <c r="O106" s="34"/>
      <c r="P106" s="34"/>
      <c r="Q106" s="34"/>
      <c r="R106" s="121"/>
      <c r="S106" s="34"/>
      <c r="T106" s="34"/>
      <c r="U106" s="121"/>
      <c r="V106" s="34"/>
      <c r="W106" s="34"/>
      <c r="X106" s="34"/>
      <c r="Y106" s="121"/>
      <c r="AA106" s="34"/>
      <c r="AB106" s="121"/>
      <c r="AD106" s="34"/>
      <c r="AE106" s="121"/>
      <c r="AG106" s="34"/>
      <c r="AH106" s="121"/>
      <c r="AJ106" s="34"/>
      <c r="AK106" s="121"/>
      <c r="AM106" s="34"/>
      <c r="AN106" s="121"/>
    </row>
    <row r="107" spans="1:44" x14ac:dyDescent="0.25">
      <c r="C107" s="33"/>
      <c r="D107" s="33"/>
      <c r="E107" s="34"/>
      <c r="F107" s="34"/>
      <c r="G107" s="34"/>
      <c r="H107" s="34"/>
      <c r="I107" s="34"/>
      <c r="J107" s="34"/>
      <c r="K107" s="34"/>
      <c r="L107" s="34"/>
      <c r="M107" s="121"/>
      <c r="N107" s="34"/>
      <c r="O107" s="34"/>
      <c r="P107" s="34"/>
      <c r="Q107" s="34"/>
      <c r="R107" s="121"/>
      <c r="S107" s="34"/>
      <c r="T107" s="34"/>
      <c r="U107" s="121"/>
      <c r="V107" s="34"/>
      <c r="W107" s="34"/>
      <c r="X107" s="34"/>
      <c r="Y107" s="121"/>
      <c r="AA107" s="34"/>
      <c r="AB107" s="121"/>
      <c r="AD107" s="34"/>
      <c r="AE107" s="121"/>
      <c r="AG107" s="34"/>
      <c r="AH107" s="121"/>
      <c r="AJ107" s="34"/>
      <c r="AK107" s="121"/>
      <c r="AM107" s="34"/>
      <c r="AN107" s="121"/>
    </row>
    <row r="108" spans="1:44" x14ac:dyDescent="0.25">
      <c r="C108" s="33"/>
      <c r="D108" s="33"/>
      <c r="E108" s="34"/>
      <c r="F108" s="34"/>
      <c r="G108" s="34"/>
      <c r="H108" s="34"/>
      <c r="I108" s="34"/>
      <c r="J108" s="34"/>
      <c r="K108" s="34"/>
      <c r="L108" s="34"/>
      <c r="M108" s="121"/>
      <c r="N108" s="34"/>
      <c r="O108" s="34"/>
      <c r="P108" s="34"/>
      <c r="Q108" s="34"/>
      <c r="R108" s="121"/>
      <c r="S108" s="34"/>
      <c r="T108" s="34"/>
      <c r="U108" s="121"/>
      <c r="V108" s="34"/>
      <c r="W108" s="34"/>
      <c r="X108" s="34"/>
      <c r="Y108" s="121"/>
      <c r="AA108" s="34"/>
      <c r="AB108" s="121"/>
      <c r="AD108" s="34"/>
      <c r="AE108" s="121"/>
      <c r="AG108" s="34"/>
      <c r="AH108" s="121"/>
      <c r="AJ108" s="34"/>
      <c r="AK108" s="121"/>
      <c r="AM108" s="34"/>
      <c r="AN108" s="121"/>
    </row>
    <row r="109" spans="1:44" x14ac:dyDescent="0.25">
      <c r="C109" s="33"/>
      <c r="D109" s="33"/>
      <c r="E109" s="34"/>
      <c r="F109" s="34"/>
      <c r="G109" s="34"/>
      <c r="H109" s="34"/>
      <c r="I109" s="34"/>
      <c r="J109" s="34"/>
      <c r="K109" s="34"/>
      <c r="L109" s="34"/>
      <c r="M109" s="121"/>
      <c r="N109" s="34"/>
      <c r="O109" s="34"/>
      <c r="P109" s="34"/>
      <c r="Q109" s="34"/>
      <c r="R109" s="121"/>
      <c r="S109" s="34"/>
      <c r="T109" s="34"/>
      <c r="U109" s="121"/>
      <c r="V109" s="34"/>
      <c r="W109" s="34"/>
      <c r="X109" s="34"/>
      <c r="Y109" s="121"/>
      <c r="AA109" s="34"/>
      <c r="AB109" s="121"/>
      <c r="AD109" s="34"/>
      <c r="AE109" s="121"/>
      <c r="AG109" s="34"/>
      <c r="AH109" s="121"/>
      <c r="AJ109" s="34"/>
      <c r="AK109" s="121"/>
      <c r="AM109" s="34"/>
      <c r="AN109" s="121"/>
    </row>
    <row r="110" spans="1:44" x14ac:dyDescent="0.25">
      <c r="C110" s="33"/>
      <c r="D110" s="33"/>
      <c r="E110" s="34"/>
      <c r="F110" s="34"/>
      <c r="G110" s="34"/>
      <c r="H110" s="34"/>
      <c r="I110" s="34"/>
      <c r="J110" s="34"/>
      <c r="K110" s="34"/>
      <c r="L110" s="34"/>
      <c r="M110" s="121"/>
      <c r="N110" s="34"/>
      <c r="O110" s="34"/>
      <c r="P110" s="34"/>
      <c r="Q110" s="34"/>
      <c r="R110" s="121"/>
      <c r="S110" s="34"/>
      <c r="T110" s="34"/>
      <c r="U110" s="121"/>
      <c r="V110" s="34"/>
      <c r="W110" s="34"/>
      <c r="X110" s="34"/>
      <c r="Y110" s="121"/>
      <c r="AA110" s="34"/>
      <c r="AB110" s="121"/>
      <c r="AD110" s="34"/>
      <c r="AE110" s="121"/>
      <c r="AG110" s="34"/>
      <c r="AH110" s="121"/>
      <c r="AJ110" s="34"/>
      <c r="AK110" s="121"/>
      <c r="AM110" s="34"/>
      <c r="AN110" s="121"/>
    </row>
    <row r="111" spans="1:44" x14ac:dyDescent="0.25">
      <c r="A111" s="78"/>
      <c r="B111" s="78"/>
      <c r="C111" s="33"/>
      <c r="D111" s="33"/>
      <c r="E111" s="34"/>
      <c r="F111" s="34"/>
      <c r="G111" s="34"/>
      <c r="H111" s="34"/>
      <c r="I111" s="34"/>
      <c r="J111" s="34"/>
      <c r="K111" s="34"/>
      <c r="L111" s="34"/>
      <c r="M111" s="121"/>
      <c r="N111" s="34"/>
      <c r="O111" s="34"/>
      <c r="P111" s="34"/>
      <c r="Q111" s="34"/>
      <c r="R111" s="121"/>
      <c r="S111" s="34"/>
      <c r="T111" s="34"/>
      <c r="U111" s="121"/>
      <c r="V111" s="34"/>
      <c r="W111" s="34"/>
      <c r="X111" s="34"/>
      <c r="Y111" s="121"/>
      <c r="AA111" s="34"/>
      <c r="AB111" s="121"/>
      <c r="AD111" s="34"/>
      <c r="AE111" s="121"/>
      <c r="AG111" s="34"/>
      <c r="AH111" s="121"/>
      <c r="AJ111" s="34"/>
      <c r="AK111" s="121"/>
      <c r="AM111" s="34"/>
      <c r="AN111" s="121"/>
    </row>
    <row r="112" spans="1:44" x14ac:dyDescent="0.25">
      <c r="C112" s="33"/>
      <c r="D112" s="33"/>
      <c r="E112" s="34"/>
      <c r="F112" s="34"/>
      <c r="G112" s="34"/>
      <c r="H112" s="34"/>
      <c r="I112" s="34"/>
      <c r="J112" s="34"/>
      <c r="K112" s="34"/>
      <c r="L112" s="34"/>
      <c r="M112" s="121"/>
      <c r="N112" s="34"/>
      <c r="O112" s="34"/>
      <c r="P112" s="34"/>
      <c r="Q112" s="34"/>
      <c r="R112" s="121"/>
      <c r="S112" s="34"/>
      <c r="T112" s="34"/>
      <c r="U112" s="121"/>
      <c r="V112" s="34"/>
      <c r="W112" s="34"/>
      <c r="X112" s="34"/>
      <c r="Y112" s="121"/>
      <c r="AA112" s="34"/>
      <c r="AB112" s="121"/>
      <c r="AD112" s="34"/>
      <c r="AE112" s="121"/>
      <c r="AG112" s="34"/>
      <c r="AH112" s="121"/>
      <c r="AJ112" s="34"/>
      <c r="AK112" s="121"/>
      <c r="AM112" s="34"/>
      <c r="AN112" s="121"/>
    </row>
    <row r="113" spans="1:45" x14ac:dyDescent="0.25">
      <c r="C113" s="33"/>
      <c r="D113" s="33"/>
      <c r="E113" s="34"/>
      <c r="F113" s="34"/>
      <c r="G113" s="34"/>
      <c r="H113" s="34"/>
      <c r="I113" s="34"/>
      <c r="J113" s="34"/>
      <c r="K113" s="34"/>
      <c r="L113" s="34"/>
      <c r="M113" s="121"/>
      <c r="N113" s="34"/>
      <c r="O113" s="34"/>
      <c r="P113" s="34"/>
      <c r="Q113" s="34"/>
      <c r="R113" s="121"/>
      <c r="S113" s="34"/>
      <c r="T113" s="34"/>
      <c r="U113" s="121"/>
      <c r="V113" s="34"/>
      <c r="W113" s="34"/>
      <c r="X113" s="34"/>
      <c r="Y113" s="121"/>
      <c r="AA113" s="34"/>
      <c r="AB113" s="121"/>
      <c r="AD113" s="34"/>
      <c r="AE113" s="121"/>
      <c r="AG113" s="34"/>
      <c r="AH113" s="121"/>
      <c r="AJ113" s="34"/>
      <c r="AK113" s="121"/>
      <c r="AM113" s="34"/>
      <c r="AN113" s="121"/>
    </row>
    <row r="114" spans="1:45" s="78" customFormat="1" x14ac:dyDescent="0.25">
      <c r="A114" s="32"/>
      <c r="B114" s="32"/>
      <c r="C114" s="33"/>
      <c r="D114" s="33"/>
      <c r="E114" s="34"/>
      <c r="F114" s="34"/>
      <c r="G114" s="34"/>
      <c r="H114" s="34"/>
      <c r="I114" s="34"/>
      <c r="J114" s="34"/>
      <c r="K114" s="34"/>
      <c r="L114" s="34"/>
      <c r="M114" s="121"/>
      <c r="N114" s="34"/>
      <c r="O114" s="34"/>
      <c r="P114" s="34"/>
      <c r="Q114" s="34"/>
      <c r="R114" s="121"/>
      <c r="S114" s="34"/>
      <c r="T114" s="34"/>
      <c r="U114" s="121"/>
      <c r="V114" s="34"/>
      <c r="W114" s="34"/>
      <c r="X114" s="34"/>
      <c r="Y114" s="121"/>
      <c r="Z114" s="32"/>
      <c r="AA114" s="34"/>
      <c r="AB114" s="121"/>
      <c r="AC114" s="32"/>
      <c r="AD114" s="34"/>
      <c r="AE114" s="121"/>
      <c r="AF114" s="32"/>
      <c r="AG114" s="34"/>
      <c r="AH114" s="121"/>
      <c r="AI114" s="32"/>
      <c r="AJ114" s="34"/>
      <c r="AK114" s="121"/>
      <c r="AL114" s="32"/>
      <c r="AM114" s="34"/>
      <c r="AN114" s="121"/>
      <c r="AO114" s="32"/>
      <c r="AP114" s="32"/>
      <c r="AQ114" s="32"/>
      <c r="AR114" s="32"/>
      <c r="AS114" s="32"/>
    </row>
    <row r="115" spans="1:45" x14ac:dyDescent="0.25">
      <c r="C115" s="33"/>
      <c r="D115" s="33"/>
      <c r="E115" s="34"/>
      <c r="F115" s="34"/>
      <c r="G115" s="34"/>
      <c r="H115" s="34"/>
      <c r="I115" s="34"/>
      <c r="J115" s="34"/>
      <c r="K115" s="34"/>
      <c r="L115" s="34"/>
      <c r="M115" s="121"/>
      <c r="N115" s="34"/>
      <c r="O115" s="34"/>
      <c r="P115" s="34"/>
      <c r="Q115" s="34"/>
      <c r="R115" s="121"/>
      <c r="S115" s="34"/>
      <c r="T115" s="34"/>
      <c r="U115" s="121"/>
      <c r="V115" s="34"/>
      <c r="W115" s="34"/>
      <c r="X115" s="34"/>
      <c r="Y115" s="121"/>
      <c r="AA115" s="34"/>
      <c r="AB115" s="121"/>
      <c r="AD115" s="34"/>
      <c r="AE115" s="121"/>
      <c r="AG115" s="34"/>
      <c r="AH115" s="121"/>
      <c r="AJ115" s="34"/>
      <c r="AK115" s="121"/>
      <c r="AM115" s="34"/>
      <c r="AN115" s="121"/>
    </row>
    <row r="116" spans="1:45" x14ac:dyDescent="0.25">
      <c r="C116" s="33"/>
      <c r="D116" s="33"/>
      <c r="E116" s="34"/>
      <c r="F116" s="34"/>
      <c r="G116" s="34"/>
      <c r="H116" s="34"/>
      <c r="I116" s="34"/>
      <c r="J116" s="34"/>
      <c r="K116" s="34"/>
      <c r="L116" s="34"/>
      <c r="M116" s="121"/>
      <c r="N116" s="34"/>
      <c r="O116" s="34"/>
      <c r="P116" s="34"/>
      <c r="Q116" s="34"/>
      <c r="R116" s="121"/>
      <c r="S116" s="34"/>
      <c r="T116" s="34"/>
      <c r="U116" s="121"/>
      <c r="V116" s="34"/>
      <c r="W116" s="34"/>
      <c r="X116" s="34"/>
      <c r="Y116" s="121"/>
      <c r="AA116" s="34"/>
      <c r="AB116" s="121"/>
      <c r="AD116" s="34"/>
      <c r="AE116" s="121"/>
      <c r="AG116" s="34"/>
      <c r="AH116" s="121"/>
      <c r="AJ116" s="34"/>
      <c r="AK116" s="121"/>
      <c r="AM116" s="34"/>
      <c r="AN116" s="121"/>
    </row>
    <row r="117" spans="1:45" x14ac:dyDescent="0.25">
      <c r="C117" s="33"/>
      <c r="D117" s="33"/>
      <c r="E117" s="34"/>
      <c r="F117" s="34"/>
      <c r="G117" s="34"/>
      <c r="H117" s="34"/>
      <c r="I117" s="34"/>
      <c r="J117" s="34"/>
      <c r="K117" s="34"/>
      <c r="L117" s="34"/>
      <c r="M117" s="121"/>
      <c r="N117" s="34"/>
      <c r="O117" s="34"/>
      <c r="P117" s="34"/>
      <c r="Q117" s="34"/>
      <c r="R117" s="121"/>
      <c r="S117" s="34"/>
      <c r="T117" s="34"/>
      <c r="U117" s="121"/>
      <c r="V117" s="34"/>
      <c r="W117" s="34"/>
      <c r="X117" s="34"/>
      <c r="Y117" s="121"/>
      <c r="AA117" s="34"/>
      <c r="AB117" s="121"/>
      <c r="AD117" s="34"/>
      <c r="AE117" s="121"/>
      <c r="AG117" s="34"/>
      <c r="AH117" s="121"/>
      <c r="AJ117" s="34"/>
      <c r="AK117" s="121"/>
      <c r="AM117" s="34"/>
      <c r="AN117" s="121"/>
    </row>
    <row r="118" spans="1:45" x14ac:dyDescent="0.25">
      <c r="C118" s="33"/>
      <c r="D118" s="33"/>
      <c r="E118" s="34"/>
      <c r="F118" s="34"/>
      <c r="G118" s="34"/>
      <c r="H118" s="34"/>
      <c r="I118" s="34"/>
      <c r="J118" s="34"/>
      <c r="K118" s="34"/>
      <c r="L118" s="34"/>
      <c r="M118" s="121"/>
      <c r="N118" s="34"/>
      <c r="O118" s="34"/>
      <c r="P118" s="34"/>
      <c r="Q118" s="34"/>
      <c r="R118" s="121"/>
      <c r="S118" s="34"/>
      <c r="T118" s="34"/>
      <c r="U118" s="121"/>
      <c r="V118" s="34"/>
      <c r="W118" s="34"/>
      <c r="X118" s="34"/>
      <c r="Y118" s="121"/>
      <c r="AA118" s="34"/>
      <c r="AB118" s="121"/>
      <c r="AD118" s="34"/>
      <c r="AE118" s="121"/>
      <c r="AG118" s="34"/>
      <c r="AH118" s="121"/>
      <c r="AJ118" s="34"/>
      <c r="AK118" s="121"/>
      <c r="AM118" s="34"/>
      <c r="AN118" s="121"/>
    </row>
    <row r="119" spans="1:45" x14ac:dyDescent="0.25">
      <c r="C119" s="33"/>
      <c r="D119" s="33"/>
      <c r="E119" s="34"/>
      <c r="F119" s="34"/>
      <c r="G119" s="34"/>
      <c r="H119" s="34"/>
      <c r="I119" s="34"/>
      <c r="J119" s="34"/>
      <c r="K119" s="34"/>
      <c r="L119" s="34"/>
      <c r="M119" s="121"/>
      <c r="N119" s="34"/>
      <c r="O119" s="34"/>
      <c r="P119" s="34"/>
      <c r="Q119" s="34"/>
      <c r="R119" s="121"/>
      <c r="S119" s="34"/>
      <c r="T119" s="34"/>
      <c r="U119" s="121"/>
      <c r="V119" s="34"/>
      <c r="W119" s="34"/>
      <c r="X119" s="34"/>
      <c r="Y119" s="121"/>
      <c r="AA119" s="34"/>
      <c r="AB119" s="121"/>
      <c r="AD119" s="34"/>
      <c r="AE119" s="121"/>
      <c r="AG119" s="34"/>
      <c r="AH119" s="121"/>
      <c r="AJ119" s="34"/>
      <c r="AK119" s="121"/>
      <c r="AM119" s="34"/>
      <c r="AN119" s="121"/>
    </row>
    <row r="120" spans="1:45" x14ac:dyDescent="0.25">
      <c r="C120" s="33"/>
      <c r="D120" s="33"/>
      <c r="E120" s="34"/>
      <c r="F120" s="34"/>
      <c r="G120" s="34"/>
      <c r="H120" s="34"/>
      <c r="I120" s="34"/>
      <c r="J120" s="34"/>
      <c r="K120" s="34"/>
      <c r="L120" s="34"/>
      <c r="M120" s="121"/>
      <c r="N120" s="34"/>
      <c r="O120" s="34"/>
      <c r="P120" s="34"/>
      <c r="Q120" s="34"/>
      <c r="R120" s="121"/>
      <c r="S120" s="34"/>
      <c r="T120" s="34"/>
      <c r="U120" s="121"/>
      <c r="V120" s="34"/>
      <c r="W120" s="34"/>
      <c r="X120" s="34"/>
      <c r="Y120" s="121"/>
      <c r="AA120" s="34"/>
      <c r="AB120" s="121"/>
      <c r="AD120" s="34"/>
      <c r="AE120" s="121"/>
      <c r="AG120" s="34"/>
      <c r="AH120" s="121"/>
      <c r="AJ120" s="34"/>
      <c r="AK120" s="121"/>
      <c r="AM120" s="34"/>
      <c r="AN120" s="121"/>
    </row>
    <row r="121" spans="1:45" x14ac:dyDescent="0.25">
      <c r="C121" s="33"/>
      <c r="D121" s="33"/>
      <c r="E121" s="34"/>
      <c r="F121" s="34"/>
      <c r="G121" s="34"/>
      <c r="H121" s="34"/>
      <c r="I121" s="34"/>
      <c r="J121" s="34"/>
      <c r="K121" s="34"/>
      <c r="L121" s="34"/>
      <c r="M121" s="121"/>
      <c r="N121" s="34"/>
      <c r="O121" s="34"/>
      <c r="P121" s="34"/>
      <c r="Q121" s="34"/>
      <c r="R121" s="121"/>
      <c r="S121" s="34"/>
      <c r="T121" s="34"/>
      <c r="U121" s="121"/>
      <c r="V121" s="34"/>
      <c r="W121" s="34"/>
      <c r="X121" s="34"/>
      <c r="Y121" s="121"/>
      <c r="AA121" s="34"/>
      <c r="AB121" s="121"/>
      <c r="AD121" s="34"/>
      <c r="AE121" s="121"/>
      <c r="AG121" s="34"/>
      <c r="AH121" s="121"/>
      <c r="AJ121" s="34"/>
      <c r="AK121" s="121"/>
      <c r="AM121" s="34"/>
      <c r="AN121" s="121"/>
    </row>
    <row r="122" spans="1:45" x14ac:dyDescent="0.25">
      <c r="C122" s="33"/>
      <c r="D122" s="33"/>
      <c r="E122" s="34"/>
      <c r="F122" s="34"/>
      <c r="G122" s="34"/>
      <c r="H122" s="34"/>
      <c r="I122" s="34"/>
      <c r="J122" s="34"/>
      <c r="K122" s="34"/>
      <c r="L122" s="34"/>
      <c r="M122" s="121"/>
      <c r="N122" s="34"/>
      <c r="O122" s="34"/>
      <c r="P122" s="34"/>
      <c r="Q122" s="34"/>
      <c r="R122" s="121"/>
      <c r="S122" s="34"/>
      <c r="T122" s="34"/>
      <c r="U122" s="121"/>
      <c r="V122" s="34"/>
      <c r="W122" s="34"/>
      <c r="X122" s="34"/>
      <c r="Y122" s="121"/>
      <c r="AA122" s="34"/>
      <c r="AB122" s="121"/>
      <c r="AD122" s="34"/>
      <c r="AE122" s="121"/>
      <c r="AG122" s="34"/>
      <c r="AH122" s="121"/>
      <c r="AJ122" s="34"/>
      <c r="AK122" s="121"/>
      <c r="AM122" s="34"/>
      <c r="AN122" s="121"/>
    </row>
    <row r="123" spans="1:45" x14ac:dyDescent="0.25">
      <c r="C123" s="33"/>
      <c r="D123" s="33"/>
      <c r="E123" s="34"/>
      <c r="F123" s="34"/>
      <c r="G123" s="34"/>
      <c r="H123" s="34"/>
      <c r="I123" s="34"/>
      <c r="J123" s="34"/>
      <c r="K123" s="34"/>
      <c r="L123" s="34"/>
      <c r="M123" s="121"/>
      <c r="N123" s="34"/>
      <c r="O123" s="34"/>
      <c r="P123" s="34"/>
      <c r="Q123" s="34"/>
      <c r="R123" s="121"/>
      <c r="S123" s="34"/>
      <c r="T123" s="34"/>
      <c r="U123" s="121"/>
      <c r="V123" s="34"/>
      <c r="W123" s="34"/>
      <c r="X123" s="34"/>
      <c r="Y123" s="121"/>
      <c r="AA123" s="34"/>
      <c r="AB123" s="121"/>
      <c r="AD123" s="34"/>
      <c r="AE123" s="121"/>
      <c r="AG123" s="34"/>
      <c r="AH123" s="121"/>
      <c r="AJ123" s="34"/>
      <c r="AK123" s="121"/>
      <c r="AM123" s="34"/>
      <c r="AN123" s="121"/>
    </row>
    <row r="124" spans="1:45" x14ac:dyDescent="0.25">
      <c r="C124" s="33"/>
      <c r="D124" s="33"/>
      <c r="E124" s="34"/>
      <c r="F124" s="34"/>
      <c r="G124" s="34"/>
      <c r="H124" s="34"/>
      <c r="I124" s="34"/>
      <c r="J124" s="34"/>
      <c r="K124" s="34"/>
      <c r="L124" s="34"/>
      <c r="M124" s="121"/>
      <c r="N124" s="34"/>
      <c r="O124" s="34"/>
      <c r="P124" s="34"/>
      <c r="Q124" s="34"/>
      <c r="R124" s="121"/>
      <c r="S124" s="34"/>
      <c r="T124" s="34"/>
      <c r="U124" s="121"/>
      <c r="V124" s="34"/>
      <c r="W124" s="34"/>
      <c r="X124" s="34"/>
      <c r="Y124" s="121"/>
      <c r="AA124" s="34"/>
      <c r="AB124" s="121"/>
      <c r="AD124" s="34"/>
      <c r="AE124" s="121"/>
      <c r="AG124" s="34"/>
      <c r="AH124" s="121"/>
      <c r="AJ124" s="34"/>
      <c r="AK124" s="121"/>
      <c r="AM124" s="34"/>
      <c r="AN124" s="121"/>
    </row>
    <row r="125" spans="1:45" x14ac:dyDescent="0.25">
      <c r="C125" s="33"/>
      <c r="D125" s="33"/>
      <c r="E125" s="34"/>
      <c r="F125" s="34"/>
      <c r="G125" s="34"/>
      <c r="H125" s="34"/>
      <c r="I125" s="34"/>
      <c r="J125" s="34"/>
      <c r="K125" s="34"/>
      <c r="L125" s="34"/>
      <c r="M125" s="121"/>
      <c r="N125" s="34"/>
      <c r="O125" s="34"/>
      <c r="P125" s="34"/>
      <c r="Q125" s="34"/>
      <c r="R125" s="121"/>
      <c r="S125" s="34"/>
      <c r="T125" s="34"/>
      <c r="U125" s="121"/>
      <c r="V125" s="34"/>
      <c r="W125" s="34"/>
      <c r="X125" s="34"/>
      <c r="Y125" s="121"/>
      <c r="AA125" s="34"/>
      <c r="AB125" s="121"/>
      <c r="AD125" s="34"/>
      <c r="AE125" s="121"/>
      <c r="AG125" s="34"/>
      <c r="AH125" s="121"/>
      <c r="AJ125" s="34"/>
      <c r="AK125" s="121"/>
      <c r="AM125" s="34"/>
      <c r="AN125" s="121"/>
    </row>
    <row r="126" spans="1:45" x14ac:dyDescent="0.25">
      <c r="C126" s="33"/>
      <c r="D126" s="33"/>
      <c r="E126" s="34"/>
      <c r="F126" s="34"/>
      <c r="G126" s="34"/>
      <c r="H126" s="34"/>
      <c r="I126" s="34"/>
      <c r="J126" s="34"/>
      <c r="K126" s="34"/>
      <c r="L126" s="34"/>
      <c r="M126" s="121"/>
      <c r="N126" s="34"/>
      <c r="O126" s="34"/>
      <c r="P126" s="34"/>
      <c r="Q126" s="34"/>
      <c r="R126" s="121"/>
      <c r="S126" s="34"/>
      <c r="T126" s="34"/>
      <c r="U126" s="121"/>
      <c r="V126" s="34"/>
      <c r="W126" s="34"/>
      <c r="X126" s="34"/>
      <c r="Y126" s="121"/>
      <c r="AA126" s="34"/>
      <c r="AB126" s="121"/>
      <c r="AD126" s="34"/>
      <c r="AE126" s="121"/>
      <c r="AG126" s="34"/>
      <c r="AH126" s="121"/>
      <c r="AJ126" s="34"/>
      <c r="AK126" s="121"/>
      <c r="AM126" s="34"/>
      <c r="AN126" s="121"/>
    </row>
    <row r="127" spans="1:45" x14ac:dyDescent="0.25">
      <c r="C127" s="33"/>
      <c r="D127" s="33"/>
      <c r="E127" s="34"/>
      <c r="F127" s="34"/>
      <c r="G127" s="34"/>
      <c r="H127" s="34"/>
      <c r="I127" s="34"/>
      <c r="J127" s="34"/>
      <c r="K127" s="34"/>
      <c r="L127" s="34"/>
      <c r="M127" s="121"/>
      <c r="N127" s="34"/>
      <c r="O127" s="34"/>
      <c r="P127" s="34"/>
      <c r="Q127" s="34"/>
      <c r="R127" s="121"/>
      <c r="S127" s="34"/>
      <c r="T127" s="34"/>
      <c r="U127" s="121"/>
      <c r="V127" s="34"/>
      <c r="W127" s="34"/>
      <c r="X127" s="34"/>
      <c r="Y127" s="121"/>
      <c r="AA127" s="34"/>
      <c r="AB127" s="121"/>
      <c r="AD127" s="34"/>
      <c r="AE127" s="121"/>
      <c r="AG127" s="34"/>
      <c r="AH127" s="121"/>
      <c r="AJ127" s="34"/>
      <c r="AK127" s="121"/>
      <c r="AM127" s="34"/>
      <c r="AN127" s="121"/>
    </row>
    <row r="128" spans="1:45" x14ac:dyDescent="0.25">
      <c r="C128" s="33"/>
      <c r="D128" s="33"/>
      <c r="E128" s="34"/>
      <c r="F128" s="34"/>
      <c r="G128" s="34"/>
      <c r="H128" s="34"/>
      <c r="I128" s="34"/>
      <c r="J128" s="34"/>
      <c r="K128" s="34"/>
      <c r="L128" s="34"/>
      <c r="M128" s="121"/>
      <c r="N128" s="34"/>
      <c r="O128" s="34"/>
      <c r="P128" s="34"/>
      <c r="Q128" s="34"/>
      <c r="R128" s="121"/>
      <c r="S128" s="34"/>
      <c r="T128" s="34"/>
      <c r="U128" s="121"/>
      <c r="V128" s="34"/>
      <c r="W128" s="34"/>
      <c r="X128" s="34"/>
      <c r="Y128" s="121"/>
      <c r="AA128" s="34"/>
      <c r="AB128" s="121"/>
      <c r="AD128" s="34"/>
      <c r="AE128" s="121"/>
      <c r="AG128" s="34"/>
      <c r="AH128" s="121"/>
      <c r="AJ128" s="34"/>
      <c r="AK128" s="121"/>
      <c r="AM128" s="34"/>
      <c r="AN128" s="121"/>
    </row>
    <row r="129" spans="3:40" x14ac:dyDescent="0.25">
      <c r="C129" s="33"/>
      <c r="D129" s="33"/>
      <c r="E129" s="34"/>
      <c r="F129" s="34"/>
      <c r="G129" s="34"/>
      <c r="H129" s="34"/>
      <c r="I129" s="34"/>
      <c r="J129" s="34"/>
      <c r="K129" s="34"/>
      <c r="L129" s="34"/>
      <c r="M129" s="121"/>
      <c r="N129" s="34"/>
      <c r="O129" s="34"/>
      <c r="P129" s="34"/>
      <c r="Q129" s="34"/>
      <c r="R129" s="121"/>
      <c r="S129" s="34"/>
      <c r="T129" s="34"/>
      <c r="U129" s="121"/>
      <c r="V129" s="34"/>
      <c r="W129" s="34"/>
      <c r="X129" s="34"/>
      <c r="Y129" s="121"/>
      <c r="AA129" s="34"/>
      <c r="AB129" s="121"/>
      <c r="AD129" s="34"/>
      <c r="AE129" s="121"/>
      <c r="AG129" s="34"/>
      <c r="AH129" s="121"/>
      <c r="AJ129" s="34"/>
      <c r="AK129" s="121"/>
      <c r="AM129" s="34"/>
      <c r="AN129" s="121"/>
    </row>
    <row r="130" spans="3:40" x14ac:dyDescent="0.25">
      <c r="C130" s="33"/>
      <c r="D130" s="33"/>
      <c r="E130" s="34"/>
      <c r="F130" s="34"/>
      <c r="G130" s="34"/>
      <c r="H130" s="34"/>
      <c r="I130" s="34"/>
      <c r="J130" s="34"/>
      <c r="K130" s="34"/>
      <c r="L130" s="34"/>
      <c r="M130" s="121"/>
      <c r="N130" s="34"/>
      <c r="O130" s="34"/>
      <c r="P130" s="34"/>
      <c r="Q130" s="34"/>
      <c r="R130" s="121"/>
      <c r="S130" s="34"/>
      <c r="T130" s="34"/>
      <c r="U130" s="121"/>
      <c r="V130" s="34"/>
      <c r="W130" s="34"/>
      <c r="X130" s="34"/>
      <c r="Y130" s="121"/>
      <c r="AA130" s="34"/>
      <c r="AB130" s="121"/>
      <c r="AD130" s="34"/>
      <c r="AE130" s="121"/>
      <c r="AG130" s="34"/>
      <c r="AH130" s="121"/>
      <c r="AJ130" s="34"/>
      <c r="AK130" s="121"/>
      <c r="AM130" s="34"/>
      <c r="AN130" s="121"/>
    </row>
    <row r="131" spans="3:40" x14ac:dyDescent="0.25">
      <c r="C131" s="33"/>
      <c r="D131" s="33"/>
      <c r="E131" s="34"/>
      <c r="F131" s="34"/>
      <c r="G131" s="34"/>
      <c r="H131" s="34"/>
      <c r="I131" s="34"/>
      <c r="J131" s="34"/>
      <c r="K131" s="34"/>
      <c r="L131" s="34"/>
      <c r="M131" s="121"/>
      <c r="N131" s="34"/>
      <c r="O131" s="34"/>
      <c r="P131" s="34"/>
      <c r="Q131" s="34"/>
      <c r="R131" s="121"/>
      <c r="S131" s="34"/>
      <c r="T131" s="34"/>
      <c r="U131" s="121"/>
      <c r="V131" s="34"/>
      <c r="W131" s="34"/>
      <c r="X131" s="34"/>
      <c r="Y131" s="121"/>
      <c r="AA131" s="34"/>
      <c r="AB131" s="121"/>
      <c r="AD131" s="34"/>
      <c r="AE131" s="121"/>
      <c r="AG131" s="34"/>
      <c r="AH131" s="121"/>
      <c r="AJ131" s="34"/>
      <c r="AK131" s="121"/>
      <c r="AM131" s="34"/>
      <c r="AN131" s="121"/>
    </row>
    <row r="132" spans="3:40" x14ac:dyDescent="0.25">
      <c r="C132" s="33"/>
      <c r="D132" s="33"/>
      <c r="E132" s="34"/>
      <c r="F132" s="34"/>
      <c r="G132" s="34"/>
      <c r="H132" s="34"/>
      <c r="I132" s="34"/>
      <c r="J132" s="34"/>
      <c r="K132" s="34"/>
      <c r="L132" s="34"/>
      <c r="M132" s="121"/>
      <c r="N132" s="34"/>
      <c r="O132" s="34"/>
      <c r="P132" s="34"/>
      <c r="Q132" s="34"/>
      <c r="R132" s="121"/>
      <c r="S132" s="34"/>
      <c r="T132" s="34"/>
      <c r="U132" s="121"/>
      <c r="V132" s="34"/>
      <c r="W132" s="34"/>
      <c r="X132" s="34"/>
      <c r="Y132" s="121"/>
      <c r="AA132" s="34"/>
      <c r="AB132" s="121"/>
      <c r="AD132" s="34"/>
      <c r="AE132" s="121"/>
      <c r="AG132" s="34"/>
      <c r="AH132" s="121"/>
      <c r="AJ132" s="34"/>
      <c r="AK132" s="121"/>
      <c r="AM132" s="34"/>
      <c r="AN132" s="121"/>
    </row>
    <row r="133" spans="3:40" x14ac:dyDescent="0.25">
      <c r="C133" s="33"/>
      <c r="D133" s="33"/>
      <c r="E133" s="34"/>
      <c r="F133" s="34"/>
      <c r="G133" s="34"/>
      <c r="H133" s="34"/>
      <c r="I133" s="34"/>
      <c r="J133" s="34"/>
      <c r="K133" s="34"/>
      <c r="L133" s="34"/>
      <c r="M133" s="121"/>
      <c r="N133" s="34"/>
      <c r="O133" s="34"/>
      <c r="P133" s="34"/>
      <c r="Q133" s="34"/>
      <c r="R133" s="121"/>
      <c r="S133" s="34"/>
      <c r="T133" s="34"/>
      <c r="U133" s="121"/>
      <c r="V133" s="34"/>
      <c r="W133" s="34"/>
      <c r="X133" s="34"/>
      <c r="Y133" s="121"/>
      <c r="AA133" s="34"/>
      <c r="AB133" s="121"/>
      <c r="AD133" s="34"/>
      <c r="AE133" s="121"/>
      <c r="AG133" s="34"/>
      <c r="AH133" s="121"/>
      <c r="AJ133" s="34"/>
      <c r="AK133" s="121"/>
      <c r="AM133" s="34"/>
      <c r="AN133" s="121"/>
    </row>
    <row r="134" spans="3:40" x14ac:dyDescent="0.25">
      <c r="C134" s="33"/>
      <c r="D134" s="33"/>
      <c r="E134" s="34"/>
      <c r="F134" s="34"/>
      <c r="G134" s="34"/>
      <c r="H134" s="34"/>
      <c r="I134" s="34"/>
      <c r="J134" s="34"/>
      <c r="K134" s="34"/>
      <c r="L134" s="34"/>
      <c r="M134" s="121"/>
      <c r="N134" s="34"/>
      <c r="O134" s="34"/>
      <c r="P134" s="34"/>
      <c r="Q134" s="34"/>
      <c r="R134" s="121"/>
      <c r="S134" s="34"/>
      <c r="T134" s="34"/>
      <c r="U134" s="121"/>
      <c r="V134" s="34"/>
      <c r="W134" s="34"/>
      <c r="X134" s="34"/>
      <c r="Y134" s="121"/>
      <c r="AA134" s="34"/>
      <c r="AB134" s="121"/>
      <c r="AD134" s="34"/>
      <c r="AE134" s="121"/>
      <c r="AG134" s="34"/>
      <c r="AH134" s="121"/>
      <c r="AJ134" s="34"/>
      <c r="AK134" s="121"/>
      <c r="AM134" s="34"/>
      <c r="AN134" s="121"/>
    </row>
    <row r="135" spans="3:40" x14ac:dyDescent="0.25">
      <c r="C135" s="33"/>
      <c r="D135" s="33"/>
      <c r="E135" s="34"/>
      <c r="F135" s="34"/>
      <c r="G135" s="34"/>
      <c r="H135" s="34"/>
      <c r="I135" s="34"/>
      <c r="J135" s="34"/>
      <c r="K135" s="34"/>
      <c r="L135" s="34"/>
      <c r="M135" s="121"/>
      <c r="N135" s="34"/>
      <c r="O135" s="34"/>
      <c r="P135" s="34"/>
      <c r="Q135" s="34"/>
      <c r="R135" s="121"/>
      <c r="S135" s="34"/>
      <c r="T135" s="34"/>
      <c r="U135" s="121"/>
      <c r="V135" s="34"/>
      <c r="W135" s="34"/>
      <c r="X135" s="34"/>
      <c r="Y135" s="121"/>
      <c r="AA135" s="34"/>
      <c r="AB135" s="121"/>
      <c r="AD135" s="34"/>
      <c r="AE135" s="121"/>
      <c r="AG135" s="34"/>
      <c r="AH135" s="121"/>
      <c r="AJ135" s="34"/>
      <c r="AK135" s="121"/>
      <c r="AM135" s="34"/>
      <c r="AN135" s="121"/>
    </row>
    <row r="136" spans="3:40" x14ac:dyDescent="0.25">
      <c r="C136" s="33"/>
      <c r="D136" s="33"/>
      <c r="E136" s="34"/>
      <c r="F136" s="34"/>
      <c r="G136" s="34"/>
      <c r="H136" s="34"/>
      <c r="I136" s="34"/>
      <c r="J136" s="34"/>
      <c r="K136" s="34"/>
      <c r="L136" s="34"/>
      <c r="M136" s="121"/>
      <c r="N136" s="34"/>
      <c r="O136" s="34"/>
      <c r="P136" s="34"/>
      <c r="Q136" s="34"/>
      <c r="R136" s="121"/>
      <c r="S136" s="34"/>
      <c r="T136" s="34"/>
      <c r="U136" s="121"/>
      <c r="V136" s="34"/>
      <c r="W136" s="34"/>
      <c r="X136" s="34"/>
      <c r="Y136" s="121"/>
      <c r="AA136" s="34"/>
      <c r="AB136" s="121"/>
      <c r="AD136" s="34"/>
      <c r="AE136" s="121"/>
      <c r="AG136" s="34"/>
      <c r="AH136" s="121"/>
      <c r="AJ136" s="34"/>
      <c r="AK136" s="121"/>
      <c r="AM136" s="34"/>
      <c r="AN136" s="121"/>
    </row>
    <row r="137" spans="3:40" x14ac:dyDescent="0.25">
      <c r="C137" s="33"/>
      <c r="D137" s="33"/>
      <c r="E137" s="34"/>
      <c r="F137" s="34"/>
      <c r="G137" s="34"/>
      <c r="H137" s="34"/>
      <c r="I137" s="34"/>
      <c r="J137" s="34"/>
      <c r="K137" s="34"/>
      <c r="L137" s="34"/>
      <c r="M137" s="121"/>
      <c r="N137" s="34"/>
      <c r="O137" s="34"/>
      <c r="P137" s="34"/>
      <c r="Q137" s="34"/>
      <c r="R137" s="121"/>
      <c r="S137" s="34"/>
      <c r="T137" s="34"/>
      <c r="U137" s="121"/>
      <c r="V137" s="34"/>
      <c r="W137" s="34"/>
      <c r="X137" s="34"/>
      <c r="Y137" s="121"/>
      <c r="AA137" s="34"/>
      <c r="AB137" s="121"/>
      <c r="AD137" s="34"/>
      <c r="AE137" s="121"/>
      <c r="AG137" s="34"/>
      <c r="AH137" s="121"/>
      <c r="AJ137" s="34"/>
      <c r="AK137" s="121"/>
      <c r="AM137" s="34"/>
      <c r="AN137" s="121"/>
    </row>
    <row r="138" spans="3:40" x14ac:dyDescent="0.25">
      <c r="C138" s="33"/>
      <c r="D138" s="33"/>
      <c r="E138" s="34"/>
      <c r="F138" s="34"/>
      <c r="G138" s="34"/>
      <c r="H138" s="34"/>
      <c r="I138" s="34"/>
      <c r="J138" s="34"/>
      <c r="K138" s="34"/>
      <c r="L138" s="34"/>
      <c r="M138" s="121"/>
      <c r="N138" s="34"/>
      <c r="O138" s="34"/>
      <c r="P138" s="34"/>
      <c r="Q138" s="34"/>
      <c r="R138" s="121"/>
      <c r="S138" s="34"/>
      <c r="T138" s="34"/>
      <c r="U138" s="121"/>
      <c r="V138" s="34"/>
      <c r="W138" s="34"/>
      <c r="X138" s="34"/>
      <c r="Y138" s="121"/>
      <c r="AA138" s="34"/>
      <c r="AB138" s="121"/>
      <c r="AD138" s="34"/>
      <c r="AE138" s="121"/>
      <c r="AG138" s="34"/>
      <c r="AH138" s="121"/>
      <c r="AJ138" s="34"/>
      <c r="AK138" s="121"/>
      <c r="AM138" s="34"/>
      <c r="AN138" s="121"/>
    </row>
    <row r="139" spans="3:40" x14ac:dyDescent="0.25">
      <c r="C139" s="33"/>
      <c r="D139" s="33"/>
      <c r="E139" s="34"/>
      <c r="F139" s="34"/>
      <c r="G139" s="34"/>
      <c r="H139" s="34"/>
      <c r="I139" s="34"/>
      <c r="J139" s="34"/>
      <c r="K139" s="34"/>
      <c r="L139" s="34"/>
      <c r="M139" s="121"/>
      <c r="N139" s="34"/>
      <c r="O139" s="34"/>
      <c r="P139" s="34"/>
      <c r="Q139" s="34"/>
      <c r="R139" s="121"/>
      <c r="S139" s="34"/>
      <c r="T139" s="34"/>
      <c r="U139" s="121"/>
      <c r="V139" s="34"/>
      <c r="W139" s="34"/>
      <c r="X139" s="34"/>
      <c r="Y139" s="121"/>
      <c r="AA139" s="34"/>
      <c r="AB139" s="121"/>
      <c r="AD139" s="34"/>
      <c r="AE139" s="121"/>
      <c r="AG139" s="34"/>
      <c r="AH139" s="121"/>
      <c r="AJ139" s="34"/>
      <c r="AK139" s="121"/>
      <c r="AM139" s="34"/>
      <c r="AN139" s="121"/>
    </row>
    <row r="140" spans="3:40" x14ac:dyDescent="0.25">
      <c r="C140" s="33"/>
      <c r="D140" s="33"/>
      <c r="E140" s="34"/>
      <c r="F140" s="34"/>
      <c r="G140" s="34"/>
      <c r="H140" s="34"/>
      <c r="I140" s="34"/>
      <c r="J140" s="34"/>
      <c r="K140" s="34"/>
      <c r="L140" s="34"/>
      <c r="M140" s="121"/>
      <c r="N140" s="34"/>
      <c r="O140" s="34"/>
      <c r="P140" s="34"/>
      <c r="Q140" s="34"/>
      <c r="R140" s="121"/>
      <c r="S140" s="34"/>
      <c r="T140" s="34"/>
      <c r="U140" s="121"/>
      <c r="V140" s="34"/>
      <c r="W140" s="34"/>
      <c r="X140" s="34"/>
      <c r="Y140" s="121"/>
      <c r="AA140" s="34"/>
      <c r="AB140" s="121"/>
      <c r="AD140" s="34"/>
      <c r="AE140" s="121"/>
      <c r="AG140" s="34"/>
      <c r="AH140" s="121"/>
      <c r="AJ140" s="34"/>
      <c r="AK140" s="121"/>
      <c r="AM140" s="34"/>
      <c r="AN140" s="121"/>
    </row>
    <row r="141" spans="3:40" x14ac:dyDescent="0.25">
      <c r="C141" s="33"/>
      <c r="D141" s="33"/>
      <c r="E141" s="34"/>
      <c r="F141" s="34"/>
      <c r="G141" s="34"/>
      <c r="H141" s="34"/>
      <c r="I141" s="34"/>
      <c r="J141" s="34"/>
      <c r="K141" s="34"/>
      <c r="L141" s="34"/>
      <c r="M141" s="121"/>
      <c r="N141" s="34"/>
      <c r="O141" s="34"/>
      <c r="P141" s="34"/>
      <c r="Q141" s="34"/>
      <c r="R141" s="121"/>
      <c r="S141" s="34"/>
      <c r="T141" s="34"/>
      <c r="U141" s="121"/>
      <c r="V141" s="34"/>
      <c r="W141" s="34"/>
      <c r="X141" s="34"/>
      <c r="Y141" s="121"/>
      <c r="AA141" s="34"/>
      <c r="AB141" s="121"/>
      <c r="AD141" s="34"/>
      <c r="AE141" s="121"/>
      <c r="AG141" s="34"/>
      <c r="AH141" s="121"/>
      <c r="AJ141" s="34"/>
      <c r="AK141" s="121"/>
      <c r="AM141" s="34"/>
      <c r="AN141" s="121"/>
    </row>
    <row r="142" spans="3:40" x14ac:dyDescent="0.25">
      <c r="C142" s="33"/>
      <c r="D142" s="33"/>
      <c r="E142" s="34"/>
      <c r="F142" s="34"/>
      <c r="G142" s="34"/>
      <c r="H142" s="34"/>
      <c r="I142" s="34"/>
      <c r="J142" s="34"/>
      <c r="K142" s="34"/>
      <c r="L142" s="34"/>
      <c r="M142" s="121"/>
      <c r="N142" s="34"/>
      <c r="O142" s="34"/>
      <c r="P142" s="34"/>
      <c r="Q142" s="34"/>
      <c r="R142" s="121"/>
      <c r="S142" s="34"/>
      <c r="T142" s="34"/>
      <c r="U142" s="121"/>
      <c r="V142" s="34"/>
      <c r="W142" s="34"/>
      <c r="X142" s="34"/>
      <c r="Y142" s="121"/>
      <c r="AA142" s="34"/>
      <c r="AB142" s="121"/>
      <c r="AD142" s="34"/>
      <c r="AE142" s="121"/>
      <c r="AG142" s="34"/>
      <c r="AH142" s="121"/>
      <c r="AJ142" s="34"/>
      <c r="AK142" s="121"/>
      <c r="AM142" s="34"/>
      <c r="AN142" s="121"/>
    </row>
    <row r="143" spans="3:40" x14ac:dyDescent="0.25">
      <c r="C143" s="33"/>
      <c r="D143" s="33"/>
      <c r="E143" s="34"/>
      <c r="F143" s="34"/>
      <c r="G143" s="34"/>
      <c r="H143" s="34"/>
      <c r="I143" s="34"/>
      <c r="J143" s="34"/>
      <c r="K143" s="34"/>
      <c r="L143" s="34"/>
      <c r="M143" s="121"/>
      <c r="N143" s="34"/>
      <c r="O143" s="34"/>
      <c r="P143" s="34"/>
      <c r="Q143" s="34"/>
      <c r="R143" s="121"/>
      <c r="S143" s="34"/>
      <c r="T143" s="34"/>
      <c r="U143" s="121"/>
      <c r="V143" s="34"/>
      <c r="W143" s="34"/>
      <c r="X143" s="34"/>
      <c r="Y143" s="121"/>
      <c r="AA143" s="34"/>
      <c r="AB143" s="121"/>
      <c r="AD143" s="34"/>
      <c r="AE143" s="121"/>
      <c r="AG143" s="34"/>
      <c r="AH143" s="121"/>
      <c r="AJ143" s="34"/>
      <c r="AK143" s="121"/>
      <c r="AM143" s="34"/>
      <c r="AN143" s="121"/>
    </row>
    <row r="144" spans="3:40" x14ac:dyDescent="0.25">
      <c r="C144" s="33"/>
      <c r="D144" s="33"/>
      <c r="E144" s="34"/>
      <c r="F144" s="34"/>
      <c r="G144" s="34"/>
      <c r="H144" s="34"/>
      <c r="I144" s="34"/>
      <c r="J144" s="34"/>
      <c r="K144" s="34"/>
      <c r="L144" s="34"/>
      <c r="M144" s="121"/>
      <c r="N144" s="34"/>
      <c r="O144" s="34"/>
      <c r="P144" s="34"/>
      <c r="Q144" s="34"/>
      <c r="R144" s="121"/>
      <c r="S144" s="34"/>
      <c r="T144" s="34"/>
      <c r="U144" s="121"/>
      <c r="V144" s="34"/>
      <c r="W144" s="34"/>
      <c r="X144" s="34"/>
      <c r="Y144" s="121"/>
      <c r="AA144" s="34"/>
      <c r="AB144" s="121"/>
      <c r="AD144" s="34"/>
      <c r="AE144" s="121"/>
      <c r="AG144" s="34"/>
      <c r="AH144" s="121"/>
      <c r="AJ144" s="34"/>
      <c r="AK144" s="121"/>
      <c r="AM144" s="34"/>
      <c r="AN144" s="121"/>
    </row>
    <row r="145" spans="3:40" x14ac:dyDescent="0.25">
      <c r="C145" s="33"/>
      <c r="D145" s="33"/>
      <c r="E145" s="34"/>
      <c r="F145" s="34"/>
      <c r="G145" s="34"/>
      <c r="H145" s="34"/>
      <c r="I145" s="34"/>
      <c r="J145" s="34"/>
      <c r="K145" s="34"/>
      <c r="L145" s="34"/>
      <c r="M145" s="121"/>
      <c r="N145" s="34"/>
      <c r="O145" s="34"/>
      <c r="P145" s="34"/>
      <c r="Q145" s="34"/>
      <c r="R145" s="121"/>
      <c r="S145" s="34"/>
      <c r="T145" s="34"/>
      <c r="U145" s="121"/>
      <c r="V145" s="34"/>
      <c r="W145" s="34"/>
      <c r="X145" s="34"/>
      <c r="Y145" s="121"/>
      <c r="AA145" s="34"/>
      <c r="AB145" s="121"/>
      <c r="AD145" s="34"/>
      <c r="AE145" s="121"/>
      <c r="AG145" s="34"/>
      <c r="AH145" s="121"/>
      <c r="AJ145" s="34"/>
      <c r="AK145" s="121"/>
      <c r="AM145" s="34"/>
      <c r="AN145" s="121"/>
    </row>
    <row r="146" spans="3:40" x14ac:dyDescent="0.25">
      <c r="C146" s="33"/>
      <c r="D146" s="33"/>
      <c r="E146" s="34"/>
      <c r="F146" s="34"/>
      <c r="G146" s="34"/>
      <c r="H146" s="34"/>
      <c r="I146" s="34"/>
      <c r="J146" s="34"/>
      <c r="K146" s="34"/>
      <c r="L146" s="34"/>
      <c r="M146" s="121"/>
      <c r="N146" s="34"/>
      <c r="O146" s="34"/>
      <c r="P146" s="34"/>
      <c r="Q146" s="34"/>
      <c r="R146" s="121"/>
      <c r="S146" s="34"/>
      <c r="T146" s="34"/>
      <c r="U146" s="121"/>
      <c r="V146" s="34"/>
      <c r="W146" s="34"/>
      <c r="X146" s="34"/>
      <c r="Y146" s="121"/>
      <c r="AA146" s="34"/>
      <c r="AB146" s="121"/>
      <c r="AD146" s="34"/>
      <c r="AE146" s="121"/>
      <c r="AG146" s="34"/>
      <c r="AH146" s="121"/>
      <c r="AJ146" s="34"/>
      <c r="AK146" s="121"/>
      <c r="AM146" s="34"/>
      <c r="AN146" s="121"/>
    </row>
    <row r="147" spans="3:40" x14ac:dyDescent="0.25">
      <c r="C147" s="33"/>
      <c r="D147" s="33"/>
      <c r="E147" s="34"/>
      <c r="F147" s="34"/>
      <c r="G147" s="34"/>
      <c r="H147" s="34"/>
      <c r="I147" s="34"/>
      <c r="J147" s="34"/>
      <c r="K147" s="34"/>
      <c r="L147" s="34"/>
      <c r="M147" s="121"/>
      <c r="N147" s="34"/>
      <c r="O147" s="34"/>
      <c r="P147" s="34"/>
      <c r="Q147" s="34"/>
      <c r="R147" s="121"/>
      <c r="S147" s="34"/>
      <c r="T147" s="34"/>
      <c r="U147" s="121"/>
      <c r="V147" s="34"/>
      <c r="W147" s="34"/>
      <c r="X147" s="34"/>
      <c r="Y147" s="121"/>
      <c r="AA147" s="34"/>
      <c r="AB147" s="121"/>
      <c r="AD147" s="34"/>
      <c r="AE147" s="121"/>
      <c r="AG147" s="34"/>
      <c r="AH147" s="121"/>
      <c r="AJ147" s="34"/>
      <c r="AK147" s="121"/>
      <c r="AM147" s="34"/>
      <c r="AN147" s="121"/>
    </row>
    <row r="148" spans="3:40" x14ac:dyDescent="0.25">
      <c r="C148" s="33"/>
      <c r="D148" s="33"/>
      <c r="E148" s="34"/>
      <c r="F148" s="34"/>
      <c r="G148" s="34"/>
      <c r="H148" s="34"/>
      <c r="I148" s="34"/>
      <c r="J148" s="34"/>
      <c r="K148" s="34"/>
      <c r="L148" s="34"/>
      <c r="M148" s="121"/>
      <c r="N148" s="34"/>
      <c r="O148" s="34"/>
      <c r="P148" s="34"/>
      <c r="Q148" s="34"/>
      <c r="R148" s="121"/>
      <c r="S148" s="34"/>
      <c r="T148" s="34"/>
      <c r="U148" s="121"/>
      <c r="V148" s="34"/>
      <c r="W148" s="34"/>
      <c r="X148" s="34"/>
      <c r="Y148" s="121"/>
      <c r="AA148" s="34"/>
      <c r="AB148" s="121"/>
      <c r="AD148" s="34"/>
      <c r="AE148" s="121"/>
      <c r="AG148" s="34"/>
      <c r="AH148" s="121"/>
      <c r="AJ148" s="34"/>
      <c r="AK148" s="121"/>
      <c r="AM148" s="34"/>
      <c r="AN148" s="121"/>
    </row>
    <row r="149" spans="3:40" x14ac:dyDescent="0.25">
      <c r="C149" s="33"/>
      <c r="D149" s="33"/>
      <c r="E149" s="34"/>
      <c r="F149" s="34"/>
      <c r="G149" s="34"/>
      <c r="H149" s="34"/>
      <c r="I149" s="34"/>
      <c r="J149" s="34"/>
      <c r="K149" s="34"/>
      <c r="L149" s="34"/>
      <c r="M149" s="121"/>
      <c r="N149" s="34"/>
      <c r="O149" s="34"/>
      <c r="P149" s="34"/>
      <c r="Q149" s="34"/>
      <c r="R149" s="121"/>
      <c r="S149" s="34"/>
      <c r="T149" s="34"/>
      <c r="U149" s="121"/>
      <c r="V149" s="34"/>
      <c r="W149" s="34"/>
      <c r="X149" s="34"/>
      <c r="Y149" s="121"/>
      <c r="AA149" s="34"/>
      <c r="AB149" s="121"/>
      <c r="AD149" s="34"/>
      <c r="AE149" s="121"/>
      <c r="AG149" s="34"/>
      <c r="AH149" s="121"/>
      <c r="AJ149" s="34"/>
      <c r="AK149" s="121"/>
      <c r="AM149" s="34"/>
      <c r="AN149" s="121"/>
    </row>
    <row r="150" spans="3:40" x14ac:dyDescent="0.25">
      <c r="C150" s="33"/>
      <c r="D150" s="33"/>
      <c r="E150" s="34"/>
      <c r="F150" s="34"/>
      <c r="G150" s="34"/>
      <c r="H150" s="34"/>
      <c r="I150" s="34"/>
      <c r="J150" s="34"/>
      <c r="K150" s="34"/>
      <c r="L150" s="34"/>
      <c r="M150" s="121"/>
      <c r="N150" s="34"/>
      <c r="O150" s="34"/>
      <c r="P150" s="34"/>
      <c r="Q150" s="34"/>
      <c r="R150" s="121"/>
      <c r="S150" s="34"/>
      <c r="T150" s="34"/>
      <c r="U150" s="121"/>
      <c r="V150" s="34"/>
      <c r="W150" s="34"/>
      <c r="X150" s="34"/>
      <c r="Y150" s="121"/>
      <c r="AA150" s="34"/>
      <c r="AB150" s="121"/>
      <c r="AD150" s="34"/>
      <c r="AE150" s="121"/>
      <c r="AG150" s="34"/>
      <c r="AH150" s="121"/>
      <c r="AJ150" s="34"/>
      <c r="AK150" s="121"/>
      <c r="AM150" s="34"/>
      <c r="AN150" s="121"/>
    </row>
    <row r="151" spans="3:40" x14ac:dyDescent="0.25">
      <c r="C151" s="33"/>
      <c r="D151" s="33"/>
      <c r="E151" s="34"/>
      <c r="F151" s="34"/>
      <c r="G151" s="34"/>
      <c r="H151" s="34"/>
      <c r="I151" s="34"/>
      <c r="J151" s="34"/>
      <c r="K151" s="34"/>
      <c r="L151" s="34"/>
      <c r="M151" s="121"/>
      <c r="N151" s="34"/>
      <c r="O151" s="34"/>
      <c r="P151" s="34"/>
      <c r="Q151" s="34"/>
      <c r="R151" s="121"/>
      <c r="S151" s="34"/>
      <c r="T151" s="34"/>
      <c r="U151" s="121"/>
      <c r="V151" s="34"/>
      <c r="W151" s="34"/>
      <c r="X151" s="34"/>
      <c r="Y151" s="121"/>
      <c r="AA151" s="34"/>
      <c r="AB151" s="121"/>
      <c r="AD151" s="34"/>
      <c r="AE151" s="121"/>
      <c r="AG151" s="34"/>
      <c r="AH151" s="121"/>
      <c r="AJ151" s="34"/>
      <c r="AK151" s="121"/>
      <c r="AM151" s="34"/>
      <c r="AN151" s="121"/>
    </row>
    <row r="152" spans="3:40" x14ac:dyDescent="0.25">
      <c r="C152" s="33"/>
      <c r="D152" s="33"/>
      <c r="E152" s="34"/>
      <c r="F152" s="34"/>
      <c r="G152" s="34"/>
      <c r="H152" s="34"/>
      <c r="I152" s="34"/>
      <c r="J152" s="34"/>
      <c r="K152" s="34"/>
      <c r="L152" s="34"/>
      <c r="M152" s="121"/>
      <c r="N152" s="34"/>
      <c r="O152" s="34"/>
      <c r="P152" s="34"/>
      <c r="Q152" s="34"/>
      <c r="R152" s="121"/>
      <c r="S152" s="34"/>
      <c r="T152" s="34"/>
      <c r="U152" s="121"/>
      <c r="V152" s="34"/>
      <c r="W152" s="34"/>
      <c r="X152" s="34"/>
      <c r="Y152" s="121"/>
      <c r="AA152" s="34"/>
      <c r="AB152" s="121"/>
      <c r="AD152" s="34"/>
      <c r="AE152" s="121"/>
      <c r="AG152" s="34"/>
      <c r="AH152" s="121"/>
      <c r="AJ152" s="34"/>
      <c r="AK152" s="121"/>
      <c r="AM152" s="34"/>
      <c r="AN152" s="121"/>
    </row>
    <row r="153" spans="3:40" x14ac:dyDescent="0.25">
      <c r="C153" s="33"/>
      <c r="D153" s="33"/>
      <c r="E153" s="34"/>
      <c r="F153" s="34"/>
      <c r="G153" s="34"/>
      <c r="H153" s="34"/>
      <c r="I153" s="34"/>
      <c r="J153" s="34"/>
      <c r="K153" s="34"/>
      <c r="L153" s="34"/>
      <c r="M153" s="121"/>
      <c r="N153" s="34"/>
      <c r="O153" s="34"/>
      <c r="P153" s="34"/>
      <c r="Q153" s="34"/>
      <c r="R153" s="121"/>
      <c r="S153" s="34"/>
      <c r="T153" s="34"/>
      <c r="U153" s="121"/>
      <c r="V153" s="34"/>
      <c r="W153" s="34"/>
      <c r="X153" s="34"/>
      <c r="Y153" s="121"/>
      <c r="AA153" s="34"/>
      <c r="AB153" s="121"/>
      <c r="AD153" s="34"/>
      <c r="AE153" s="121"/>
      <c r="AG153" s="34"/>
      <c r="AH153" s="121"/>
      <c r="AJ153" s="34"/>
      <c r="AK153" s="121"/>
      <c r="AM153" s="34"/>
      <c r="AN153" s="121"/>
    </row>
    <row r="154" spans="3:40" x14ac:dyDescent="0.25">
      <c r="C154" s="33"/>
      <c r="D154" s="33"/>
      <c r="E154" s="34"/>
      <c r="F154" s="34"/>
      <c r="G154" s="34"/>
      <c r="H154" s="34"/>
      <c r="I154" s="34"/>
      <c r="J154" s="34"/>
      <c r="K154" s="34"/>
      <c r="L154" s="34"/>
      <c r="M154" s="121"/>
      <c r="N154" s="34"/>
      <c r="O154" s="34"/>
      <c r="P154" s="34"/>
      <c r="Q154" s="34"/>
      <c r="R154" s="121"/>
      <c r="S154" s="34"/>
      <c r="T154" s="34"/>
      <c r="U154" s="121"/>
      <c r="V154" s="34"/>
      <c r="W154" s="34"/>
      <c r="X154" s="34"/>
      <c r="Y154" s="121"/>
      <c r="AA154" s="34"/>
      <c r="AB154" s="121"/>
      <c r="AD154" s="34"/>
      <c r="AE154" s="121"/>
      <c r="AG154" s="34"/>
      <c r="AH154" s="121"/>
      <c r="AJ154" s="34"/>
      <c r="AK154" s="121"/>
      <c r="AM154" s="34"/>
      <c r="AN154" s="121"/>
    </row>
    <row r="155" spans="3:40" x14ac:dyDescent="0.25">
      <c r="C155" s="33"/>
      <c r="D155" s="33"/>
      <c r="E155" s="34"/>
      <c r="F155" s="34"/>
      <c r="G155" s="34"/>
      <c r="H155" s="34"/>
      <c r="I155" s="34"/>
      <c r="J155" s="34"/>
      <c r="K155" s="34"/>
      <c r="L155" s="34"/>
      <c r="M155" s="121"/>
      <c r="N155" s="34"/>
      <c r="O155" s="34"/>
      <c r="P155" s="34"/>
      <c r="Q155" s="34"/>
      <c r="R155" s="121"/>
      <c r="S155" s="34"/>
      <c r="T155" s="34"/>
      <c r="U155" s="121"/>
      <c r="V155" s="34"/>
      <c r="W155" s="34"/>
      <c r="X155" s="34"/>
      <c r="Y155" s="121"/>
      <c r="AA155" s="34"/>
      <c r="AB155" s="121"/>
      <c r="AD155" s="34"/>
      <c r="AE155" s="121"/>
      <c r="AG155" s="34"/>
      <c r="AH155" s="121"/>
      <c r="AJ155" s="34"/>
      <c r="AK155" s="121"/>
      <c r="AM155" s="34"/>
      <c r="AN155" s="121"/>
    </row>
    <row r="156" spans="3:40" x14ac:dyDescent="0.25">
      <c r="C156" s="33"/>
      <c r="D156" s="33"/>
      <c r="E156" s="34"/>
      <c r="F156" s="34"/>
      <c r="G156" s="34"/>
      <c r="H156" s="34"/>
      <c r="I156" s="34"/>
      <c r="J156" s="34"/>
      <c r="K156" s="34"/>
      <c r="L156" s="34"/>
      <c r="M156" s="121"/>
      <c r="N156" s="34"/>
      <c r="O156" s="34"/>
      <c r="P156" s="34"/>
      <c r="Q156" s="34"/>
      <c r="R156" s="121"/>
      <c r="S156" s="34"/>
      <c r="T156" s="34"/>
      <c r="U156" s="121"/>
      <c r="V156" s="34"/>
      <c r="W156" s="34"/>
      <c r="X156" s="34"/>
      <c r="Y156" s="121"/>
      <c r="AA156" s="34"/>
      <c r="AB156" s="121"/>
      <c r="AD156" s="34"/>
      <c r="AE156" s="121"/>
      <c r="AG156" s="34"/>
      <c r="AH156" s="121"/>
      <c r="AJ156" s="34"/>
      <c r="AK156" s="121"/>
      <c r="AM156" s="34"/>
      <c r="AN156" s="121"/>
    </row>
    <row r="157" spans="3:40" x14ac:dyDescent="0.25">
      <c r="C157" s="33"/>
      <c r="D157" s="33"/>
      <c r="E157" s="34"/>
      <c r="F157" s="34"/>
      <c r="G157" s="34"/>
      <c r="H157" s="34"/>
      <c r="I157" s="34"/>
      <c r="J157" s="34"/>
      <c r="K157" s="34"/>
      <c r="L157" s="34"/>
      <c r="M157" s="121"/>
      <c r="N157" s="34"/>
      <c r="O157" s="34"/>
      <c r="P157" s="34"/>
      <c r="Q157" s="34"/>
      <c r="R157" s="121"/>
      <c r="S157" s="34"/>
      <c r="T157" s="34"/>
      <c r="U157" s="121"/>
      <c r="V157" s="34"/>
      <c r="W157" s="34"/>
      <c r="X157" s="34"/>
      <c r="Y157" s="121"/>
      <c r="AA157" s="34"/>
      <c r="AB157" s="121"/>
      <c r="AD157" s="34"/>
      <c r="AE157" s="121"/>
      <c r="AG157" s="34"/>
      <c r="AH157" s="121"/>
      <c r="AJ157" s="34"/>
      <c r="AK157" s="121"/>
      <c r="AM157" s="34"/>
      <c r="AN157" s="121"/>
    </row>
    <row r="158" spans="3:40" x14ac:dyDescent="0.25">
      <c r="C158" s="33"/>
      <c r="D158" s="33"/>
      <c r="E158" s="34"/>
      <c r="F158" s="34"/>
      <c r="G158" s="34"/>
      <c r="H158" s="34"/>
      <c r="I158" s="34"/>
      <c r="J158" s="34"/>
      <c r="K158" s="34"/>
      <c r="L158" s="34"/>
      <c r="M158" s="121"/>
      <c r="N158" s="34"/>
      <c r="O158" s="34"/>
      <c r="P158" s="34"/>
      <c r="Q158" s="34"/>
      <c r="R158" s="121"/>
      <c r="S158" s="34"/>
      <c r="T158" s="34"/>
      <c r="U158" s="121"/>
      <c r="V158" s="34"/>
      <c r="W158" s="34"/>
      <c r="X158" s="34"/>
      <c r="Y158" s="121"/>
      <c r="AA158" s="34"/>
      <c r="AB158" s="121"/>
      <c r="AD158" s="34"/>
      <c r="AE158" s="121"/>
      <c r="AG158" s="34"/>
      <c r="AH158" s="121"/>
      <c r="AJ158" s="34"/>
      <c r="AK158" s="121"/>
      <c r="AM158" s="34"/>
      <c r="AN158" s="121"/>
    </row>
    <row r="159" spans="3:40" x14ac:dyDescent="0.25">
      <c r="C159" s="33"/>
      <c r="D159" s="33"/>
      <c r="E159" s="34"/>
      <c r="F159" s="34"/>
      <c r="G159" s="34"/>
      <c r="H159" s="34"/>
      <c r="I159" s="34"/>
      <c r="J159" s="34"/>
      <c r="K159" s="34"/>
      <c r="L159" s="34"/>
      <c r="M159" s="121"/>
      <c r="N159" s="34"/>
      <c r="O159" s="34"/>
      <c r="P159" s="34"/>
      <c r="Q159" s="34"/>
      <c r="R159" s="121"/>
      <c r="S159" s="34"/>
      <c r="T159" s="34"/>
      <c r="U159" s="121"/>
      <c r="V159" s="34"/>
      <c r="W159" s="34"/>
      <c r="X159" s="34"/>
      <c r="Y159" s="121"/>
      <c r="AA159" s="34"/>
      <c r="AB159" s="121"/>
      <c r="AD159" s="34"/>
      <c r="AE159" s="121"/>
      <c r="AG159" s="34"/>
      <c r="AH159" s="121"/>
      <c r="AJ159" s="34"/>
      <c r="AK159" s="121"/>
      <c r="AM159" s="34"/>
      <c r="AN159" s="121"/>
    </row>
    <row r="160" spans="3:40" x14ac:dyDescent="0.25">
      <c r="C160" s="33"/>
      <c r="D160" s="33"/>
      <c r="E160" s="34"/>
      <c r="F160" s="34"/>
      <c r="G160" s="34"/>
      <c r="H160" s="34"/>
      <c r="I160" s="34"/>
      <c r="J160" s="34"/>
      <c r="K160" s="34"/>
      <c r="L160" s="34"/>
      <c r="M160" s="121"/>
      <c r="N160" s="34"/>
      <c r="O160" s="34"/>
      <c r="P160" s="34"/>
      <c r="Q160" s="34"/>
      <c r="R160" s="121"/>
      <c r="S160" s="34"/>
      <c r="T160" s="34"/>
      <c r="U160" s="121"/>
      <c r="V160" s="34"/>
      <c r="W160" s="34"/>
      <c r="X160" s="34"/>
      <c r="Y160" s="121"/>
      <c r="AA160" s="34"/>
      <c r="AB160" s="121"/>
      <c r="AD160" s="34"/>
      <c r="AE160" s="121"/>
      <c r="AG160" s="34"/>
      <c r="AH160" s="121"/>
      <c r="AJ160" s="34"/>
      <c r="AK160" s="121"/>
      <c r="AM160" s="34"/>
      <c r="AN160" s="121"/>
    </row>
    <row r="161" spans="3:40" x14ac:dyDescent="0.25">
      <c r="C161" s="33"/>
      <c r="D161" s="33"/>
      <c r="E161" s="34"/>
      <c r="F161" s="34"/>
      <c r="G161" s="34"/>
      <c r="H161" s="34"/>
      <c r="I161" s="34"/>
      <c r="J161" s="34"/>
      <c r="K161" s="34"/>
      <c r="L161" s="34"/>
      <c r="M161" s="121"/>
      <c r="N161" s="34"/>
      <c r="O161" s="34"/>
      <c r="P161" s="34"/>
      <c r="Q161" s="34"/>
      <c r="R161" s="121"/>
      <c r="S161" s="34"/>
      <c r="T161" s="34"/>
      <c r="U161" s="121"/>
      <c r="V161" s="34"/>
      <c r="W161" s="34"/>
      <c r="X161" s="34"/>
      <c r="Y161" s="121"/>
      <c r="AA161" s="34"/>
      <c r="AB161" s="121"/>
      <c r="AD161" s="34"/>
      <c r="AE161" s="121"/>
      <c r="AG161" s="34"/>
      <c r="AH161" s="121"/>
      <c r="AJ161" s="34"/>
      <c r="AK161" s="121"/>
      <c r="AM161" s="34"/>
      <c r="AN161" s="121"/>
    </row>
    <row r="162" spans="3:40" x14ac:dyDescent="0.25">
      <c r="C162" s="33"/>
      <c r="D162" s="33"/>
      <c r="E162" s="34"/>
      <c r="F162" s="34"/>
      <c r="G162" s="34"/>
      <c r="H162" s="34"/>
      <c r="I162" s="34"/>
      <c r="J162" s="34"/>
      <c r="K162" s="34"/>
      <c r="L162" s="34"/>
      <c r="M162" s="121"/>
      <c r="N162" s="34"/>
      <c r="O162" s="34"/>
      <c r="P162" s="34"/>
      <c r="Q162" s="34"/>
      <c r="R162" s="121"/>
      <c r="S162" s="34"/>
      <c r="T162" s="34"/>
      <c r="U162" s="121"/>
      <c r="V162" s="34"/>
      <c r="W162" s="34"/>
      <c r="X162" s="34"/>
      <c r="Y162" s="121"/>
      <c r="AA162" s="34"/>
      <c r="AB162" s="121"/>
      <c r="AD162" s="34"/>
      <c r="AE162" s="121"/>
      <c r="AG162" s="34"/>
      <c r="AH162" s="121"/>
      <c r="AJ162" s="34"/>
      <c r="AK162" s="121"/>
      <c r="AM162" s="34"/>
      <c r="AN162" s="121"/>
    </row>
    <row r="163" spans="3:40" x14ac:dyDescent="0.25">
      <c r="C163" s="33"/>
      <c r="D163" s="33"/>
      <c r="E163" s="34"/>
      <c r="F163" s="34"/>
      <c r="G163" s="34"/>
      <c r="H163" s="34"/>
      <c r="I163" s="34"/>
      <c r="J163" s="34"/>
      <c r="K163" s="34"/>
      <c r="L163" s="34"/>
      <c r="M163" s="121"/>
      <c r="N163" s="34"/>
      <c r="O163" s="34"/>
      <c r="P163" s="34"/>
      <c r="Q163" s="34"/>
      <c r="R163" s="121"/>
      <c r="S163" s="34"/>
      <c r="T163" s="34"/>
      <c r="U163" s="121"/>
      <c r="V163" s="34"/>
      <c r="W163" s="34"/>
      <c r="X163" s="34"/>
      <c r="Y163" s="121"/>
      <c r="AA163" s="34"/>
      <c r="AB163" s="121"/>
      <c r="AD163" s="34"/>
      <c r="AE163" s="121"/>
      <c r="AG163" s="34"/>
      <c r="AH163" s="121"/>
      <c r="AJ163" s="34"/>
      <c r="AK163" s="121"/>
      <c r="AM163" s="34"/>
      <c r="AN163" s="121"/>
    </row>
    <row r="164" spans="3:40" x14ac:dyDescent="0.25">
      <c r="C164" s="33"/>
      <c r="D164" s="33"/>
      <c r="E164" s="34"/>
      <c r="F164" s="34"/>
      <c r="G164" s="34"/>
      <c r="H164" s="34"/>
      <c r="I164" s="34"/>
      <c r="J164" s="34"/>
      <c r="K164" s="34"/>
      <c r="L164" s="34"/>
      <c r="M164" s="121"/>
      <c r="N164" s="34"/>
      <c r="O164" s="34"/>
      <c r="P164" s="34"/>
      <c r="Q164" s="34"/>
      <c r="R164" s="121"/>
      <c r="S164" s="34"/>
      <c r="T164" s="34"/>
      <c r="U164" s="121"/>
      <c r="V164" s="34"/>
      <c r="W164" s="34"/>
      <c r="X164" s="34"/>
      <c r="Y164" s="121"/>
      <c r="AA164" s="34"/>
      <c r="AB164" s="121"/>
      <c r="AD164" s="34"/>
      <c r="AE164" s="121"/>
      <c r="AG164" s="34"/>
      <c r="AH164" s="121"/>
      <c r="AJ164" s="34"/>
      <c r="AK164" s="121"/>
      <c r="AM164" s="34"/>
      <c r="AN164" s="121"/>
    </row>
    <row r="165" spans="3:40" x14ac:dyDescent="0.25">
      <c r="C165" s="33"/>
      <c r="D165" s="33"/>
      <c r="E165" s="34"/>
      <c r="F165" s="34"/>
      <c r="G165" s="34"/>
      <c r="H165" s="34"/>
      <c r="I165" s="34"/>
      <c r="J165" s="34"/>
      <c r="K165" s="34"/>
      <c r="L165" s="34"/>
      <c r="M165" s="121"/>
      <c r="N165" s="34"/>
      <c r="O165" s="34"/>
      <c r="P165" s="34"/>
      <c r="Q165" s="34"/>
      <c r="R165" s="121"/>
      <c r="S165" s="34"/>
      <c r="T165" s="34"/>
      <c r="U165" s="121"/>
      <c r="V165" s="34"/>
      <c r="W165" s="34"/>
      <c r="X165" s="34"/>
      <c r="Y165" s="121"/>
      <c r="AA165" s="34"/>
      <c r="AB165" s="121"/>
      <c r="AD165" s="34"/>
      <c r="AE165" s="121"/>
      <c r="AG165" s="34"/>
      <c r="AH165" s="121"/>
      <c r="AJ165" s="34"/>
      <c r="AK165" s="121"/>
      <c r="AM165" s="34"/>
      <c r="AN165" s="121"/>
    </row>
    <row r="166" spans="3:40" x14ac:dyDescent="0.25">
      <c r="C166" s="33"/>
      <c r="D166" s="33"/>
      <c r="E166" s="34"/>
      <c r="F166" s="34"/>
      <c r="G166" s="34"/>
      <c r="H166" s="34"/>
      <c r="I166" s="34"/>
      <c r="J166" s="34"/>
      <c r="K166" s="34"/>
      <c r="L166" s="34"/>
      <c r="M166" s="121"/>
      <c r="N166" s="34"/>
      <c r="O166" s="34"/>
      <c r="P166" s="34"/>
      <c r="Q166" s="34"/>
      <c r="R166" s="121"/>
      <c r="S166" s="34"/>
      <c r="T166" s="34"/>
      <c r="U166" s="121"/>
      <c r="V166" s="34"/>
      <c r="W166" s="34"/>
      <c r="X166" s="34"/>
      <c r="Y166" s="121"/>
      <c r="AA166" s="34"/>
      <c r="AB166" s="121"/>
      <c r="AD166" s="34"/>
      <c r="AE166" s="121"/>
      <c r="AG166" s="34"/>
      <c r="AH166" s="121"/>
      <c r="AJ166" s="34"/>
      <c r="AK166" s="121"/>
      <c r="AM166" s="34"/>
      <c r="AN166" s="121"/>
    </row>
    <row r="167" spans="3:40" x14ac:dyDescent="0.25">
      <c r="C167" s="33"/>
      <c r="D167" s="33"/>
      <c r="E167" s="34"/>
      <c r="F167" s="34"/>
      <c r="G167" s="34"/>
      <c r="H167" s="34"/>
      <c r="I167" s="34"/>
      <c r="J167" s="34"/>
      <c r="K167" s="34"/>
      <c r="L167" s="34"/>
      <c r="M167" s="121"/>
      <c r="N167" s="34"/>
      <c r="O167" s="34"/>
      <c r="P167" s="34"/>
      <c r="Q167" s="34"/>
      <c r="R167" s="121"/>
      <c r="S167" s="34"/>
      <c r="T167" s="34"/>
      <c r="U167" s="121"/>
      <c r="V167" s="34"/>
      <c r="W167" s="34"/>
      <c r="X167" s="34"/>
      <c r="Y167" s="121"/>
      <c r="AA167" s="34"/>
      <c r="AB167" s="121"/>
      <c r="AD167" s="34"/>
      <c r="AE167" s="121"/>
      <c r="AG167" s="34"/>
      <c r="AH167" s="121"/>
      <c r="AJ167" s="34"/>
      <c r="AK167" s="121"/>
      <c r="AM167" s="34"/>
      <c r="AN167" s="121"/>
    </row>
    <row r="168" spans="3:40" x14ac:dyDescent="0.25">
      <c r="C168" s="33"/>
      <c r="D168" s="33"/>
      <c r="E168" s="34"/>
      <c r="F168" s="34"/>
      <c r="G168" s="34"/>
      <c r="H168" s="34"/>
      <c r="I168" s="34"/>
      <c r="J168" s="34"/>
      <c r="K168" s="34"/>
      <c r="L168" s="34"/>
      <c r="M168" s="121"/>
      <c r="N168" s="34"/>
      <c r="O168" s="34"/>
      <c r="P168" s="34"/>
      <c r="Q168" s="34"/>
      <c r="R168" s="121"/>
      <c r="S168" s="34"/>
      <c r="T168" s="34"/>
      <c r="U168" s="121"/>
      <c r="V168" s="34"/>
      <c r="W168" s="34"/>
      <c r="X168" s="34"/>
      <c r="Y168" s="121"/>
      <c r="AA168" s="34"/>
      <c r="AB168" s="121"/>
      <c r="AD168" s="34"/>
      <c r="AE168" s="121"/>
      <c r="AG168" s="34"/>
      <c r="AH168" s="121"/>
      <c r="AJ168" s="34"/>
      <c r="AK168" s="121"/>
      <c r="AM168" s="34"/>
      <c r="AN168" s="121"/>
    </row>
    <row r="169" spans="3:40" x14ac:dyDescent="0.25">
      <c r="C169" s="33"/>
      <c r="D169" s="33"/>
      <c r="E169" s="34"/>
      <c r="F169" s="34"/>
      <c r="G169" s="34"/>
      <c r="H169" s="34"/>
      <c r="I169" s="34"/>
      <c r="J169" s="34"/>
      <c r="K169" s="34"/>
      <c r="L169" s="34"/>
      <c r="M169" s="121"/>
      <c r="N169" s="34"/>
      <c r="O169" s="34"/>
      <c r="P169" s="34"/>
      <c r="Q169" s="34"/>
      <c r="R169" s="121"/>
      <c r="S169" s="34"/>
      <c r="T169" s="34"/>
      <c r="U169" s="121"/>
      <c r="V169" s="34"/>
      <c r="W169" s="34"/>
      <c r="X169" s="34"/>
      <c r="Y169" s="121"/>
      <c r="AA169" s="34"/>
      <c r="AB169" s="121"/>
      <c r="AD169" s="34"/>
      <c r="AE169" s="121"/>
      <c r="AG169" s="34"/>
      <c r="AH169" s="121"/>
      <c r="AJ169" s="34"/>
      <c r="AK169" s="121"/>
      <c r="AM169" s="34"/>
      <c r="AN169" s="121"/>
    </row>
    <row r="170" spans="3:40" x14ac:dyDescent="0.25">
      <c r="C170" s="33"/>
      <c r="D170" s="33"/>
      <c r="E170" s="34"/>
      <c r="F170" s="34"/>
      <c r="G170" s="34"/>
      <c r="H170" s="34"/>
      <c r="I170" s="34"/>
      <c r="J170" s="34"/>
      <c r="K170" s="34"/>
      <c r="L170" s="34"/>
      <c r="M170" s="121"/>
      <c r="N170" s="34"/>
      <c r="O170" s="34"/>
      <c r="P170" s="34"/>
      <c r="Q170" s="34"/>
      <c r="R170" s="121"/>
      <c r="S170" s="34"/>
      <c r="T170" s="34"/>
      <c r="U170" s="121"/>
      <c r="V170" s="34"/>
      <c r="W170" s="34"/>
      <c r="X170" s="34"/>
      <c r="Y170" s="121"/>
      <c r="AA170" s="34"/>
      <c r="AB170" s="121"/>
      <c r="AD170" s="34"/>
      <c r="AE170" s="121"/>
      <c r="AG170" s="34"/>
      <c r="AH170" s="121"/>
      <c r="AJ170" s="34"/>
      <c r="AK170" s="121"/>
      <c r="AM170" s="34"/>
      <c r="AN170" s="121"/>
    </row>
    <row r="171" spans="3:40" x14ac:dyDescent="0.25">
      <c r="C171" s="33"/>
      <c r="D171" s="33"/>
      <c r="E171" s="34"/>
      <c r="F171" s="34"/>
      <c r="G171" s="34"/>
      <c r="H171" s="34"/>
      <c r="I171" s="34"/>
      <c r="J171" s="34"/>
      <c r="K171" s="34"/>
      <c r="L171" s="34"/>
      <c r="M171" s="121"/>
      <c r="N171" s="34"/>
      <c r="O171" s="34"/>
      <c r="P171" s="34"/>
      <c r="Q171" s="34"/>
      <c r="R171" s="121"/>
      <c r="S171" s="34"/>
      <c r="T171" s="34"/>
      <c r="U171" s="121"/>
      <c r="V171" s="34"/>
      <c r="W171" s="34"/>
      <c r="X171" s="34"/>
      <c r="Y171" s="121"/>
      <c r="AA171" s="34"/>
      <c r="AB171" s="121"/>
      <c r="AD171" s="34"/>
      <c r="AE171" s="121"/>
      <c r="AG171" s="34"/>
      <c r="AH171" s="121"/>
      <c r="AJ171" s="34"/>
      <c r="AK171" s="121"/>
      <c r="AM171" s="34"/>
      <c r="AN171" s="121"/>
    </row>
    <row r="172" spans="3:40" x14ac:dyDescent="0.25">
      <c r="C172" s="33"/>
      <c r="D172" s="33"/>
      <c r="E172" s="34"/>
      <c r="F172" s="34"/>
      <c r="G172" s="34"/>
      <c r="H172" s="34"/>
      <c r="I172" s="34"/>
      <c r="J172" s="34"/>
      <c r="K172" s="34"/>
      <c r="L172" s="34"/>
      <c r="M172" s="121"/>
      <c r="N172" s="34"/>
      <c r="O172" s="34"/>
      <c r="P172" s="34"/>
      <c r="Q172" s="34"/>
      <c r="R172" s="121"/>
      <c r="S172" s="34"/>
      <c r="T172" s="34"/>
      <c r="U172" s="121"/>
      <c r="V172" s="34"/>
      <c r="W172" s="34"/>
      <c r="X172" s="34"/>
      <c r="Y172" s="121"/>
      <c r="AA172" s="34"/>
      <c r="AB172" s="121"/>
      <c r="AD172" s="34"/>
      <c r="AE172" s="121"/>
      <c r="AG172" s="34"/>
      <c r="AH172" s="121"/>
      <c r="AJ172" s="34"/>
      <c r="AK172" s="121"/>
      <c r="AM172" s="34"/>
      <c r="AN172" s="121"/>
    </row>
    <row r="173" spans="3:40" x14ac:dyDescent="0.25">
      <c r="C173" s="33"/>
      <c r="D173" s="33"/>
      <c r="E173" s="34"/>
      <c r="F173" s="34"/>
      <c r="G173" s="34"/>
      <c r="H173" s="34"/>
      <c r="I173" s="34"/>
      <c r="J173" s="34"/>
      <c r="K173" s="34"/>
      <c r="L173" s="34"/>
      <c r="M173" s="121"/>
      <c r="N173" s="34"/>
      <c r="O173" s="34"/>
      <c r="P173" s="34"/>
      <c r="Q173" s="34"/>
      <c r="R173" s="121"/>
      <c r="S173" s="34"/>
      <c r="T173" s="34"/>
      <c r="U173" s="121"/>
      <c r="V173" s="34"/>
      <c r="W173" s="34"/>
      <c r="X173" s="34"/>
      <c r="Y173" s="121"/>
      <c r="AA173" s="34"/>
      <c r="AB173" s="121"/>
      <c r="AD173" s="34"/>
      <c r="AE173" s="121"/>
      <c r="AG173" s="34"/>
      <c r="AH173" s="121"/>
      <c r="AJ173" s="34"/>
      <c r="AK173" s="121"/>
      <c r="AM173" s="34"/>
      <c r="AN173" s="121"/>
    </row>
    <row r="174" spans="3:40" x14ac:dyDescent="0.25">
      <c r="C174" s="33"/>
      <c r="D174" s="33"/>
      <c r="E174" s="34"/>
      <c r="F174" s="34"/>
      <c r="G174" s="34"/>
      <c r="H174" s="34"/>
      <c r="I174" s="34"/>
      <c r="J174" s="34"/>
      <c r="K174" s="34"/>
      <c r="L174" s="34"/>
      <c r="M174" s="121"/>
      <c r="N174" s="34"/>
      <c r="O174" s="34"/>
      <c r="P174" s="34"/>
      <c r="Q174" s="34"/>
      <c r="R174" s="121"/>
      <c r="S174" s="34"/>
      <c r="T174" s="34"/>
      <c r="U174" s="121"/>
      <c r="V174" s="34"/>
      <c r="W174" s="34"/>
      <c r="X174" s="34"/>
      <c r="Y174" s="121"/>
      <c r="AA174" s="34"/>
      <c r="AB174" s="121"/>
      <c r="AD174" s="34"/>
      <c r="AE174" s="121"/>
      <c r="AG174" s="34"/>
      <c r="AH174" s="121"/>
      <c r="AJ174" s="34"/>
      <c r="AK174" s="121"/>
      <c r="AM174" s="34"/>
      <c r="AN174" s="121"/>
    </row>
    <row r="175" spans="3:40" x14ac:dyDescent="0.25">
      <c r="C175" s="33"/>
      <c r="D175" s="33"/>
      <c r="E175" s="34"/>
      <c r="F175" s="34"/>
      <c r="G175" s="34"/>
      <c r="H175" s="34"/>
      <c r="I175" s="34"/>
      <c r="J175" s="34"/>
      <c r="K175" s="34"/>
      <c r="L175" s="34"/>
      <c r="M175" s="121"/>
      <c r="N175" s="34"/>
      <c r="O175" s="34"/>
      <c r="P175" s="34"/>
      <c r="Q175" s="34"/>
      <c r="R175" s="121"/>
      <c r="S175" s="34"/>
      <c r="T175" s="34"/>
      <c r="U175" s="121"/>
      <c r="V175" s="34"/>
      <c r="W175" s="34"/>
      <c r="X175" s="34"/>
      <c r="Y175" s="121"/>
      <c r="AA175" s="34"/>
      <c r="AB175" s="121"/>
      <c r="AD175" s="34"/>
      <c r="AE175" s="121"/>
      <c r="AG175" s="34"/>
      <c r="AH175" s="121"/>
      <c r="AJ175" s="34"/>
      <c r="AK175" s="121"/>
      <c r="AM175" s="34"/>
      <c r="AN175" s="121"/>
    </row>
    <row r="176" spans="3:40" x14ac:dyDescent="0.25">
      <c r="C176" s="33"/>
      <c r="D176" s="33"/>
      <c r="E176" s="34"/>
      <c r="F176" s="34"/>
      <c r="G176" s="34"/>
      <c r="H176" s="34"/>
      <c r="I176" s="34"/>
      <c r="J176" s="34"/>
      <c r="K176" s="34"/>
      <c r="L176" s="34"/>
      <c r="M176" s="121"/>
      <c r="N176" s="34"/>
      <c r="O176" s="34"/>
      <c r="P176" s="34"/>
      <c r="Q176" s="34"/>
      <c r="R176" s="121"/>
      <c r="S176" s="34"/>
      <c r="T176" s="34"/>
      <c r="U176" s="121"/>
      <c r="V176" s="34"/>
      <c r="W176" s="34"/>
      <c r="X176" s="34"/>
      <c r="Y176" s="121"/>
      <c r="AA176" s="34"/>
      <c r="AB176" s="121"/>
      <c r="AD176" s="34"/>
      <c r="AE176" s="121"/>
      <c r="AG176" s="34"/>
      <c r="AH176" s="121"/>
      <c r="AJ176" s="34"/>
      <c r="AK176" s="121"/>
      <c r="AM176" s="34"/>
      <c r="AN176" s="121"/>
    </row>
    <row r="177" spans="3:40" x14ac:dyDescent="0.25">
      <c r="C177" s="33"/>
      <c r="D177" s="33"/>
      <c r="E177" s="34"/>
      <c r="F177" s="34"/>
      <c r="G177" s="34"/>
      <c r="H177" s="34"/>
      <c r="I177" s="34"/>
      <c r="J177" s="34"/>
      <c r="K177" s="34"/>
      <c r="L177" s="34"/>
      <c r="M177" s="121"/>
      <c r="N177" s="34"/>
      <c r="O177" s="34"/>
      <c r="P177" s="34"/>
      <c r="Q177" s="34"/>
      <c r="R177" s="121"/>
      <c r="S177" s="34"/>
      <c r="T177" s="34"/>
      <c r="U177" s="121"/>
      <c r="V177" s="34"/>
      <c r="W177" s="34"/>
      <c r="X177" s="34"/>
      <c r="Y177" s="121"/>
      <c r="AA177" s="34"/>
      <c r="AB177" s="121"/>
      <c r="AD177" s="34"/>
      <c r="AE177" s="121"/>
      <c r="AG177" s="34"/>
      <c r="AH177" s="121"/>
      <c r="AJ177" s="34"/>
      <c r="AK177" s="121"/>
      <c r="AM177" s="34"/>
      <c r="AN177" s="121"/>
    </row>
    <row r="178" spans="3:40" x14ac:dyDescent="0.25">
      <c r="C178" s="33"/>
      <c r="D178" s="33"/>
      <c r="E178" s="34"/>
      <c r="F178" s="34"/>
      <c r="G178" s="34"/>
      <c r="H178" s="34"/>
      <c r="I178" s="34"/>
      <c r="J178" s="34"/>
      <c r="K178" s="34"/>
      <c r="L178" s="34"/>
      <c r="M178" s="121"/>
      <c r="N178" s="34"/>
      <c r="O178" s="34"/>
      <c r="P178" s="34"/>
      <c r="Q178" s="34"/>
      <c r="R178" s="121"/>
      <c r="S178" s="34"/>
      <c r="T178" s="34"/>
      <c r="U178" s="121"/>
      <c r="V178" s="34"/>
      <c r="W178" s="34"/>
      <c r="X178" s="34"/>
      <c r="Y178" s="121"/>
      <c r="AA178" s="34"/>
      <c r="AB178" s="121"/>
      <c r="AD178" s="34"/>
      <c r="AE178" s="121"/>
      <c r="AG178" s="34"/>
      <c r="AH178" s="121"/>
      <c r="AJ178" s="34"/>
      <c r="AK178" s="121"/>
      <c r="AM178" s="34"/>
      <c r="AN178" s="121"/>
    </row>
    <row r="179" spans="3:40" x14ac:dyDescent="0.25">
      <c r="C179" s="33"/>
      <c r="D179" s="33"/>
      <c r="E179" s="34"/>
      <c r="F179" s="34"/>
      <c r="G179" s="34"/>
      <c r="H179" s="34"/>
      <c r="I179" s="34"/>
      <c r="J179" s="34"/>
      <c r="K179" s="34"/>
      <c r="L179" s="34"/>
      <c r="M179" s="121"/>
      <c r="N179" s="34"/>
      <c r="O179" s="34"/>
      <c r="P179" s="34"/>
      <c r="Q179" s="34"/>
      <c r="R179" s="121"/>
      <c r="S179" s="34"/>
      <c r="T179" s="34"/>
      <c r="U179" s="121"/>
      <c r="V179" s="34"/>
      <c r="W179" s="34"/>
      <c r="X179" s="34"/>
      <c r="Y179" s="121"/>
      <c r="AA179" s="34"/>
      <c r="AB179" s="121"/>
      <c r="AD179" s="34"/>
      <c r="AE179" s="121"/>
      <c r="AG179" s="34"/>
      <c r="AH179" s="121"/>
      <c r="AJ179" s="34"/>
      <c r="AK179" s="121"/>
      <c r="AM179" s="34"/>
      <c r="AN179" s="121"/>
    </row>
    <row r="180" spans="3:40" x14ac:dyDescent="0.25">
      <c r="C180" s="33"/>
      <c r="D180" s="33"/>
      <c r="E180" s="34"/>
      <c r="F180" s="34"/>
      <c r="G180" s="34"/>
      <c r="H180" s="34"/>
      <c r="I180" s="34"/>
      <c r="J180" s="34"/>
      <c r="K180" s="34"/>
      <c r="L180" s="34"/>
      <c r="M180" s="121"/>
      <c r="N180" s="34"/>
      <c r="O180" s="34"/>
      <c r="P180" s="34"/>
      <c r="Q180" s="34"/>
      <c r="R180" s="121"/>
      <c r="S180" s="34"/>
      <c r="T180" s="34"/>
      <c r="U180" s="121"/>
      <c r="V180" s="34"/>
      <c r="W180" s="34"/>
      <c r="X180" s="34"/>
      <c r="Y180" s="121"/>
      <c r="AA180" s="34"/>
      <c r="AB180" s="121"/>
      <c r="AD180" s="34"/>
      <c r="AE180" s="121"/>
      <c r="AG180" s="34"/>
      <c r="AH180" s="121"/>
      <c r="AJ180" s="34"/>
      <c r="AK180" s="121"/>
      <c r="AM180" s="34"/>
      <c r="AN180" s="121"/>
    </row>
    <row r="181" spans="3:40" x14ac:dyDescent="0.25">
      <c r="C181" s="33"/>
      <c r="D181" s="33"/>
      <c r="E181" s="34"/>
      <c r="F181" s="34"/>
      <c r="G181" s="34"/>
      <c r="H181" s="34"/>
      <c r="I181" s="34"/>
      <c r="J181" s="34"/>
      <c r="K181" s="34"/>
      <c r="L181" s="34"/>
      <c r="M181" s="121"/>
      <c r="N181" s="34"/>
      <c r="O181" s="34"/>
      <c r="P181" s="34"/>
      <c r="Q181" s="34"/>
      <c r="R181" s="121"/>
      <c r="S181" s="34"/>
      <c r="T181" s="34"/>
      <c r="U181" s="121"/>
      <c r="V181" s="34"/>
      <c r="W181" s="34"/>
      <c r="X181" s="34"/>
      <c r="Y181" s="121"/>
      <c r="AA181" s="34"/>
      <c r="AB181" s="121"/>
      <c r="AD181" s="34"/>
      <c r="AE181" s="121"/>
      <c r="AG181" s="34"/>
      <c r="AH181" s="121"/>
      <c r="AJ181" s="34"/>
      <c r="AK181" s="121"/>
      <c r="AM181" s="34"/>
      <c r="AN181" s="121"/>
    </row>
    <row r="182" spans="3:40" x14ac:dyDescent="0.25">
      <c r="C182" s="33"/>
      <c r="D182" s="33"/>
      <c r="E182" s="34"/>
      <c r="F182" s="34"/>
      <c r="G182" s="34"/>
      <c r="H182" s="34"/>
      <c r="I182" s="34"/>
      <c r="J182" s="34"/>
      <c r="K182" s="34"/>
      <c r="L182" s="34"/>
      <c r="M182" s="121"/>
      <c r="N182" s="34"/>
      <c r="O182" s="34"/>
      <c r="P182" s="34"/>
      <c r="Q182" s="34"/>
      <c r="R182" s="121"/>
      <c r="S182" s="34"/>
      <c r="T182" s="34"/>
      <c r="U182" s="121"/>
      <c r="V182" s="34"/>
      <c r="W182" s="34"/>
      <c r="X182" s="34"/>
      <c r="Y182" s="121"/>
      <c r="AA182" s="34"/>
      <c r="AB182" s="121"/>
      <c r="AD182" s="34"/>
      <c r="AE182" s="121"/>
      <c r="AG182" s="34"/>
      <c r="AH182" s="121"/>
      <c r="AJ182" s="34"/>
      <c r="AK182" s="121"/>
      <c r="AM182" s="34"/>
      <c r="AN182" s="121"/>
    </row>
    <row r="183" spans="3:40" x14ac:dyDescent="0.25">
      <c r="C183" s="33"/>
      <c r="D183" s="33"/>
      <c r="E183" s="34"/>
      <c r="F183" s="34"/>
      <c r="G183" s="34"/>
      <c r="H183" s="34"/>
      <c r="I183" s="34"/>
      <c r="J183" s="34"/>
      <c r="K183" s="34"/>
      <c r="L183" s="34"/>
      <c r="M183" s="121"/>
      <c r="N183" s="34"/>
      <c r="O183" s="34"/>
      <c r="P183" s="34"/>
      <c r="Q183" s="34"/>
      <c r="R183" s="121"/>
      <c r="S183" s="34"/>
      <c r="T183" s="34"/>
      <c r="U183" s="121"/>
      <c r="V183" s="34"/>
      <c r="W183" s="34"/>
      <c r="X183" s="34"/>
      <c r="Y183" s="121"/>
      <c r="AA183" s="34"/>
      <c r="AB183" s="121"/>
      <c r="AD183" s="34"/>
      <c r="AE183" s="121"/>
      <c r="AG183" s="34"/>
      <c r="AH183" s="121"/>
      <c r="AJ183" s="34"/>
      <c r="AK183" s="121"/>
      <c r="AM183" s="34"/>
      <c r="AN183" s="121"/>
    </row>
    <row r="184" spans="3:40" x14ac:dyDescent="0.25">
      <c r="C184" s="33"/>
      <c r="D184" s="33"/>
      <c r="E184" s="34"/>
      <c r="F184" s="34"/>
      <c r="G184" s="34"/>
      <c r="H184" s="34"/>
      <c r="I184" s="34"/>
      <c r="J184" s="34"/>
      <c r="K184" s="34"/>
      <c r="L184" s="34"/>
      <c r="M184" s="121"/>
      <c r="N184" s="34"/>
      <c r="O184" s="34"/>
      <c r="P184" s="34"/>
      <c r="Q184" s="34"/>
      <c r="R184" s="121"/>
      <c r="S184" s="34"/>
      <c r="T184" s="34"/>
      <c r="U184" s="121"/>
      <c r="V184" s="34"/>
      <c r="W184" s="34"/>
      <c r="X184" s="34"/>
      <c r="Y184" s="121"/>
      <c r="AA184" s="34"/>
      <c r="AB184" s="121"/>
      <c r="AD184" s="34"/>
      <c r="AE184" s="121"/>
      <c r="AG184" s="34"/>
      <c r="AH184" s="121"/>
      <c r="AJ184" s="34"/>
      <c r="AK184" s="121"/>
      <c r="AM184" s="34"/>
      <c r="AN184" s="121"/>
    </row>
    <row r="185" spans="3:40" x14ac:dyDescent="0.25">
      <c r="C185" s="33"/>
      <c r="D185" s="33"/>
      <c r="E185" s="34"/>
      <c r="F185" s="34"/>
      <c r="G185" s="34"/>
      <c r="H185" s="34"/>
      <c r="I185" s="34"/>
      <c r="J185" s="34"/>
      <c r="K185" s="34"/>
      <c r="L185" s="34"/>
      <c r="M185" s="121"/>
      <c r="N185" s="34"/>
      <c r="O185" s="34"/>
      <c r="P185" s="34"/>
      <c r="Q185" s="34"/>
      <c r="R185" s="121"/>
      <c r="S185" s="34"/>
      <c r="T185" s="34"/>
      <c r="U185" s="121"/>
      <c r="V185" s="34"/>
      <c r="W185" s="34"/>
      <c r="X185" s="34"/>
      <c r="Y185" s="121"/>
      <c r="AA185" s="34"/>
      <c r="AB185" s="121"/>
      <c r="AD185" s="34"/>
      <c r="AE185" s="121"/>
      <c r="AG185" s="34"/>
      <c r="AH185" s="121"/>
      <c r="AJ185" s="34"/>
      <c r="AK185" s="121"/>
      <c r="AM185" s="34"/>
      <c r="AN185" s="121"/>
    </row>
    <row r="186" spans="3:40" x14ac:dyDescent="0.25">
      <c r="C186" s="33"/>
      <c r="D186" s="33"/>
      <c r="E186" s="34"/>
      <c r="F186" s="34"/>
      <c r="G186" s="34"/>
      <c r="H186" s="34"/>
      <c r="I186" s="34"/>
      <c r="J186" s="34"/>
      <c r="K186" s="34"/>
      <c r="L186" s="34"/>
      <c r="M186" s="121"/>
      <c r="N186" s="34"/>
      <c r="O186" s="34"/>
      <c r="P186" s="34"/>
      <c r="Q186" s="34"/>
      <c r="R186" s="121"/>
      <c r="S186" s="34"/>
      <c r="T186" s="34"/>
      <c r="U186" s="121"/>
      <c r="V186" s="34"/>
      <c r="W186" s="34"/>
      <c r="X186" s="34"/>
      <c r="Y186" s="121"/>
      <c r="AA186" s="34"/>
      <c r="AB186" s="121"/>
      <c r="AD186" s="34"/>
      <c r="AE186" s="121"/>
      <c r="AG186" s="34"/>
      <c r="AH186" s="121"/>
      <c r="AJ186" s="34"/>
      <c r="AK186" s="121"/>
      <c r="AM186" s="34"/>
      <c r="AN186" s="121"/>
    </row>
    <row r="187" spans="3:40" x14ac:dyDescent="0.25">
      <c r="C187" s="33"/>
      <c r="D187" s="33"/>
      <c r="E187" s="34"/>
      <c r="F187" s="34"/>
      <c r="G187" s="34"/>
      <c r="H187" s="34"/>
      <c r="I187" s="34"/>
      <c r="J187" s="34"/>
      <c r="K187" s="34"/>
      <c r="L187" s="34"/>
      <c r="M187" s="121"/>
      <c r="N187" s="34"/>
      <c r="O187" s="34"/>
      <c r="P187" s="34"/>
      <c r="Q187" s="34"/>
      <c r="R187" s="121"/>
      <c r="S187" s="34"/>
      <c r="T187" s="34"/>
      <c r="U187" s="121"/>
      <c r="V187" s="34"/>
      <c r="W187" s="34"/>
      <c r="X187" s="34"/>
      <c r="Y187" s="121"/>
      <c r="AA187" s="34"/>
      <c r="AB187" s="121"/>
      <c r="AD187" s="34"/>
      <c r="AE187" s="121"/>
      <c r="AG187" s="34"/>
      <c r="AH187" s="121"/>
      <c r="AJ187" s="34"/>
      <c r="AK187" s="121"/>
      <c r="AM187" s="34"/>
      <c r="AN187" s="121"/>
    </row>
    <row r="188" spans="3:40" x14ac:dyDescent="0.25">
      <c r="C188" s="33"/>
      <c r="D188" s="33"/>
      <c r="E188" s="34"/>
      <c r="F188" s="34"/>
      <c r="G188" s="34"/>
      <c r="H188" s="34"/>
      <c r="I188" s="34"/>
      <c r="J188" s="34"/>
      <c r="K188" s="34"/>
      <c r="L188" s="34"/>
      <c r="M188" s="121"/>
      <c r="N188" s="34"/>
      <c r="O188" s="34"/>
      <c r="P188" s="34"/>
      <c r="Q188" s="34"/>
      <c r="R188" s="121"/>
      <c r="S188" s="34"/>
      <c r="T188" s="34"/>
      <c r="U188" s="121"/>
      <c r="V188" s="34"/>
      <c r="W188" s="34"/>
      <c r="X188" s="34"/>
      <c r="Y188" s="121"/>
      <c r="AA188" s="34"/>
      <c r="AB188" s="121"/>
      <c r="AD188" s="34"/>
      <c r="AE188" s="121"/>
      <c r="AG188" s="34"/>
      <c r="AH188" s="121"/>
      <c r="AJ188" s="34"/>
      <c r="AK188" s="121"/>
      <c r="AM188" s="34"/>
      <c r="AN188" s="121"/>
    </row>
    <row r="189" spans="3:40" x14ac:dyDescent="0.25">
      <c r="C189" s="33"/>
      <c r="D189" s="33"/>
      <c r="E189" s="34"/>
      <c r="F189" s="34"/>
      <c r="G189" s="34"/>
      <c r="H189" s="34"/>
      <c r="I189" s="34"/>
      <c r="J189" s="34"/>
      <c r="K189" s="34"/>
      <c r="L189" s="34"/>
      <c r="M189" s="121"/>
      <c r="N189" s="34"/>
      <c r="O189" s="34"/>
      <c r="P189" s="34"/>
      <c r="Q189" s="34"/>
      <c r="R189" s="121"/>
      <c r="S189" s="34"/>
      <c r="T189" s="34"/>
      <c r="U189" s="121"/>
      <c r="V189" s="34"/>
      <c r="W189" s="34"/>
      <c r="X189" s="34"/>
      <c r="Y189" s="121"/>
      <c r="AA189" s="34"/>
      <c r="AB189" s="121"/>
      <c r="AD189" s="34"/>
      <c r="AE189" s="121"/>
      <c r="AG189" s="34"/>
      <c r="AH189" s="121"/>
      <c r="AJ189" s="34"/>
      <c r="AK189" s="121"/>
      <c r="AM189" s="34"/>
      <c r="AN189" s="121"/>
    </row>
    <row r="190" spans="3:40" x14ac:dyDescent="0.25">
      <c r="C190" s="33"/>
      <c r="D190" s="33"/>
      <c r="E190" s="34"/>
      <c r="F190" s="34"/>
      <c r="G190" s="34"/>
      <c r="H190" s="34"/>
      <c r="I190" s="34"/>
      <c r="J190" s="34"/>
      <c r="K190" s="34"/>
      <c r="L190" s="34"/>
      <c r="M190" s="121"/>
      <c r="N190" s="34"/>
      <c r="O190" s="34"/>
      <c r="P190" s="34"/>
      <c r="Q190" s="34"/>
      <c r="R190" s="121"/>
      <c r="S190" s="34"/>
      <c r="T190" s="34"/>
      <c r="U190" s="121"/>
      <c r="V190" s="34"/>
      <c r="W190" s="34"/>
      <c r="X190" s="34"/>
      <c r="Y190" s="121"/>
      <c r="AA190" s="34"/>
      <c r="AB190" s="121"/>
      <c r="AD190" s="34"/>
      <c r="AE190" s="121"/>
      <c r="AG190" s="34"/>
      <c r="AH190" s="121"/>
      <c r="AJ190" s="34"/>
      <c r="AK190" s="121"/>
      <c r="AM190" s="34"/>
      <c r="AN190" s="121"/>
    </row>
    <row r="191" spans="3:40" x14ac:dyDescent="0.25">
      <c r="C191" s="33"/>
      <c r="D191" s="33"/>
      <c r="E191" s="34"/>
      <c r="F191" s="34"/>
      <c r="G191" s="34"/>
      <c r="H191" s="34"/>
      <c r="I191" s="34"/>
      <c r="J191" s="34"/>
      <c r="K191" s="34"/>
      <c r="L191" s="34"/>
      <c r="M191" s="121"/>
      <c r="N191" s="34"/>
      <c r="O191" s="34"/>
      <c r="P191" s="34"/>
      <c r="Q191" s="34"/>
      <c r="R191" s="121"/>
      <c r="S191" s="34"/>
      <c r="T191" s="34"/>
      <c r="U191" s="121"/>
      <c r="V191" s="34"/>
      <c r="W191" s="34"/>
      <c r="X191" s="34"/>
      <c r="Y191" s="121"/>
      <c r="AA191" s="34"/>
      <c r="AB191" s="121"/>
      <c r="AD191" s="34"/>
      <c r="AE191" s="121"/>
      <c r="AG191" s="34"/>
      <c r="AH191" s="121"/>
      <c r="AJ191" s="34"/>
      <c r="AK191" s="121"/>
      <c r="AM191" s="34"/>
      <c r="AN191" s="121"/>
    </row>
    <row r="192" spans="3:40" x14ac:dyDescent="0.25">
      <c r="C192" s="33"/>
      <c r="D192" s="33"/>
      <c r="E192" s="34"/>
      <c r="F192" s="34"/>
      <c r="G192" s="34"/>
      <c r="H192" s="34"/>
      <c r="I192" s="34"/>
      <c r="J192" s="34"/>
      <c r="K192" s="34"/>
      <c r="L192" s="34"/>
      <c r="M192" s="121"/>
      <c r="N192" s="34"/>
      <c r="O192" s="34"/>
      <c r="P192" s="34"/>
      <c r="Q192" s="34"/>
      <c r="R192" s="121"/>
      <c r="S192" s="34"/>
      <c r="T192" s="34"/>
      <c r="U192" s="121"/>
      <c r="V192" s="34"/>
      <c r="W192" s="34"/>
      <c r="X192" s="34"/>
      <c r="Y192" s="121"/>
      <c r="AA192" s="34"/>
      <c r="AB192" s="121"/>
      <c r="AD192" s="34"/>
      <c r="AE192" s="121"/>
      <c r="AG192" s="34"/>
      <c r="AH192" s="121"/>
      <c r="AJ192" s="34"/>
      <c r="AK192" s="121"/>
      <c r="AM192" s="34"/>
      <c r="AN192" s="121"/>
    </row>
    <row r="193" spans="3:40" x14ac:dyDescent="0.25">
      <c r="C193" s="33"/>
      <c r="D193" s="33"/>
      <c r="E193" s="34"/>
      <c r="F193" s="34"/>
      <c r="G193" s="34"/>
      <c r="H193" s="34"/>
      <c r="I193" s="34"/>
      <c r="J193" s="34"/>
      <c r="K193" s="34"/>
      <c r="L193" s="34"/>
      <c r="M193" s="121"/>
      <c r="N193" s="34"/>
      <c r="O193" s="34"/>
      <c r="P193" s="34"/>
      <c r="Q193" s="34"/>
      <c r="R193" s="121"/>
      <c r="S193" s="34"/>
      <c r="T193" s="34"/>
      <c r="U193" s="121"/>
      <c r="V193" s="34"/>
      <c r="W193" s="34"/>
      <c r="X193" s="34"/>
      <c r="Y193" s="121"/>
      <c r="AA193" s="34"/>
      <c r="AB193" s="121"/>
      <c r="AD193" s="34"/>
      <c r="AE193" s="121"/>
      <c r="AG193" s="34"/>
      <c r="AH193" s="121"/>
      <c r="AJ193" s="34"/>
      <c r="AK193" s="121"/>
      <c r="AM193" s="34"/>
      <c r="AN193" s="121"/>
    </row>
    <row r="194" spans="3:40" x14ac:dyDescent="0.25">
      <c r="C194" s="33"/>
      <c r="D194" s="33"/>
      <c r="E194" s="34"/>
      <c r="F194" s="34"/>
      <c r="G194" s="34"/>
      <c r="H194" s="34"/>
      <c r="I194" s="34"/>
      <c r="J194" s="34"/>
      <c r="K194" s="34"/>
      <c r="L194" s="34"/>
      <c r="M194" s="121"/>
      <c r="N194" s="34"/>
      <c r="O194" s="34"/>
      <c r="P194" s="34"/>
      <c r="Q194" s="34"/>
      <c r="R194" s="121"/>
      <c r="S194" s="34"/>
      <c r="T194" s="34"/>
      <c r="U194" s="121"/>
      <c r="V194" s="34"/>
      <c r="W194" s="34"/>
      <c r="X194" s="34"/>
      <c r="Y194" s="121"/>
      <c r="AA194" s="34"/>
      <c r="AB194" s="121"/>
      <c r="AD194" s="34"/>
      <c r="AE194" s="121"/>
      <c r="AG194" s="34"/>
      <c r="AH194" s="121"/>
      <c r="AJ194" s="34"/>
      <c r="AK194" s="121"/>
      <c r="AM194" s="34"/>
      <c r="AN194" s="121"/>
    </row>
    <row r="195" spans="3:40" x14ac:dyDescent="0.25">
      <c r="C195" s="33"/>
      <c r="D195" s="33"/>
      <c r="E195" s="34"/>
      <c r="F195" s="34"/>
      <c r="G195" s="34"/>
      <c r="H195" s="34"/>
      <c r="I195" s="34"/>
      <c r="J195" s="34"/>
      <c r="K195" s="34"/>
      <c r="L195" s="34"/>
      <c r="M195" s="121"/>
      <c r="N195" s="34"/>
      <c r="O195" s="34"/>
      <c r="P195" s="34"/>
      <c r="Q195" s="34"/>
      <c r="R195" s="121"/>
      <c r="S195" s="34"/>
      <c r="T195" s="34"/>
      <c r="U195" s="121"/>
      <c r="V195" s="34"/>
      <c r="W195" s="34"/>
      <c r="X195" s="34"/>
      <c r="Y195" s="121"/>
      <c r="AA195" s="34"/>
      <c r="AB195" s="121"/>
      <c r="AD195" s="34"/>
      <c r="AE195" s="121"/>
      <c r="AG195" s="34"/>
      <c r="AH195" s="121"/>
      <c r="AJ195" s="34"/>
      <c r="AK195" s="121"/>
      <c r="AM195" s="34"/>
      <c r="AN195" s="121"/>
    </row>
    <row r="196" spans="3:40" x14ac:dyDescent="0.25">
      <c r="C196" s="33"/>
      <c r="D196" s="33"/>
      <c r="E196" s="34"/>
      <c r="F196" s="34"/>
      <c r="G196" s="34"/>
      <c r="H196" s="34"/>
      <c r="I196" s="34"/>
      <c r="J196" s="34"/>
      <c r="K196" s="34"/>
      <c r="L196" s="34"/>
      <c r="M196" s="121"/>
      <c r="N196" s="34"/>
      <c r="O196" s="34"/>
      <c r="P196" s="34"/>
      <c r="Q196" s="34"/>
      <c r="R196" s="121"/>
      <c r="S196" s="34"/>
      <c r="T196" s="34"/>
      <c r="U196" s="121"/>
      <c r="V196" s="34"/>
      <c r="W196" s="34"/>
      <c r="X196" s="34"/>
      <c r="Y196" s="121"/>
      <c r="AA196" s="34"/>
      <c r="AB196" s="121"/>
      <c r="AD196" s="34"/>
      <c r="AE196" s="121"/>
      <c r="AG196" s="34"/>
      <c r="AH196" s="121"/>
      <c r="AJ196" s="34"/>
      <c r="AK196" s="121"/>
      <c r="AM196" s="34"/>
      <c r="AN196" s="121"/>
    </row>
    <row r="197" spans="3:40" x14ac:dyDescent="0.25">
      <c r="C197" s="33"/>
      <c r="D197" s="33"/>
      <c r="E197" s="34"/>
      <c r="F197" s="34"/>
      <c r="G197" s="34"/>
      <c r="H197" s="34"/>
      <c r="I197" s="34"/>
      <c r="J197" s="34"/>
      <c r="K197" s="34"/>
      <c r="L197" s="34"/>
      <c r="M197" s="121"/>
      <c r="N197" s="34"/>
      <c r="O197" s="34"/>
      <c r="P197" s="34"/>
      <c r="Q197" s="34"/>
      <c r="R197" s="121"/>
      <c r="S197" s="34"/>
      <c r="T197" s="34"/>
      <c r="U197" s="121"/>
      <c r="V197" s="34"/>
      <c r="W197" s="34"/>
      <c r="X197" s="34"/>
      <c r="Y197" s="121"/>
      <c r="AA197" s="34"/>
      <c r="AB197" s="121"/>
      <c r="AD197" s="34"/>
      <c r="AE197" s="121"/>
      <c r="AG197" s="34"/>
      <c r="AH197" s="121"/>
      <c r="AJ197" s="34"/>
      <c r="AK197" s="121"/>
      <c r="AM197" s="34"/>
      <c r="AN197" s="121"/>
    </row>
    <row r="198" spans="3:40" x14ac:dyDescent="0.25">
      <c r="C198" s="33"/>
      <c r="D198" s="33"/>
      <c r="E198" s="34"/>
      <c r="F198" s="34"/>
      <c r="G198" s="34"/>
      <c r="H198" s="34"/>
      <c r="I198" s="34"/>
      <c r="J198" s="34"/>
      <c r="K198" s="34"/>
      <c r="L198" s="34"/>
      <c r="M198" s="121"/>
      <c r="N198" s="34"/>
      <c r="O198" s="34"/>
      <c r="P198" s="34"/>
      <c r="Q198" s="34"/>
      <c r="R198" s="121"/>
      <c r="S198" s="34"/>
      <c r="T198" s="34"/>
      <c r="U198" s="121"/>
      <c r="V198" s="34"/>
      <c r="W198" s="34"/>
      <c r="X198" s="34"/>
      <c r="Y198" s="121"/>
      <c r="AA198" s="34"/>
      <c r="AB198" s="121"/>
      <c r="AD198" s="34"/>
      <c r="AE198" s="121"/>
      <c r="AG198" s="34"/>
      <c r="AH198" s="121"/>
      <c r="AJ198" s="34"/>
      <c r="AK198" s="121"/>
      <c r="AM198" s="34"/>
      <c r="AN198" s="121"/>
    </row>
    <row r="199" spans="3:40" x14ac:dyDescent="0.25">
      <c r="C199" s="33"/>
      <c r="D199" s="33"/>
      <c r="E199" s="34"/>
      <c r="F199" s="34"/>
      <c r="G199" s="34"/>
      <c r="H199" s="34"/>
      <c r="I199" s="34"/>
      <c r="J199" s="34"/>
      <c r="K199" s="34"/>
      <c r="L199" s="34"/>
      <c r="M199" s="121"/>
      <c r="N199" s="34"/>
      <c r="O199" s="34"/>
      <c r="P199" s="34"/>
      <c r="Q199" s="34"/>
      <c r="R199" s="121"/>
      <c r="S199" s="34"/>
      <c r="T199" s="34"/>
      <c r="U199" s="121"/>
      <c r="V199" s="34"/>
      <c r="W199" s="34"/>
      <c r="X199" s="34"/>
      <c r="Y199" s="121"/>
      <c r="AA199" s="34"/>
      <c r="AB199" s="121"/>
      <c r="AD199" s="34"/>
      <c r="AE199" s="121"/>
      <c r="AG199" s="34"/>
      <c r="AH199" s="121"/>
      <c r="AJ199" s="34"/>
      <c r="AK199" s="121"/>
      <c r="AM199" s="34"/>
      <c r="AN199" s="121"/>
    </row>
    <row r="200" spans="3:40" x14ac:dyDescent="0.25">
      <c r="C200" s="33"/>
      <c r="D200" s="33"/>
      <c r="E200" s="34"/>
      <c r="F200" s="34"/>
      <c r="G200" s="34"/>
      <c r="H200" s="34"/>
      <c r="I200" s="34"/>
      <c r="J200" s="34"/>
      <c r="K200" s="34"/>
      <c r="L200" s="34"/>
      <c r="M200" s="121"/>
      <c r="N200" s="34"/>
      <c r="O200" s="34"/>
      <c r="P200" s="34"/>
      <c r="Q200" s="34"/>
      <c r="R200" s="121"/>
      <c r="S200" s="34"/>
      <c r="T200" s="34"/>
      <c r="U200" s="121"/>
      <c r="V200" s="34"/>
      <c r="W200" s="34"/>
      <c r="X200" s="34"/>
      <c r="Y200" s="121"/>
      <c r="AA200" s="34"/>
      <c r="AB200" s="121"/>
      <c r="AD200" s="34"/>
      <c r="AE200" s="121"/>
      <c r="AG200" s="34"/>
      <c r="AH200" s="121"/>
      <c r="AJ200" s="34"/>
      <c r="AK200" s="121"/>
      <c r="AM200" s="34"/>
      <c r="AN200" s="121"/>
    </row>
    <row r="201" spans="3:40" x14ac:dyDescent="0.25">
      <c r="C201" s="33"/>
      <c r="D201" s="33"/>
      <c r="E201" s="34"/>
      <c r="F201" s="34"/>
      <c r="G201" s="34"/>
      <c r="H201" s="34"/>
      <c r="I201" s="34"/>
      <c r="J201" s="34"/>
      <c r="K201" s="34"/>
      <c r="L201" s="34"/>
      <c r="M201" s="121"/>
      <c r="N201" s="34"/>
      <c r="O201" s="34"/>
      <c r="P201" s="34"/>
      <c r="Q201" s="34"/>
      <c r="R201" s="121"/>
      <c r="S201" s="34"/>
      <c r="T201" s="34"/>
      <c r="U201" s="121"/>
      <c r="V201" s="34"/>
      <c r="W201" s="34"/>
      <c r="X201" s="34"/>
      <c r="Y201" s="121"/>
      <c r="AA201" s="34"/>
      <c r="AB201" s="121"/>
      <c r="AD201" s="34"/>
      <c r="AE201" s="121"/>
      <c r="AG201" s="34"/>
      <c r="AH201" s="121"/>
      <c r="AJ201" s="34"/>
      <c r="AK201" s="121"/>
      <c r="AM201" s="34"/>
      <c r="AN201" s="121"/>
    </row>
    <row r="202" spans="3:40" x14ac:dyDescent="0.25">
      <c r="C202" s="33"/>
      <c r="D202" s="33"/>
      <c r="E202" s="34"/>
      <c r="F202" s="34"/>
      <c r="G202" s="34"/>
      <c r="H202" s="34"/>
      <c r="I202" s="34"/>
      <c r="J202" s="34"/>
      <c r="K202" s="34"/>
      <c r="L202" s="34"/>
      <c r="M202" s="121"/>
      <c r="N202" s="34"/>
      <c r="O202" s="34"/>
      <c r="P202" s="34"/>
      <c r="Q202" s="34"/>
      <c r="R202" s="121"/>
      <c r="S202" s="34"/>
      <c r="T202" s="34"/>
      <c r="U202" s="121"/>
      <c r="V202" s="34"/>
      <c r="W202" s="34"/>
      <c r="X202" s="34"/>
      <c r="Y202" s="121"/>
      <c r="AA202" s="34"/>
      <c r="AB202" s="121"/>
      <c r="AD202" s="34"/>
      <c r="AE202" s="121"/>
      <c r="AG202" s="34"/>
      <c r="AH202" s="121"/>
      <c r="AJ202" s="34"/>
      <c r="AK202" s="121"/>
      <c r="AM202" s="34"/>
      <c r="AN202" s="121"/>
    </row>
    <row r="203" spans="3:40" x14ac:dyDescent="0.25">
      <c r="C203" s="33"/>
      <c r="D203" s="33"/>
      <c r="E203" s="34"/>
      <c r="F203" s="34"/>
      <c r="G203" s="34"/>
      <c r="H203" s="34"/>
      <c r="I203" s="34"/>
      <c r="J203" s="34"/>
      <c r="K203" s="34"/>
      <c r="L203" s="34"/>
      <c r="M203" s="121"/>
      <c r="N203" s="34"/>
      <c r="O203" s="34"/>
      <c r="P203" s="34"/>
      <c r="Q203" s="34"/>
      <c r="R203" s="121"/>
      <c r="S203" s="34"/>
      <c r="T203" s="34"/>
      <c r="U203" s="121"/>
      <c r="V203" s="34"/>
      <c r="W203" s="34"/>
      <c r="X203" s="34"/>
      <c r="Y203" s="121"/>
      <c r="AA203" s="34"/>
      <c r="AB203" s="121"/>
      <c r="AD203" s="34"/>
      <c r="AE203" s="121"/>
      <c r="AG203" s="34"/>
      <c r="AH203" s="121"/>
      <c r="AJ203" s="34"/>
      <c r="AK203" s="121"/>
      <c r="AM203" s="34"/>
      <c r="AN203" s="121"/>
    </row>
    <row r="204" spans="3:40" x14ac:dyDescent="0.25">
      <c r="C204" s="33"/>
      <c r="D204" s="33"/>
      <c r="E204" s="34"/>
      <c r="F204" s="34"/>
      <c r="G204" s="34"/>
      <c r="H204" s="34"/>
      <c r="I204" s="34"/>
      <c r="J204" s="34"/>
      <c r="K204" s="34"/>
      <c r="L204" s="34"/>
      <c r="M204" s="121"/>
      <c r="N204" s="34"/>
      <c r="O204" s="34"/>
      <c r="P204" s="34"/>
      <c r="Q204" s="34"/>
      <c r="R204" s="121"/>
      <c r="S204" s="34"/>
      <c r="T204" s="34"/>
      <c r="U204" s="121"/>
      <c r="V204" s="34"/>
      <c r="W204" s="34"/>
      <c r="X204" s="34"/>
      <c r="Y204" s="121"/>
      <c r="AA204" s="34"/>
      <c r="AB204" s="121"/>
      <c r="AD204" s="34"/>
      <c r="AE204" s="121"/>
      <c r="AG204" s="34"/>
      <c r="AH204" s="121"/>
      <c r="AJ204" s="34"/>
      <c r="AK204" s="121"/>
      <c r="AM204" s="34"/>
      <c r="AN204" s="121"/>
    </row>
    <row r="205" spans="3:40" x14ac:dyDescent="0.25">
      <c r="C205" s="33"/>
      <c r="D205" s="33"/>
      <c r="E205" s="34"/>
      <c r="F205" s="34"/>
      <c r="G205" s="34"/>
      <c r="H205" s="34"/>
      <c r="I205" s="34"/>
      <c r="J205" s="34"/>
      <c r="K205" s="34"/>
      <c r="L205" s="34"/>
      <c r="M205" s="121"/>
      <c r="N205" s="34"/>
      <c r="O205" s="34"/>
      <c r="P205" s="34"/>
      <c r="Q205" s="34"/>
      <c r="R205" s="121"/>
      <c r="S205" s="34"/>
      <c r="T205" s="34"/>
      <c r="U205" s="121"/>
      <c r="V205" s="34"/>
      <c r="W205" s="34"/>
      <c r="X205" s="34"/>
      <c r="Y205" s="121"/>
      <c r="AA205" s="34"/>
      <c r="AB205" s="121"/>
      <c r="AD205" s="34"/>
      <c r="AE205" s="121"/>
      <c r="AG205" s="34"/>
      <c r="AH205" s="121"/>
      <c r="AJ205" s="34"/>
      <c r="AK205" s="121"/>
      <c r="AM205" s="34"/>
      <c r="AN205" s="121"/>
    </row>
    <row r="206" spans="3:40" x14ac:dyDescent="0.25">
      <c r="C206" s="33"/>
      <c r="D206" s="33"/>
      <c r="E206" s="34"/>
      <c r="F206" s="34"/>
      <c r="G206" s="34"/>
      <c r="H206" s="34"/>
      <c r="I206" s="34"/>
      <c r="J206" s="34"/>
      <c r="K206" s="34"/>
      <c r="L206" s="34"/>
      <c r="M206" s="121"/>
      <c r="N206" s="34"/>
      <c r="O206" s="34"/>
      <c r="P206" s="34"/>
      <c r="Q206" s="34"/>
      <c r="R206" s="121"/>
      <c r="S206" s="34"/>
      <c r="T206" s="34"/>
      <c r="U206" s="121"/>
      <c r="V206" s="34"/>
      <c r="W206" s="34"/>
      <c r="X206" s="34"/>
      <c r="Y206" s="121"/>
      <c r="AA206" s="34"/>
      <c r="AB206" s="121"/>
      <c r="AD206" s="34"/>
      <c r="AE206" s="121"/>
      <c r="AG206" s="34"/>
      <c r="AH206" s="121"/>
      <c r="AJ206" s="34"/>
      <c r="AK206" s="121"/>
      <c r="AM206" s="34"/>
      <c r="AN206" s="121"/>
    </row>
    <row r="207" spans="3:40" x14ac:dyDescent="0.25">
      <c r="C207" s="33"/>
      <c r="D207" s="33"/>
      <c r="E207" s="34"/>
      <c r="F207" s="34"/>
      <c r="G207" s="34"/>
      <c r="H207" s="34"/>
      <c r="I207" s="34"/>
      <c r="J207" s="34"/>
      <c r="K207" s="34"/>
      <c r="L207" s="34"/>
      <c r="M207" s="121"/>
      <c r="N207" s="34"/>
      <c r="O207" s="34"/>
      <c r="P207" s="34"/>
      <c r="Q207" s="34"/>
      <c r="R207" s="121"/>
      <c r="S207" s="34"/>
      <c r="T207" s="34"/>
      <c r="U207" s="121"/>
      <c r="V207" s="34"/>
      <c r="W207" s="34"/>
      <c r="X207" s="34"/>
      <c r="Y207" s="121"/>
      <c r="AA207" s="34"/>
      <c r="AB207" s="121"/>
      <c r="AD207" s="34"/>
      <c r="AE207" s="121"/>
      <c r="AG207" s="34"/>
      <c r="AH207" s="121"/>
      <c r="AJ207" s="34"/>
      <c r="AK207" s="121"/>
      <c r="AM207" s="34"/>
      <c r="AN207" s="121"/>
    </row>
    <row r="208" spans="3:40" x14ac:dyDescent="0.25">
      <c r="C208" s="33"/>
      <c r="D208" s="33"/>
      <c r="E208" s="34"/>
      <c r="F208" s="34"/>
      <c r="G208" s="34"/>
      <c r="H208" s="34"/>
      <c r="I208" s="34"/>
      <c r="J208" s="34"/>
      <c r="K208" s="34"/>
      <c r="L208" s="34"/>
      <c r="M208" s="121"/>
      <c r="N208" s="34"/>
      <c r="O208" s="34"/>
      <c r="P208" s="34"/>
      <c r="Q208" s="34"/>
      <c r="R208" s="121"/>
      <c r="S208" s="34"/>
      <c r="T208" s="34"/>
      <c r="U208" s="121"/>
      <c r="V208" s="34"/>
      <c r="W208" s="34"/>
      <c r="X208" s="34"/>
      <c r="Y208" s="121"/>
      <c r="AA208" s="34"/>
      <c r="AB208" s="121"/>
      <c r="AD208" s="34"/>
      <c r="AE208" s="121"/>
      <c r="AG208" s="34"/>
      <c r="AH208" s="121"/>
      <c r="AJ208" s="34"/>
      <c r="AK208" s="121"/>
      <c r="AM208" s="34"/>
      <c r="AN208" s="121"/>
    </row>
    <row r="209" spans="3:40" x14ac:dyDescent="0.25">
      <c r="C209" s="33"/>
      <c r="D209" s="33"/>
      <c r="E209" s="34"/>
      <c r="F209" s="34"/>
      <c r="G209" s="34"/>
      <c r="H209" s="34"/>
      <c r="I209" s="34"/>
      <c r="J209" s="34"/>
      <c r="K209" s="34"/>
      <c r="L209" s="34"/>
      <c r="M209" s="121"/>
      <c r="N209" s="34"/>
      <c r="O209" s="34"/>
      <c r="P209" s="34"/>
      <c r="Q209" s="34"/>
      <c r="R209" s="121"/>
      <c r="S209" s="34"/>
      <c r="T209" s="34"/>
      <c r="U209" s="121"/>
      <c r="V209" s="34"/>
      <c r="W209" s="34"/>
      <c r="X209" s="34"/>
      <c r="Y209" s="121"/>
      <c r="AA209" s="34"/>
      <c r="AB209" s="121"/>
      <c r="AD209" s="34"/>
      <c r="AE209" s="121"/>
      <c r="AG209" s="34"/>
      <c r="AH209" s="121"/>
      <c r="AJ209" s="34"/>
      <c r="AK209" s="121"/>
      <c r="AM209" s="34"/>
      <c r="AN209" s="121"/>
    </row>
    <row r="210" spans="3:40" x14ac:dyDescent="0.25">
      <c r="C210" s="33"/>
      <c r="D210" s="33"/>
      <c r="E210" s="34"/>
      <c r="F210" s="34"/>
      <c r="G210" s="34"/>
      <c r="H210" s="34"/>
      <c r="I210" s="34"/>
      <c r="J210" s="34"/>
      <c r="K210" s="34"/>
      <c r="L210" s="34"/>
      <c r="M210" s="121"/>
      <c r="N210" s="34"/>
      <c r="O210" s="34"/>
      <c r="P210" s="34"/>
      <c r="Q210" s="34"/>
      <c r="R210" s="121"/>
      <c r="S210" s="34"/>
      <c r="T210" s="34"/>
      <c r="U210" s="121"/>
      <c r="V210" s="34"/>
      <c r="W210" s="34"/>
      <c r="X210" s="34"/>
      <c r="Y210" s="121"/>
      <c r="AA210" s="34"/>
      <c r="AB210" s="121"/>
      <c r="AD210" s="34"/>
      <c r="AE210" s="121"/>
      <c r="AG210" s="34"/>
      <c r="AH210" s="121"/>
      <c r="AJ210" s="34"/>
      <c r="AK210" s="121"/>
      <c r="AM210" s="34"/>
      <c r="AN210" s="121"/>
    </row>
    <row r="211" spans="3:40" x14ac:dyDescent="0.25">
      <c r="C211" s="33"/>
      <c r="D211" s="33"/>
      <c r="E211" s="34"/>
      <c r="F211" s="34"/>
      <c r="G211" s="34"/>
      <c r="H211" s="34"/>
      <c r="I211" s="34"/>
      <c r="J211" s="34"/>
      <c r="K211" s="34"/>
      <c r="L211" s="34"/>
      <c r="M211" s="121"/>
      <c r="N211" s="34"/>
      <c r="O211" s="34"/>
      <c r="P211" s="34"/>
      <c r="Q211" s="34"/>
      <c r="R211" s="121"/>
      <c r="S211" s="34"/>
      <c r="T211" s="34"/>
      <c r="U211" s="121"/>
      <c r="V211" s="34"/>
      <c r="W211" s="34"/>
      <c r="X211" s="34"/>
      <c r="Y211" s="121"/>
      <c r="AA211" s="34"/>
      <c r="AB211" s="121"/>
      <c r="AD211" s="34"/>
      <c r="AE211" s="121"/>
      <c r="AG211" s="34"/>
      <c r="AH211" s="121"/>
      <c r="AJ211" s="34"/>
      <c r="AK211" s="121"/>
      <c r="AM211" s="34"/>
      <c r="AN211" s="121"/>
    </row>
    <row r="212" spans="3:40" x14ac:dyDescent="0.25">
      <c r="C212" s="33"/>
      <c r="D212" s="33"/>
      <c r="E212" s="34"/>
      <c r="F212" s="34"/>
      <c r="G212" s="34"/>
      <c r="H212" s="34"/>
      <c r="I212" s="34"/>
      <c r="J212" s="34"/>
      <c r="K212" s="34"/>
      <c r="L212" s="34"/>
      <c r="M212" s="121"/>
      <c r="N212" s="34"/>
      <c r="O212" s="34"/>
      <c r="P212" s="34"/>
      <c r="Q212" s="34"/>
      <c r="R212" s="121"/>
      <c r="S212" s="34"/>
      <c r="T212" s="34"/>
      <c r="U212" s="121"/>
      <c r="V212" s="34"/>
      <c r="W212" s="34"/>
      <c r="X212" s="34"/>
      <c r="Y212" s="121"/>
      <c r="AA212" s="34"/>
      <c r="AB212" s="121"/>
      <c r="AD212" s="34"/>
      <c r="AE212" s="121"/>
      <c r="AG212" s="34"/>
      <c r="AH212" s="121"/>
      <c r="AJ212" s="34"/>
      <c r="AK212" s="121"/>
      <c r="AM212" s="34"/>
      <c r="AN212" s="121"/>
    </row>
    <row r="213" spans="3:40" x14ac:dyDescent="0.25">
      <c r="C213" s="33"/>
      <c r="D213" s="33"/>
      <c r="E213" s="34"/>
      <c r="F213" s="34"/>
      <c r="G213" s="34"/>
      <c r="H213" s="34"/>
      <c r="I213" s="34"/>
      <c r="J213" s="34"/>
      <c r="K213" s="34"/>
      <c r="L213" s="34"/>
      <c r="M213" s="121"/>
      <c r="N213" s="34"/>
      <c r="O213" s="34"/>
      <c r="P213" s="34"/>
      <c r="Q213" s="34"/>
      <c r="R213" s="121"/>
      <c r="S213" s="34"/>
      <c r="T213" s="34"/>
      <c r="U213" s="121"/>
      <c r="V213" s="34"/>
      <c r="W213" s="34"/>
      <c r="X213" s="34"/>
      <c r="Y213" s="121"/>
      <c r="AA213" s="34"/>
      <c r="AB213" s="121"/>
      <c r="AD213" s="34"/>
      <c r="AE213" s="121"/>
      <c r="AG213" s="34"/>
      <c r="AH213" s="121"/>
      <c r="AJ213" s="34"/>
      <c r="AK213" s="121"/>
      <c r="AM213" s="34"/>
      <c r="AN213" s="121"/>
    </row>
    <row r="214" spans="3:40" x14ac:dyDescent="0.25">
      <c r="C214" s="33"/>
      <c r="D214" s="33"/>
      <c r="E214" s="34"/>
      <c r="F214" s="34"/>
      <c r="G214" s="34"/>
      <c r="H214" s="34"/>
      <c r="I214" s="34"/>
      <c r="J214" s="34"/>
      <c r="K214" s="34"/>
      <c r="L214" s="34"/>
      <c r="M214" s="121"/>
      <c r="N214" s="34"/>
      <c r="O214" s="34"/>
      <c r="P214" s="34"/>
      <c r="Q214" s="34"/>
      <c r="R214" s="121"/>
      <c r="S214" s="34"/>
      <c r="T214" s="34"/>
      <c r="U214" s="121"/>
      <c r="V214" s="34"/>
      <c r="W214" s="34"/>
      <c r="X214" s="34"/>
      <c r="Y214" s="121"/>
      <c r="AA214" s="34"/>
      <c r="AB214" s="121"/>
      <c r="AD214" s="34"/>
      <c r="AE214" s="121"/>
      <c r="AG214" s="34"/>
      <c r="AH214" s="121"/>
      <c r="AJ214" s="34"/>
      <c r="AK214" s="121"/>
      <c r="AM214" s="34"/>
      <c r="AN214" s="121"/>
    </row>
    <row r="215" spans="3:40" x14ac:dyDescent="0.25">
      <c r="C215" s="33"/>
      <c r="D215" s="33"/>
      <c r="E215" s="34"/>
      <c r="F215" s="34"/>
      <c r="G215" s="34"/>
      <c r="H215" s="34"/>
      <c r="I215" s="34"/>
      <c r="J215" s="34"/>
      <c r="K215" s="34"/>
      <c r="L215" s="34"/>
      <c r="M215" s="121"/>
      <c r="N215" s="34"/>
      <c r="O215" s="34"/>
      <c r="P215" s="34"/>
      <c r="Q215" s="34"/>
      <c r="R215" s="121"/>
      <c r="S215" s="34"/>
      <c r="T215" s="34"/>
      <c r="U215" s="121"/>
      <c r="V215" s="34"/>
      <c r="W215" s="34"/>
      <c r="X215" s="34"/>
      <c r="Y215" s="121"/>
      <c r="AA215" s="34"/>
      <c r="AB215" s="121"/>
      <c r="AD215" s="34"/>
      <c r="AE215" s="121"/>
      <c r="AG215" s="34"/>
      <c r="AH215" s="121"/>
      <c r="AJ215" s="34"/>
      <c r="AK215" s="121"/>
      <c r="AM215" s="34"/>
      <c r="AN215" s="121"/>
    </row>
    <row r="216" spans="3:40" x14ac:dyDescent="0.25">
      <c r="C216" s="33"/>
      <c r="D216" s="33"/>
      <c r="E216" s="34"/>
      <c r="F216" s="34"/>
      <c r="G216" s="34"/>
      <c r="H216" s="34"/>
      <c r="I216" s="34"/>
      <c r="J216" s="34"/>
      <c r="K216" s="34"/>
      <c r="L216" s="34"/>
      <c r="M216" s="121"/>
      <c r="N216" s="34"/>
      <c r="O216" s="34"/>
      <c r="P216" s="34"/>
      <c r="Q216" s="34"/>
      <c r="R216" s="121"/>
      <c r="S216" s="34"/>
      <c r="T216" s="34"/>
      <c r="U216" s="121"/>
      <c r="V216" s="34"/>
      <c r="W216" s="34"/>
      <c r="X216" s="34"/>
      <c r="Y216" s="121"/>
      <c r="AA216" s="34"/>
      <c r="AB216" s="121"/>
      <c r="AD216" s="34"/>
      <c r="AE216" s="121"/>
      <c r="AG216" s="34"/>
      <c r="AH216" s="121"/>
      <c r="AJ216" s="34"/>
      <c r="AK216" s="121"/>
      <c r="AM216" s="34"/>
      <c r="AN216" s="121"/>
    </row>
    <row r="217" spans="3:40" x14ac:dyDescent="0.25">
      <c r="C217" s="33"/>
      <c r="D217" s="33"/>
      <c r="E217" s="34"/>
      <c r="F217" s="34"/>
      <c r="G217" s="34"/>
      <c r="H217" s="34"/>
      <c r="I217" s="34"/>
      <c r="J217" s="34"/>
      <c r="K217" s="34"/>
      <c r="L217" s="34"/>
      <c r="M217" s="121"/>
      <c r="N217" s="34"/>
      <c r="O217" s="34"/>
      <c r="P217" s="34"/>
      <c r="Q217" s="34"/>
      <c r="R217" s="121"/>
      <c r="S217" s="34"/>
      <c r="T217" s="34"/>
      <c r="U217" s="121"/>
      <c r="V217" s="34"/>
      <c r="W217" s="34"/>
      <c r="X217" s="34"/>
      <c r="Y217" s="121"/>
      <c r="AA217" s="34"/>
      <c r="AB217" s="121"/>
      <c r="AD217" s="34"/>
      <c r="AE217" s="121"/>
      <c r="AG217" s="34"/>
      <c r="AH217" s="121"/>
      <c r="AJ217" s="34"/>
      <c r="AK217" s="121"/>
      <c r="AM217" s="34"/>
      <c r="AN217" s="121"/>
    </row>
    <row r="218" spans="3:40" x14ac:dyDescent="0.25">
      <c r="C218" s="33"/>
      <c r="D218" s="33"/>
      <c r="E218" s="34"/>
      <c r="F218" s="34"/>
      <c r="G218" s="34"/>
      <c r="H218" s="34"/>
      <c r="I218" s="34"/>
      <c r="J218" s="34"/>
      <c r="K218" s="34"/>
      <c r="L218" s="34"/>
      <c r="M218" s="121"/>
      <c r="N218" s="34"/>
      <c r="O218" s="34"/>
      <c r="P218" s="34"/>
      <c r="Q218" s="34"/>
      <c r="R218" s="121"/>
      <c r="S218" s="34"/>
      <c r="T218" s="34"/>
      <c r="U218" s="121"/>
      <c r="V218" s="34"/>
      <c r="W218" s="34"/>
      <c r="X218" s="34"/>
      <c r="Y218" s="121"/>
      <c r="AA218" s="34"/>
      <c r="AB218" s="121"/>
      <c r="AD218" s="34"/>
      <c r="AE218" s="121"/>
      <c r="AG218" s="34"/>
      <c r="AH218" s="121"/>
      <c r="AJ218" s="34"/>
      <c r="AK218" s="121"/>
      <c r="AM218" s="34"/>
      <c r="AN218" s="121"/>
    </row>
    <row r="219" spans="3:40" x14ac:dyDescent="0.25">
      <c r="C219" s="33"/>
      <c r="D219" s="33"/>
      <c r="E219" s="34"/>
      <c r="F219" s="34"/>
      <c r="G219" s="34"/>
      <c r="H219" s="34"/>
      <c r="I219" s="34"/>
      <c r="J219" s="34"/>
      <c r="K219" s="34"/>
      <c r="L219" s="34"/>
      <c r="M219" s="121"/>
      <c r="N219" s="34"/>
      <c r="O219" s="34"/>
      <c r="P219" s="34"/>
      <c r="Q219" s="34"/>
      <c r="R219" s="121"/>
      <c r="S219" s="34"/>
      <c r="T219" s="34"/>
      <c r="U219" s="121"/>
      <c r="V219" s="34"/>
      <c r="W219" s="34"/>
      <c r="X219" s="34"/>
      <c r="Y219" s="121"/>
      <c r="AA219" s="34"/>
      <c r="AB219" s="121"/>
      <c r="AD219" s="34"/>
      <c r="AE219" s="121"/>
      <c r="AG219" s="34"/>
      <c r="AH219" s="121"/>
      <c r="AJ219" s="34"/>
      <c r="AK219" s="121"/>
      <c r="AM219" s="34"/>
      <c r="AN219" s="121"/>
    </row>
    <row r="220" spans="3:40" x14ac:dyDescent="0.25">
      <c r="C220" s="33"/>
      <c r="D220" s="33"/>
      <c r="E220" s="34"/>
      <c r="F220" s="34"/>
      <c r="G220" s="34"/>
      <c r="H220" s="34"/>
      <c r="I220" s="34"/>
      <c r="J220" s="34"/>
      <c r="K220" s="34"/>
      <c r="L220" s="34"/>
      <c r="M220" s="121"/>
      <c r="N220" s="34"/>
      <c r="O220" s="34"/>
      <c r="P220" s="34"/>
      <c r="Q220" s="34"/>
      <c r="R220" s="121"/>
      <c r="S220" s="34"/>
      <c r="T220" s="34"/>
      <c r="U220" s="121"/>
      <c r="V220" s="34"/>
      <c r="W220" s="34"/>
      <c r="X220" s="34"/>
      <c r="Y220" s="121"/>
      <c r="AA220" s="34"/>
      <c r="AB220" s="121"/>
      <c r="AD220" s="34"/>
      <c r="AE220" s="121"/>
      <c r="AG220" s="34"/>
      <c r="AH220" s="121"/>
      <c r="AJ220" s="34"/>
      <c r="AK220" s="121"/>
      <c r="AM220" s="34"/>
      <c r="AN220" s="121"/>
    </row>
    <row r="221" spans="3:40" x14ac:dyDescent="0.25">
      <c r="C221" s="33"/>
      <c r="D221" s="33"/>
      <c r="E221" s="34"/>
      <c r="F221" s="34"/>
      <c r="G221" s="34"/>
      <c r="H221" s="34"/>
      <c r="I221" s="34"/>
      <c r="J221" s="34"/>
      <c r="K221" s="34"/>
      <c r="L221" s="34"/>
      <c r="M221" s="121"/>
      <c r="N221" s="34"/>
      <c r="O221" s="34"/>
      <c r="P221" s="34"/>
      <c r="Q221" s="34"/>
      <c r="R221" s="121"/>
      <c r="S221" s="34"/>
      <c r="T221" s="34"/>
      <c r="U221" s="121"/>
      <c r="V221" s="34"/>
      <c r="W221" s="34"/>
      <c r="X221" s="34"/>
      <c r="Y221" s="121"/>
      <c r="AA221" s="34"/>
      <c r="AB221" s="121"/>
      <c r="AD221" s="34"/>
      <c r="AE221" s="121"/>
      <c r="AG221" s="34"/>
      <c r="AH221" s="121"/>
      <c r="AJ221" s="34"/>
      <c r="AK221" s="121"/>
      <c r="AM221" s="34"/>
      <c r="AN221" s="121"/>
    </row>
    <row r="222" spans="3:40" x14ac:dyDescent="0.25">
      <c r="C222" s="33"/>
      <c r="D222" s="33"/>
      <c r="E222" s="34"/>
      <c r="F222" s="34"/>
      <c r="G222" s="34"/>
      <c r="H222" s="34"/>
      <c r="I222" s="34"/>
      <c r="J222" s="34"/>
      <c r="K222" s="34"/>
      <c r="L222" s="34"/>
      <c r="M222" s="121"/>
      <c r="N222" s="34"/>
      <c r="O222" s="34"/>
      <c r="P222" s="34"/>
      <c r="Q222" s="34"/>
      <c r="R222" s="121"/>
      <c r="S222" s="34"/>
      <c r="T222" s="34"/>
      <c r="U222" s="121"/>
      <c r="V222" s="34"/>
      <c r="W222" s="34"/>
      <c r="X222" s="34"/>
      <c r="Y222" s="121"/>
      <c r="AA222" s="34"/>
      <c r="AB222" s="121"/>
      <c r="AD222" s="34"/>
      <c r="AE222" s="121"/>
      <c r="AG222" s="34"/>
      <c r="AH222" s="121"/>
      <c r="AJ222" s="34"/>
      <c r="AK222" s="121"/>
      <c r="AM222" s="34"/>
      <c r="AN222" s="121"/>
    </row>
    <row r="223" spans="3:40" x14ac:dyDescent="0.25">
      <c r="C223" s="33"/>
      <c r="D223" s="33"/>
      <c r="E223" s="34"/>
      <c r="F223" s="34"/>
      <c r="G223" s="34"/>
      <c r="H223" s="34"/>
      <c r="I223" s="34"/>
      <c r="J223" s="34"/>
      <c r="K223" s="34"/>
      <c r="L223" s="34"/>
      <c r="M223" s="121"/>
      <c r="N223" s="34"/>
      <c r="O223" s="34"/>
      <c r="P223" s="34"/>
      <c r="Q223" s="34"/>
      <c r="R223" s="121"/>
      <c r="S223" s="34"/>
      <c r="T223" s="34"/>
      <c r="U223" s="121"/>
      <c r="V223" s="34"/>
      <c r="W223" s="34"/>
      <c r="X223" s="34"/>
      <c r="Y223" s="121"/>
      <c r="AA223" s="34"/>
      <c r="AB223" s="121"/>
      <c r="AD223" s="34"/>
      <c r="AE223" s="121"/>
      <c r="AG223" s="34"/>
      <c r="AH223" s="121"/>
      <c r="AJ223" s="34"/>
      <c r="AK223" s="121"/>
      <c r="AM223" s="34"/>
      <c r="AN223" s="121"/>
    </row>
    <row r="224" spans="3:40" x14ac:dyDescent="0.25">
      <c r="C224" s="33"/>
      <c r="D224" s="33"/>
      <c r="E224" s="34"/>
      <c r="F224" s="34"/>
      <c r="G224" s="34"/>
      <c r="H224" s="34"/>
      <c r="I224" s="34"/>
      <c r="J224" s="34"/>
      <c r="K224" s="34"/>
      <c r="L224" s="34"/>
      <c r="M224" s="121"/>
      <c r="N224" s="34"/>
      <c r="O224" s="34"/>
      <c r="P224" s="34"/>
      <c r="Q224" s="34"/>
      <c r="R224" s="121"/>
      <c r="S224" s="34"/>
      <c r="T224" s="34"/>
      <c r="U224" s="121"/>
      <c r="V224" s="34"/>
      <c r="W224" s="34"/>
      <c r="X224" s="34"/>
      <c r="Y224" s="121"/>
      <c r="AA224" s="34"/>
      <c r="AB224" s="121"/>
      <c r="AD224" s="34"/>
      <c r="AE224" s="121"/>
      <c r="AG224" s="34"/>
      <c r="AH224" s="121"/>
      <c r="AJ224" s="34"/>
      <c r="AK224" s="121"/>
      <c r="AM224" s="34"/>
      <c r="AN224" s="121"/>
    </row>
    <row r="225" spans="3:40" x14ac:dyDescent="0.25">
      <c r="C225" s="33"/>
      <c r="D225" s="33"/>
      <c r="E225" s="34"/>
      <c r="F225" s="34"/>
      <c r="G225" s="34"/>
      <c r="H225" s="34"/>
      <c r="I225" s="34"/>
      <c r="J225" s="34"/>
      <c r="K225" s="34"/>
      <c r="L225" s="34"/>
      <c r="M225" s="121"/>
      <c r="N225" s="34"/>
      <c r="O225" s="34"/>
      <c r="P225" s="34"/>
      <c r="Q225" s="34"/>
      <c r="R225" s="121"/>
      <c r="S225" s="34"/>
      <c r="T225" s="34"/>
      <c r="U225" s="121"/>
      <c r="V225" s="34"/>
      <c r="W225" s="34"/>
      <c r="X225" s="34"/>
      <c r="Y225" s="121"/>
      <c r="AA225" s="34"/>
      <c r="AB225" s="121"/>
      <c r="AD225" s="34"/>
      <c r="AE225" s="121"/>
      <c r="AG225" s="34"/>
      <c r="AH225" s="121"/>
      <c r="AJ225" s="34"/>
      <c r="AK225" s="121"/>
      <c r="AM225" s="34"/>
      <c r="AN225" s="121"/>
    </row>
    <row r="226" spans="3:40" x14ac:dyDescent="0.25">
      <c r="C226" s="33"/>
      <c r="D226" s="33"/>
      <c r="E226" s="34"/>
      <c r="F226" s="34"/>
      <c r="G226" s="34"/>
      <c r="H226" s="34"/>
      <c r="I226" s="34"/>
      <c r="J226" s="34"/>
      <c r="K226" s="34"/>
      <c r="L226" s="34"/>
      <c r="M226" s="121"/>
      <c r="N226" s="34"/>
      <c r="O226" s="34"/>
      <c r="P226" s="34"/>
      <c r="Q226" s="34"/>
      <c r="R226" s="121"/>
      <c r="S226" s="34"/>
      <c r="T226" s="34"/>
      <c r="U226" s="121"/>
      <c r="V226" s="34"/>
      <c r="W226" s="34"/>
      <c r="X226" s="34"/>
      <c r="Y226" s="121"/>
      <c r="AA226" s="34"/>
      <c r="AB226" s="121"/>
      <c r="AD226" s="34"/>
      <c r="AE226" s="121"/>
      <c r="AG226" s="34"/>
      <c r="AH226" s="121"/>
      <c r="AJ226" s="34"/>
      <c r="AK226" s="121"/>
      <c r="AM226" s="34"/>
      <c r="AN226" s="121"/>
    </row>
    <row r="227" spans="3:40" x14ac:dyDescent="0.25">
      <c r="C227" s="33"/>
      <c r="D227" s="33"/>
      <c r="E227" s="34"/>
      <c r="F227" s="34"/>
      <c r="G227" s="34"/>
      <c r="H227" s="34"/>
      <c r="I227" s="34"/>
      <c r="J227" s="34"/>
      <c r="K227" s="34"/>
      <c r="L227" s="34"/>
      <c r="M227" s="121"/>
      <c r="N227" s="34"/>
      <c r="O227" s="34"/>
      <c r="P227" s="34"/>
      <c r="Q227" s="34"/>
      <c r="R227" s="121"/>
      <c r="S227" s="34"/>
      <c r="T227" s="34"/>
      <c r="U227" s="121"/>
      <c r="V227" s="34"/>
      <c r="W227" s="34"/>
      <c r="X227" s="34"/>
      <c r="Y227" s="121"/>
      <c r="AA227" s="34"/>
      <c r="AB227" s="121"/>
      <c r="AD227" s="34"/>
      <c r="AE227" s="121"/>
      <c r="AG227" s="34"/>
      <c r="AH227" s="121"/>
      <c r="AJ227" s="34"/>
      <c r="AK227" s="121"/>
      <c r="AM227" s="34"/>
      <c r="AN227" s="121"/>
    </row>
    <row r="228" spans="3:40" x14ac:dyDescent="0.25">
      <c r="C228" s="33"/>
      <c r="D228" s="33"/>
      <c r="E228" s="34"/>
      <c r="F228" s="34"/>
      <c r="G228" s="34"/>
      <c r="H228" s="34"/>
      <c r="I228" s="34"/>
      <c r="J228" s="34"/>
      <c r="K228" s="34"/>
      <c r="L228" s="34"/>
      <c r="M228" s="121"/>
      <c r="N228" s="34"/>
      <c r="O228" s="34"/>
      <c r="P228" s="34"/>
      <c r="Q228" s="34"/>
      <c r="R228" s="121"/>
      <c r="S228" s="34"/>
      <c r="T228" s="34"/>
      <c r="U228" s="121"/>
      <c r="V228" s="34"/>
      <c r="W228" s="34"/>
      <c r="X228" s="34"/>
      <c r="Y228" s="121"/>
      <c r="AA228" s="34"/>
      <c r="AB228" s="121"/>
      <c r="AD228" s="34"/>
      <c r="AE228" s="121"/>
      <c r="AG228" s="34"/>
      <c r="AH228" s="121"/>
      <c r="AJ228" s="34"/>
      <c r="AK228" s="121"/>
      <c r="AM228" s="34"/>
      <c r="AN228" s="121"/>
    </row>
    <row r="229" spans="3:40" x14ac:dyDescent="0.25">
      <c r="C229" s="33"/>
      <c r="D229" s="33"/>
      <c r="E229" s="34"/>
      <c r="F229" s="34"/>
      <c r="G229" s="34"/>
      <c r="H229" s="34"/>
      <c r="I229" s="34"/>
      <c r="J229" s="34"/>
      <c r="K229" s="34"/>
      <c r="L229" s="34"/>
      <c r="M229" s="121"/>
      <c r="N229" s="34"/>
      <c r="O229" s="34"/>
      <c r="P229" s="34"/>
      <c r="Q229" s="34"/>
      <c r="R229" s="121"/>
      <c r="S229" s="34"/>
      <c r="T229" s="34"/>
      <c r="U229" s="121"/>
      <c r="V229" s="34"/>
      <c r="W229" s="34"/>
      <c r="X229" s="34"/>
      <c r="Y229" s="121"/>
      <c r="AA229" s="34"/>
      <c r="AB229" s="121"/>
      <c r="AD229" s="34"/>
      <c r="AE229" s="121"/>
      <c r="AG229" s="34"/>
      <c r="AH229" s="121"/>
      <c r="AJ229" s="34"/>
      <c r="AK229" s="121"/>
      <c r="AM229" s="34"/>
      <c r="AN229" s="121"/>
    </row>
    <row r="230" spans="3:40" x14ac:dyDescent="0.25">
      <c r="C230" s="33"/>
      <c r="D230" s="33"/>
      <c r="E230" s="34"/>
      <c r="F230" s="34"/>
      <c r="G230" s="34"/>
      <c r="H230" s="34"/>
      <c r="I230" s="34"/>
      <c r="J230" s="34"/>
      <c r="K230" s="34"/>
      <c r="L230" s="34"/>
      <c r="M230" s="121"/>
      <c r="N230" s="34"/>
      <c r="O230" s="34"/>
      <c r="P230" s="34"/>
      <c r="Q230" s="34"/>
      <c r="R230" s="121"/>
      <c r="S230" s="34"/>
      <c r="T230" s="34"/>
      <c r="U230" s="121"/>
      <c r="V230" s="34"/>
      <c r="W230" s="34"/>
      <c r="X230" s="34"/>
      <c r="Y230" s="121"/>
      <c r="AA230" s="34"/>
      <c r="AB230" s="121"/>
      <c r="AD230" s="34"/>
      <c r="AE230" s="121"/>
      <c r="AG230" s="34"/>
      <c r="AH230" s="121"/>
      <c r="AJ230" s="34"/>
      <c r="AK230" s="121"/>
      <c r="AM230" s="34"/>
      <c r="AN230" s="121"/>
    </row>
    <row r="231" spans="3:40" x14ac:dyDescent="0.25">
      <c r="C231" s="33"/>
      <c r="D231" s="33"/>
      <c r="E231" s="34"/>
      <c r="F231" s="34"/>
      <c r="G231" s="34"/>
      <c r="H231" s="34"/>
      <c r="I231" s="34"/>
      <c r="J231" s="34"/>
      <c r="K231" s="34"/>
      <c r="L231" s="34"/>
      <c r="M231" s="121"/>
      <c r="N231" s="34"/>
      <c r="O231" s="34"/>
      <c r="P231" s="34"/>
      <c r="Q231" s="34"/>
      <c r="R231" s="121"/>
      <c r="S231" s="34"/>
      <c r="T231" s="34"/>
      <c r="U231" s="121"/>
      <c r="V231" s="34"/>
      <c r="W231" s="34"/>
      <c r="X231" s="34"/>
      <c r="Y231" s="121"/>
      <c r="AA231" s="34"/>
      <c r="AB231" s="121"/>
      <c r="AD231" s="34"/>
      <c r="AE231" s="121"/>
      <c r="AG231" s="34"/>
      <c r="AH231" s="121"/>
      <c r="AJ231" s="34"/>
      <c r="AK231" s="121"/>
      <c r="AM231" s="34"/>
      <c r="AN231" s="121"/>
    </row>
    <row r="232" spans="3:40" x14ac:dyDescent="0.25">
      <c r="C232" s="33"/>
      <c r="D232" s="33"/>
      <c r="E232" s="34"/>
      <c r="F232" s="34"/>
      <c r="G232" s="34"/>
      <c r="H232" s="34"/>
      <c r="I232" s="34"/>
      <c r="J232" s="34"/>
      <c r="K232" s="34"/>
      <c r="L232" s="34"/>
      <c r="M232" s="121"/>
      <c r="N232" s="34"/>
      <c r="O232" s="34"/>
      <c r="P232" s="34"/>
      <c r="Q232" s="34"/>
      <c r="R232" s="121"/>
      <c r="S232" s="34"/>
      <c r="T232" s="34"/>
      <c r="U232" s="121"/>
      <c r="V232" s="34"/>
      <c r="W232" s="34"/>
      <c r="X232" s="34"/>
      <c r="Y232" s="121"/>
      <c r="AA232" s="34"/>
      <c r="AB232" s="121"/>
      <c r="AD232" s="34"/>
      <c r="AE232" s="121"/>
      <c r="AG232" s="34"/>
      <c r="AH232" s="121"/>
      <c r="AJ232" s="34"/>
      <c r="AK232" s="121"/>
      <c r="AM232" s="34"/>
      <c r="AN232" s="121"/>
    </row>
    <row r="233" spans="3:40" x14ac:dyDescent="0.25">
      <c r="C233" s="33"/>
      <c r="D233" s="33"/>
      <c r="E233" s="34"/>
      <c r="F233" s="34"/>
      <c r="G233" s="34"/>
      <c r="H233" s="34"/>
      <c r="I233" s="34"/>
      <c r="J233" s="34"/>
      <c r="K233" s="34"/>
      <c r="L233" s="34"/>
      <c r="M233" s="121"/>
      <c r="N233" s="34"/>
      <c r="O233" s="34"/>
      <c r="P233" s="34"/>
      <c r="Q233" s="34"/>
      <c r="R233" s="121"/>
      <c r="S233" s="34"/>
      <c r="T233" s="34"/>
      <c r="U233" s="121"/>
      <c r="V233" s="34"/>
      <c r="W233" s="34"/>
      <c r="X233" s="34"/>
      <c r="Y233" s="121"/>
      <c r="AA233" s="34"/>
      <c r="AB233" s="121"/>
      <c r="AD233" s="34"/>
      <c r="AE233" s="121"/>
      <c r="AG233" s="34"/>
      <c r="AH233" s="121"/>
      <c r="AJ233" s="34"/>
      <c r="AK233" s="121"/>
      <c r="AM233" s="34"/>
      <c r="AN233" s="121"/>
    </row>
    <row r="234" spans="3:40" x14ac:dyDescent="0.25">
      <c r="C234" s="33"/>
      <c r="D234" s="33"/>
      <c r="E234" s="34"/>
      <c r="F234" s="34"/>
      <c r="G234" s="34"/>
      <c r="H234" s="34"/>
      <c r="I234" s="34"/>
      <c r="J234" s="34"/>
      <c r="K234" s="34"/>
      <c r="L234" s="34"/>
      <c r="M234" s="121"/>
      <c r="N234" s="34"/>
      <c r="O234" s="34"/>
      <c r="P234" s="34"/>
      <c r="Q234" s="34"/>
      <c r="R234" s="121"/>
      <c r="S234" s="34"/>
      <c r="T234" s="34"/>
      <c r="U234" s="121"/>
      <c r="V234" s="34"/>
      <c r="W234" s="34"/>
      <c r="X234" s="34"/>
      <c r="Y234" s="121"/>
      <c r="AA234" s="34"/>
      <c r="AB234" s="121"/>
      <c r="AD234" s="34"/>
      <c r="AE234" s="121"/>
      <c r="AG234" s="34"/>
      <c r="AH234" s="121"/>
      <c r="AJ234" s="34"/>
      <c r="AK234" s="121"/>
      <c r="AM234" s="34"/>
      <c r="AN234" s="121"/>
    </row>
    <row r="235" spans="3:40" x14ac:dyDescent="0.25">
      <c r="C235" s="33"/>
      <c r="D235" s="33"/>
      <c r="E235" s="34"/>
      <c r="F235" s="34"/>
      <c r="G235" s="34"/>
      <c r="H235" s="34"/>
      <c r="I235" s="34"/>
      <c r="J235" s="34"/>
      <c r="K235" s="34"/>
      <c r="L235" s="34"/>
      <c r="M235" s="121"/>
      <c r="N235" s="34"/>
      <c r="O235" s="34"/>
      <c r="P235" s="34"/>
      <c r="Q235" s="34"/>
      <c r="R235" s="121"/>
      <c r="S235" s="34"/>
      <c r="T235" s="34"/>
      <c r="U235" s="121"/>
      <c r="V235" s="34"/>
      <c r="W235" s="34"/>
      <c r="X235" s="34"/>
      <c r="Y235" s="121"/>
      <c r="AA235" s="34"/>
      <c r="AB235" s="121"/>
      <c r="AD235" s="34"/>
      <c r="AE235" s="121"/>
      <c r="AG235" s="34"/>
      <c r="AH235" s="121"/>
      <c r="AJ235" s="34"/>
      <c r="AK235" s="121"/>
      <c r="AM235" s="34"/>
      <c r="AN235" s="121"/>
    </row>
    <row r="236" spans="3:40" x14ac:dyDescent="0.25">
      <c r="C236" s="33"/>
      <c r="D236" s="33"/>
      <c r="E236" s="34"/>
      <c r="F236" s="34"/>
      <c r="G236" s="34"/>
      <c r="H236" s="34"/>
      <c r="I236" s="34"/>
      <c r="J236" s="34"/>
      <c r="K236" s="34"/>
      <c r="L236" s="34"/>
      <c r="M236" s="121"/>
      <c r="N236" s="34"/>
      <c r="O236" s="34"/>
      <c r="P236" s="34"/>
      <c r="Q236" s="34"/>
      <c r="R236" s="121"/>
      <c r="S236" s="34"/>
      <c r="T236" s="34"/>
      <c r="U236" s="121"/>
      <c r="V236" s="34"/>
      <c r="W236" s="34"/>
      <c r="X236" s="34"/>
      <c r="Y236" s="121"/>
      <c r="AA236" s="34"/>
      <c r="AB236" s="121"/>
      <c r="AD236" s="34"/>
      <c r="AE236" s="121"/>
      <c r="AG236" s="34"/>
      <c r="AH236" s="121"/>
      <c r="AJ236" s="34"/>
      <c r="AK236" s="121"/>
      <c r="AM236" s="34"/>
      <c r="AN236" s="121"/>
    </row>
    <row r="237" spans="3:40" x14ac:dyDescent="0.25">
      <c r="C237" s="33"/>
      <c r="D237" s="33"/>
      <c r="E237" s="34"/>
      <c r="F237" s="34"/>
      <c r="G237" s="34"/>
      <c r="H237" s="34"/>
      <c r="I237" s="34"/>
      <c r="J237" s="34"/>
      <c r="K237" s="34"/>
      <c r="L237" s="34"/>
      <c r="M237" s="121"/>
      <c r="N237" s="34"/>
      <c r="O237" s="34"/>
      <c r="P237" s="34"/>
      <c r="Q237" s="34"/>
      <c r="R237" s="121"/>
      <c r="S237" s="34"/>
      <c r="T237" s="34"/>
      <c r="U237" s="121"/>
      <c r="V237" s="34"/>
      <c r="W237" s="34"/>
      <c r="X237" s="34"/>
      <c r="Y237" s="121"/>
      <c r="AA237" s="34"/>
      <c r="AB237" s="121"/>
      <c r="AD237" s="34"/>
      <c r="AE237" s="121"/>
      <c r="AG237" s="34"/>
      <c r="AH237" s="121"/>
      <c r="AJ237" s="34"/>
      <c r="AK237" s="121"/>
      <c r="AM237" s="34"/>
      <c r="AN237" s="121"/>
    </row>
    <row r="238" spans="3:40" x14ac:dyDescent="0.25">
      <c r="C238" s="33"/>
      <c r="D238" s="33"/>
      <c r="E238" s="34"/>
      <c r="F238" s="34"/>
      <c r="G238" s="34"/>
      <c r="H238" s="34"/>
      <c r="I238" s="34"/>
      <c r="J238" s="34"/>
      <c r="K238" s="34"/>
      <c r="L238" s="34"/>
      <c r="M238" s="121"/>
      <c r="N238" s="34"/>
      <c r="O238" s="34"/>
      <c r="P238" s="34"/>
      <c r="Q238" s="34"/>
      <c r="R238" s="121"/>
      <c r="S238" s="34"/>
      <c r="T238" s="34"/>
      <c r="U238" s="121"/>
      <c r="V238" s="34"/>
      <c r="W238" s="34"/>
      <c r="X238" s="34"/>
      <c r="Y238" s="121"/>
      <c r="AA238" s="34"/>
      <c r="AB238" s="121"/>
      <c r="AD238" s="34"/>
      <c r="AE238" s="121"/>
      <c r="AG238" s="34"/>
      <c r="AH238" s="121"/>
      <c r="AJ238" s="34"/>
      <c r="AK238" s="121"/>
      <c r="AM238" s="34"/>
      <c r="AN238" s="121"/>
    </row>
    <row r="239" spans="3:40" x14ac:dyDescent="0.25">
      <c r="C239" s="33"/>
      <c r="D239" s="33"/>
      <c r="E239" s="34"/>
      <c r="F239" s="34"/>
      <c r="G239" s="34"/>
      <c r="H239" s="34"/>
      <c r="I239" s="34"/>
      <c r="J239" s="34"/>
      <c r="K239" s="34"/>
      <c r="L239" s="34"/>
      <c r="M239" s="121"/>
      <c r="N239" s="34"/>
      <c r="O239" s="34"/>
      <c r="P239" s="34"/>
      <c r="Q239" s="34"/>
      <c r="R239" s="121"/>
      <c r="S239" s="34"/>
      <c r="T239" s="34"/>
      <c r="U239" s="121"/>
      <c r="V239" s="34"/>
      <c r="W239" s="34"/>
      <c r="X239" s="34"/>
      <c r="Y239" s="121"/>
      <c r="AA239" s="34"/>
      <c r="AB239" s="121"/>
      <c r="AD239" s="34"/>
      <c r="AE239" s="121"/>
      <c r="AG239" s="34"/>
      <c r="AH239" s="121"/>
      <c r="AJ239" s="34"/>
      <c r="AK239" s="121"/>
      <c r="AM239" s="34"/>
      <c r="AN239" s="121"/>
    </row>
    <row r="240" spans="3:40" x14ac:dyDescent="0.25">
      <c r="C240" s="33"/>
      <c r="D240" s="33"/>
      <c r="E240" s="34"/>
      <c r="F240" s="34"/>
      <c r="G240" s="34"/>
      <c r="H240" s="34"/>
      <c r="I240" s="34"/>
      <c r="J240" s="34"/>
      <c r="K240" s="34"/>
      <c r="L240" s="34"/>
      <c r="M240" s="121"/>
      <c r="N240" s="34"/>
      <c r="O240" s="34"/>
      <c r="P240" s="34"/>
      <c r="Q240" s="34"/>
      <c r="R240" s="121"/>
      <c r="S240" s="34"/>
      <c r="T240" s="34"/>
      <c r="U240" s="121"/>
      <c r="V240" s="34"/>
      <c r="W240" s="34"/>
      <c r="X240" s="34"/>
      <c r="Y240" s="121"/>
      <c r="AA240" s="34"/>
      <c r="AB240" s="121"/>
      <c r="AD240" s="34"/>
      <c r="AE240" s="121"/>
      <c r="AG240" s="34"/>
      <c r="AH240" s="121"/>
      <c r="AJ240" s="34"/>
      <c r="AK240" s="121"/>
      <c r="AM240" s="34"/>
      <c r="AN240" s="121"/>
    </row>
    <row r="241" spans="3:40" x14ac:dyDescent="0.25">
      <c r="C241" s="33"/>
      <c r="D241" s="33"/>
      <c r="E241" s="34"/>
      <c r="F241" s="34"/>
      <c r="G241" s="34"/>
      <c r="H241" s="34"/>
      <c r="I241" s="34"/>
      <c r="J241" s="34"/>
      <c r="K241" s="34"/>
      <c r="L241" s="34"/>
      <c r="M241" s="121"/>
      <c r="N241" s="34"/>
      <c r="O241" s="34"/>
      <c r="P241" s="34"/>
      <c r="Q241" s="34"/>
      <c r="R241" s="121"/>
      <c r="S241" s="34"/>
      <c r="T241" s="34"/>
      <c r="U241" s="121"/>
      <c r="V241" s="34"/>
      <c r="W241" s="34"/>
      <c r="X241" s="34"/>
      <c r="Y241" s="121"/>
      <c r="AA241" s="34"/>
      <c r="AB241" s="121"/>
      <c r="AD241" s="34"/>
      <c r="AE241" s="121"/>
      <c r="AG241" s="34"/>
      <c r="AH241" s="121"/>
      <c r="AJ241" s="34"/>
      <c r="AK241" s="121"/>
      <c r="AM241" s="34"/>
      <c r="AN241" s="121"/>
    </row>
    <row r="242" spans="3:40" x14ac:dyDescent="0.25">
      <c r="C242" s="33"/>
      <c r="D242" s="33"/>
      <c r="E242" s="34"/>
      <c r="F242" s="34"/>
      <c r="G242" s="34"/>
      <c r="H242" s="34"/>
      <c r="I242" s="34"/>
      <c r="J242" s="34"/>
      <c r="K242" s="34"/>
      <c r="L242" s="34"/>
      <c r="M242" s="121"/>
      <c r="N242" s="34"/>
      <c r="O242" s="34"/>
      <c r="P242" s="34"/>
      <c r="Q242" s="34"/>
      <c r="R242" s="121"/>
      <c r="S242" s="34"/>
      <c r="T242" s="34"/>
      <c r="U242" s="121"/>
      <c r="V242" s="34"/>
      <c r="W242" s="34"/>
      <c r="X242" s="34"/>
      <c r="Y242" s="121"/>
      <c r="AA242" s="34"/>
      <c r="AB242" s="121"/>
      <c r="AD242" s="34"/>
      <c r="AE242" s="121"/>
      <c r="AG242" s="34"/>
      <c r="AH242" s="121"/>
      <c r="AJ242" s="34"/>
      <c r="AK242" s="121"/>
      <c r="AM242" s="34"/>
      <c r="AN242" s="121"/>
    </row>
    <row r="243" spans="3:40" x14ac:dyDescent="0.25">
      <c r="C243" s="33"/>
      <c r="D243" s="33"/>
      <c r="E243" s="34"/>
      <c r="F243" s="34"/>
      <c r="G243" s="34"/>
      <c r="H243" s="34"/>
      <c r="I243" s="34"/>
      <c r="J243" s="34"/>
      <c r="K243" s="34"/>
      <c r="L243" s="34"/>
      <c r="M243" s="121"/>
      <c r="N243" s="34"/>
      <c r="O243" s="34"/>
      <c r="P243" s="34"/>
      <c r="Q243" s="34"/>
      <c r="R243" s="121"/>
      <c r="S243" s="34"/>
      <c r="T243" s="34"/>
      <c r="U243" s="121"/>
      <c r="V243" s="34"/>
      <c r="W243" s="34"/>
      <c r="X243" s="34"/>
      <c r="Y243" s="121"/>
      <c r="AA243" s="34"/>
      <c r="AB243" s="121"/>
      <c r="AD243" s="34"/>
      <c r="AE243" s="121"/>
      <c r="AG243" s="34"/>
      <c r="AH243" s="121"/>
      <c r="AJ243" s="34"/>
      <c r="AK243" s="121"/>
      <c r="AM243" s="34"/>
      <c r="AN243" s="121"/>
    </row>
    <row r="244" spans="3:40" x14ac:dyDescent="0.25">
      <c r="C244" s="33"/>
      <c r="D244" s="33"/>
      <c r="E244" s="34"/>
      <c r="F244" s="34"/>
      <c r="G244" s="34"/>
      <c r="H244" s="34"/>
      <c r="I244" s="34"/>
      <c r="J244" s="34"/>
      <c r="K244" s="34"/>
      <c r="L244" s="34"/>
      <c r="M244" s="121"/>
      <c r="N244" s="34"/>
      <c r="O244" s="34"/>
      <c r="P244" s="34"/>
      <c r="Q244" s="34"/>
      <c r="R244" s="121"/>
      <c r="S244" s="34"/>
      <c r="T244" s="34"/>
      <c r="U244" s="121"/>
      <c r="V244" s="34"/>
      <c r="W244" s="34"/>
      <c r="X244" s="34"/>
      <c r="Y244" s="121"/>
      <c r="AA244" s="34"/>
      <c r="AB244" s="121"/>
      <c r="AD244" s="34"/>
      <c r="AE244" s="121"/>
      <c r="AG244" s="34"/>
      <c r="AH244" s="121"/>
      <c r="AJ244" s="34"/>
      <c r="AK244" s="121"/>
      <c r="AM244" s="34"/>
      <c r="AN244" s="121"/>
    </row>
    <row r="245" spans="3:40" x14ac:dyDescent="0.25">
      <c r="C245" s="33"/>
      <c r="D245" s="33"/>
      <c r="E245" s="34"/>
      <c r="F245" s="34"/>
      <c r="G245" s="34"/>
      <c r="H245" s="34"/>
      <c r="I245" s="34"/>
      <c r="J245" s="34"/>
      <c r="K245" s="34"/>
      <c r="L245" s="34"/>
      <c r="M245" s="121"/>
      <c r="N245" s="34"/>
      <c r="O245" s="34"/>
      <c r="P245" s="34"/>
      <c r="Q245" s="34"/>
      <c r="R245" s="121"/>
      <c r="S245" s="34"/>
      <c r="T245" s="34"/>
      <c r="U245" s="121"/>
      <c r="V245" s="34"/>
      <c r="W245" s="34"/>
      <c r="X245" s="34"/>
      <c r="Y245" s="121"/>
      <c r="AA245" s="34"/>
      <c r="AB245" s="121"/>
      <c r="AD245" s="34"/>
      <c r="AE245" s="121"/>
      <c r="AG245" s="34"/>
      <c r="AH245" s="121"/>
      <c r="AJ245" s="34"/>
      <c r="AK245" s="121"/>
      <c r="AM245" s="34"/>
      <c r="AN245" s="121"/>
    </row>
    <row r="246" spans="3:40" x14ac:dyDescent="0.25">
      <c r="C246" s="33"/>
      <c r="D246" s="33"/>
      <c r="E246" s="34"/>
      <c r="F246" s="34"/>
      <c r="G246" s="34"/>
      <c r="H246" s="34"/>
      <c r="I246" s="34"/>
      <c r="J246" s="34"/>
      <c r="K246" s="34"/>
      <c r="L246" s="34"/>
      <c r="M246" s="121"/>
      <c r="N246" s="34"/>
      <c r="O246" s="34"/>
      <c r="P246" s="34"/>
      <c r="Q246" s="34"/>
      <c r="R246" s="121"/>
      <c r="S246" s="34"/>
      <c r="T246" s="34"/>
      <c r="U246" s="121"/>
      <c r="V246" s="34"/>
      <c r="W246" s="34"/>
      <c r="X246" s="34"/>
      <c r="Y246" s="121"/>
      <c r="AA246" s="34"/>
      <c r="AB246" s="121"/>
      <c r="AD246" s="34"/>
      <c r="AE246" s="121"/>
      <c r="AG246" s="34"/>
      <c r="AH246" s="121"/>
      <c r="AJ246" s="34"/>
      <c r="AK246" s="121"/>
      <c r="AM246" s="34"/>
      <c r="AN246" s="121"/>
    </row>
  </sheetData>
  <mergeCells count="11">
    <mergeCell ref="D40:H40"/>
    <mergeCell ref="P40:W40"/>
    <mergeCell ref="AI40:AQ40"/>
    <mergeCell ref="C2:AR2"/>
    <mergeCell ref="B4:C4"/>
    <mergeCell ref="D37:H37"/>
    <mergeCell ref="P37:W37"/>
    <mergeCell ref="AI37:AQ37"/>
    <mergeCell ref="D39:H39"/>
    <mergeCell ref="P39:W39"/>
    <mergeCell ref="AI39:AQ39"/>
  </mergeCells>
  <printOptions horizontalCentered="1"/>
  <pageMargins left="0" right="7.874015748031496E-2" top="0.78740157480314965" bottom="0.19685039370078741" header="0.55118110236220474" footer="0"/>
  <pageSetup scale="50" orientation="landscape" r:id="rId1"/>
  <headerFooter differentOddEven="1">
    <oddFooter>&amp;R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G246"/>
  <sheetViews>
    <sheetView workbookViewId="0">
      <pane xSplit="4" ySplit="4" topLeftCell="E11" activePane="bottomRight" state="frozen"/>
      <selection pane="topRight" activeCell="D1" sqref="D1"/>
      <selection pane="bottomLeft" activeCell="A5" sqref="A5"/>
      <selection pane="bottomRight" activeCell="C2" sqref="C2:AS2"/>
    </sheetView>
  </sheetViews>
  <sheetFormatPr baseColWidth="10" defaultRowHeight="12.75" x14ac:dyDescent="0.25"/>
  <cols>
    <col min="1" max="1" width="0.140625" style="32" customWidth="1"/>
    <col min="2" max="2" width="3.7109375" style="32" bestFit="1" customWidth="1"/>
    <col min="3" max="3" width="4" style="79" bestFit="1" customWidth="1"/>
    <col min="4" max="4" width="41" style="79" customWidth="1"/>
    <col min="5" max="5" width="17.42578125" style="79" hidden="1" customWidth="1"/>
    <col min="6" max="7" width="5.7109375" style="32" hidden="1" customWidth="1"/>
    <col min="8" max="8" width="36.85546875" style="32" customWidth="1"/>
    <col min="9" max="9" width="14.28515625" style="32" customWidth="1"/>
    <col min="10" max="10" width="5.7109375" style="32" hidden="1" customWidth="1"/>
    <col min="11" max="11" width="7" style="32" hidden="1" customWidth="1"/>
    <col min="12" max="12" width="17" style="32" customWidth="1"/>
    <col min="13" max="13" width="5.85546875" style="32" hidden="1" customWidth="1"/>
    <col min="14" max="14" width="11.28515625" style="125" hidden="1" customWidth="1"/>
    <col min="15" max="15" width="14.28515625" style="32" customWidth="1"/>
    <col min="16" max="16" width="12.7109375" style="32" customWidth="1"/>
    <col min="17" max="17" width="14.140625" style="32" customWidth="1"/>
    <col min="18" max="18" width="5.7109375" style="32" hidden="1" customWidth="1"/>
    <col min="19" max="19" width="11.28515625" style="125" hidden="1" customWidth="1"/>
    <col min="20" max="20" width="13.85546875" style="32" customWidth="1"/>
    <col min="21" max="21" width="5.7109375" style="32" hidden="1" customWidth="1"/>
    <col min="22" max="22" width="11.28515625" style="125" hidden="1" customWidth="1"/>
    <col min="23" max="23" width="19.140625" style="32" hidden="1" customWidth="1"/>
    <col min="24" max="24" width="15.7109375" style="32" bestFit="1" customWidth="1"/>
    <col min="25" max="25" width="5.7109375" style="32" hidden="1" customWidth="1"/>
    <col min="26" max="26" width="11.28515625" style="125" hidden="1" customWidth="1"/>
    <col min="27" max="27" width="13" style="32" customWidth="1"/>
    <col min="28" max="28" width="5.7109375" style="32" hidden="1" customWidth="1"/>
    <col min="29" max="29" width="11.28515625" style="125" hidden="1" customWidth="1"/>
    <col min="30" max="30" width="16.5703125" style="32" customWidth="1"/>
    <col min="31" max="31" width="5.7109375" style="32" hidden="1" customWidth="1"/>
    <col min="32" max="32" width="11.28515625" style="125" hidden="1" customWidth="1"/>
    <col min="33" max="33" width="13.85546875" style="32" customWidth="1"/>
    <col min="34" max="34" width="5.7109375" style="32" hidden="1" customWidth="1"/>
    <col min="35" max="35" width="11.28515625" style="125" hidden="1" customWidth="1"/>
    <col min="36" max="36" width="13" style="32" customWidth="1"/>
    <col min="37" max="37" width="5.7109375" style="32" hidden="1" customWidth="1"/>
    <col min="38" max="38" width="11.28515625" style="125" hidden="1" customWidth="1"/>
    <col min="39" max="39" width="14.85546875" style="32" customWidth="1"/>
    <col min="40" max="40" width="5.7109375" style="32" hidden="1" customWidth="1"/>
    <col min="41" max="41" width="11.28515625" style="125" hidden="1" customWidth="1"/>
    <col min="42" max="42" width="13.85546875" style="32" customWidth="1"/>
    <col min="43" max="43" width="16.42578125" style="32" customWidth="1"/>
    <col min="44" max="44" width="19.42578125" style="32" customWidth="1"/>
    <col min="45" max="45" width="46.28515625" style="32" customWidth="1"/>
    <col min="46" max="46" width="11.28515625" style="32" customWidth="1"/>
    <col min="47" max="59" width="11.42578125" style="32" hidden="1" customWidth="1"/>
    <col min="60" max="256" width="11.42578125" style="32"/>
    <col min="257" max="257" width="0.140625" style="32" customWidth="1"/>
    <col min="258" max="258" width="3.7109375" style="32" bestFit="1" customWidth="1"/>
    <col min="259" max="259" width="4" style="32" bestFit="1" customWidth="1"/>
    <col min="260" max="260" width="41" style="32" customWidth="1"/>
    <col min="261" max="264" width="0" style="32" hidden="1" customWidth="1"/>
    <col min="265" max="265" width="14.28515625" style="32" customWidth="1"/>
    <col min="266" max="267" width="0" style="32" hidden="1" customWidth="1"/>
    <col min="268" max="268" width="17" style="32" customWidth="1"/>
    <col min="269" max="270" width="0" style="32" hidden="1" customWidth="1"/>
    <col min="271" max="271" width="14.28515625" style="32" customWidth="1"/>
    <col min="272" max="272" width="12.7109375" style="32" customWidth="1"/>
    <col min="273" max="273" width="14.140625" style="32" customWidth="1"/>
    <col min="274" max="275" width="0" style="32" hidden="1" customWidth="1"/>
    <col min="276" max="276" width="13.85546875" style="32" customWidth="1"/>
    <col min="277" max="279" width="0" style="32" hidden="1" customWidth="1"/>
    <col min="280" max="280" width="15.7109375" style="32" bestFit="1" customWidth="1"/>
    <col min="281" max="282" width="0" style="32" hidden="1" customWidth="1"/>
    <col min="283" max="283" width="13" style="32" customWidth="1"/>
    <col min="284" max="285" width="0" style="32" hidden="1" customWidth="1"/>
    <col min="286" max="286" width="16.5703125" style="32" customWidth="1"/>
    <col min="287" max="288" width="0" style="32" hidden="1" customWidth="1"/>
    <col min="289" max="289" width="13.85546875" style="32" customWidth="1"/>
    <col min="290" max="291" width="0" style="32" hidden="1" customWidth="1"/>
    <col min="292" max="292" width="13" style="32" customWidth="1"/>
    <col min="293" max="294" width="0" style="32" hidden="1" customWidth="1"/>
    <col min="295" max="295" width="14.85546875" style="32" customWidth="1"/>
    <col min="296" max="297" width="0" style="32" hidden="1" customWidth="1"/>
    <col min="298" max="298" width="13.85546875" style="32" customWidth="1"/>
    <col min="299" max="299" width="15.42578125" style="32" bestFit="1" customWidth="1"/>
    <col min="300" max="300" width="14" style="32" customWidth="1"/>
    <col min="301" max="301" width="46.28515625" style="32" customWidth="1"/>
    <col min="302" max="302" width="11.28515625" style="32" customWidth="1"/>
    <col min="303" max="303" width="11.42578125" style="32" customWidth="1"/>
    <col min="304" max="315" width="0" style="32" hidden="1" customWidth="1"/>
    <col min="316" max="512" width="11.42578125" style="32"/>
    <col min="513" max="513" width="0.140625" style="32" customWidth="1"/>
    <col min="514" max="514" width="3.7109375" style="32" bestFit="1" customWidth="1"/>
    <col min="515" max="515" width="4" style="32" bestFit="1" customWidth="1"/>
    <col min="516" max="516" width="41" style="32" customWidth="1"/>
    <col min="517" max="520" width="0" style="32" hidden="1" customWidth="1"/>
    <col min="521" max="521" width="14.28515625" style="32" customWidth="1"/>
    <col min="522" max="523" width="0" style="32" hidden="1" customWidth="1"/>
    <col min="524" max="524" width="17" style="32" customWidth="1"/>
    <col min="525" max="526" width="0" style="32" hidden="1" customWidth="1"/>
    <col min="527" max="527" width="14.28515625" style="32" customWidth="1"/>
    <col min="528" max="528" width="12.7109375" style="32" customWidth="1"/>
    <col min="529" max="529" width="14.140625" style="32" customWidth="1"/>
    <col min="530" max="531" width="0" style="32" hidden="1" customWidth="1"/>
    <col min="532" max="532" width="13.85546875" style="32" customWidth="1"/>
    <col min="533" max="535" width="0" style="32" hidden="1" customWidth="1"/>
    <col min="536" max="536" width="15.7109375" style="32" bestFit="1" customWidth="1"/>
    <col min="537" max="538" width="0" style="32" hidden="1" customWidth="1"/>
    <col min="539" max="539" width="13" style="32" customWidth="1"/>
    <col min="540" max="541" width="0" style="32" hidden="1" customWidth="1"/>
    <col min="542" max="542" width="16.5703125" style="32" customWidth="1"/>
    <col min="543" max="544" width="0" style="32" hidden="1" customWidth="1"/>
    <col min="545" max="545" width="13.85546875" style="32" customWidth="1"/>
    <col min="546" max="547" width="0" style="32" hidden="1" customWidth="1"/>
    <col min="548" max="548" width="13" style="32" customWidth="1"/>
    <col min="549" max="550" width="0" style="32" hidden="1" customWidth="1"/>
    <col min="551" max="551" width="14.85546875" style="32" customWidth="1"/>
    <col min="552" max="553" width="0" style="32" hidden="1" customWidth="1"/>
    <col min="554" max="554" width="13.85546875" style="32" customWidth="1"/>
    <col min="555" max="555" width="15.42578125" style="32" bestFit="1" customWidth="1"/>
    <col min="556" max="556" width="14" style="32" customWidth="1"/>
    <col min="557" max="557" width="46.28515625" style="32" customWidth="1"/>
    <col min="558" max="558" width="11.28515625" style="32" customWidth="1"/>
    <col min="559" max="559" width="11.42578125" style="32" customWidth="1"/>
    <col min="560" max="571" width="0" style="32" hidden="1" customWidth="1"/>
    <col min="572" max="768" width="11.42578125" style="32"/>
    <col min="769" max="769" width="0.140625" style="32" customWidth="1"/>
    <col min="770" max="770" width="3.7109375" style="32" bestFit="1" customWidth="1"/>
    <col min="771" max="771" width="4" style="32" bestFit="1" customWidth="1"/>
    <col min="772" max="772" width="41" style="32" customWidth="1"/>
    <col min="773" max="776" width="0" style="32" hidden="1" customWidth="1"/>
    <col min="777" max="777" width="14.28515625" style="32" customWidth="1"/>
    <col min="778" max="779" width="0" style="32" hidden="1" customWidth="1"/>
    <col min="780" max="780" width="17" style="32" customWidth="1"/>
    <col min="781" max="782" width="0" style="32" hidden="1" customWidth="1"/>
    <col min="783" max="783" width="14.28515625" style="32" customWidth="1"/>
    <col min="784" max="784" width="12.7109375" style="32" customWidth="1"/>
    <col min="785" max="785" width="14.140625" style="32" customWidth="1"/>
    <col min="786" max="787" width="0" style="32" hidden="1" customWidth="1"/>
    <col min="788" max="788" width="13.85546875" style="32" customWidth="1"/>
    <col min="789" max="791" width="0" style="32" hidden="1" customWidth="1"/>
    <col min="792" max="792" width="15.7109375" style="32" bestFit="1" customWidth="1"/>
    <col min="793" max="794" width="0" style="32" hidden="1" customWidth="1"/>
    <col min="795" max="795" width="13" style="32" customWidth="1"/>
    <col min="796" max="797" width="0" style="32" hidden="1" customWidth="1"/>
    <col min="798" max="798" width="16.5703125" style="32" customWidth="1"/>
    <col min="799" max="800" width="0" style="32" hidden="1" customWidth="1"/>
    <col min="801" max="801" width="13.85546875" style="32" customWidth="1"/>
    <col min="802" max="803" width="0" style="32" hidden="1" customWidth="1"/>
    <col min="804" max="804" width="13" style="32" customWidth="1"/>
    <col min="805" max="806" width="0" style="32" hidden="1" customWidth="1"/>
    <col min="807" max="807" width="14.85546875" style="32" customWidth="1"/>
    <col min="808" max="809" width="0" style="32" hidden="1" customWidth="1"/>
    <col min="810" max="810" width="13.85546875" style="32" customWidth="1"/>
    <col min="811" max="811" width="15.42578125" style="32" bestFit="1" customWidth="1"/>
    <col min="812" max="812" width="14" style="32" customWidth="1"/>
    <col min="813" max="813" width="46.28515625" style="32" customWidth="1"/>
    <col min="814" max="814" width="11.28515625" style="32" customWidth="1"/>
    <col min="815" max="815" width="11.42578125" style="32" customWidth="1"/>
    <col min="816" max="827" width="0" style="32" hidden="1" customWidth="1"/>
    <col min="828" max="1024" width="11.42578125" style="32"/>
    <col min="1025" max="1025" width="0.140625" style="32" customWidth="1"/>
    <col min="1026" max="1026" width="3.7109375" style="32" bestFit="1" customWidth="1"/>
    <col min="1027" max="1027" width="4" style="32" bestFit="1" customWidth="1"/>
    <col min="1028" max="1028" width="41" style="32" customWidth="1"/>
    <col min="1029" max="1032" width="0" style="32" hidden="1" customWidth="1"/>
    <col min="1033" max="1033" width="14.28515625" style="32" customWidth="1"/>
    <col min="1034" max="1035" width="0" style="32" hidden="1" customWidth="1"/>
    <col min="1036" max="1036" width="17" style="32" customWidth="1"/>
    <col min="1037" max="1038" width="0" style="32" hidden="1" customWidth="1"/>
    <col min="1039" max="1039" width="14.28515625" style="32" customWidth="1"/>
    <col min="1040" max="1040" width="12.7109375" style="32" customWidth="1"/>
    <col min="1041" max="1041" width="14.140625" style="32" customWidth="1"/>
    <col min="1042" max="1043" width="0" style="32" hidden="1" customWidth="1"/>
    <col min="1044" max="1044" width="13.85546875" style="32" customWidth="1"/>
    <col min="1045" max="1047" width="0" style="32" hidden="1" customWidth="1"/>
    <col min="1048" max="1048" width="15.7109375" style="32" bestFit="1" customWidth="1"/>
    <col min="1049" max="1050" width="0" style="32" hidden="1" customWidth="1"/>
    <col min="1051" max="1051" width="13" style="32" customWidth="1"/>
    <col min="1052" max="1053" width="0" style="32" hidden="1" customWidth="1"/>
    <col min="1054" max="1054" width="16.5703125" style="32" customWidth="1"/>
    <col min="1055" max="1056" width="0" style="32" hidden="1" customWidth="1"/>
    <col min="1057" max="1057" width="13.85546875" style="32" customWidth="1"/>
    <col min="1058" max="1059" width="0" style="32" hidden="1" customWidth="1"/>
    <col min="1060" max="1060" width="13" style="32" customWidth="1"/>
    <col min="1061" max="1062" width="0" style="32" hidden="1" customWidth="1"/>
    <col min="1063" max="1063" width="14.85546875" style="32" customWidth="1"/>
    <col min="1064" max="1065" width="0" style="32" hidden="1" customWidth="1"/>
    <col min="1066" max="1066" width="13.85546875" style="32" customWidth="1"/>
    <col min="1067" max="1067" width="15.42578125" style="32" bestFit="1" customWidth="1"/>
    <col min="1068" max="1068" width="14" style="32" customWidth="1"/>
    <col min="1069" max="1069" width="46.28515625" style="32" customWidth="1"/>
    <col min="1070" max="1070" width="11.28515625" style="32" customWidth="1"/>
    <col min="1071" max="1071" width="11.42578125" style="32" customWidth="1"/>
    <col min="1072" max="1083" width="0" style="32" hidden="1" customWidth="1"/>
    <col min="1084" max="1280" width="11.42578125" style="32"/>
    <col min="1281" max="1281" width="0.140625" style="32" customWidth="1"/>
    <col min="1282" max="1282" width="3.7109375" style="32" bestFit="1" customWidth="1"/>
    <col min="1283" max="1283" width="4" style="32" bestFit="1" customWidth="1"/>
    <col min="1284" max="1284" width="41" style="32" customWidth="1"/>
    <col min="1285" max="1288" width="0" style="32" hidden="1" customWidth="1"/>
    <col min="1289" max="1289" width="14.28515625" style="32" customWidth="1"/>
    <col min="1290" max="1291" width="0" style="32" hidden="1" customWidth="1"/>
    <col min="1292" max="1292" width="17" style="32" customWidth="1"/>
    <col min="1293" max="1294" width="0" style="32" hidden="1" customWidth="1"/>
    <col min="1295" max="1295" width="14.28515625" style="32" customWidth="1"/>
    <col min="1296" max="1296" width="12.7109375" style="32" customWidth="1"/>
    <col min="1297" max="1297" width="14.140625" style="32" customWidth="1"/>
    <col min="1298" max="1299" width="0" style="32" hidden="1" customWidth="1"/>
    <col min="1300" max="1300" width="13.85546875" style="32" customWidth="1"/>
    <col min="1301" max="1303" width="0" style="32" hidden="1" customWidth="1"/>
    <col min="1304" max="1304" width="15.7109375" style="32" bestFit="1" customWidth="1"/>
    <col min="1305" max="1306" width="0" style="32" hidden="1" customWidth="1"/>
    <col min="1307" max="1307" width="13" style="32" customWidth="1"/>
    <col min="1308" max="1309" width="0" style="32" hidden="1" customWidth="1"/>
    <col min="1310" max="1310" width="16.5703125" style="32" customWidth="1"/>
    <col min="1311" max="1312" width="0" style="32" hidden="1" customWidth="1"/>
    <col min="1313" max="1313" width="13.85546875" style="32" customWidth="1"/>
    <col min="1314" max="1315" width="0" style="32" hidden="1" customWidth="1"/>
    <col min="1316" max="1316" width="13" style="32" customWidth="1"/>
    <col min="1317" max="1318" width="0" style="32" hidden="1" customWidth="1"/>
    <col min="1319" max="1319" width="14.85546875" style="32" customWidth="1"/>
    <col min="1320" max="1321" width="0" style="32" hidden="1" customWidth="1"/>
    <col min="1322" max="1322" width="13.85546875" style="32" customWidth="1"/>
    <col min="1323" max="1323" width="15.42578125" style="32" bestFit="1" customWidth="1"/>
    <col min="1324" max="1324" width="14" style="32" customWidth="1"/>
    <col min="1325" max="1325" width="46.28515625" style="32" customWidth="1"/>
    <col min="1326" max="1326" width="11.28515625" style="32" customWidth="1"/>
    <col min="1327" max="1327" width="11.42578125" style="32" customWidth="1"/>
    <col min="1328" max="1339" width="0" style="32" hidden="1" customWidth="1"/>
    <col min="1340" max="1536" width="11.42578125" style="32"/>
    <col min="1537" max="1537" width="0.140625" style="32" customWidth="1"/>
    <col min="1538" max="1538" width="3.7109375" style="32" bestFit="1" customWidth="1"/>
    <col min="1539" max="1539" width="4" style="32" bestFit="1" customWidth="1"/>
    <col min="1540" max="1540" width="41" style="32" customWidth="1"/>
    <col min="1541" max="1544" width="0" style="32" hidden="1" customWidth="1"/>
    <col min="1545" max="1545" width="14.28515625" style="32" customWidth="1"/>
    <col min="1546" max="1547" width="0" style="32" hidden="1" customWidth="1"/>
    <col min="1548" max="1548" width="17" style="32" customWidth="1"/>
    <col min="1549" max="1550" width="0" style="32" hidden="1" customWidth="1"/>
    <col min="1551" max="1551" width="14.28515625" style="32" customWidth="1"/>
    <col min="1552" max="1552" width="12.7109375" style="32" customWidth="1"/>
    <col min="1553" max="1553" width="14.140625" style="32" customWidth="1"/>
    <col min="1554" max="1555" width="0" style="32" hidden="1" customWidth="1"/>
    <col min="1556" max="1556" width="13.85546875" style="32" customWidth="1"/>
    <col min="1557" max="1559" width="0" style="32" hidden="1" customWidth="1"/>
    <col min="1560" max="1560" width="15.7109375" style="32" bestFit="1" customWidth="1"/>
    <col min="1561" max="1562" width="0" style="32" hidden="1" customWidth="1"/>
    <col min="1563" max="1563" width="13" style="32" customWidth="1"/>
    <col min="1564" max="1565" width="0" style="32" hidden="1" customWidth="1"/>
    <col min="1566" max="1566" width="16.5703125" style="32" customWidth="1"/>
    <col min="1567" max="1568" width="0" style="32" hidden="1" customWidth="1"/>
    <col min="1569" max="1569" width="13.85546875" style="32" customWidth="1"/>
    <col min="1570" max="1571" width="0" style="32" hidden="1" customWidth="1"/>
    <col min="1572" max="1572" width="13" style="32" customWidth="1"/>
    <col min="1573" max="1574" width="0" style="32" hidden="1" customWidth="1"/>
    <col min="1575" max="1575" width="14.85546875" style="32" customWidth="1"/>
    <col min="1576" max="1577" width="0" style="32" hidden="1" customWidth="1"/>
    <col min="1578" max="1578" width="13.85546875" style="32" customWidth="1"/>
    <col min="1579" max="1579" width="15.42578125" style="32" bestFit="1" customWidth="1"/>
    <col min="1580" max="1580" width="14" style="32" customWidth="1"/>
    <col min="1581" max="1581" width="46.28515625" style="32" customWidth="1"/>
    <col min="1582" max="1582" width="11.28515625" style="32" customWidth="1"/>
    <col min="1583" max="1583" width="11.42578125" style="32" customWidth="1"/>
    <col min="1584" max="1595" width="0" style="32" hidden="1" customWidth="1"/>
    <col min="1596" max="1792" width="11.42578125" style="32"/>
    <col min="1793" max="1793" width="0.140625" style="32" customWidth="1"/>
    <col min="1794" max="1794" width="3.7109375" style="32" bestFit="1" customWidth="1"/>
    <col min="1795" max="1795" width="4" style="32" bestFit="1" customWidth="1"/>
    <col min="1796" max="1796" width="41" style="32" customWidth="1"/>
    <col min="1797" max="1800" width="0" style="32" hidden="1" customWidth="1"/>
    <col min="1801" max="1801" width="14.28515625" style="32" customWidth="1"/>
    <col min="1802" max="1803" width="0" style="32" hidden="1" customWidth="1"/>
    <col min="1804" max="1804" width="17" style="32" customWidth="1"/>
    <col min="1805" max="1806" width="0" style="32" hidden="1" customWidth="1"/>
    <col min="1807" max="1807" width="14.28515625" style="32" customWidth="1"/>
    <col min="1808" max="1808" width="12.7109375" style="32" customWidth="1"/>
    <col min="1809" max="1809" width="14.140625" style="32" customWidth="1"/>
    <col min="1810" max="1811" width="0" style="32" hidden="1" customWidth="1"/>
    <col min="1812" max="1812" width="13.85546875" style="32" customWidth="1"/>
    <col min="1813" max="1815" width="0" style="32" hidden="1" customWidth="1"/>
    <col min="1816" max="1816" width="15.7109375" style="32" bestFit="1" customWidth="1"/>
    <col min="1817" max="1818" width="0" style="32" hidden="1" customWidth="1"/>
    <col min="1819" max="1819" width="13" style="32" customWidth="1"/>
    <col min="1820" max="1821" width="0" style="32" hidden="1" customWidth="1"/>
    <col min="1822" max="1822" width="16.5703125" style="32" customWidth="1"/>
    <col min="1823" max="1824" width="0" style="32" hidden="1" customWidth="1"/>
    <col min="1825" max="1825" width="13.85546875" style="32" customWidth="1"/>
    <col min="1826" max="1827" width="0" style="32" hidden="1" customWidth="1"/>
    <col min="1828" max="1828" width="13" style="32" customWidth="1"/>
    <col min="1829" max="1830" width="0" style="32" hidden="1" customWidth="1"/>
    <col min="1831" max="1831" width="14.85546875" style="32" customWidth="1"/>
    <col min="1832" max="1833" width="0" style="32" hidden="1" customWidth="1"/>
    <col min="1834" max="1834" width="13.85546875" style="32" customWidth="1"/>
    <col min="1835" max="1835" width="15.42578125" style="32" bestFit="1" customWidth="1"/>
    <col min="1836" max="1836" width="14" style="32" customWidth="1"/>
    <col min="1837" max="1837" width="46.28515625" style="32" customWidth="1"/>
    <col min="1838" max="1838" width="11.28515625" style="32" customWidth="1"/>
    <col min="1839" max="1839" width="11.42578125" style="32" customWidth="1"/>
    <col min="1840" max="1851" width="0" style="32" hidden="1" customWidth="1"/>
    <col min="1852" max="2048" width="11.42578125" style="32"/>
    <col min="2049" max="2049" width="0.140625" style="32" customWidth="1"/>
    <col min="2050" max="2050" width="3.7109375" style="32" bestFit="1" customWidth="1"/>
    <col min="2051" max="2051" width="4" style="32" bestFit="1" customWidth="1"/>
    <col min="2052" max="2052" width="41" style="32" customWidth="1"/>
    <col min="2053" max="2056" width="0" style="32" hidden="1" customWidth="1"/>
    <col min="2057" max="2057" width="14.28515625" style="32" customWidth="1"/>
    <col min="2058" max="2059" width="0" style="32" hidden="1" customWidth="1"/>
    <col min="2060" max="2060" width="17" style="32" customWidth="1"/>
    <col min="2061" max="2062" width="0" style="32" hidden="1" customWidth="1"/>
    <col min="2063" max="2063" width="14.28515625" style="32" customWidth="1"/>
    <col min="2064" max="2064" width="12.7109375" style="32" customWidth="1"/>
    <col min="2065" max="2065" width="14.140625" style="32" customWidth="1"/>
    <col min="2066" max="2067" width="0" style="32" hidden="1" customWidth="1"/>
    <col min="2068" max="2068" width="13.85546875" style="32" customWidth="1"/>
    <col min="2069" max="2071" width="0" style="32" hidden="1" customWidth="1"/>
    <col min="2072" max="2072" width="15.7109375" style="32" bestFit="1" customWidth="1"/>
    <col min="2073" max="2074" width="0" style="32" hidden="1" customWidth="1"/>
    <col min="2075" max="2075" width="13" style="32" customWidth="1"/>
    <col min="2076" max="2077" width="0" style="32" hidden="1" customWidth="1"/>
    <col min="2078" max="2078" width="16.5703125" style="32" customWidth="1"/>
    <col min="2079" max="2080" width="0" style="32" hidden="1" customWidth="1"/>
    <col min="2081" max="2081" width="13.85546875" style="32" customWidth="1"/>
    <col min="2082" max="2083" width="0" style="32" hidden="1" customWidth="1"/>
    <col min="2084" max="2084" width="13" style="32" customWidth="1"/>
    <col min="2085" max="2086" width="0" style="32" hidden="1" customWidth="1"/>
    <col min="2087" max="2087" width="14.85546875" style="32" customWidth="1"/>
    <col min="2088" max="2089" width="0" style="32" hidden="1" customWidth="1"/>
    <col min="2090" max="2090" width="13.85546875" style="32" customWidth="1"/>
    <col min="2091" max="2091" width="15.42578125" style="32" bestFit="1" customWidth="1"/>
    <col min="2092" max="2092" width="14" style="32" customWidth="1"/>
    <col min="2093" max="2093" width="46.28515625" style="32" customWidth="1"/>
    <col min="2094" max="2094" width="11.28515625" style="32" customWidth="1"/>
    <col min="2095" max="2095" width="11.42578125" style="32" customWidth="1"/>
    <col min="2096" max="2107" width="0" style="32" hidden="1" customWidth="1"/>
    <col min="2108" max="2304" width="11.42578125" style="32"/>
    <col min="2305" max="2305" width="0.140625" style="32" customWidth="1"/>
    <col min="2306" max="2306" width="3.7109375" style="32" bestFit="1" customWidth="1"/>
    <col min="2307" max="2307" width="4" style="32" bestFit="1" customWidth="1"/>
    <col min="2308" max="2308" width="41" style="32" customWidth="1"/>
    <col min="2309" max="2312" width="0" style="32" hidden="1" customWidth="1"/>
    <col min="2313" max="2313" width="14.28515625" style="32" customWidth="1"/>
    <col min="2314" max="2315" width="0" style="32" hidden="1" customWidth="1"/>
    <col min="2316" max="2316" width="17" style="32" customWidth="1"/>
    <col min="2317" max="2318" width="0" style="32" hidden="1" customWidth="1"/>
    <col min="2319" max="2319" width="14.28515625" style="32" customWidth="1"/>
    <col min="2320" max="2320" width="12.7109375" style="32" customWidth="1"/>
    <col min="2321" max="2321" width="14.140625" style="32" customWidth="1"/>
    <col min="2322" max="2323" width="0" style="32" hidden="1" customWidth="1"/>
    <col min="2324" max="2324" width="13.85546875" style="32" customWidth="1"/>
    <col min="2325" max="2327" width="0" style="32" hidden="1" customWidth="1"/>
    <col min="2328" max="2328" width="15.7109375" style="32" bestFit="1" customWidth="1"/>
    <col min="2329" max="2330" width="0" style="32" hidden="1" customWidth="1"/>
    <col min="2331" max="2331" width="13" style="32" customWidth="1"/>
    <col min="2332" max="2333" width="0" style="32" hidden="1" customWidth="1"/>
    <col min="2334" max="2334" width="16.5703125" style="32" customWidth="1"/>
    <col min="2335" max="2336" width="0" style="32" hidden="1" customWidth="1"/>
    <col min="2337" max="2337" width="13.85546875" style="32" customWidth="1"/>
    <col min="2338" max="2339" width="0" style="32" hidden="1" customWidth="1"/>
    <col min="2340" max="2340" width="13" style="32" customWidth="1"/>
    <col min="2341" max="2342" width="0" style="32" hidden="1" customWidth="1"/>
    <col min="2343" max="2343" width="14.85546875" style="32" customWidth="1"/>
    <col min="2344" max="2345" width="0" style="32" hidden="1" customWidth="1"/>
    <col min="2346" max="2346" width="13.85546875" style="32" customWidth="1"/>
    <col min="2347" max="2347" width="15.42578125" style="32" bestFit="1" customWidth="1"/>
    <col min="2348" max="2348" width="14" style="32" customWidth="1"/>
    <col min="2349" max="2349" width="46.28515625" style="32" customWidth="1"/>
    <col min="2350" max="2350" width="11.28515625" style="32" customWidth="1"/>
    <col min="2351" max="2351" width="11.42578125" style="32" customWidth="1"/>
    <col min="2352" max="2363" width="0" style="32" hidden="1" customWidth="1"/>
    <col min="2364" max="2560" width="11.42578125" style="32"/>
    <col min="2561" max="2561" width="0.140625" style="32" customWidth="1"/>
    <col min="2562" max="2562" width="3.7109375" style="32" bestFit="1" customWidth="1"/>
    <col min="2563" max="2563" width="4" style="32" bestFit="1" customWidth="1"/>
    <col min="2564" max="2564" width="41" style="32" customWidth="1"/>
    <col min="2565" max="2568" width="0" style="32" hidden="1" customWidth="1"/>
    <col min="2569" max="2569" width="14.28515625" style="32" customWidth="1"/>
    <col min="2570" max="2571" width="0" style="32" hidden="1" customWidth="1"/>
    <col min="2572" max="2572" width="17" style="32" customWidth="1"/>
    <col min="2573" max="2574" width="0" style="32" hidden="1" customWidth="1"/>
    <col min="2575" max="2575" width="14.28515625" style="32" customWidth="1"/>
    <col min="2576" max="2576" width="12.7109375" style="32" customWidth="1"/>
    <col min="2577" max="2577" width="14.140625" style="32" customWidth="1"/>
    <col min="2578" max="2579" width="0" style="32" hidden="1" customWidth="1"/>
    <col min="2580" max="2580" width="13.85546875" style="32" customWidth="1"/>
    <col min="2581" max="2583" width="0" style="32" hidden="1" customWidth="1"/>
    <col min="2584" max="2584" width="15.7109375" style="32" bestFit="1" customWidth="1"/>
    <col min="2585" max="2586" width="0" style="32" hidden="1" customWidth="1"/>
    <col min="2587" max="2587" width="13" style="32" customWidth="1"/>
    <col min="2588" max="2589" width="0" style="32" hidden="1" customWidth="1"/>
    <col min="2590" max="2590" width="16.5703125" style="32" customWidth="1"/>
    <col min="2591" max="2592" width="0" style="32" hidden="1" customWidth="1"/>
    <col min="2593" max="2593" width="13.85546875" style="32" customWidth="1"/>
    <col min="2594" max="2595" width="0" style="32" hidden="1" customWidth="1"/>
    <col min="2596" max="2596" width="13" style="32" customWidth="1"/>
    <col min="2597" max="2598" width="0" style="32" hidden="1" customWidth="1"/>
    <col min="2599" max="2599" width="14.85546875" style="32" customWidth="1"/>
    <col min="2600" max="2601" width="0" style="32" hidden="1" customWidth="1"/>
    <col min="2602" max="2602" width="13.85546875" style="32" customWidth="1"/>
    <col min="2603" max="2603" width="15.42578125" style="32" bestFit="1" customWidth="1"/>
    <col min="2604" max="2604" width="14" style="32" customWidth="1"/>
    <col min="2605" max="2605" width="46.28515625" style="32" customWidth="1"/>
    <col min="2606" max="2606" width="11.28515625" style="32" customWidth="1"/>
    <col min="2607" max="2607" width="11.42578125" style="32" customWidth="1"/>
    <col min="2608" max="2619" width="0" style="32" hidden="1" customWidth="1"/>
    <col min="2620" max="2816" width="11.42578125" style="32"/>
    <col min="2817" max="2817" width="0.140625" style="32" customWidth="1"/>
    <col min="2818" max="2818" width="3.7109375" style="32" bestFit="1" customWidth="1"/>
    <col min="2819" max="2819" width="4" style="32" bestFit="1" customWidth="1"/>
    <col min="2820" max="2820" width="41" style="32" customWidth="1"/>
    <col min="2821" max="2824" width="0" style="32" hidden="1" customWidth="1"/>
    <col min="2825" max="2825" width="14.28515625" style="32" customWidth="1"/>
    <col min="2826" max="2827" width="0" style="32" hidden="1" customWidth="1"/>
    <col min="2828" max="2828" width="17" style="32" customWidth="1"/>
    <col min="2829" max="2830" width="0" style="32" hidden="1" customWidth="1"/>
    <col min="2831" max="2831" width="14.28515625" style="32" customWidth="1"/>
    <col min="2832" max="2832" width="12.7109375" style="32" customWidth="1"/>
    <col min="2833" max="2833" width="14.140625" style="32" customWidth="1"/>
    <col min="2834" max="2835" width="0" style="32" hidden="1" customWidth="1"/>
    <col min="2836" max="2836" width="13.85546875" style="32" customWidth="1"/>
    <col min="2837" max="2839" width="0" style="32" hidden="1" customWidth="1"/>
    <col min="2840" max="2840" width="15.7109375" style="32" bestFit="1" customWidth="1"/>
    <col min="2841" max="2842" width="0" style="32" hidden="1" customWidth="1"/>
    <col min="2843" max="2843" width="13" style="32" customWidth="1"/>
    <col min="2844" max="2845" width="0" style="32" hidden="1" customWidth="1"/>
    <col min="2846" max="2846" width="16.5703125" style="32" customWidth="1"/>
    <col min="2847" max="2848" width="0" style="32" hidden="1" customWidth="1"/>
    <col min="2849" max="2849" width="13.85546875" style="32" customWidth="1"/>
    <col min="2850" max="2851" width="0" style="32" hidden="1" customWidth="1"/>
    <col min="2852" max="2852" width="13" style="32" customWidth="1"/>
    <col min="2853" max="2854" width="0" style="32" hidden="1" customWidth="1"/>
    <col min="2855" max="2855" width="14.85546875" style="32" customWidth="1"/>
    <col min="2856" max="2857" width="0" style="32" hidden="1" customWidth="1"/>
    <col min="2858" max="2858" width="13.85546875" style="32" customWidth="1"/>
    <col min="2859" max="2859" width="15.42578125" style="32" bestFit="1" customWidth="1"/>
    <col min="2860" max="2860" width="14" style="32" customWidth="1"/>
    <col min="2861" max="2861" width="46.28515625" style="32" customWidth="1"/>
    <col min="2862" max="2862" width="11.28515625" style="32" customWidth="1"/>
    <col min="2863" max="2863" width="11.42578125" style="32" customWidth="1"/>
    <col min="2864" max="2875" width="0" style="32" hidden="1" customWidth="1"/>
    <col min="2876" max="3072" width="11.42578125" style="32"/>
    <col min="3073" max="3073" width="0.140625" style="32" customWidth="1"/>
    <col min="3074" max="3074" width="3.7109375" style="32" bestFit="1" customWidth="1"/>
    <col min="3075" max="3075" width="4" style="32" bestFit="1" customWidth="1"/>
    <col min="3076" max="3076" width="41" style="32" customWidth="1"/>
    <col min="3077" max="3080" width="0" style="32" hidden="1" customWidth="1"/>
    <col min="3081" max="3081" width="14.28515625" style="32" customWidth="1"/>
    <col min="3082" max="3083" width="0" style="32" hidden="1" customWidth="1"/>
    <col min="3084" max="3084" width="17" style="32" customWidth="1"/>
    <col min="3085" max="3086" width="0" style="32" hidden="1" customWidth="1"/>
    <col min="3087" max="3087" width="14.28515625" style="32" customWidth="1"/>
    <col min="3088" max="3088" width="12.7109375" style="32" customWidth="1"/>
    <col min="3089" max="3089" width="14.140625" style="32" customWidth="1"/>
    <col min="3090" max="3091" width="0" style="32" hidden="1" customWidth="1"/>
    <col min="3092" max="3092" width="13.85546875" style="32" customWidth="1"/>
    <col min="3093" max="3095" width="0" style="32" hidden="1" customWidth="1"/>
    <col min="3096" max="3096" width="15.7109375" style="32" bestFit="1" customWidth="1"/>
    <col min="3097" max="3098" width="0" style="32" hidden="1" customWidth="1"/>
    <col min="3099" max="3099" width="13" style="32" customWidth="1"/>
    <col min="3100" max="3101" width="0" style="32" hidden="1" customWidth="1"/>
    <col min="3102" max="3102" width="16.5703125" style="32" customWidth="1"/>
    <col min="3103" max="3104" width="0" style="32" hidden="1" customWidth="1"/>
    <col min="3105" max="3105" width="13.85546875" style="32" customWidth="1"/>
    <col min="3106" max="3107" width="0" style="32" hidden="1" customWidth="1"/>
    <col min="3108" max="3108" width="13" style="32" customWidth="1"/>
    <col min="3109" max="3110" width="0" style="32" hidden="1" customWidth="1"/>
    <col min="3111" max="3111" width="14.85546875" style="32" customWidth="1"/>
    <col min="3112" max="3113" width="0" style="32" hidden="1" customWidth="1"/>
    <col min="3114" max="3114" width="13.85546875" style="32" customWidth="1"/>
    <col min="3115" max="3115" width="15.42578125" style="32" bestFit="1" customWidth="1"/>
    <col min="3116" max="3116" width="14" style="32" customWidth="1"/>
    <col min="3117" max="3117" width="46.28515625" style="32" customWidth="1"/>
    <col min="3118" max="3118" width="11.28515625" style="32" customWidth="1"/>
    <col min="3119" max="3119" width="11.42578125" style="32" customWidth="1"/>
    <col min="3120" max="3131" width="0" style="32" hidden="1" customWidth="1"/>
    <col min="3132" max="3328" width="11.42578125" style="32"/>
    <col min="3329" max="3329" width="0.140625" style="32" customWidth="1"/>
    <col min="3330" max="3330" width="3.7109375" style="32" bestFit="1" customWidth="1"/>
    <col min="3331" max="3331" width="4" style="32" bestFit="1" customWidth="1"/>
    <col min="3332" max="3332" width="41" style="32" customWidth="1"/>
    <col min="3333" max="3336" width="0" style="32" hidden="1" customWidth="1"/>
    <col min="3337" max="3337" width="14.28515625" style="32" customWidth="1"/>
    <col min="3338" max="3339" width="0" style="32" hidden="1" customWidth="1"/>
    <col min="3340" max="3340" width="17" style="32" customWidth="1"/>
    <col min="3341" max="3342" width="0" style="32" hidden="1" customWidth="1"/>
    <col min="3343" max="3343" width="14.28515625" style="32" customWidth="1"/>
    <col min="3344" max="3344" width="12.7109375" style="32" customWidth="1"/>
    <col min="3345" max="3345" width="14.140625" style="32" customWidth="1"/>
    <col min="3346" max="3347" width="0" style="32" hidden="1" customWidth="1"/>
    <col min="3348" max="3348" width="13.85546875" style="32" customWidth="1"/>
    <col min="3349" max="3351" width="0" style="32" hidden="1" customWidth="1"/>
    <col min="3352" max="3352" width="15.7109375" style="32" bestFit="1" customWidth="1"/>
    <col min="3353" max="3354" width="0" style="32" hidden="1" customWidth="1"/>
    <col min="3355" max="3355" width="13" style="32" customWidth="1"/>
    <col min="3356" max="3357" width="0" style="32" hidden="1" customWidth="1"/>
    <col min="3358" max="3358" width="16.5703125" style="32" customWidth="1"/>
    <col min="3359" max="3360" width="0" style="32" hidden="1" customWidth="1"/>
    <col min="3361" max="3361" width="13.85546875" style="32" customWidth="1"/>
    <col min="3362" max="3363" width="0" style="32" hidden="1" customWidth="1"/>
    <col min="3364" max="3364" width="13" style="32" customWidth="1"/>
    <col min="3365" max="3366" width="0" style="32" hidden="1" customWidth="1"/>
    <col min="3367" max="3367" width="14.85546875" style="32" customWidth="1"/>
    <col min="3368" max="3369" width="0" style="32" hidden="1" customWidth="1"/>
    <col min="3370" max="3370" width="13.85546875" style="32" customWidth="1"/>
    <col min="3371" max="3371" width="15.42578125" style="32" bestFit="1" customWidth="1"/>
    <col min="3372" max="3372" width="14" style="32" customWidth="1"/>
    <col min="3373" max="3373" width="46.28515625" style="32" customWidth="1"/>
    <col min="3374" max="3374" width="11.28515625" style="32" customWidth="1"/>
    <col min="3375" max="3375" width="11.42578125" style="32" customWidth="1"/>
    <col min="3376" max="3387" width="0" style="32" hidden="1" customWidth="1"/>
    <col min="3388" max="3584" width="11.42578125" style="32"/>
    <col min="3585" max="3585" width="0.140625" style="32" customWidth="1"/>
    <col min="3586" max="3586" width="3.7109375" style="32" bestFit="1" customWidth="1"/>
    <col min="3587" max="3587" width="4" style="32" bestFit="1" customWidth="1"/>
    <col min="3588" max="3588" width="41" style="32" customWidth="1"/>
    <col min="3589" max="3592" width="0" style="32" hidden="1" customWidth="1"/>
    <col min="3593" max="3593" width="14.28515625" style="32" customWidth="1"/>
    <col min="3594" max="3595" width="0" style="32" hidden="1" customWidth="1"/>
    <col min="3596" max="3596" width="17" style="32" customWidth="1"/>
    <col min="3597" max="3598" width="0" style="32" hidden="1" customWidth="1"/>
    <col min="3599" max="3599" width="14.28515625" style="32" customWidth="1"/>
    <col min="3600" max="3600" width="12.7109375" style="32" customWidth="1"/>
    <col min="3601" max="3601" width="14.140625" style="32" customWidth="1"/>
    <col min="3602" max="3603" width="0" style="32" hidden="1" customWidth="1"/>
    <col min="3604" max="3604" width="13.85546875" style="32" customWidth="1"/>
    <col min="3605" max="3607" width="0" style="32" hidden="1" customWidth="1"/>
    <col min="3608" max="3608" width="15.7109375" style="32" bestFit="1" customWidth="1"/>
    <col min="3609" max="3610" width="0" style="32" hidden="1" customWidth="1"/>
    <col min="3611" max="3611" width="13" style="32" customWidth="1"/>
    <col min="3612" max="3613" width="0" style="32" hidden="1" customWidth="1"/>
    <col min="3614" max="3614" width="16.5703125" style="32" customWidth="1"/>
    <col min="3615" max="3616" width="0" style="32" hidden="1" customWidth="1"/>
    <col min="3617" max="3617" width="13.85546875" style="32" customWidth="1"/>
    <col min="3618" max="3619" width="0" style="32" hidden="1" customWidth="1"/>
    <col min="3620" max="3620" width="13" style="32" customWidth="1"/>
    <col min="3621" max="3622" width="0" style="32" hidden="1" customWidth="1"/>
    <col min="3623" max="3623" width="14.85546875" style="32" customWidth="1"/>
    <col min="3624" max="3625" width="0" style="32" hidden="1" customWidth="1"/>
    <col min="3626" max="3626" width="13.85546875" style="32" customWidth="1"/>
    <col min="3627" max="3627" width="15.42578125" style="32" bestFit="1" customWidth="1"/>
    <col min="3628" max="3628" width="14" style="32" customWidth="1"/>
    <col min="3629" max="3629" width="46.28515625" style="32" customWidth="1"/>
    <col min="3630" max="3630" width="11.28515625" style="32" customWidth="1"/>
    <col min="3631" max="3631" width="11.42578125" style="32" customWidth="1"/>
    <col min="3632" max="3643" width="0" style="32" hidden="1" customWidth="1"/>
    <col min="3644" max="3840" width="11.42578125" style="32"/>
    <col min="3841" max="3841" width="0.140625" style="32" customWidth="1"/>
    <col min="3842" max="3842" width="3.7109375" style="32" bestFit="1" customWidth="1"/>
    <col min="3843" max="3843" width="4" style="32" bestFit="1" customWidth="1"/>
    <col min="3844" max="3844" width="41" style="32" customWidth="1"/>
    <col min="3845" max="3848" width="0" style="32" hidden="1" customWidth="1"/>
    <col min="3849" max="3849" width="14.28515625" style="32" customWidth="1"/>
    <col min="3850" max="3851" width="0" style="32" hidden="1" customWidth="1"/>
    <col min="3852" max="3852" width="17" style="32" customWidth="1"/>
    <col min="3853" max="3854" width="0" style="32" hidden="1" customWidth="1"/>
    <col min="3855" max="3855" width="14.28515625" style="32" customWidth="1"/>
    <col min="3856" max="3856" width="12.7109375" style="32" customWidth="1"/>
    <col min="3857" max="3857" width="14.140625" style="32" customWidth="1"/>
    <col min="3858" max="3859" width="0" style="32" hidden="1" customWidth="1"/>
    <col min="3860" max="3860" width="13.85546875" style="32" customWidth="1"/>
    <col min="3861" max="3863" width="0" style="32" hidden="1" customWidth="1"/>
    <col min="3864" max="3864" width="15.7109375" style="32" bestFit="1" customWidth="1"/>
    <col min="3865" max="3866" width="0" style="32" hidden="1" customWidth="1"/>
    <col min="3867" max="3867" width="13" style="32" customWidth="1"/>
    <col min="3868" max="3869" width="0" style="32" hidden="1" customWidth="1"/>
    <col min="3870" max="3870" width="16.5703125" style="32" customWidth="1"/>
    <col min="3871" max="3872" width="0" style="32" hidden="1" customWidth="1"/>
    <col min="3873" max="3873" width="13.85546875" style="32" customWidth="1"/>
    <col min="3874" max="3875" width="0" style="32" hidden="1" customWidth="1"/>
    <col min="3876" max="3876" width="13" style="32" customWidth="1"/>
    <col min="3877" max="3878" width="0" style="32" hidden="1" customWidth="1"/>
    <col min="3879" max="3879" width="14.85546875" style="32" customWidth="1"/>
    <col min="3880" max="3881" width="0" style="32" hidden="1" customWidth="1"/>
    <col min="3882" max="3882" width="13.85546875" style="32" customWidth="1"/>
    <col min="3883" max="3883" width="15.42578125" style="32" bestFit="1" customWidth="1"/>
    <col min="3884" max="3884" width="14" style="32" customWidth="1"/>
    <col min="3885" max="3885" width="46.28515625" style="32" customWidth="1"/>
    <col min="3886" max="3886" width="11.28515625" style="32" customWidth="1"/>
    <col min="3887" max="3887" width="11.42578125" style="32" customWidth="1"/>
    <col min="3888" max="3899" width="0" style="32" hidden="1" customWidth="1"/>
    <col min="3900" max="4096" width="11.42578125" style="32"/>
    <col min="4097" max="4097" width="0.140625" style="32" customWidth="1"/>
    <col min="4098" max="4098" width="3.7109375" style="32" bestFit="1" customWidth="1"/>
    <col min="4099" max="4099" width="4" style="32" bestFit="1" customWidth="1"/>
    <col min="4100" max="4100" width="41" style="32" customWidth="1"/>
    <col min="4101" max="4104" width="0" style="32" hidden="1" customWidth="1"/>
    <col min="4105" max="4105" width="14.28515625" style="32" customWidth="1"/>
    <col min="4106" max="4107" width="0" style="32" hidden="1" customWidth="1"/>
    <col min="4108" max="4108" width="17" style="32" customWidth="1"/>
    <col min="4109" max="4110" width="0" style="32" hidden="1" customWidth="1"/>
    <col min="4111" max="4111" width="14.28515625" style="32" customWidth="1"/>
    <col min="4112" max="4112" width="12.7109375" style="32" customWidth="1"/>
    <col min="4113" max="4113" width="14.140625" style="32" customWidth="1"/>
    <col min="4114" max="4115" width="0" style="32" hidden="1" customWidth="1"/>
    <col min="4116" max="4116" width="13.85546875" style="32" customWidth="1"/>
    <col min="4117" max="4119" width="0" style="32" hidden="1" customWidth="1"/>
    <col min="4120" max="4120" width="15.7109375" style="32" bestFit="1" customWidth="1"/>
    <col min="4121" max="4122" width="0" style="32" hidden="1" customWidth="1"/>
    <col min="4123" max="4123" width="13" style="32" customWidth="1"/>
    <col min="4124" max="4125" width="0" style="32" hidden="1" customWidth="1"/>
    <col min="4126" max="4126" width="16.5703125" style="32" customWidth="1"/>
    <col min="4127" max="4128" width="0" style="32" hidden="1" customWidth="1"/>
    <col min="4129" max="4129" width="13.85546875" style="32" customWidth="1"/>
    <col min="4130" max="4131" width="0" style="32" hidden="1" customWidth="1"/>
    <col min="4132" max="4132" width="13" style="32" customWidth="1"/>
    <col min="4133" max="4134" width="0" style="32" hidden="1" customWidth="1"/>
    <col min="4135" max="4135" width="14.85546875" style="32" customWidth="1"/>
    <col min="4136" max="4137" width="0" style="32" hidden="1" customWidth="1"/>
    <col min="4138" max="4138" width="13.85546875" style="32" customWidth="1"/>
    <col min="4139" max="4139" width="15.42578125" style="32" bestFit="1" customWidth="1"/>
    <col min="4140" max="4140" width="14" style="32" customWidth="1"/>
    <col min="4141" max="4141" width="46.28515625" style="32" customWidth="1"/>
    <col min="4142" max="4142" width="11.28515625" style="32" customWidth="1"/>
    <col min="4143" max="4143" width="11.42578125" style="32" customWidth="1"/>
    <col min="4144" max="4155" width="0" style="32" hidden="1" customWidth="1"/>
    <col min="4156" max="4352" width="11.42578125" style="32"/>
    <col min="4353" max="4353" width="0.140625" style="32" customWidth="1"/>
    <col min="4354" max="4354" width="3.7109375" style="32" bestFit="1" customWidth="1"/>
    <col min="4355" max="4355" width="4" style="32" bestFit="1" customWidth="1"/>
    <col min="4356" max="4356" width="41" style="32" customWidth="1"/>
    <col min="4357" max="4360" width="0" style="32" hidden="1" customWidth="1"/>
    <col min="4361" max="4361" width="14.28515625" style="32" customWidth="1"/>
    <col min="4362" max="4363" width="0" style="32" hidden="1" customWidth="1"/>
    <col min="4364" max="4364" width="17" style="32" customWidth="1"/>
    <col min="4365" max="4366" width="0" style="32" hidden="1" customWidth="1"/>
    <col min="4367" max="4367" width="14.28515625" style="32" customWidth="1"/>
    <col min="4368" max="4368" width="12.7109375" style="32" customWidth="1"/>
    <col min="4369" max="4369" width="14.140625" style="32" customWidth="1"/>
    <col min="4370" max="4371" width="0" style="32" hidden="1" customWidth="1"/>
    <col min="4372" max="4372" width="13.85546875" style="32" customWidth="1"/>
    <col min="4373" max="4375" width="0" style="32" hidden="1" customWidth="1"/>
    <col min="4376" max="4376" width="15.7109375" style="32" bestFit="1" customWidth="1"/>
    <col min="4377" max="4378" width="0" style="32" hidden="1" customWidth="1"/>
    <col min="4379" max="4379" width="13" style="32" customWidth="1"/>
    <col min="4380" max="4381" width="0" style="32" hidden="1" customWidth="1"/>
    <col min="4382" max="4382" width="16.5703125" style="32" customWidth="1"/>
    <col min="4383" max="4384" width="0" style="32" hidden="1" customWidth="1"/>
    <col min="4385" max="4385" width="13.85546875" style="32" customWidth="1"/>
    <col min="4386" max="4387" width="0" style="32" hidden="1" customWidth="1"/>
    <col min="4388" max="4388" width="13" style="32" customWidth="1"/>
    <col min="4389" max="4390" width="0" style="32" hidden="1" customWidth="1"/>
    <col min="4391" max="4391" width="14.85546875" style="32" customWidth="1"/>
    <col min="4392" max="4393" width="0" style="32" hidden="1" customWidth="1"/>
    <col min="4394" max="4394" width="13.85546875" style="32" customWidth="1"/>
    <col min="4395" max="4395" width="15.42578125" style="32" bestFit="1" customWidth="1"/>
    <col min="4396" max="4396" width="14" style="32" customWidth="1"/>
    <col min="4397" max="4397" width="46.28515625" style="32" customWidth="1"/>
    <col min="4398" max="4398" width="11.28515625" style="32" customWidth="1"/>
    <col min="4399" max="4399" width="11.42578125" style="32" customWidth="1"/>
    <col min="4400" max="4411" width="0" style="32" hidden="1" customWidth="1"/>
    <col min="4412" max="4608" width="11.42578125" style="32"/>
    <col min="4609" max="4609" width="0.140625" style="32" customWidth="1"/>
    <col min="4610" max="4610" width="3.7109375" style="32" bestFit="1" customWidth="1"/>
    <col min="4611" max="4611" width="4" style="32" bestFit="1" customWidth="1"/>
    <col min="4612" max="4612" width="41" style="32" customWidth="1"/>
    <col min="4613" max="4616" width="0" style="32" hidden="1" customWidth="1"/>
    <col min="4617" max="4617" width="14.28515625" style="32" customWidth="1"/>
    <col min="4618" max="4619" width="0" style="32" hidden="1" customWidth="1"/>
    <col min="4620" max="4620" width="17" style="32" customWidth="1"/>
    <col min="4621" max="4622" width="0" style="32" hidden="1" customWidth="1"/>
    <col min="4623" max="4623" width="14.28515625" style="32" customWidth="1"/>
    <col min="4624" max="4624" width="12.7109375" style="32" customWidth="1"/>
    <col min="4625" max="4625" width="14.140625" style="32" customWidth="1"/>
    <col min="4626" max="4627" width="0" style="32" hidden="1" customWidth="1"/>
    <col min="4628" max="4628" width="13.85546875" style="32" customWidth="1"/>
    <col min="4629" max="4631" width="0" style="32" hidden="1" customWidth="1"/>
    <col min="4632" max="4632" width="15.7109375" style="32" bestFit="1" customWidth="1"/>
    <col min="4633" max="4634" width="0" style="32" hidden="1" customWidth="1"/>
    <col min="4635" max="4635" width="13" style="32" customWidth="1"/>
    <col min="4636" max="4637" width="0" style="32" hidden="1" customWidth="1"/>
    <col min="4638" max="4638" width="16.5703125" style="32" customWidth="1"/>
    <col min="4639" max="4640" width="0" style="32" hidden="1" customWidth="1"/>
    <col min="4641" max="4641" width="13.85546875" style="32" customWidth="1"/>
    <col min="4642" max="4643" width="0" style="32" hidden="1" customWidth="1"/>
    <col min="4644" max="4644" width="13" style="32" customWidth="1"/>
    <col min="4645" max="4646" width="0" style="32" hidden="1" customWidth="1"/>
    <col min="4647" max="4647" width="14.85546875" style="32" customWidth="1"/>
    <col min="4648" max="4649" width="0" style="32" hidden="1" customWidth="1"/>
    <col min="4650" max="4650" width="13.85546875" style="32" customWidth="1"/>
    <col min="4651" max="4651" width="15.42578125" style="32" bestFit="1" customWidth="1"/>
    <col min="4652" max="4652" width="14" style="32" customWidth="1"/>
    <col min="4653" max="4653" width="46.28515625" style="32" customWidth="1"/>
    <col min="4654" max="4654" width="11.28515625" style="32" customWidth="1"/>
    <col min="4655" max="4655" width="11.42578125" style="32" customWidth="1"/>
    <col min="4656" max="4667" width="0" style="32" hidden="1" customWidth="1"/>
    <col min="4668" max="4864" width="11.42578125" style="32"/>
    <col min="4865" max="4865" width="0.140625" style="32" customWidth="1"/>
    <col min="4866" max="4866" width="3.7109375" style="32" bestFit="1" customWidth="1"/>
    <col min="4867" max="4867" width="4" style="32" bestFit="1" customWidth="1"/>
    <col min="4868" max="4868" width="41" style="32" customWidth="1"/>
    <col min="4869" max="4872" width="0" style="32" hidden="1" customWidth="1"/>
    <col min="4873" max="4873" width="14.28515625" style="32" customWidth="1"/>
    <col min="4874" max="4875" width="0" style="32" hidden="1" customWidth="1"/>
    <col min="4876" max="4876" width="17" style="32" customWidth="1"/>
    <col min="4877" max="4878" width="0" style="32" hidden="1" customWidth="1"/>
    <col min="4879" max="4879" width="14.28515625" style="32" customWidth="1"/>
    <col min="4880" max="4880" width="12.7109375" style="32" customWidth="1"/>
    <col min="4881" max="4881" width="14.140625" style="32" customWidth="1"/>
    <col min="4882" max="4883" width="0" style="32" hidden="1" customWidth="1"/>
    <col min="4884" max="4884" width="13.85546875" style="32" customWidth="1"/>
    <col min="4885" max="4887" width="0" style="32" hidden="1" customWidth="1"/>
    <col min="4888" max="4888" width="15.7109375" style="32" bestFit="1" customWidth="1"/>
    <col min="4889" max="4890" width="0" style="32" hidden="1" customWidth="1"/>
    <col min="4891" max="4891" width="13" style="32" customWidth="1"/>
    <col min="4892" max="4893" width="0" style="32" hidden="1" customWidth="1"/>
    <col min="4894" max="4894" width="16.5703125" style="32" customWidth="1"/>
    <col min="4895" max="4896" width="0" style="32" hidden="1" customWidth="1"/>
    <col min="4897" max="4897" width="13.85546875" style="32" customWidth="1"/>
    <col min="4898" max="4899" width="0" style="32" hidden="1" customWidth="1"/>
    <col min="4900" max="4900" width="13" style="32" customWidth="1"/>
    <col min="4901" max="4902" width="0" style="32" hidden="1" customWidth="1"/>
    <col min="4903" max="4903" width="14.85546875" style="32" customWidth="1"/>
    <col min="4904" max="4905" width="0" style="32" hidden="1" customWidth="1"/>
    <col min="4906" max="4906" width="13.85546875" style="32" customWidth="1"/>
    <col min="4907" max="4907" width="15.42578125" style="32" bestFit="1" customWidth="1"/>
    <col min="4908" max="4908" width="14" style="32" customWidth="1"/>
    <col min="4909" max="4909" width="46.28515625" style="32" customWidth="1"/>
    <col min="4910" max="4910" width="11.28515625" style="32" customWidth="1"/>
    <col min="4911" max="4911" width="11.42578125" style="32" customWidth="1"/>
    <col min="4912" max="4923" width="0" style="32" hidden="1" customWidth="1"/>
    <col min="4924" max="5120" width="11.42578125" style="32"/>
    <col min="5121" max="5121" width="0.140625" style="32" customWidth="1"/>
    <col min="5122" max="5122" width="3.7109375" style="32" bestFit="1" customWidth="1"/>
    <col min="5123" max="5123" width="4" style="32" bestFit="1" customWidth="1"/>
    <col min="5124" max="5124" width="41" style="32" customWidth="1"/>
    <col min="5125" max="5128" width="0" style="32" hidden="1" customWidth="1"/>
    <col min="5129" max="5129" width="14.28515625" style="32" customWidth="1"/>
    <col min="5130" max="5131" width="0" style="32" hidden="1" customWidth="1"/>
    <col min="5132" max="5132" width="17" style="32" customWidth="1"/>
    <col min="5133" max="5134" width="0" style="32" hidden="1" customWidth="1"/>
    <col min="5135" max="5135" width="14.28515625" style="32" customWidth="1"/>
    <col min="5136" max="5136" width="12.7109375" style="32" customWidth="1"/>
    <col min="5137" max="5137" width="14.140625" style="32" customWidth="1"/>
    <col min="5138" max="5139" width="0" style="32" hidden="1" customWidth="1"/>
    <col min="5140" max="5140" width="13.85546875" style="32" customWidth="1"/>
    <col min="5141" max="5143" width="0" style="32" hidden="1" customWidth="1"/>
    <col min="5144" max="5144" width="15.7109375" style="32" bestFit="1" customWidth="1"/>
    <col min="5145" max="5146" width="0" style="32" hidden="1" customWidth="1"/>
    <col min="5147" max="5147" width="13" style="32" customWidth="1"/>
    <col min="5148" max="5149" width="0" style="32" hidden="1" customWidth="1"/>
    <col min="5150" max="5150" width="16.5703125" style="32" customWidth="1"/>
    <col min="5151" max="5152" width="0" style="32" hidden="1" customWidth="1"/>
    <col min="5153" max="5153" width="13.85546875" style="32" customWidth="1"/>
    <col min="5154" max="5155" width="0" style="32" hidden="1" customWidth="1"/>
    <col min="5156" max="5156" width="13" style="32" customWidth="1"/>
    <col min="5157" max="5158" width="0" style="32" hidden="1" customWidth="1"/>
    <col min="5159" max="5159" width="14.85546875" style="32" customWidth="1"/>
    <col min="5160" max="5161" width="0" style="32" hidden="1" customWidth="1"/>
    <col min="5162" max="5162" width="13.85546875" style="32" customWidth="1"/>
    <col min="5163" max="5163" width="15.42578125" style="32" bestFit="1" customWidth="1"/>
    <col min="5164" max="5164" width="14" style="32" customWidth="1"/>
    <col min="5165" max="5165" width="46.28515625" style="32" customWidth="1"/>
    <col min="5166" max="5166" width="11.28515625" style="32" customWidth="1"/>
    <col min="5167" max="5167" width="11.42578125" style="32" customWidth="1"/>
    <col min="5168" max="5179" width="0" style="32" hidden="1" customWidth="1"/>
    <col min="5180" max="5376" width="11.42578125" style="32"/>
    <col min="5377" max="5377" width="0.140625" style="32" customWidth="1"/>
    <col min="5378" max="5378" width="3.7109375" style="32" bestFit="1" customWidth="1"/>
    <col min="5379" max="5379" width="4" style="32" bestFit="1" customWidth="1"/>
    <col min="5380" max="5380" width="41" style="32" customWidth="1"/>
    <col min="5381" max="5384" width="0" style="32" hidden="1" customWidth="1"/>
    <col min="5385" max="5385" width="14.28515625" style="32" customWidth="1"/>
    <col min="5386" max="5387" width="0" style="32" hidden="1" customWidth="1"/>
    <col min="5388" max="5388" width="17" style="32" customWidth="1"/>
    <col min="5389" max="5390" width="0" style="32" hidden="1" customWidth="1"/>
    <col min="5391" max="5391" width="14.28515625" style="32" customWidth="1"/>
    <col min="5392" max="5392" width="12.7109375" style="32" customWidth="1"/>
    <col min="5393" max="5393" width="14.140625" style="32" customWidth="1"/>
    <col min="5394" max="5395" width="0" style="32" hidden="1" customWidth="1"/>
    <col min="5396" max="5396" width="13.85546875" style="32" customWidth="1"/>
    <col min="5397" max="5399" width="0" style="32" hidden="1" customWidth="1"/>
    <col min="5400" max="5400" width="15.7109375" style="32" bestFit="1" customWidth="1"/>
    <col min="5401" max="5402" width="0" style="32" hidden="1" customWidth="1"/>
    <col min="5403" max="5403" width="13" style="32" customWidth="1"/>
    <col min="5404" max="5405" width="0" style="32" hidden="1" customWidth="1"/>
    <col min="5406" max="5406" width="16.5703125" style="32" customWidth="1"/>
    <col min="5407" max="5408" width="0" style="32" hidden="1" customWidth="1"/>
    <col min="5409" max="5409" width="13.85546875" style="32" customWidth="1"/>
    <col min="5410" max="5411" width="0" style="32" hidden="1" customWidth="1"/>
    <col min="5412" max="5412" width="13" style="32" customWidth="1"/>
    <col min="5413" max="5414" width="0" style="32" hidden="1" customWidth="1"/>
    <col min="5415" max="5415" width="14.85546875" style="32" customWidth="1"/>
    <col min="5416" max="5417" width="0" style="32" hidden="1" customWidth="1"/>
    <col min="5418" max="5418" width="13.85546875" style="32" customWidth="1"/>
    <col min="5419" max="5419" width="15.42578125" style="32" bestFit="1" customWidth="1"/>
    <col min="5420" max="5420" width="14" style="32" customWidth="1"/>
    <col min="5421" max="5421" width="46.28515625" style="32" customWidth="1"/>
    <col min="5422" max="5422" width="11.28515625" style="32" customWidth="1"/>
    <col min="5423" max="5423" width="11.42578125" style="32" customWidth="1"/>
    <col min="5424" max="5435" width="0" style="32" hidden="1" customWidth="1"/>
    <col min="5436" max="5632" width="11.42578125" style="32"/>
    <col min="5633" max="5633" width="0.140625" style="32" customWidth="1"/>
    <col min="5634" max="5634" width="3.7109375" style="32" bestFit="1" customWidth="1"/>
    <col min="5635" max="5635" width="4" style="32" bestFit="1" customWidth="1"/>
    <col min="5636" max="5636" width="41" style="32" customWidth="1"/>
    <col min="5637" max="5640" width="0" style="32" hidden="1" customWidth="1"/>
    <col min="5641" max="5641" width="14.28515625" style="32" customWidth="1"/>
    <col min="5642" max="5643" width="0" style="32" hidden="1" customWidth="1"/>
    <col min="5644" max="5644" width="17" style="32" customWidth="1"/>
    <col min="5645" max="5646" width="0" style="32" hidden="1" customWidth="1"/>
    <col min="5647" max="5647" width="14.28515625" style="32" customWidth="1"/>
    <col min="5648" max="5648" width="12.7109375" style="32" customWidth="1"/>
    <col min="5649" max="5649" width="14.140625" style="32" customWidth="1"/>
    <col min="5650" max="5651" width="0" style="32" hidden="1" customWidth="1"/>
    <col min="5652" max="5652" width="13.85546875" style="32" customWidth="1"/>
    <col min="5653" max="5655" width="0" style="32" hidden="1" customWidth="1"/>
    <col min="5656" max="5656" width="15.7109375" style="32" bestFit="1" customWidth="1"/>
    <col min="5657" max="5658" width="0" style="32" hidden="1" customWidth="1"/>
    <col min="5659" max="5659" width="13" style="32" customWidth="1"/>
    <col min="5660" max="5661" width="0" style="32" hidden="1" customWidth="1"/>
    <col min="5662" max="5662" width="16.5703125" style="32" customWidth="1"/>
    <col min="5663" max="5664" width="0" style="32" hidden="1" customWidth="1"/>
    <col min="5665" max="5665" width="13.85546875" style="32" customWidth="1"/>
    <col min="5666" max="5667" width="0" style="32" hidden="1" customWidth="1"/>
    <col min="5668" max="5668" width="13" style="32" customWidth="1"/>
    <col min="5669" max="5670" width="0" style="32" hidden="1" customWidth="1"/>
    <col min="5671" max="5671" width="14.85546875" style="32" customWidth="1"/>
    <col min="5672" max="5673" width="0" style="32" hidden="1" customWidth="1"/>
    <col min="5674" max="5674" width="13.85546875" style="32" customWidth="1"/>
    <col min="5675" max="5675" width="15.42578125" style="32" bestFit="1" customWidth="1"/>
    <col min="5676" max="5676" width="14" style="32" customWidth="1"/>
    <col min="5677" max="5677" width="46.28515625" style="32" customWidth="1"/>
    <col min="5678" max="5678" width="11.28515625" style="32" customWidth="1"/>
    <col min="5679" max="5679" width="11.42578125" style="32" customWidth="1"/>
    <col min="5680" max="5691" width="0" style="32" hidden="1" customWidth="1"/>
    <col min="5692" max="5888" width="11.42578125" style="32"/>
    <col min="5889" max="5889" width="0.140625" style="32" customWidth="1"/>
    <col min="5890" max="5890" width="3.7109375" style="32" bestFit="1" customWidth="1"/>
    <col min="5891" max="5891" width="4" style="32" bestFit="1" customWidth="1"/>
    <col min="5892" max="5892" width="41" style="32" customWidth="1"/>
    <col min="5893" max="5896" width="0" style="32" hidden="1" customWidth="1"/>
    <col min="5897" max="5897" width="14.28515625" style="32" customWidth="1"/>
    <col min="5898" max="5899" width="0" style="32" hidden="1" customWidth="1"/>
    <col min="5900" max="5900" width="17" style="32" customWidth="1"/>
    <col min="5901" max="5902" width="0" style="32" hidden="1" customWidth="1"/>
    <col min="5903" max="5903" width="14.28515625" style="32" customWidth="1"/>
    <col min="5904" max="5904" width="12.7109375" style="32" customWidth="1"/>
    <col min="5905" max="5905" width="14.140625" style="32" customWidth="1"/>
    <col min="5906" max="5907" width="0" style="32" hidden="1" customWidth="1"/>
    <col min="5908" max="5908" width="13.85546875" style="32" customWidth="1"/>
    <col min="5909" max="5911" width="0" style="32" hidden="1" customWidth="1"/>
    <col min="5912" max="5912" width="15.7109375" style="32" bestFit="1" customWidth="1"/>
    <col min="5913" max="5914" width="0" style="32" hidden="1" customWidth="1"/>
    <col min="5915" max="5915" width="13" style="32" customWidth="1"/>
    <col min="5916" max="5917" width="0" style="32" hidden="1" customWidth="1"/>
    <col min="5918" max="5918" width="16.5703125" style="32" customWidth="1"/>
    <col min="5919" max="5920" width="0" style="32" hidden="1" customWidth="1"/>
    <col min="5921" max="5921" width="13.85546875" style="32" customWidth="1"/>
    <col min="5922" max="5923" width="0" style="32" hidden="1" customWidth="1"/>
    <col min="5924" max="5924" width="13" style="32" customWidth="1"/>
    <col min="5925" max="5926" width="0" style="32" hidden="1" customWidth="1"/>
    <col min="5927" max="5927" width="14.85546875" style="32" customWidth="1"/>
    <col min="5928" max="5929" width="0" style="32" hidden="1" customWidth="1"/>
    <col min="5930" max="5930" width="13.85546875" style="32" customWidth="1"/>
    <col min="5931" max="5931" width="15.42578125" style="32" bestFit="1" customWidth="1"/>
    <col min="5932" max="5932" width="14" style="32" customWidth="1"/>
    <col min="5933" max="5933" width="46.28515625" style="32" customWidth="1"/>
    <col min="5934" max="5934" width="11.28515625" style="32" customWidth="1"/>
    <col min="5935" max="5935" width="11.42578125" style="32" customWidth="1"/>
    <col min="5936" max="5947" width="0" style="32" hidden="1" customWidth="1"/>
    <col min="5948" max="6144" width="11.42578125" style="32"/>
    <col min="6145" max="6145" width="0.140625" style="32" customWidth="1"/>
    <col min="6146" max="6146" width="3.7109375" style="32" bestFit="1" customWidth="1"/>
    <col min="6147" max="6147" width="4" style="32" bestFit="1" customWidth="1"/>
    <col min="6148" max="6148" width="41" style="32" customWidth="1"/>
    <col min="6149" max="6152" width="0" style="32" hidden="1" customWidth="1"/>
    <col min="6153" max="6153" width="14.28515625" style="32" customWidth="1"/>
    <col min="6154" max="6155" width="0" style="32" hidden="1" customWidth="1"/>
    <col min="6156" max="6156" width="17" style="32" customWidth="1"/>
    <col min="6157" max="6158" width="0" style="32" hidden="1" customWidth="1"/>
    <col min="6159" max="6159" width="14.28515625" style="32" customWidth="1"/>
    <col min="6160" max="6160" width="12.7109375" style="32" customWidth="1"/>
    <col min="6161" max="6161" width="14.140625" style="32" customWidth="1"/>
    <col min="6162" max="6163" width="0" style="32" hidden="1" customWidth="1"/>
    <col min="6164" max="6164" width="13.85546875" style="32" customWidth="1"/>
    <col min="6165" max="6167" width="0" style="32" hidden="1" customWidth="1"/>
    <col min="6168" max="6168" width="15.7109375" style="32" bestFit="1" customWidth="1"/>
    <col min="6169" max="6170" width="0" style="32" hidden="1" customWidth="1"/>
    <col min="6171" max="6171" width="13" style="32" customWidth="1"/>
    <col min="6172" max="6173" width="0" style="32" hidden="1" customWidth="1"/>
    <col min="6174" max="6174" width="16.5703125" style="32" customWidth="1"/>
    <col min="6175" max="6176" width="0" style="32" hidden="1" customWidth="1"/>
    <col min="6177" max="6177" width="13.85546875" style="32" customWidth="1"/>
    <col min="6178" max="6179" width="0" style="32" hidden="1" customWidth="1"/>
    <col min="6180" max="6180" width="13" style="32" customWidth="1"/>
    <col min="6181" max="6182" width="0" style="32" hidden="1" customWidth="1"/>
    <col min="6183" max="6183" width="14.85546875" style="32" customWidth="1"/>
    <col min="6184" max="6185" width="0" style="32" hidden="1" customWidth="1"/>
    <col min="6186" max="6186" width="13.85546875" style="32" customWidth="1"/>
    <col min="6187" max="6187" width="15.42578125" style="32" bestFit="1" customWidth="1"/>
    <col min="6188" max="6188" width="14" style="32" customWidth="1"/>
    <col min="6189" max="6189" width="46.28515625" style="32" customWidth="1"/>
    <col min="6190" max="6190" width="11.28515625" style="32" customWidth="1"/>
    <col min="6191" max="6191" width="11.42578125" style="32" customWidth="1"/>
    <col min="6192" max="6203" width="0" style="32" hidden="1" customWidth="1"/>
    <col min="6204" max="6400" width="11.42578125" style="32"/>
    <col min="6401" max="6401" width="0.140625" style="32" customWidth="1"/>
    <col min="6402" max="6402" width="3.7109375" style="32" bestFit="1" customWidth="1"/>
    <col min="6403" max="6403" width="4" style="32" bestFit="1" customWidth="1"/>
    <col min="6404" max="6404" width="41" style="32" customWidth="1"/>
    <col min="6405" max="6408" width="0" style="32" hidden="1" customWidth="1"/>
    <col min="6409" max="6409" width="14.28515625" style="32" customWidth="1"/>
    <col min="6410" max="6411" width="0" style="32" hidden="1" customWidth="1"/>
    <col min="6412" max="6412" width="17" style="32" customWidth="1"/>
    <col min="6413" max="6414" width="0" style="32" hidden="1" customWidth="1"/>
    <col min="6415" max="6415" width="14.28515625" style="32" customWidth="1"/>
    <col min="6416" max="6416" width="12.7109375" style="32" customWidth="1"/>
    <col min="6417" max="6417" width="14.140625" style="32" customWidth="1"/>
    <col min="6418" max="6419" width="0" style="32" hidden="1" customWidth="1"/>
    <col min="6420" max="6420" width="13.85546875" style="32" customWidth="1"/>
    <col min="6421" max="6423" width="0" style="32" hidden="1" customWidth="1"/>
    <col min="6424" max="6424" width="15.7109375" style="32" bestFit="1" customWidth="1"/>
    <col min="6425" max="6426" width="0" style="32" hidden="1" customWidth="1"/>
    <col min="6427" max="6427" width="13" style="32" customWidth="1"/>
    <col min="6428" max="6429" width="0" style="32" hidden="1" customWidth="1"/>
    <col min="6430" max="6430" width="16.5703125" style="32" customWidth="1"/>
    <col min="6431" max="6432" width="0" style="32" hidden="1" customWidth="1"/>
    <col min="6433" max="6433" width="13.85546875" style="32" customWidth="1"/>
    <col min="6434" max="6435" width="0" style="32" hidden="1" customWidth="1"/>
    <col min="6436" max="6436" width="13" style="32" customWidth="1"/>
    <col min="6437" max="6438" width="0" style="32" hidden="1" customWidth="1"/>
    <col min="6439" max="6439" width="14.85546875" style="32" customWidth="1"/>
    <col min="6440" max="6441" width="0" style="32" hidden="1" customWidth="1"/>
    <col min="6442" max="6442" width="13.85546875" style="32" customWidth="1"/>
    <col min="6443" max="6443" width="15.42578125" style="32" bestFit="1" customWidth="1"/>
    <col min="6444" max="6444" width="14" style="32" customWidth="1"/>
    <col min="6445" max="6445" width="46.28515625" style="32" customWidth="1"/>
    <col min="6446" max="6446" width="11.28515625" style="32" customWidth="1"/>
    <col min="6447" max="6447" width="11.42578125" style="32" customWidth="1"/>
    <col min="6448" max="6459" width="0" style="32" hidden="1" customWidth="1"/>
    <col min="6460" max="6656" width="11.42578125" style="32"/>
    <col min="6657" max="6657" width="0.140625" style="32" customWidth="1"/>
    <col min="6658" max="6658" width="3.7109375" style="32" bestFit="1" customWidth="1"/>
    <col min="6659" max="6659" width="4" style="32" bestFit="1" customWidth="1"/>
    <col min="6660" max="6660" width="41" style="32" customWidth="1"/>
    <col min="6661" max="6664" width="0" style="32" hidden="1" customWidth="1"/>
    <col min="6665" max="6665" width="14.28515625" style="32" customWidth="1"/>
    <col min="6666" max="6667" width="0" style="32" hidden="1" customWidth="1"/>
    <col min="6668" max="6668" width="17" style="32" customWidth="1"/>
    <col min="6669" max="6670" width="0" style="32" hidden="1" customWidth="1"/>
    <col min="6671" max="6671" width="14.28515625" style="32" customWidth="1"/>
    <col min="6672" max="6672" width="12.7109375" style="32" customWidth="1"/>
    <col min="6673" max="6673" width="14.140625" style="32" customWidth="1"/>
    <col min="6674" max="6675" width="0" style="32" hidden="1" customWidth="1"/>
    <col min="6676" max="6676" width="13.85546875" style="32" customWidth="1"/>
    <col min="6677" max="6679" width="0" style="32" hidden="1" customWidth="1"/>
    <col min="6680" max="6680" width="15.7109375" style="32" bestFit="1" customWidth="1"/>
    <col min="6681" max="6682" width="0" style="32" hidden="1" customWidth="1"/>
    <col min="6683" max="6683" width="13" style="32" customWidth="1"/>
    <col min="6684" max="6685" width="0" style="32" hidden="1" customWidth="1"/>
    <col min="6686" max="6686" width="16.5703125" style="32" customWidth="1"/>
    <col min="6687" max="6688" width="0" style="32" hidden="1" customWidth="1"/>
    <col min="6689" max="6689" width="13.85546875" style="32" customWidth="1"/>
    <col min="6690" max="6691" width="0" style="32" hidden="1" customWidth="1"/>
    <col min="6692" max="6692" width="13" style="32" customWidth="1"/>
    <col min="6693" max="6694" width="0" style="32" hidden="1" customWidth="1"/>
    <col min="6695" max="6695" width="14.85546875" style="32" customWidth="1"/>
    <col min="6696" max="6697" width="0" style="32" hidden="1" customWidth="1"/>
    <col min="6698" max="6698" width="13.85546875" style="32" customWidth="1"/>
    <col min="6699" max="6699" width="15.42578125" style="32" bestFit="1" customWidth="1"/>
    <col min="6700" max="6700" width="14" style="32" customWidth="1"/>
    <col min="6701" max="6701" width="46.28515625" style="32" customWidth="1"/>
    <col min="6702" max="6702" width="11.28515625" style="32" customWidth="1"/>
    <col min="6703" max="6703" width="11.42578125" style="32" customWidth="1"/>
    <col min="6704" max="6715" width="0" style="32" hidden="1" customWidth="1"/>
    <col min="6716" max="6912" width="11.42578125" style="32"/>
    <col min="6913" max="6913" width="0.140625" style="32" customWidth="1"/>
    <col min="6914" max="6914" width="3.7109375" style="32" bestFit="1" customWidth="1"/>
    <col min="6915" max="6915" width="4" style="32" bestFit="1" customWidth="1"/>
    <col min="6916" max="6916" width="41" style="32" customWidth="1"/>
    <col min="6917" max="6920" width="0" style="32" hidden="1" customWidth="1"/>
    <col min="6921" max="6921" width="14.28515625" style="32" customWidth="1"/>
    <col min="6922" max="6923" width="0" style="32" hidden="1" customWidth="1"/>
    <col min="6924" max="6924" width="17" style="32" customWidth="1"/>
    <col min="6925" max="6926" width="0" style="32" hidden="1" customWidth="1"/>
    <col min="6927" max="6927" width="14.28515625" style="32" customWidth="1"/>
    <col min="6928" max="6928" width="12.7109375" style="32" customWidth="1"/>
    <col min="6929" max="6929" width="14.140625" style="32" customWidth="1"/>
    <col min="6930" max="6931" width="0" style="32" hidden="1" customWidth="1"/>
    <col min="6932" max="6932" width="13.85546875" style="32" customWidth="1"/>
    <col min="6933" max="6935" width="0" style="32" hidden="1" customWidth="1"/>
    <col min="6936" max="6936" width="15.7109375" style="32" bestFit="1" customWidth="1"/>
    <col min="6937" max="6938" width="0" style="32" hidden="1" customWidth="1"/>
    <col min="6939" max="6939" width="13" style="32" customWidth="1"/>
    <col min="6940" max="6941" width="0" style="32" hidden="1" customWidth="1"/>
    <col min="6942" max="6942" width="16.5703125" style="32" customWidth="1"/>
    <col min="6943" max="6944" width="0" style="32" hidden="1" customWidth="1"/>
    <col min="6945" max="6945" width="13.85546875" style="32" customWidth="1"/>
    <col min="6946" max="6947" width="0" style="32" hidden="1" customWidth="1"/>
    <col min="6948" max="6948" width="13" style="32" customWidth="1"/>
    <col min="6949" max="6950" width="0" style="32" hidden="1" customWidth="1"/>
    <col min="6951" max="6951" width="14.85546875" style="32" customWidth="1"/>
    <col min="6952" max="6953" width="0" style="32" hidden="1" customWidth="1"/>
    <col min="6954" max="6954" width="13.85546875" style="32" customWidth="1"/>
    <col min="6955" max="6955" width="15.42578125" style="32" bestFit="1" customWidth="1"/>
    <col min="6956" max="6956" width="14" style="32" customWidth="1"/>
    <col min="6957" max="6957" width="46.28515625" style="32" customWidth="1"/>
    <col min="6958" max="6958" width="11.28515625" style="32" customWidth="1"/>
    <col min="6959" max="6959" width="11.42578125" style="32" customWidth="1"/>
    <col min="6960" max="6971" width="0" style="32" hidden="1" customWidth="1"/>
    <col min="6972" max="7168" width="11.42578125" style="32"/>
    <col min="7169" max="7169" width="0.140625" style="32" customWidth="1"/>
    <col min="7170" max="7170" width="3.7109375" style="32" bestFit="1" customWidth="1"/>
    <col min="7171" max="7171" width="4" style="32" bestFit="1" customWidth="1"/>
    <col min="7172" max="7172" width="41" style="32" customWidth="1"/>
    <col min="7173" max="7176" width="0" style="32" hidden="1" customWidth="1"/>
    <col min="7177" max="7177" width="14.28515625" style="32" customWidth="1"/>
    <col min="7178" max="7179" width="0" style="32" hidden="1" customWidth="1"/>
    <col min="7180" max="7180" width="17" style="32" customWidth="1"/>
    <col min="7181" max="7182" width="0" style="32" hidden="1" customWidth="1"/>
    <col min="7183" max="7183" width="14.28515625" style="32" customWidth="1"/>
    <col min="7184" max="7184" width="12.7109375" style="32" customWidth="1"/>
    <col min="7185" max="7185" width="14.140625" style="32" customWidth="1"/>
    <col min="7186" max="7187" width="0" style="32" hidden="1" customWidth="1"/>
    <col min="7188" max="7188" width="13.85546875" style="32" customWidth="1"/>
    <col min="7189" max="7191" width="0" style="32" hidden="1" customWidth="1"/>
    <col min="7192" max="7192" width="15.7109375" style="32" bestFit="1" customWidth="1"/>
    <col min="7193" max="7194" width="0" style="32" hidden="1" customWidth="1"/>
    <col min="7195" max="7195" width="13" style="32" customWidth="1"/>
    <col min="7196" max="7197" width="0" style="32" hidden="1" customWidth="1"/>
    <col min="7198" max="7198" width="16.5703125" style="32" customWidth="1"/>
    <col min="7199" max="7200" width="0" style="32" hidden="1" customWidth="1"/>
    <col min="7201" max="7201" width="13.85546875" style="32" customWidth="1"/>
    <col min="7202" max="7203" width="0" style="32" hidden="1" customWidth="1"/>
    <col min="7204" max="7204" width="13" style="32" customWidth="1"/>
    <col min="7205" max="7206" width="0" style="32" hidden="1" customWidth="1"/>
    <col min="7207" max="7207" width="14.85546875" style="32" customWidth="1"/>
    <col min="7208" max="7209" width="0" style="32" hidden="1" customWidth="1"/>
    <col min="7210" max="7210" width="13.85546875" style="32" customWidth="1"/>
    <col min="7211" max="7211" width="15.42578125" style="32" bestFit="1" customWidth="1"/>
    <col min="7212" max="7212" width="14" style="32" customWidth="1"/>
    <col min="7213" max="7213" width="46.28515625" style="32" customWidth="1"/>
    <col min="7214" max="7214" width="11.28515625" style="32" customWidth="1"/>
    <col min="7215" max="7215" width="11.42578125" style="32" customWidth="1"/>
    <col min="7216" max="7227" width="0" style="32" hidden="1" customWidth="1"/>
    <col min="7228" max="7424" width="11.42578125" style="32"/>
    <col min="7425" max="7425" width="0.140625" style="32" customWidth="1"/>
    <col min="7426" max="7426" width="3.7109375" style="32" bestFit="1" customWidth="1"/>
    <col min="7427" max="7427" width="4" style="32" bestFit="1" customWidth="1"/>
    <col min="7428" max="7428" width="41" style="32" customWidth="1"/>
    <col min="7429" max="7432" width="0" style="32" hidden="1" customWidth="1"/>
    <col min="7433" max="7433" width="14.28515625" style="32" customWidth="1"/>
    <col min="7434" max="7435" width="0" style="32" hidden="1" customWidth="1"/>
    <col min="7436" max="7436" width="17" style="32" customWidth="1"/>
    <col min="7437" max="7438" width="0" style="32" hidden="1" customWidth="1"/>
    <col min="7439" max="7439" width="14.28515625" style="32" customWidth="1"/>
    <col min="7440" max="7440" width="12.7109375" style="32" customWidth="1"/>
    <col min="7441" max="7441" width="14.140625" style="32" customWidth="1"/>
    <col min="7442" max="7443" width="0" style="32" hidden="1" customWidth="1"/>
    <col min="7444" max="7444" width="13.85546875" style="32" customWidth="1"/>
    <col min="7445" max="7447" width="0" style="32" hidden="1" customWidth="1"/>
    <col min="7448" max="7448" width="15.7109375" style="32" bestFit="1" customWidth="1"/>
    <col min="7449" max="7450" width="0" style="32" hidden="1" customWidth="1"/>
    <col min="7451" max="7451" width="13" style="32" customWidth="1"/>
    <col min="7452" max="7453" width="0" style="32" hidden="1" customWidth="1"/>
    <col min="7454" max="7454" width="16.5703125" style="32" customWidth="1"/>
    <col min="7455" max="7456" width="0" style="32" hidden="1" customWidth="1"/>
    <col min="7457" max="7457" width="13.85546875" style="32" customWidth="1"/>
    <col min="7458" max="7459" width="0" style="32" hidden="1" customWidth="1"/>
    <col min="7460" max="7460" width="13" style="32" customWidth="1"/>
    <col min="7461" max="7462" width="0" style="32" hidden="1" customWidth="1"/>
    <col min="7463" max="7463" width="14.85546875" style="32" customWidth="1"/>
    <col min="7464" max="7465" width="0" style="32" hidden="1" customWidth="1"/>
    <col min="7466" max="7466" width="13.85546875" style="32" customWidth="1"/>
    <col min="7467" max="7467" width="15.42578125" style="32" bestFit="1" customWidth="1"/>
    <col min="7468" max="7468" width="14" style="32" customWidth="1"/>
    <col min="7469" max="7469" width="46.28515625" style="32" customWidth="1"/>
    <col min="7470" max="7470" width="11.28515625" style="32" customWidth="1"/>
    <col min="7471" max="7471" width="11.42578125" style="32" customWidth="1"/>
    <col min="7472" max="7483" width="0" style="32" hidden="1" customWidth="1"/>
    <col min="7484" max="7680" width="11.42578125" style="32"/>
    <col min="7681" max="7681" width="0.140625" style="32" customWidth="1"/>
    <col min="7682" max="7682" width="3.7109375" style="32" bestFit="1" customWidth="1"/>
    <col min="7683" max="7683" width="4" style="32" bestFit="1" customWidth="1"/>
    <col min="7684" max="7684" width="41" style="32" customWidth="1"/>
    <col min="7685" max="7688" width="0" style="32" hidden="1" customWidth="1"/>
    <col min="7689" max="7689" width="14.28515625" style="32" customWidth="1"/>
    <col min="7690" max="7691" width="0" style="32" hidden="1" customWidth="1"/>
    <col min="7692" max="7692" width="17" style="32" customWidth="1"/>
    <col min="7693" max="7694" width="0" style="32" hidden="1" customWidth="1"/>
    <col min="7695" max="7695" width="14.28515625" style="32" customWidth="1"/>
    <col min="7696" max="7696" width="12.7109375" style="32" customWidth="1"/>
    <col min="7697" max="7697" width="14.140625" style="32" customWidth="1"/>
    <col min="7698" max="7699" width="0" style="32" hidden="1" customWidth="1"/>
    <col min="7700" max="7700" width="13.85546875" style="32" customWidth="1"/>
    <col min="7701" max="7703" width="0" style="32" hidden="1" customWidth="1"/>
    <col min="7704" max="7704" width="15.7109375" style="32" bestFit="1" customWidth="1"/>
    <col min="7705" max="7706" width="0" style="32" hidden="1" customWidth="1"/>
    <col min="7707" max="7707" width="13" style="32" customWidth="1"/>
    <col min="7708" max="7709" width="0" style="32" hidden="1" customWidth="1"/>
    <col min="7710" max="7710" width="16.5703125" style="32" customWidth="1"/>
    <col min="7711" max="7712" width="0" style="32" hidden="1" customWidth="1"/>
    <col min="7713" max="7713" width="13.85546875" style="32" customWidth="1"/>
    <col min="7714" max="7715" width="0" style="32" hidden="1" customWidth="1"/>
    <col min="7716" max="7716" width="13" style="32" customWidth="1"/>
    <col min="7717" max="7718" width="0" style="32" hidden="1" customWidth="1"/>
    <col min="7719" max="7719" width="14.85546875" style="32" customWidth="1"/>
    <col min="7720" max="7721" width="0" style="32" hidden="1" customWidth="1"/>
    <col min="7722" max="7722" width="13.85546875" style="32" customWidth="1"/>
    <col min="7723" max="7723" width="15.42578125" style="32" bestFit="1" customWidth="1"/>
    <col min="7724" max="7724" width="14" style="32" customWidth="1"/>
    <col min="7725" max="7725" width="46.28515625" style="32" customWidth="1"/>
    <col min="7726" max="7726" width="11.28515625" style="32" customWidth="1"/>
    <col min="7727" max="7727" width="11.42578125" style="32" customWidth="1"/>
    <col min="7728" max="7739" width="0" style="32" hidden="1" customWidth="1"/>
    <col min="7740" max="7936" width="11.42578125" style="32"/>
    <col min="7937" max="7937" width="0.140625" style="32" customWidth="1"/>
    <col min="7938" max="7938" width="3.7109375" style="32" bestFit="1" customWidth="1"/>
    <col min="7939" max="7939" width="4" style="32" bestFit="1" customWidth="1"/>
    <col min="7940" max="7940" width="41" style="32" customWidth="1"/>
    <col min="7941" max="7944" width="0" style="32" hidden="1" customWidth="1"/>
    <col min="7945" max="7945" width="14.28515625" style="32" customWidth="1"/>
    <col min="7946" max="7947" width="0" style="32" hidden="1" customWidth="1"/>
    <col min="7948" max="7948" width="17" style="32" customWidth="1"/>
    <col min="7949" max="7950" width="0" style="32" hidden="1" customWidth="1"/>
    <col min="7951" max="7951" width="14.28515625" style="32" customWidth="1"/>
    <col min="7952" max="7952" width="12.7109375" style="32" customWidth="1"/>
    <col min="7953" max="7953" width="14.140625" style="32" customWidth="1"/>
    <col min="7954" max="7955" width="0" style="32" hidden="1" customWidth="1"/>
    <col min="7956" max="7956" width="13.85546875" style="32" customWidth="1"/>
    <col min="7957" max="7959" width="0" style="32" hidden="1" customWidth="1"/>
    <col min="7960" max="7960" width="15.7109375" style="32" bestFit="1" customWidth="1"/>
    <col min="7961" max="7962" width="0" style="32" hidden="1" customWidth="1"/>
    <col min="7963" max="7963" width="13" style="32" customWidth="1"/>
    <col min="7964" max="7965" width="0" style="32" hidden="1" customWidth="1"/>
    <col min="7966" max="7966" width="16.5703125" style="32" customWidth="1"/>
    <col min="7967" max="7968" width="0" style="32" hidden="1" customWidth="1"/>
    <col min="7969" max="7969" width="13.85546875" style="32" customWidth="1"/>
    <col min="7970" max="7971" width="0" style="32" hidden="1" customWidth="1"/>
    <col min="7972" max="7972" width="13" style="32" customWidth="1"/>
    <col min="7973" max="7974" width="0" style="32" hidden="1" customWidth="1"/>
    <col min="7975" max="7975" width="14.85546875" style="32" customWidth="1"/>
    <col min="7976" max="7977" width="0" style="32" hidden="1" customWidth="1"/>
    <col min="7978" max="7978" width="13.85546875" style="32" customWidth="1"/>
    <col min="7979" max="7979" width="15.42578125" style="32" bestFit="1" customWidth="1"/>
    <col min="7980" max="7980" width="14" style="32" customWidth="1"/>
    <col min="7981" max="7981" width="46.28515625" style="32" customWidth="1"/>
    <col min="7982" max="7982" width="11.28515625" style="32" customWidth="1"/>
    <col min="7983" max="7983" width="11.42578125" style="32" customWidth="1"/>
    <col min="7984" max="7995" width="0" style="32" hidden="1" customWidth="1"/>
    <col min="7996" max="8192" width="11.42578125" style="32"/>
    <col min="8193" max="8193" width="0.140625" style="32" customWidth="1"/>
    <col min="8194" max="8194" width="3.7109375" style="32" bestFit="1" customWidth="1"/>
    <col min="8195" max="8195" width="4" style="32" bestFit="1" customWidth="1"/>
    <col min="8196" max="8196" width="41" style="32" customWidth="1"/>
    <col min="8197" max="8200" width="0" style="32" hidden="1" customWidth="1"/>
    <col min="8201" max="8201" width="14.28515625" style="32" customWidth="1"/>
    <col min="8202" max="8203" width="0" style="32" hidden="1" customWidth="1"/>
    <col min="8204" max="8204" width="17" style="32" customWidth="1"/>
    <col min="8205" max="8206" width="0" style="32" hidden="1" customWidth="1"/>
    <col min="8207" max="8207" width="14.28515625" style="32" customWidth="1"/>
    <col min="8208" max="8208" width="12.7109375" style="32" customWidth="1"/>
    <col min="8209" max="8209" width="14.140625" style="32" customWidth="1"/>
    <col min="8210" max="8211" width="0" style="32" hidden="1" customWidth="1"/>
    <col min="8212" max="8212" width="13.85546875" style="32" customWidth="1"/>
    <col min="8213" max="8215" width="0" style="32" hidden="1" customWidth="1"/>
    <col min="8216" max="8216" width="15.7109375" style="32" bestFit="1" customWidth="1"/>
    <col min="8217" max="8218" width="0" style="32" hidden="1" customWidth="1"/>
    <col min="8219" max="8219" width="13" style="32" customWidth="1"/>
    <col min="8220" max="8221" width="0" style="32" hidden="1" customWidth="1"/>
    <col min="8222" max="8222" width="16.5703125" style="32" customWidth="1"/>
    <col min="8223" max="8224" width="0" style="32" hidden="1" customWidth="1"/>
    <col min="8225" max="8225" width="13.85546875" style="32" customWidth="1"/>
    <col min="8226" max="8227" width="0" style="32" hidden="1" customWidth="1"/>
    <col min="8228" max="8228" width="13" style="32" customWidth="1"/>
    <col min="8229" max="8230" width="0" style="32" hidden="1" customWidth="1"/>
    <col min="8231" max="8231" width="14.85546875" style="32" customWidth="1"/>
    <col min="8232" max="8233" width="0" style="32" hidden="1" customWidth="1"/>
    <col min="8234" max="8234" width="13.85546875" style="32" customWidth="1"/>
    <col min="8235" max="8235" width="15.42578125" style="32" bestFit="1" customWidth="1"/>
    <col min="8236" max="8236" width="14" style="32" customWidth="1"/>
    <col min="8237" max="8237" width="46.28515625" style="32" customWidth="1"/>
    <col min="8238" max="8238" width="11.28515625" style="32" customWidth="1"/>
    <col min="8239" max="8239" width="11.42578125" style="32" customWidth="1"/>
    <col min="8240" max="8251" width="0" style="32" hidden="1" customWidth="1"/>
    <col min="8252" max="8448" width="11.42578125" style="32"/>
    <col min="8449" max="8449" width="0.140625" style="32" customWidth="1"/>
    <col min="8450" max="8450" width="3.7109375" style="32" bestFit="1" customWidth="1"/>
    <col min="8451" max="8451" width="4" style="32" bestFit="1" customWidth="1"/>
    <col min="8452" max="8452" width="41" style="32" customWidth="1"/>
    <col min="8453" max="8456" width="0" style="32" hidden="1" customWidth="1"/>
    <col min="8457" max="8457" width="14.28515625" style="32" customWidth="1"/>
    <col min="8458" max="8459" width="0" style="32" hidden="1" customWidth="1"/>
    <col min="8460" max="8460" width="17" style="32" customWidth="1"/>
    <col min="8461" max="8462" width="0" style="32" hidden="1" customWidth="1"/>
    <col min="8463" max="8463" width="14.28515625" style="32" customWidth="1"/>
    <col min="8464" max="8464" width="12.7109375" style="32" customWidth="1"/>
    <col min="8465" max="8465" width="14.140625" style="32" customWidth="1"/>
    <col min="8466" max="8467" width="0" style="32" hidden="1" customWidth="1"/>
    <col min="8468" max="8468" width="13.85546875" style="32" customWidth="1"/>
    <col min="8469" max="8471" width="0" style="32" hidden="1" customWidth="1"/>
    <col min="8472" max="8472" width="15.7109375" style="32" bestFit="1" customWidth="1"/>
    <col min="8473" max="8474" width="0" style="32" hidden="1" customWidth="1"/>
    <col min="8475" max="8475" width="13" style="32" customWidth="1"/>
    <col min="8476" max="8477" width="0" style="32" hidden="1" customWidth="1"/>
    <col min="8478" max="8478" width="16.5703125" style="32" customWidth="1"/>
    <col min="8479" max="8480" width="0" style="32" hidden="1" customWidth="1"/>
    <col min="8481" max="8481" width="13.85546875" style="32" customWidth="1"/>
    <col min="8482" max="8483" width="0" style="32" hidden="1" customWidth="1"/>
    <col min="8484" max="8484" width="13" style="32" customWidth="1"/>
    <col min="8485" max="8486" width="0" style="32" hidden="1" customWidth="1"/>
    <col min="8487" max="8487" width="14.85546875" style="32" customWidth="1"/>
    <col min="8488" max="8489" width="0" style="32" hidden="1" customWidth="1"/>
    <col min="8490" max="8490" width="13.85546875" style="32" customWidth="1"/>
    <col min="8491" max="8491" width="15.42578125" style="32" bestFit="1" customWidth="1"/>
    <col min="8492" max="8492" width="14" style="32" customWidth="1"/>
    <col min="8493" max="8493" width="46.28515625" style="32" customWidth="1"/>
    <col min="8494" max="8494" width="11.28515625" style="32" customWidth="1"/>
    <col min="8495" max="8495" width="11.42578125" style="32" customWidth="1"/>
    <col min="8496" max="8507" width="0" style="32" hidden="1" customWidth="1"/>
    <col min="8508" max="8704" width="11.42578125" style="32"/>
    <col min="8705" max="8705" width="0.140625" style="32" customWidth="1"/>
    <col min="8706" max="8706" width="3.7109375" style="32" bestFit="1" customWidth="1"/>
    <col min="8707" max="8707" width="4" style="32" bestFit="1" customWidth="1"/>
    <col min="8708" max="8708" width="41" style="32" customWidth="1"/>
    <col min="8709" max="8712" width="0" style="32" hidden="1" customWidth="1"/>
    <col min="8713" max="8713" width="14.28515625" style="32" customWidth="1"/>
    <col min="8714" max="8715" width="0" style="32" hidden="1" customWidth="1"/>
    <col min="8716" max="8716" width="17" style="32" customWidth="1"/>
    <col min="8717" max="8718" width="0" style="32" hidden="1" customWidth="1"/>
    <col min="8719" max="8719" width="14.28515625" style="32" customWidth="1"/>
    <col min="8720" max="8720" width="12.7109375" style="32" customWidth="1"/>
    <col min="8721" max="8721" width="14.140625" style="32" customWidth="1"/>
    <col min="8722" max="8723" width="0" style="32" hidden="1" customWidth="1"/>
    <col min="8724" max="8724" width="13.85546875" style="32" customWidth="1"/>
    <col min="8725" max="8727" width="0" style="32" hidden="1" customWidth="1"/>
    <col min="8728" max="8728" width="15.7109375" style="32" bestFit="1" customWidth="1"/>
    <col min="8729" max="8730" width="0" style="32" hidden="1" customWidth="1"/>
    <col min="8731" max="8731" width="13" style="32" customWidth="1"/>
    <col min="8732" max="8733" width="0" style="32" hidden="1" customWidth="1"/>
    <col min="8734" max="8734" width="16.5703125" style="32" customWidth="1"/>
    <col min="8735" max="8736" width="0" style="32" hidden="1" customWidth="1"/>
    <col min="8737" max="8737" width="13.85546875" style="32" customWidth="1"/>
    <col min="8738" max="8739" width="0" style="32" hidden="1" customWidth="1"/>
    <col min="8740" max="8740" width="13" style="32" customWidth="1"/>
    <col min="8741" max="8742" width="0" style="32" hidden="1" customWidth="1"/>
    <col min="8743" max="8743" width="14.85546875" style="32" customWidth="1"/>
    <col min="8744" max="8745" width="0" style="32" hidden="1" customWidth="1"/>
    <col min="8746" max="8746" width="13.85546875" style="32" customWidth="1"/>
    <col min="8747" max="8747" width="15.42578125" style="32" bestFit="1" customWidth="1"/>
    <col min="8748" max="8748" width="14" style="32" customWidth="1"/>
    <col min="8749" max="8749" width="46.28515625" style="32" customWidth="1"/>
    <col min="8750" max="8750" width="11.28515625" style="32" customWidth="1"/>
    <col min="8751" max="8751" width="11.42578125" style="32" customWidth="1"/>
    <col min="8752" max="8763" width="0" style="32" hidden="1" customWidth="1"/>
    <col min="8764" max="8960" width="11.42578125" style="32"/>
    <col min="8961" max="8961" width="0.140625" style="32" customWidth="1"/>
    <col min="8962" max="8962" width="3.7109375" style="32" bestFit="1" customWidth="1"/>
    <col min="8963" max="8963" width="4" style="32" bestFit="1" customWidth="1"/>
    <col min="8964" max="8964" width="41" style="32" customWidth="1"/>
    <col min="8965" max="8968" width="0" style="32" hidden="1" customWidth="1"/>
    <col min="8969" max="8969" width="14.28515625" style="32" customWidth="1"/>
    <col min="8970" max="8971" width="0" style="32" hidden="1" customWidth="1"/>
    <col min="8972" max="8972" width="17" style="32" customWidth="1"/>
    <col min="8973" max="8974" width="0" style="32" hidden="1" customWidth="1"/>
    <col min="8975" max="8975" width="14.28515625" style="32" customWidth="1"/>
    <col min="8976" max="8976" width="12.7109375" style="32" customWidth="1"/>
    <col min="8977" max="8977" width="14.140625" style="32" customWidth="1"/>
    <col min="8978" max="8979" width="0" style="32" hidden="1" customWidth="1"/>
    <col min="8980" max="8980" width="13.85546875" style="32" customWidth="1"/>
    <col min="8981" max="8983" width="0" style="32" hidden="1" customWidth="1"/>
    <col min="8984" max="8984" width="15.7109375" style="32" bestFit="1" customWidth="1"/>
    <col min="8985" max="8986" width="0" style="32" hidden="1" customWidth="1"/>
    <col min="8987" max="8987" width="13" style="32" customWidth="1"/>
    <col min="8988" max="8989" width="0" style="32" hidden="1" customWidth="1"/>
    <col min="8990" max="8990" width="16.5703125" style="32" customWidth="1"/>
    <col min="8991" max="8992" width="0" style="32" hidden="1" customWidth="1"/>
    <col min="8993" max="8993" width="13.85546875" style="32" customWidth="1"/>
    <col min="8994" max="8995" width="0" style="32" hidden="1" customWidth="1"/>
    <col min="8996" max="8996" width="13" style="32" customWidth="1"/>
    <col min="8997" max="8998" width="0" style="32" hidden="1" customWidth="1"/>
    <col min="8999" max="8999" width="14.85546875" style="32" customWidth="1"/>
    <col min="9000" max="9001" width="0" style="32" hidden="1" customWidth="1"/>
    <col min="9002" max="9002" width="13.85546875" style="32" customWidth="1"/>
    <col min="9003" max="9003" width="15.42578125" style="32" bestFit="1" customWidth="1"/>
    <col min="9004" max="9004" width="14" style="32" customWidth="1"/>
    <col min="9005" max="9005" width="46.28515625" style="32" customWidth="1"/>
    <col min="9006" max="9006" width="11.28515625" style="32" customWidth="1"/>
    <col min="9007" max="9007" width="11.42578125" style="32" customWidth="1"/>
    <col min="9008" max="9019" width="0" style="32" hidden="1" customWidth="1"/>
    <col min="9020" max="9216" width="11.42578125" style="32"/>
    <col min="9217" max="9217" width="0.140625" style="32" customWidth="1"/>
    <col min="9218" max="9218" width="3.7109375" style="32" bestFit="1" customWidth="1"/>
    <col min="9219" max="9219" width="4" style="32" bestFit="1" customWidth="1"/>
    <col min="9220" max="9220" width="41" style="32" customWidth="1"/>
    <col min="9221" max="9224" width="0" style="32" hidden="1" customWidth="1"/>
    <col min="9225" max="9225" width="14.28515625" style="32" customWidth="1"/>
    <col min="9226" max="9227" width="0" style="32" hidden="1" customWidth="1"/>
    <col min="9228" max="9228" width="17" style="32" customWidth="1"/>
    <col min="9229" max="9230" width="0" style="32" hidden="1" customWidth="1"/>
    <col min="9231" max="9231" width="14.28515625" style="32" customWidth="1"/>
    <col min="9232" max="9232" width="12.7109375" style="32" customWidth="1"/>
    <col min="9233" max="9233" width="14.140625" style="32" customWidth="1"/>
    <col min="9234" max="9235" width="0" style="32" hidden="1" customWidth="1"/>
    <col min="9236" max="9236" width="13.85546875" style="32" customWidth="1"/>
    <col min="9237" max="9239" width="0" style="32" hidden="1" customWidth="1"/>
    <col min="9240" max="9240" width="15.7109375" style="32" bestFit="1" customWidth="1"/>
    <col min="9241" max="9242" width="0" style="32" hidden="1" customWidth="1"/>
    <col min="9243" max="9243" width="13" style="32" customWidth="1"/>
    <col min="9244" max="9245" width="0" style="32" hidden="1" customWidth="1"/>
    <col min="9246" max="9246" width="16.5703125" style="32" customWidth="1"/>
    <col min="9247" max="9248" width="0" style="32" hidden="1" customWidth="1"/>
    <col min="9249" max="9249" width="13.85546875" style="32" customWidth="1"/>
    <col min="9250" max="9251" width="0" style="32" hidden="1" customWidth="1"/>
    <col min="9252" max="9252" width="13" style="32" customWidth="1"/>
    <col min="9253" max="9254" width="0" style="32" hidden="1" customWidth="1"/>
    <col min="9255" max="9255" width="14.85546875" style="32" customWidth="1"/>
    <col min="9256" max="9257" width="0" style="32" hidden="1" customWidth="1"/>
    <col min="9258" max="9258" width="13.85546875" style="32" customWidth="1"/>
    <col min="9259" max="9259" width="15.42578125" style="32" bestFit="1" customWidth="1"/>
    <col min="9260" max="9260" width="14" style="32" customWidth="1"/>
    <col min="9261" max="9261" width="46.28515625" style="32" customWidth="1"/>
    <col min="9262" max="9262" width="11.28515625" style="32" customWidth="1"/>
    <col min="9263" max="9263" width="11.42578125" style="32" customWidth="1"/>
    <col min="9264" max="9275" width="0" style="32" hidden="1" customWidth="1"/>
    <col min="9276" max="9472" width="11.42578125" style="32"/>
    <col min="9473" max="9473" width="0.140625" style="32" customWidth="1"/>
    <col min="9474" max="9474" width="3.7109375" style="32" bestFit="1" customWidth="1"/>
    <col min="9475" max="9475" width="4" style="32" bestFit="1" customWidth="1"/>
    <col min="9476" max="9476" width="41" style="32" customWidth="1"/>
    <col min="9477" max="9480" width="0" style="32" hidden="1" customWidth="1"/>
    <col min="9481" max="9481" width="14.28515625" style="32" customWidth="1"/>
    <col min="9482" max="9483" width="0" style="32" hidden="1" customWidth="1"/>
    <col min="9484" max="9484" width="17" style="32" customWidth="1"/>
    <col min="9485" max="9486" width="0" style="32" hidden="1" customWidth="1"/>
    <col min="9487" max="9487" width="14.28515625" style="32" customWidth="1"/>
    <col min="9488" max="9488" width="12.7109375" style="32" customWidth="1"/>
    <col min="9489" max="9489" width="14.140625" style="32" customWidth="1"/>
    <col min="9490" max="9491" width="0" style="32" hidden="1" customWidth="1"/>
    <col min="9492" max="9492" width="13.85546875" style="32" customWidth="1"/>
    <col min="9493" max="9495" width="0" style="32" hidden="1" customWidth="1"/>
    <col min="9496" max="9496" width="15.7109375" style="32" bestFit="1" customWidth="1"/>
    <col min="9497" max="9498" width="0" style="32" hidden="1" customWidth="1"/>
    <col min="9499" max="9499" width="13" style="32" customWidth="1"/>
    <col min="9500" max="9501" width="0" style="32" hidden="1" customWidth="1"/>
    <col min="9502" max="9502" width="16.5703125" style="32" customWidth="1"/>
    <col min="9503" max="9504" width="0" style="32" hidden="1" customWidth="1"/>
    <col min="9505" max="9505" width="13.85546875" style="32" customWidth="1"/>
    <col min="9506" max="9507" width="0" style="32" hidden="1" customWidth="1"/>
    <col min="9508" max="9508" width="13" style="32" customWidth="1"/>
    <col min="9509" max="9510" width="0" style="32" hidden="1" customWidth="1"/>
    <col min="9511" max="9511" width="14.85546875" style="32" customWidth="1"/>
    <col min="9512" max="9513" width="0" style="32" hidden="1" customWidth="1"/>
    <col min="9514" max="9514" width="13.85546875" style="32" customWidth="1"/>
    <col min="9515" max="9515" width="15.42578125" style="32" bestFit="1" customWidth="1"/>
    <col min="9516" max="9516" width="14" style="32" customWidth="1"/>
    <col min="9517" max="9517" width="46.28515625" style="32" customWidth="1"/>
    <col min="9518" max="9518" width="11.28515625" style="32" customWidth="1"/>
    <col min="9519" max="9519" width="11.42578125" style="32" customWidth="1"/>
    <col min="9520" max="9531" width="0" style="32" hidden="1" customWidth="1"/>
    <col min="9532" max="9728" width="11.42578125" style="32"/>
    <col min="9729" max="9729" width="0.140625" style="32" customWidth="1"/>
    <col min="9730" max="9730" width="3.7109375" style="32" bestFit="1" customWidth="1"/>
    <col min="9731" max="9731" width="4" style="32" bestFit="1" customWidth="1"/>
    <col min="9732" max="9732" width="41" style="32" customWidth="1"/>
    <col min="9733" max="9736" width="0" style="32" hidden="1" customWidth="1"/>
    <col min="9737" max="9737" width="14.28515625" style="32" customWidth="1"/>
    <col min="9738" max="9739" width="0" style="32" hidden="1" customWidth="1"/>
    <col min="9740" max="9740" width="17" style="32" customWidth="1"/>
    <col min="9741" max="9742" width="0" style="32" hidden="1" customWidth="1"/>
    <col min="9743" max="9743" width="14.28515625" style="32" customWidth="1"/>
    <col min="9744" max="9744" width="12.7109375" style="32" customWidth="1"/>
    <col min="9745" max="9745" width="14.140625" style="32" customWidth="1"/>
    <col min="9746" max="9747" width="0" style="32" hidden="1" customWidth="1"/>
    <col min="9748" max="9748" width="13.85546875" style="32" customWidth="1"/>
    <col min="9749" max="9751" width="0" style="32" hidden="1" customWidth="1"/>
    <col min="9752" max="9752" width="15.7109375" style="32" bestFit="1" customWidth="1"/>
    <col min="9753" max="9754" width="0" style="32" hidden="1" customWidth="1"/>
    <col min="9755" max="9755" width="13" style="32" customWidth="1"/>
    <col min="9756" max="9757" width="0" style="32" hidden="1" customWidth="1"/>
    <col min="9758" max="9758" width="16.5703125" style="32" customWidth="1"/>
    <col min="9759" max="9760" width="0" style="32" hidden="1" customWidth="1"/>
    <col min="9761" max="9761" width="13.85546875" style="32" customWidth="1"/>
    <col min="9762" max="9763" width="0" style="32" hidden="1" customWidth="1"/>
    <col min="9764" max="9764" width="13" style="32" customWidth="1"/>
    <col min="9765" max="9766" width="0" style="32" hidden="1" customWidth="1"/>
    <col min="9767" max="9767" width="14.85546875" style="32" customWidth="1"/>
    <col min="9768" max="9769" width="0" style="32" hidden="1" customWidth="1"/>
    <col min="9770" max="9770" width="13.85546875" style="32" customWidth="1"/>
    <col min="9771" max="9771" width="15.42578125" style="32" bestFit="1" customWidth="1"/>
    <col min="9772" max="9772" width="14" style="32" customWidth="1"/>
    <col min="9773" max="9773" width="46.28515625" style="32" customWidth="1"/>
    <col min="9774" max="9774" width="11.28515625" style="32" customWidth="1"/>
    <col min="9775" max="9775" width="11.42578125" style="32" customWidth="1"/>
    <col min="9776" max="9787" width="0" style="32" hidden="1" customWidth="1"/>
    <col min="9788" max="9984" width="11.42578125" style="32"/>
    <col min="9985" max="9985" width="0.140625" style="32" customWidth="1"/>
    <col min="9986" max="9986" width="3.7109375" style="32" bestFit="1" customWidth="1"/>
    <col min="9987" max="9987" width="4" style="32" bestFit="1" customWidth="1"/>
    <col min="9988" max="9988" width="41" style="32" customWidth="1"/>
    <col min="9989" max="9992" width="0" style="32" hidden="1" customWidth="1"/>
    <col min="9993" max="9993" width="14.28515625" style="32" customWidth="1"/>
    <col min="9994" max="9995" width="0" style="32" hidden="1" customWidth="1"/>
    <col min="9996" max="9996" width="17" style="32" customWidth="1"/>
    <col min="9997" max="9998" width="0" style="32" hidden="1" customWidth="1"/>
    <col min="9999" max="9999" width="14.28515625" style="32" customWidth="1"/>
    <col min="10000" max="10000" width="12.7109375" style="32" customWidth="1"/>
    <col min="10001" max="10001" width="14.140625" style="32" customWidth="1"/>
    <col min="10002" max="10003" width="0" style="32" hidden="1" customWidth="1"/>
    <col min="10004" max="10004" width="13.85546875" style="32" customWidth="1"/>
    <col min="10005" max="10007" width="0" style="32" hidden="1" customWidth="1"/>
    <col min="10008" max="10008" width="15.7109375" style="32" bestFit="1" customWidth="1"/>
    <col min="10009" max="10010" width="0" style="32" hidden="1" customWidth="1"/>
    <col min="10011" max="10011" width="13" style="32" customWidth="1"/>
    <col min="10012" max="10013" width="0" style="32" hidden="1" customWidth="1"/>
    <col min="10014" max="10014" width="16.5703125" style="32" customWidth="1"/>
    <col min="10015" max="10016" width="0" style="32" hidden="1" customWidth="1"/>
    <col min="10017" max="10017" width="13.85546875" style="32" customWidth="1"/>
    <col min="10018" max="10019" width="0" style="32" hidden="1" customWidth="1"/>
    <col min="10020" max="10020" width="13" style="32" customWidth="1"/>
    <col min="10021" max="10022" width="0" style="32" hidden="1" customWidth="1"/>
    <col min="10023" max="10023" width="14.85546875" style="32" customWidth="1"/>
    <col min="10024" max="10025" width="0" style="32" hidden="1" customWidth="1"/>
    <col min="10026" max="10026" width="13.85546875" style="32" customWidth="1"/>
    <col min="10027" max="10027" width="15.42578125" style="32" bestFit="1" customWidth="1"/>
    <col min="10028" max="10028" width="14" style="32" customWidth="1"/>
    <col min="10029" max="10029" width="46.28515625" style="32" customWidth="1"/>
    <col min="10030" max="10030" width="11.28515625" style="32" customWidth="1"/>
    <col min="10031" max="10031" width="11.42578125" style="32" customWidth="1"/>
    <col min="10032" max="10043" width="0" style="32" hidden="1" customWidth="1"/>
    <col min="10044" max="10240" width="11.42578125" style="32"/>
    <col min="10241" max="10241" width="0.140625" style="32" customWidth="1"/>
    <col min="10242" max="10242" width="3.7109375" style="32" bestFit="1" customWidth="1"/>
    <col min="10243" max="10243" width="4" style="32" bestFit="1" customWidth="1"/>
    <col min="10244" max="10244" width="41" style="32" customWidth="1"/>
    <col min="10245" max="10248" width="0" style="32" hidden="1" customWidth="1"/>
    <col min="10249" max="10249" width="14.28515625" style="32" customWidth="1"/>
    <col min="10250" max="10251" width="0" style="32" hidden="1" customWidth="1"/>
    <col min="10252" max="10252" width="17" style="32" customWidth="1"/>
    <col min="10253" max="10254" width="0" style="32" hidden="1" customWidth="1"/>
    <col min="10255" max="10255" width="14.28515625" style="32" customWidth="1"/>
    <col min="10256" max="10256" width="12.7109375" style="32" customWidth="1"/>
    <col min="10257" max="10257" width="14.140625" style="32" customWidth="1"/>
    <col min="10258" max="10259" width="0" style="32" hidden="1" customWidth="1"/>
    <col min="10260" max="10260" width="13.85546875" style="32" customWidth="1"/>
    <col min="10261" max="10263" width="0" style="32" hidden="1" customWidth="1"/>
    <col min="10264" max="10264" width="15.7109375" style="32" bestFit="1" customWidth="1"/>
    <col min="10265" max="10266" width="0" style="32" hidden="1" customWidth="1"/>
    <col min="10267" max="10267" width="13" style="32" customWidth="1"/>
    <col min="10268" max="10269" width="0" style="32" hidden="1" customWidth="1"/>
    <col min="10270" max="10270" width="16.5703125" style="32" customWidth="1"/>
    <col min="10271" max="10272" width="0" style="32" hidden="1" customWidth="1"/>
    <col min="10273" max="10273" width="13.85546875" style="32" customWidth="1"/>
    <col min="10274" max="10275" width="0" style="32" hidden="1" customWidth="1"/>
    <col min="10276" max="10276" width="13" style="32" customWidth="1"/>
    <col min="10277" max="10278" width="0" style="32" hidden="1" customWidth="1"/>
    <col min="10279" max="10279" width="14.85546875" style="32" customWidth="1"/>
    <col min="10280" max="10281" width="0" style="32" hidden="1" customWidth="1"/>
    <col min="10282" max="10282" width="13.85546875" style="32" customWidth="1"/>
    <col min="10283" max="10283" width="15.42578125" style="32" bestFit="1" customWidth="1"/>
    <col min="10284" max="10284" width="14" style="32" customWidth="1"/>
    <col min="10285" max="10285" width="46.28515625" style="32" customWidth="1"/>
    <col min="10286" max="10286" width="11.28515625" style="32" customWidth="1"/>
    <col min="10287" max="10287" width="11.42578125" style="32" customWidth="1"/>
    <col min="10288" max="10299" width="0" style="32" hidden="1" customWidth="1"/>
    <col min="10300" max="10496" width="11.42578125" style="32"/>
    <col min="10497" max="10497" width="0.140625" style="32" customWidth="1"/>
    <col min="10498" max="10498" width="3.7109375" style="32" bestFit="1" customWidth="1"/>
    <col min="10499" max="10499" width="4" style="32" bestFit="1" customWidth="1"/>
    <col min="10500" max="10500" width="41" style="32" customWidth="1"/>
    <col min="10501" max="10504" width="0" style="32" hidden="1" customWidth="1"/>
    <col min="10505" max="10505" width="14.28515625" style="32" customWidth="1"/>
    <col min="10506" max="10507" width="0" style="32" hidden="1" customWidth="1"/>
    <col min="10508" max="10508" width="17" style="32" customWidth="1"/>
    <col min="10509" max="10510" width="0" style="32" hidden="1" customWidth="1"/>
    <col min="10511" max="10511" width="14.28515625" style="32" customWidth="1"/>
    <col min="10512" max="10512" width="12.7109375" style="32" customWidth="1"/>
    <col min="10513" max="10513" width="14.140625" style="32" customWidth="1"/>
    <col min="10514" max="10515" width="0" style="32" hidden="1" customWidth="1"/>
    <col min="10516" max="10516" width="13.85546875" style="32" customWidth="1"/>
    <col min="10517" max="10519" width="0" style="32" hidden="1" customWidth="1"/>
    <col min="10520" max="10520" width="15.7109375" style="32" bestFit="1" customWidth="1"/>
    <col min="10521" max="10522" width="0" style="32" hidden="1" customWidth="1"/>
    <col min="10523" max="10523" width="13" style="32" customWidth="1"/>
    <col min="10524" max="10525" width="0" style="32" hidden="1" customWidth="1"/>
    <col min="10526" max="10526" width="16.5703125" style="32" customWidth="1"/>
    <col min="10527" max="10528" width="0" style="32" hidden="1" customWidth="1"/>
    <col min="10529" max="10529" width="13.85546875" style="32" customWidth="1"/>
    <col min="10530" max="10531" width="0" style="32" hidden="1" customWidth="1"/>
    <col min="10532" max="10532" width="13" style="32" customWidth="1"/>
    <col min="10533" max="10534" width="0" style="32" hidden="1" customWidth="1"/>
    <col min="10535" max="10535" width="14.85546875" style="32" customWidth="1"/>
    <col min="10536" max="10537" width="0" style="32" hidden="1" customWidth="1"/>
    <col min="10538" max="10538" width="13.85546875" style="32" customWidth="1"/>
    <col min="10539" max="10539" width="15.42578125" style="32" bestFit="1" customWidth="1"/>
    <col min="10540" max="10540" width="14" style="32" customWidth="1"/>
    <col min="10541" max="10541" width="46.28515625" style="32" customWidth="1"/>
    <col min="10542" max="10542" width="11.28515625" style="32" customWidth="1"/>
    <col min="10543" max="10543" width="11.42578125" style="32" customWidth="1"/>
    <col min="10544" max="10555" width="0" style="32" hidden="1" customWidth="1"/>
    <col min="10556" max="10752" width="11.42578125" style="32"/>
    <col min="10753" max="10753" width="0.140625" style="32" customWidth="1"/>
    <col min="10754" max="10754" width="3.7109375" style="32" bestFit="1" customWidth="1"/>
    <col min="10755" max="10755" width="4" style="32" bestFit="1" customWidth="1"/>
    <col min="10756" max="10756" width="41" style="32" customWidth="1"/>
    <col min="10757" max="10760" width="0" style="32" hidden="1" customWidth="1"/>
    <col min="10761" max="10761" width="14.28515625" style="32" customWidth="1"/>
    <col min="10762" max="10763" width="0" style="32" hidden="1" customWidth="1"/>
    <col min="10764" max="10764" width="17" style="32" customWidth="1"/>
    <col min="10765" max="10766" width="0" style="32" hidden="1" customWidth="1"/>
    <col min="10767" max="10767" width="14.28515625" style="32" customWidth="1"/>
    <col min="10768" max="10768" width="12.7109375" style="32" customWidth="1"/>
    <col min="10769" max="10769" width="14.140625" style="32" customWidth="1"/>
    <col min="10770" max="10771" width="0" style="32" hidden="1" customWidth="1"/>
    <col min="10772" max="10772" width="13.85546875" style="32" customWidth="1"/>
    <col min="10773" max="10775" width="0" style="32" hidden="1" customWidth="1"/>
    <col min="10776" max="10776" width="15.7109375" style="32" bestFit="1" customWidth="1"/>
    <col min="10777" max="10778" width="0" style="32" hidden="1" customWidth="1"/>
    <col min="10779" max="10779" width="13" style="32" customWidth="1"/>
    <col min="10780" max="10781" width="0" style="32" hidden="1" customWidth="1"/>
    <col min="10782" max="10782" width="16.5703125" style="32" customWidth="1"/>
    <col min="10783" max="10784" width="0" style="32" hidden="1" customWidth="1"/>
    <col min="10785" max="10785" width="13.85546875" style="32" customWidth="1"/>
    <col min="10786" max="10787" width="0" style="32" hidden="1" customWidth="1"/>
    <col min="10788" max="10788" width="13" style="32" customWidth="1"/>
    <col min="10789" max="10790" width="0" style="32" hidden="1" customWidth="1"/>
    <col min="10791" max="10791" width="14.85546875" style="32" customWidth="1"/>
    <col min="10792" max="10793" width="0" style="32" hidden="1" customWidth="1"/>
    <col min="10794" max="10794" width="13.85546875" style="32" customWidth="1"/>
    <col min="10795" max="10795" width="15.42578125" style="32" bestFit="1" customWidth="1"/>
    <col min="10796" max="10796" width="14" style="32" customWidth="1"/>
    <col min="10797" max="10797" width="46.28515625" style="32" customWidth="1"/>
    <col min="10798" max="10798" width="11.28515625" style="32" customWidth="1"/>
    <col min="10799" max="10799" width="11.42578125" style="32" customWidth="1"/>
    <col min="10800" max="10811" width="0" style="32" hidden="1" customWidth="1"/>
    <col min="10812" max="11008" width="11.42578125" style="32"/>
    <col min="11009" max="11009" width="0.140625" style="32" customWidth="1"/>
    <col min="11010" max="11010" width="3.7109375" style="32" bestFit="1" customWidth="1"/>
    <col min="11011" max="11011" width="4" style="32" bestFit="1" customWidth="1"/>
    <col min="11012" max="11012" width="41" style="32" customWidth="1"/>
    <col min="11013" max="11016" width="0" style="32" hidden="1" customWidth="1"/>
    <col min="11017" max="11017" width="14.28515625" style="32" customWidth="1"/>
    <col min="11018" max="11019" width="0" style="32" hidden="1" customWidth="1"/>
    <col min="11020" max="11020" width="17" style="32" customWidth="1"/>
    <col min="11021" max="11022" width="0" style="32" hidden="1" customWidth="1"/>
    <col min="11023" max="11023" width="14.28515625" style="32" customWidth="1"/>
    <col min="11024" max="11024" width="12.7109375" style="32" customWidth="1"/>
    <col min="11025" max="11025" width="14.140625" style="32" customWidth="1"/>
    <col min="11026" max="11027" width="0" style="32" hidden="1" customWidth="1"/>
    <col min="11028" max="11028" width="13.85546875" style="32" customWidth="1"/>
    <col min="11029" max="11031" width="0" style="32" hidden="1" customWidth="1"/>
    <col min="11032" max="11032" width="15.7109375" style="32" bestFit="1" customWidth="1"/>
    <col min="11033" max="11034" width="0" style="32" hidden="1" customWidth="1"/>
    <col min="11035" max="11035" width="13" style="32" customWidth="1"/>
    <col min="11036" max="11037" width="0" style="32" hidden="1" customWidth="1"/>
    <col min="11038" max="11038" width="16.5703125" style="32" customWidth="1"/>
    <col min="11039" max="11040" width="0" style="32" hidden="1" customWidth="1"/>
    <col min="11041" max="11041" width="13.85546875" style="32" customWidth="1"/>
    <col min="11042" max="11043" width="0" style="32" hidden="1" customWidth="1"/>
    <col min="11044" max="11044" width="13" style="32" customWidth="1"/>
    <col min="11045" max="11046" width="0" style="32" hidden="1" customWidth="1"/>
    <col min="11047" max="11047" width="14.85546875" style="32" customWidth="1"/>
    <col min="11048" max="11049" width="0" style="32" hidden="1" customWidth="1"/>
    <col min="11050" max="11050" width="13.85546875" style="32" customWidth="1"/>
    <col min="11051" max="11051" width="15.42578125" style="32" bestFit="1" customWidth="1"/>
    <col min="11052" max="11052" width="14" style="32" customWidth="1"/>
    <col min="11053" max="11053" width="46.28515625" style="32" customWidth="1"/>
    <col min="11054" max="11054" width="11.28515625" style="32" customWidth="1"/>
    <col min="11055" max="11055" width="11.42578125" style="32" customWidth="1"/>
    <col min="11056" max="11067" width="0" style="32" hidden="1" customWidth="1"/>
    <col min="11068" max="11264" width="11.42578125" style="32"/>
    <col min="11265" max="11265" width="0.140625" style="32" customWidth="1"/>
    <col min="11266" max="11266" width="3.7109375" style="32" bestFit="1" customWidth="1"/>
    <col min="11267" max="11267" width="4" style="32" bestFit="1" customWidth="1"/>
    <col min="11268" max="11268" width="41" style="32" customWidth="1"/>
    <col min="11269" max="11272" width="0" style="32" hidden="1" customWidth="1"/>
    <col min="11273" max="11273" width="14.28515625" style="32" customWidth="1"/>
    <col min="11274" max="11275" width="0" style="32" hidden="1" customWidth="1"/>
    <col min="11276" max="11276" width="17" style="32" customWidth="1"/>
    <col min="11277" max="11278" width="0" style="32" hidden="1" customWidth="1"/>
    <col min="11279" max="11279" width="14.28515625" style="32" customWidth="1"/>
    <col min="11280" max="11280" width="12.7109375" style="32" customWidth="1"/>
    <col min="11281" max="11281" width="14.140625" style="32" customWidth="1"/>
    <col min="11282" max="11283" width="0" style="32" hidden="1" customWidth="1"/>
    <col min="11284" max="11284" width="13.85546875" style="32" customWidth="1"/>
    <col min="11285" max="11287" width="0" style="32" hidden="1" customWidth="1"/>
    <col min="11288" max="11288" width="15.7109375" style="32" bestFit="1" customWidth="1"/>
    <col min="11289" max="11290" width="0" style="32" hidden="1" customWidth="1"/>
    <col min="11291" max="11291" width="13" style="32" customWidth="1"/>
    <col min="11292" max="11293" width="0" style="32" hidden="1" customWidth="1"/>
    <col min="11294" max="11294" width="16.5703125" style="32" customWidth="1"/>
    <col min="11295" max="11296" width="0" style="32" hidden="1" customWidth="1"/>
    <col min="11297" max="11297" width="13.85546875" style="32" customWidth="1"/>
    <col min="11298" max="11299" width="0" style="32" hidden="1" customWidth="1"/>
    <col min="11300" max="11300" width="13" style="32" customWidth="1"/>
    <col min="11301" max="11302" width="0" style="32" hidden="1" customWidth="1"/>
    <col min="11303" max="11303" width="14.85546875" style="32" customWidth="1"/>
    <col min="11304" max="11305" width="0" style="32" hidden="1" customWidth="1"/>
    <col min="11306" max="11306" width="13.85546875" style="32" customWidth="1"/>
    <col min="11307" max="11307" width="15.42578125" style="32" bestFit="1" customWidth="1"/>
    <col min="11308" max="11308" width="14" style="32" customWidth="1"/>
    <col min="11309" max="11309" width="46.28515625" style="32" customWidth="1"/>
    <col min="11310" max="11310" width="11.28515625" style="32" customWidth="1"/>
    <col min="11311" max="11311" width="11.42578125" style="32" customWidth="1"/>
    <col min="11312" max="11323" width="0" style="32" hidden="1" customWidth="1"/>
    <col min="11324" max="11520" width="11.42578125" style="32"/>
    <col min="11521" max="11521" width="0.140625" style="32" customWidth="1"/>
    <col min="11522" max="11522" width="3.7109375" style="32" bestFit="1" customWidth="1"/>
    <col min="11523" max="11523" width="4" style="32" bestFit="1" customWidth="1"/>
    <col min="11524" max="11524" width="41" style="32" customWidth="1"/>
    <col min="11525" max="11528" width="0" style="32" hidden="1" customWidth="1"/>
    <col min="11529" max="11529" width="14.28515625" style="32" customWidth="1"/>
    <col min="11530" max="11531" width="0" style="32" hidden="1" customWidth="1"/>
    <col min="11532" max="11532" width="17" style="32" customWidth="1"/>
    <col min="11533" max="11534" width="0" style="32" hidden="1" customWidth="1"/>
    <col min="11535" max="11535" width="14.28515625" style="32" customWidth="1"/>
    <col min="11536" max="11536" width="12.7109375" style="32" customWidth="1"/>
    <col min="11537" max="11537" width="14.140625" style="32" customWidth="1"/>
    <col min="11538" max="11539" width="0" style="32" hidden="1" customWidth="1"/>
    <col min="11540" max="11540" width="13.85546875" style="32" customWidth="1"/>
    <col min="11541" max="11543" width="0" style="32" hidden="1" customWidth="1"/>
    <col min="11544" max="11544" width="15.7109375" style="32" bestFit="1" customWidth="1"/>
    <col min="11545" max="11546" width="0" style="32" hidden="1" customWidth="1"/>
    <col min="11547" max="11547" width="13" style="32" customWidth="1"/>
    <col min="11548" max="11549" width="0" style="32" hidden="1" customWidth="1"/>
    <col min="11550" max="11550" width="16.5703125" style="32" customWidth="1"/>
    <col min="11551" max="11552" width="0" style="32" hidden="1" customWidth="1"/>
    <col min="11553" max="11553" width="13.85546875" style="32" customWidth="1"/>
    <col min="11554" max="11555" width="0" style="32" hidden="1" customWidth="1"/>
    <col min="11556" max="11556" width="13" style="32" customWidth="1"/>
    <col min="11557" max="11558" width="0" style="32" hidden="1" customWidth="1"/>
    <col min="11559" max="11559" width="14.85546875" style="32" customWidth="1"/>
    <col min="11560" max="11561" width="0" style="32" hidden="1" customWidth="1"/>
    <col min="11562" max="11562" width="13.85546875" style="32" customWidth="1"/>
    <col min="11563" max="11563" width="15.42578125" style="32" bestFit="1" customWidth="1"/>
    <col min="11564" max="11564" width="14" style="32" customWidth="1"/>
    <col min="11565" max="11565" width="46.28515625" style="32" customWidth="1"/>
    <col min="11566" max="11566" width="11.28515625" style="32" customWidth="1"/>
    <col min="11567" max="11567" width="11.42578125" style="32" customWidth="1"/>
    <col min="11568" max="11579" width="0" style="32" hidden="1" customWidth="1"/>
    <col min="11580" max="11776" width="11.42578125" style="32"/>
    <col min="11777" max="11777" width="0.140625" style="32" customWidth="1"/>
    <col min="11778" max="11778" width="3.7109375" style="32" bestFit="1" customWidth="1"/>
    <col min="11779" max="11779" width="4" style="32" bestFit="1" customWidth="1"/>
    <col min="11780" max="11780" width="41" style="32" customWidth="1"/>
    <col min="11781" max="11784" width="0" style="32" hidden="1" customWidth="1"/>
    <col min="11785" max="11785" width="14.28515625" style="32" customWidth="1"/>
    <col min="11786" max="11787" width="0" style="32" hidden="1" customWidth="1"/>
    <col min="11788" max="11788" width="17" style="32" customWidth="1"/>
    <col min="11789" max="11790" width="0" style="32" hidden="1" customWidth="1"/>
    <col min="11791" max="11791" width="14.28515625" style="32" customWidth="1"/>
    <col min="11792" max="11792" width="12.7109375" style="32" customWidth="1"/>
    <col min="11793" max="11793" width="14.140625" style="32" customWidth="1"/>
    <col min="11794" max="11795" width="0" style="32" hidden="1" customWidth="1"/>
    <col min="11796" max="11796" width="13.85546875" style="32" customWidth="1"/>
    <col min="11797" max="11799" width="0" style="32" hidden="1" customWidth="1"/>
    <col min="11800" max="11800" width="15.7109375" style="32" bestFit="1" customWidth="1"/>
    <col min="11801" max="11802" width="0" style="32" hidden="1" customWidth="1"/>
    <col min="11803" max="11803" width="13" style="32" customWidth="1"/>
    <col min="11804" max="11805" width="0" style="32" hidden="1" customWidth="1"/>
    <col min="11806" max="11806" width="16.5703125" style="32" customWidth="1"/>
    <col min="11807" max="11808" width="0" style="32" hidden="1" customWidth="1"/>
    <col min="11809" max="11809" width="13.85546875" style="32" customWidth="1"/>
    <col min="11810" max="11811" width="0" style="32" hidden="1" customWidth="1"/>
    <col min="11812" max="11812" width="13" style="32" customWidth="1"/>
    <col min="11813" max="11814" width="0" style="32" hidden="1" customWidth="1"/>
    <col min="11815" max="11815" width="14.85546875" style="32" customWidth="1"/>
    <col min="11816" max="11817" width="0" style="32" hidden="1" customWidth="1"/>
    <col min="11818" max="11818" width="13.85546875" style="32" customWidth="1"/>
    <col min="11819" max="11819" width="15.42578125" style="32" bestFit="1" customWidth="1"/>
    <col min="11820" max="11820" width="14" style="32" customWidth="1"/>
    <col min="11821" max="11821" width="46.28515625" style="32" customWidth="1"/>
    <col min="11822" max="11822" width="11.28515625" style="32" customWidth="1"/>
    <col min="11823" max="11823" width="11.42578125" style="32" customWidth="1"/>
    <col min="11824" max="11835" width="0" style="32" hidden="1" customWidth="1"/>
    <col min="11836" max="12032" width="11.42578125" style="32"/>
    <col min="12033" max="12033" width="0.140625" style="32" customWidth="1"/>
    <col min="12034" max="12034" width="3.7109375" style="32" bestFit="1" customWidth="1"/>
    <col min="12035" max="12035" width="4" style="32" bestFit="1" customWidth="1"/>
    <col min="12036" max="12036" width="41" style="32" customWidth="1"/>
    <col min="12037" max="12040" width="0" style="32" hidden="1" customWidth="1"/>
    <col min="12041" max="12041" width="14.28515625" style="32" customWidth="1"/>
    <col min="12042" max="12043" width="0" style="32" hidden="1" customWidth="1"/>
    <col min="12044" max="12044" width="17" style="32" customWidth="1"/>
    <col min="12045" max="12046" width="0" style="32" hidden="1" customWidth="1"/>
    <col min="12047" max="12047" width="14.28515625" style="32" customWidth="1"/>
    <col min="12048" max="12048" width="12.7109375" style="32" customWidth="1"/>
    <col min="12049" max="12049" width="14.140625" style="32" customWidth="1"/>
    <col min="12050" max="12051" width="0" style="32" hidden="1" customWidth="1"/>
    <col min="12052" max="12052" width="13.85546875" style="32" customWidth="1"/>
    <col min="12053" max="12055" width="0" style="32" hidden="1" customWidth="1"/>
    <col min="12056" max="12056" width="15.7109375" style="32" bestFit="1" customWidth="1"/>
    <col min="12057" max="12058" width="0" style="32" hidden="1" customWidth="1"/>
    <col min="12059" max="12059" width="13" style="32" customWidth="1"/>
    <col min="12060" max="12061" width="0" style="32" hidden="1" customWidth="1"/>
    <col min="12062" max="12062" width="16.5703125" style="32" customWidth="1"/>
    <col min="12063" max="12064" width="0" style="32" hidden="1" customWidth="1"/>
    <col min="12065" max="12065" width="13.85546875" style="32" customWidth="1"/>
    <col min="12066" max="12067" width="0" style="32" hidden="1" customWidth="1"/>
    <col min="12068" max="12068" width="13" style="32" customWidth="1"/>
    <col min="12069" max="12070" width="0" style="32" hidden="1" customWidth="1"/>
    <col min="12071" max="12071" width="14.85546875" style="32" customWidth="1"/>
    <col min="12072" max="12073" width="0" style="32" hidden="1" customWidth="1"/>
    <col min="12074" max="12074" width="13.85546875" style="32" customWidth="1"/>
    <col min="12075" max="12075" width="15.42578125" style="32" bestFit="1" customWidth="1"/>
    <col min="12076" max="12076" width="14" style="32" customWidth="1"/>
    <col min="12077" max="12077" width="46.28515625" style="32" customWidth="1"/>
    <col min="12078" max="12078" width="11.28515625" style="32" customWidth="1"/>
    <col min="12079" max="12079" width="11.42578125" style="32" customWidth="1"/>
    <col min="12080" max="12091" width="0" style="32" hidden="1" customWidth="1"/>
    <col min="12092" max="12288" width="11.42578125" style="32"/>
    <col min="12289" max="12289" width="0.140625" style="32" customWidth="1"/>
    <col min="12290" max="12290" width="3.7109375" style="32" bestFit="1" customWidth="1"/>
    <col min="12291" max="12291" width="4" style="32" bestFit="1" customWidth="1"/>
    <col min="12292" max="12292" width="41" style="32" customWidth="1"/>
    <col min="12293" max="12296" width="0" style="32" hidden="1" customWidth="1"/>
    <col min="12297" max="12297" width="14.28515625" style="32" customWidth="1"/>
    <col min="12298" max="12299" width="0" style="32" hidden="1" customWidth="1"/>
    <col min="12300" max="12300" width="17" style="32" customWidth="1"/>
    <col min="12301" max="12302" width="0" style="32" hidden="1" customWidth="1"/>
    <col min="12303" max="12303" width="14.28515625" style="32" customWidth="1"/>
    <col min="12304" max="12304" width="12.7109375" style="32" customWidth="1"/>
    <col min="12305" max="12305" width="14.140625" style="32" customWidth="1"/>
    <col min="12306" max="12307" width="0" style="32" hidden="1" customWidth="1"/>
    <col min="12308" max="12308" width="13.85546875" style="32" customWidth="1"/>
    <col min="12309" max="12311" width="0" style="32" hidden="1" customWidth="1"/>
    <col min="12312" max="12312" width="15.7109375" style="32" bestFit="1" customWidth="1"/>
    <col min="12313" max="12314" width="0" style="32" hidden="1" customWidth="1"/>
    <col min="12315" max="12315" width="13" style="32" customWidth="1"/>
    <col min="12316" max="12317" width="0" style="32" hidden="1" customWidth="1"/>
    <col min="12318" max="12318" width="16.5703125" style="32" customWidth="1"/>
    <col min="12319" max="12320" width="0" style="32" hidden="1" customWidth="1"/>
    <col min="12321" max="12321" width="13.85546875" style="32" customWidth="1"/>
    <col min="12322" max="12323" width="0" style="32" hidden="1" customWidth="1"/>
    <col min="12324" max="12324" width="13" style="32" customWidth="1"/>
    <col min="12325" max="12326" width="0" style="32" hidden="1" customWidth="1"/>
    <col min="12327" max="12327" width="14.85546875" style="32" customWidth="1"/>
    <col min="12328" max="12329" width="0" style="32" hidden="1" customWidth="1"/>
    <col min="12330" max="12330" width="13.85546875" style="32" customWidth="1"/>
    <col min="12331" max="12331" width="15.42578125" style="32" bestFit="1" customWidth="1"/>
    <col min="12332" max="12332" width="14" style="32" customWidth="1"/>
    <col min="12333" max="12333" width="46.28515625" style="32" customWidth="1"/>
    <col min="12334" max="12334" width="11.28515625" style="32" customWidth="1"/>
    <col min="12335" max="12335" width="11.42578125" style="32" customWidth="1"/>
    <col min="12336" max="12347" width="0" style="32" hidden="1" customWidth="1"/>
    <col min="12348" max="12544" width="11.42578125" style="32"/>
    <col min="12545" max="12545" width="0.140625" style="32" customWidth="1"/>
    <col min="12546" max="12546" width="3.7109375" style="32" bestFit="1" customWidth="1"/>
    <col min="12547" max="12547" width="4" style="32" bestFit="1" customWidth="1"/>
    <col min="12548" max="12548" width="41" style="32" customWidth="1"/>
    <col min="12549" max="12552" width="0" style="32" hidden="1" customWidth="1"/>
    <col min="12553" max="12553" width="14.28515625" style="32" customWidth="1"/>
    <col min="12554" max="12555" width="0" style="32" hidden="1" customWidth="1"/>
    <col min="12556" max="12556" width="17" style="32" customWidth="1"/>
    <col min="12557" max="12558" width="0" style="32" hidden="1" customWidth="1"/>
    <col min="12559" max="12559" width="14.28515625" style="32" customWidth="1"/>
    <col min="12560" max="12560" width="12.7109375" style="32" customWidth="1"/>
    <col min="12561" max="12561" width="14.140625" style="32" customWidth="1"/>
    <col min="12562" max="12563" width="0" style="32" hidden="1" customWidth="1"/>
    <col min="12564" max="12564" width="13.85546875" style="32" customWidth="1"/>
    <col min="12565" max="12567" width="0" style="32" hidden="1" customWidth="1"/>
    <col min="12568" max="12568" width="15.7109375" style="32" bestFit="1" customWidth="1"/>
    <col min="12569" max="12570" width="0" style="32" hidden="1" customWidth="1"/>
    <col min="12571" max="12571" width="13" style="32" customWidth="1"/>
    <col min="12572" max="12573" width="0" style="32" hidden="1" customWidth="1"/>
    <col min="12574" max="12574" width="16.5703125" style="32" customWidth="1"/>
    <col min="12575" max="12576" width="0" style="32" hidden="1" customWidth="1"/>
    <col min="12577" max="12577" width="13.85546875" style="32" customWidth="1"/>
    <col min="12578" max="12579" width="0" style="32" hidden="1" customWidth="1"/>
    <col min="12580" max="12580" width="13" style="32" customWidth="1"/>
    <col min="12581" max="12582" width="0" style="32" hidden="1" customWidth="1"/>
    <col min="12583" max="12583" width="14.85546875" style="32" customWidth="1"/>
    <col min="12584" max="12585" width="0" style="32" hidden="1" customWidth="1"/>
    <col min="12586" max="12586" width="13.85546875" style="32" customWidth="1"/>
    <col min="12587" max="12587" width="15.42578125" style="32" bestFit="1" customWidth="1"/>
    <col min="12588" max="12588" width="14" style="32" customWidth="1"/>
    <col min="12589" max="12589" width="46.28515625" style="32" customWidth="1"/>
    <col min="12590" max="12590" width="11.28515625" style="32" customWidth="1"/>
    <col min="12591" max="12591" width="11.42578125" style="32" customWidth="1"/>
    <col min="12592" max="12603" width="0" style="32" hidden="1" customWidth="1"/>
    <col min="12604" max="12800" width="11.42578125" style="32"/>
    <col min="12801" max="12801" width="0.140625" style="32" customWidth="1"/>
    <col min="12802" max="12802" width="3.7109375" style="32" bestFit="1" customWidth="1"/>
    <col min="12803" max="12803" width="4" style="32" bestFit="1" customWidth="1"/>
    <col min="12804" max="12804" width="41" style="32" customWidth="1"/>
    <col min="12805" max="12808" width="0" style="32" hidden="1" customWidth="1"/>
    <col min="12809" max="12809" width="14.28515625" style="32" customWidth="1"/>
    <col min="12810" max="12811" width="0" style="32" hidden="1" customWidth="1"/>
    <col min="12812" max="12812" width="17" style="32" customWidth="1"/>
    <col min="12813" max="12814" width="0" style="32" hidden="1" customWidth="1"/>
    <col min="12815" max="12815" width="14.28515625" style="32" customWidth="1"/>
    <col min="12816" max="12816" width="12.7109375" style="32" customWidth="1"/>
    <col min="12817" max="12817" width="14.140625" style="32" customWidth="1"/>
    <col min="12818" max="12819" width="0" style="32" hidden="1" customWidth="1"/>
    <col min="12820" max="12820" width="13.85546875" style="32" customWidth="1"/>
    <col min="12821" max="12823" width="0" style="32" hidden="1" customWidth="1"/>
    <col min="12824" max="12824" width="15.7109375" style="32" bestFit="1" customWidth="1"/>
    <col min="12825" max="12826" width="0" style="32" hidden="1" customWidth="1"/>
    <col min="12827" max="12827" width="13" style="32" customWidth="1"/>
    <col min="12828" max="12829" width="0" style="32" hidden="1" customWidth="1"/>
    <col min="12830" max="12830" width="16.5703125" style="32" customWidth="1"/>
    <col min="12831" max="12832" width="0" style="32" hidden="1" customWidth="1"/>
    <col min="12833" max="12833" width="13.85546875" style="32" customWidth="1"/>
    <col min="12834" max="12835" width="0" style="32" hidden="1" customWidth="1"/>
    <col min="12836" max="12836" width="13" style="32" customWidth="1"/>
    <col min="12837" max="12838" width="0" style="32" hidden="1" customWidth="1"/>
    <col min="12839" max="12839" width="14.85546875" style="32" customWidth="1"/>
    <col min="12840" max="12841" width="0" style="32" hidden="1" customWidth="1"/>
    <col min="12842" max="12842" width="13.85546875" style="32" customWidth="1"/>
    <col min="12843" max="12843" width="15.42578125" style="32" bestFit="1" customWidth="1"/>
    <col min="12844" max="12844" width="14" style="32" customWidth="1"/>
    <col min="12845" max="12845" width="46.28515625" style="32" customWidth="1"/>
    <col min="12846" max="12846" width="11.28515625" style="32" customWidth="1"/>
    <col min="12847" max="12847" width="11.42578125" style="32" customWidth="1"/>
    <col min="12848" max="12859" width="0" style="32" hidden="1" customWidth="1"/>
    <col min="12860" max="13056" width="11.42578125" style="32"/>
    <col min="13057" max="13057" width="0.140625" style="32" customWidth="1"/>
    <col min="13058" max="13058" width="3.7109375" style="32" bestFit="1" customWidth="1"/>
    <col min="13059" max="13059" width="4" style="32" bestFit="1" customWidth="1"/>
    <col min="13060" max="13060" width="41" style="32" customWidth="1"/>
    <col min="13061" max="13064" width="0" style="32" hidden="1" customWidth="1"/>
    <col min="13065" max="13065" width="14.28515625" style="32" customWidth="1"/>
    <col min="13066" max="13067" width="0" style="32" hidden="1" customWidth="1"/>
    <col min="13068" max="13068" width="17" style="32" customWidth="1"/>
    <col min="13069" max="13070" width="0" style="32" hidden="1" customWidth="1"/>
    <col min="13071" max="13071" width="14.28515625" style="32" customWidth="1"/>
    <col min="13072" max="13072" width="12.7109375" style="32" customWidth="1"/>
    <col min="13073" max="13073" width="14.140625" style="32" customWidth="1"/>
    <col min="13074" max="13075" width="0" style="32" hidden="1" customWidth="1"/>
    <col min="13076" max="13076" width="13.85546875" style="32" customWidth="1"/>
    <col min="13077" max="13079" width="0" style="32" hidden="1" customWidth="1"/>
    <col min="13080" max="13080" width="15.7109375" style="32" bestFit="1" customWidth="1"/>
    <col min="13081" max="13082" width="0" style="32" hidden="1" customWidth="1"/>
    <col min="13083" max="13083" width="13" style="32" customWidth="1"/>
    <col min="13084" max="13085" width="0" style="32" hidden="1" customWidth="1"/>
    <col min="13086" max="13086" width="16.5703125" style="32" customWidth="1"/>
    <col min="13087" max="13088" width="0" style="32" hidden="1" customWidth="1"/>
    <col min="13089" max="13089" width="13.85546875" style="32" customWidth="1"/>
    <col min="13090" max="13091" width="0" style="32" hidden="1" customWidth="1"/>
    <col min="13092" max="13092" width="13" style="32" customWidth="1"/>
    <col min="13093" max="13094" width="0" style="32" hidden="1" customWidth="1"/>
    <col min="13095" max="13095" width="14.85546875" style="32" customWidth="1"/>
    <col min="13096" max="13097" width="0" style="32" hidden="1" customWidth="1"/>
    <col min="13098" max="13098" width="13.85546875" style="32" customWidth="1"/>
    <col min="13099" max="13099" width="15.42578125" style="32" bestFit="1" customWidth="1"/>
    <col min="13100" max="13100" width="14" style="32" customWidth="1"/>
    <col min="13101" max="13101" width="46.28515625" style="32" customWidth="1"/>
    <col min="13102" max="13102" width="11.28515625" style="32" customWidth="1"/>
    <col min="13103" max="13103" width="11.42578125" style="32" customWidth="1"/>
    <col min="13104" max="13115" width="0" style="32" hidden="1" customWidth="1"/>
    <col min="13116" max="13312" width="11.42578125" style="32"/>
    <col min="13313" max="13313" width="0.140625" style="32" customWidth="1"/>
    <col min="13314" max="13314" width="3.7109375" style="32" bestFit="1" customWidth="1"/>
    <col min="13315" max="13315" width="4" style="32" bestFit="1" customWidth="1"/>
    <col min="13316" max="13316" width="41" style="32" customWidth="1"/>
    <col min="13317" max="13320" width="0" style="32" hidden="1" customWidth="1"/>
    <col min="13321" max="13321" width="14.28515625" style="32" customWidth="1"/>
    <col min="13322" max="13323" width="0" style="32" hidden="1" customWidth="1"/>
    <col min="13324" max="13324" width="17" style="32" customWidth="1"/>
    <col min="13325" max="13326" width="0" style="32" hidden="1" customWidth="1"/>
    <col min="13327" max="13327" width="14.28515625" style="32" customWidth="1"/>
    <col min="13328" max="13328" width="12.7109375" style="32" customWidth="1"/>
    <col min="13329" max="13329" width="14.140625" style="32" customWidth="1"/>
    <col min="13330" max="13331" width="0" style="32" hidden="1" customWidth="1"/>
    <col min="13332" max="13332" width="13.85546875" style="32" customWidth="1"/>
    <col min="13333" max="13335" width="0" style="32" hidden="1" customWidth="1"/>
    <col min="13336" max="13336" width="15.7109375" style="32" bestFit="1" customWidth="1"/>
    <col min="13337" max="13338" width="0" style="32" hidden="1" customWidth="1"/>
    <col min="13339" max="13339" width="13" style="32" customWidth="1"/>
    <col min="13340" max="13341" width="0" style="32" hidden="1" customWidth="1"/>
    <col min="13342" max="13342" width="16.5703125" style="32" customWidth="1"/>
    <col min="13343" max="13344" width="0" style="32" hidden="1" customWidth="1"/>
    <col min="13345" max="13345" width="13.85546875" style="32" customWidth="1"/>
    <col min="13346" max="13347" width="0" style="32" hidden="1" customWidth="1"/>
    <col min="13348" max="13348" width="13" style="32" customWidth="1"/>
    <col min="13349" max="13350" width="0" style="32" hidden="1" customWidth="1"/>
    <col min="13351" max="13351" width="14.85546875" style="32" customWidth="1"/>
    <col min="13352" max="13353" width="0" style="32" hidden="1" customWidth="1"/>
    <col min="13354" max="13354" width="13.85546875" style="32" customWidth="1"/>
    <col min="13355" max="13355" width="15.42578125" style="32" bestFit="1" customWidth="1"/>
    <col min="13356" max="13356" width="14" style="32" customWidth="1"/>
    <col min="13357" max="13357" width="46.28515625" style="32" customWidth="1"/>
    <col min="13358" max="13358" width="11.28515625" style="32" customWidth="1"/>
    <col min="13359" max="13359" width="11.42578125" style="32" customWidth="1"/>
    <col min="13360" max="13371" width="0" style="32" hidden="1" customWidth="1"/>
    <col min="13372" max="13568" width="11.42578125" style="32"/>
    <col min="13569" max="13569" width="0.140625" style="32" customWidth="1"/>
    <col min="13570" max="13570" width="3.7109375" style="32" bestFit="1" customWidth="1"/>
    <col min="13571" max="13571" width="4" style="32" bestFit="1" customWidth="1"/>
    <col min="13572" max="13572" width="41" style="32" customWidth="1"/>
    <col min="13573" max="13576" width="0" style="32" hidden="1" customWidth="1"/>
    <col min="13577" max="13577" width="14.28515625" style="32" customWidth="1"/>
    <col min="13578" max="13579" width="0" style="32" hidden="1" customWidth="1"/>
    <col min="13580" max="13580" width="17" style="32" customWidth="1"/>
    <col min="13581" max="13582" width="0" style="32" hidden="1" customWidth="1"/>
    <col min="13583" max="13583" width="14.28515625" style="32" customWidth="1"/>
    <col min="13584" max="13584" width="12.7109375" style="32" customWidth="1"/>
    <col min="13585" max="13585" width="14.140625" style="32" customWidth="1"/>
    <col min="13586" max="13587" width="0" style="32" hidden="1" customWidth="1"/>
    <col min="13588" max="13588" width="13.85546875" style="32" customWidth="1"/>
    <col min="13589" max="13591" width="0" style="32" hidden="1" customWidth="1"/>
    <col min="13592" max="13592" width="15.7109375" style="32" bestFit="1" customWidth="1"/>
    <col min="13593" max="13594" width="0" style="32" hidden="1" customWidth="1"/>
    <col min="13595" max="13595" width="13" style="32" customWidth="1"/>
    <col min="13596" max="13597" width="0" style="32" hidden="1" customWidth="1"/>
    <col min="13598" max="13598" width="16.5703125" style="32" customWidth="1"/>
    <col min="13599" max="13600" width="0" style="32" hidden="1" customWidth="1"/>
    <col min="13601" max="13601" width="13.85546875" style="32" customWidth="1"/>
    <col min="13602" max="13603" width="0" style="32" hidden="1" customWidth="1"/>
    <col min="13604" max="13604" width="13" style="32" customWidth="1"/>
    <col min="13605" max="13606" width="0" style="32" hidden="1" customWidth="1"/>
    <col min="13607" max="13607" width="14.85546875" style="32" customWidth="1"/>
    <col min="13608" max="13609" width="0" style="32" hidden="1" customWidth="1"/>
    <col min="13610" max="13610" width="13.85546875" style="32" customWidth="1"/>
    <col min="13611" max="13611" width="15.42578125" style="32" bestFit="1" customWidth="1"/>
    <col min="13612" max="13612" width="14" style="32" customWidth="1"/>
    <col min="13613" max="13613" width="46.28515625" style="32" customWidth="1"/>
    <col min="13614" max="13614" width="11.28515625" style="32" customWidth="1"/>
    <col min="13615" max="13615" width="11.42578125" style="32" customWidth="1"/>
    <col min="13616" max="13627" width="0" style="32" hidden="1" customWidth="1"/>
    <col min="13628" max="13824" width="11.42578125" style="32"/>
    <col min="13825" max="13825" width="0.140625" style="32" customWidth="1"/>
    <col min="13826" max="13826" width="3.7109375" style="32" bestFit="1" customWidth="1"/>
    <col min="13827" max="13827" width="4" style="32" bestFit="1" customWidth="1"/>
    <col min="13828" max="13828" width="41" style="32" customWidth="1"/>
    <col min="13829" max="13832" width="0" style="32" hidden="1" customWidth="1"/>
    <col min="13833" max="13833" width="14.28515625" style="32" customWidth="1"/>
    <col min="13834" max="13835" width="0" style="32" hidden="1" customWidth="1"/>
    <col min="13836" max="13836" width="17" style="32" customWidth="1"/>
    <col min="13837" max="13838" width="0" style="32" hidden="1" customWidth="1"/>
    <col min="13839" max="13839" width="14.28515625" style="32" customWidth="1"/>
    <col min="13840" max="13840" width="12.7109375" style="32" customWidth="1"/>
    <col min="13841" max="13841" width="14.140625" style="32" customWidth="1"/>
    <col min="13842" max="13843" width="0" style="32" hidden="1" customWidth="1"/>
    <col min="13844" max="13844" width="13.85546875" style="32" customWidth="1"/>
    <col min="13845" max="13847" width="0" style="32" hidden="1" customWidth="1"/>
    <col min="13848" max="13848" width="15.7109375" style="32" bestFit="1" customWidth="1"/>
    <col min="13849" max="13850" width="0" style="32" hidden="1" customWidth="1"/>
    <col min="13851" max="13851" width="13" style="32" customWidth="1"/>
    <col min="13852" max="13853" width="0" style="32" hidden="1" customWidth="1"/>
    <col min="13854" max="13854" width="16.5703125" style="32" customWidth="1"/>
    <col min="13855" max="13856" width="0" style="32" hidden="1" customWidth="1"/>
    <col min="13857" max="13857" width="13.85546875" style="32" customWidth="1"/>
    <col min="13858" max="13859" width="0" style="32" hidden="1" customWidth="1"/>
    <col min="13860" max="13860" width="13" style="32" customWidth="1"/>
    <col min="13861" max="13862" width="0" style="32" hidden="1" customWidth="1"/>
    <col min="13863" max="13863" width="14.85546875" style="32" customWidth="1"/>
    <col min="13864" max="13865" width="0" style="32" hidden="1" customWidth="1"/>
    <col min="13866" max="13866" width="13.85546875" style="32" customWidth="1"/>
    <col min="13867" max="13867" width="15.42578125" style="32" bestFit="1" customWidth="1"/>
    <col min="13868" max="13868" width="14" style="32" customWidth="1"/>
    <col min="13869" max="13869" width="46.28515625" style="32" customWidth="1"/>
    <col min="13870" max="13870" width="11.28515625" style="32" customWidth="1"/>
    <col min="13871" max="13871" width="11.42578125" style="32" customWidth="1"/>
    <col min="13872" max="13883" width="0" style="32" hidden="1" customWidth="1"/>
    <col min="13884" max="14080" width="11.42578125" style="32"/>
    <col min="14081" max="14081" width="0.140625" style="32" customWidth="1"/>
    <col min="14082" max="14082" width="3.7109375" style="32" bestFit="1" customWidth="1"/>
    <col min="14083" max="14083" width="4" style="32" bestFit="1" customWidth="1"/>
    <col min="14084" max="14084" width="41" style="32" customWidth="1"/>
    <col min="14085" max="14088" width="0" style="32" hidden="1" customWidth="1"/>
    <col min="14089" max="14089" width="14.28515625" style="32" customWidth="1"/>
    <col min="14090" max="14091" width="0" style="32" hidden="1" customWidth="1"/>
    <col min="14092" max="14092" width="17" style="32" customWidth="1"/>
    <col min="14093" max="14094" width="0" style="32" hidden="1" customWidth="1"/>
    <col min="14095" max="14095" width="14.28515625" style="32" customWidth="1"/>
    <col min="14096" max="14096" width="12.7109375" style="32" customWidth="1"/>
    <col min="14097" max="14097" width="14.140625" style="32" customWidth="1"/>
    <col min="14098" max="14099" width="0" style="32" hidden="1" customWidth="1"/>
    <col min="14100" max="14100" width="13.85546875" style="32" customWidth="1"/>
    <col min="14101" max="14103" width="0" style="32" hidden="1" customWidth="1"/>
    <col min="14104" max="14104" width="15.7109375" style="32" bestFit="1" customWidth="1"/>
    <col min="14105" max="14106" width="0" style="32" hidden="1" customWidth="1"/>
    <col min="14107" max="14107" width="13" style="32" customWidth="1"/>
    <col min="14108" max="14109" width="0" style="32" hidden="1" customWidth="1"/>
    <col min="14110" max="14110" width="16.5703125" style="32" customWidth="1"/>
    <col min="14111" max="14112" width="0" style="32" hidden="1" customWidth="1"/>
    <col min="14113" max="14113" width="13.85546875" style="32" customWidth="1"/>
    <col min="14114" max="14115" width="0" style="32" hidden="1" customWidth="1"/>
    <col min="14116" max="14116" width="13" style="32" customWidth="1"/>
    <col min="14117" max="14118" width="0" style="32" hidden="1" customWidth="1"/>
    <col min="14119" max="14119" width="14.85546875" style="32" customWidth="1"/>
    <col min="14120" max="14121" width="0" style="32" hidden="1" customWidth="1"/>
    <col min="14122" max="14122" width="13.85546875" style="32" customWidth="1"/>
    <col min="14123" max="14123" width="15.42578125" style="32" bestFit="1" customWidth="1"/>
    <col min="14124" max="14124" width="14" style="32" customWidth="1"/>
    <col min="14125" max="14125" width="46.28515625" style="32" customWidth="1"/>
    <col min="14126" max="14126" width="11.28515625" style="32" customWidth="1"/>
    <col min="14127" max="14127" width="11.42578125" style="32" customWidth="1"/>
    <col min="14128" max="14139" width="0" style="32" hidden="1" customWidth="1"/>
    <col min="14140" max="14336" width="11.42578125" style="32"/>
    <col min="14337" max="14337" width="0.140625" style="32" customWidth="1"/>
    <col min="14338" max="14338" width="3.7109375" style="32" bestFit="1" customWidth="1"/>
    <col min="14339" max="14339" width="4" style="32" bestFit="1" customWidth="1"/>
    <col min="14340" max="14340" width="41" style="32" customWidth="1"/>
    <col min="14341" max="14344" width="0" style="32" hidden="1" customWidth="1"/>
    <col min="14345" max="14345" width="14.28515625" style="32" customWidth="1"/>
    <col min="14346" max="14347" width="0" style="32" hidden="1" customWidth="1"/>
    <col min="14348" max="14348" width="17" style="32" customWidth="1"/>
    <col min="14349" max="14350" width="0" style="32" hidden="1" customWidth="1"/>
    <col min="14351" max="14351" width="14.28515625" style="32" customWidth="1"/>
    <col min="14352" max="14352" width="12.7109375" style="32" customWidth="1"/>
    <col min="14353" max="14353" width="14.140625" style="32" customWidth="1"/>
    <col min="14354" max="14355" width="0" style="32" hidden="1" customWidth="1"/>
    <col min="14356" max="14356" width="13.85546875" style="32" customWidth="1"/>
    <col min="14357" max="14359" width="0" style="32" hidden="1" customWidth="1"/>
    <col min="14360" max="14360" width="15.7109375" style="32" bestFit="1" customWidth="1"/>
    <col min="14361" max="14362" width="0" style="32" hidden="1" customWidth="1"/>
    <col min="14363" max="14363" width="13" style="32" customWidth="1"/>
    <col min="14364" max="14365" width="0" style="32" hidden="1" customWidth="1"/>
    <col min="14366" max="14366" width="16.5703125" style="32" customWidth="1"/>
    <col min="14367" max="14368" width="0" style="32" hidden="1" customWidth="1"/>
    <col min="14369" max="14369" width="13.85546875" style="32" customWidth="1"/>
    <col min="14370" max="14371" width="0" style="32" hidden="1" customWidth="1"/>
    <col min="14372" max="14372" width="13" style="32" customWidth="1"/>
    <col min="14373" max="14374" width="0" style="32" hidden="1" customWidth="1"/>
    <col min="14375" max="14375" width="14.85546875" style="32" customWidth="1"/>
    <col min="14376" max="14377" width="0" style="32" hidden="1" customWidth="1"/>
    <col min="14378" max="14378" width="13.85546875" style="32" customWidth="1"/>
    <col min="14379" max="14379" width="15.42578125" style="32" bestFit="1" customWidth="1"/>
    <col min="14380" max="14380" width="14" style="32" customWidth="1"/>
    <col min="14381" max="14381" width="46.28515625" style="32" customWidth="1"/>
    <col min="14382" max="14382" width="11.28515625" style="32" customWidth="1"/>
    <col min="14383" max="14383" width="11.42578125" style="32" customWidth="1"/>
    <col min="14384" max="14395" width="0" style="32" hidden="1" customWidth="1"/>
    <col min="14396" max="14592" width="11.42578125" style="32"/>
    <col min="14593" max="14593" width="0.140625" style="32" customWidth="1"/>
    <col min="14594" max="14594" width="3.7109375" style="32" bestFit="1" customWidth="1"/>
    <col min="14595" max="14595" width="4" style="32" bestFit="1" customWidth="1"/>
    <col min="14596" max="14596" width="41" style="32" customWidth="1"/>
    <col min="14597" max="14600" width="0" style="32" hidden="1" customWidth="1"/>
    <col min="14601" max="14601" width="14.28515625" style="32" customWidth="1"/>
    <col min="14602" max="14603" width="0" style="32" hidden="1" customWidth="1"/>
    <col min="14604" max="14604" width="17" style="32" customWidth="1"/>
    <col min="14605" max="14606" width="0" style="32" hidden="1" customWidth="1"/>
    <col min="14607" max="14607" width="14.28515625" style="32" customWidth="1"/>
    <col min="14608" max="14608" width="12.7109375" style="32" customWidth="1"/>
    <col min="14609" max="14609" width="14.140625" style="32" customWidth="1"/>
    <col min="14610" max="14611" width="0" style="32" hidden="1" customWidth="1"/>
    <col min="14612" max="14612" width="13.85546875" style="32" customWidth="1"/>
    <col min="14613" max="14615" width="0" style="32" hidden="1" customWidth="1"/>
    <col min="14616" max="14616" width="15.7109375" style="32" bestFit="1" customWidth="1"/>
    <col min="14617" max="14618" width="0" style="32" hidden="1" customWidth="1"/>
    <col min="14619" max="14619" width="13" style="32" customWidth="1"/>
    <col min="14620" max="14621" width="0" style="32" hidden="1" customWidth="1"/>
    <col min="14622" max="14622" width="16.5703125" style="32" customWidth="1"/>
    <col min="14623" max="14624" width="0" style="32" hidden="1" customWidth="1"/>
    <col min="14625" max="14625" width="13.85546875" style="32" customWidth="1"/>
    <col min="14626" max="14627" width="0" style="32" hidden="1" customWidth="1"/>
    <col min="14628" max="14628" width="13" style="32" customWidth="1"/>
    <col min="14629" max="14630" width="0" style="32" hidden="1" customWidth="1"/>
    <col min="14631" max="14631" width="14.85546875" style="32" customWidth="1"/>
    <col min="14632" max="14633" width="0" style="32" hidden="1" customWidth="1"/>
    <col min="14634" max="14634" width="13.85546875" style="32" customWidth="1"/>
    <col min="14635" max="14635" width="15.42578125" style="32" bestFit="1" customWidth="1"/>
    <col min="14636" max="14636" width="14" style="32" customWidth="1"/>
    <col min="14637" max="14637" width="46.28515625" style="32" customWidth="1"/>
    <col min="14638" max="14638" width="11.28515625" style="32" customWidth="1"/>
    <col min="14639" max="14639" width="11.42578125" style="32" customWidth="1"/>
    <col min="14640" max="14651" width="0" style="32" hidden="1" customWidth="1"/>
    <col min="14652" max="14848" width="11.42578125" style="32"/>
    <col min="14849" max="14849" width="0.140625" style="32" customWidth="1"/>
    <col min="14850" max="14850" width="3.7109375" style="32" bestFit="1" customWidth="1"/>
    <col min="14851" max="14851" width="4" style="32" bestFit="1" customWidth="1"/>
    <col min="14852" max="14852" width="41" style="32" customWidth="1"/>
    <col min="14853" max="14856" width="0" style="32" hidden="1" customWidth="1"/>
    <col min="14857" max="14857" width="14.28515625" style="32" customWidth="1"/>
    <col min="14858" max="14859" width="0" style="32" hidden="1" customWidth="1"/>
    <col min="14860" max="14860" width="17" style="32" customWidth="1"/>
    <col min="14861" max="14862" width="0" style="32" hidden="1" customWidth="1"/>
    <col min="14863" max="14863" width="14.28515625" style="32" customWidth="1"/>
    <col min="14864" max="14864" width="12.7109375" style="32" customWidth="1"/>
    <col min="14865" max="14865" width="14.140625" style="32" customWidth="1"/>
    <col min="14866" max="14867" width="0" style="32" hidden="1" customWidth="1"/>
    <col min="14868" max="14868" width="13.85546875" style="32" customWidth="1"/>
    <col min="14869" max="14871" width="0" style="32" hidden="1" customWidth="1"/>
    <col min="14872" max="14872" width="15.7109375" style="32" bestFit="1" customWidth="1"/>
    <col min="14873" max="14874" width="0" style="32" hidden="1" customWidth="1"/>
    <col min="14875" max="14875" width="13" style="32" customWidth="1"/>
    <col min="14876" max="14877" width="0" style="32" hidden="1" customWidth="1"/>
    <col min="14878" max="14878" width="16.5703125" style="32" customWidth="1"/>
    <col min="14879" max="14880" width="0" style="32" hidden="1" customWidth="1"/>
    <col min="14881" max="14881" width="13.85546875" style="32" customWidth="1"/>
    <col min="14882" max="14883" width="0" style="32" hidden="1" customWidth="1"/>
    <col min="14884" max="14884" width="13" style="32" customWidth="1"/>
    <col min="14885" max="14886" width="0" style="32" hidden="1" customWidth="1"/>
    <col min="14887" max="14887" width="14.85546875" style="32" customWidth="1"/>
    <col min="14888" max="14889" width="0" style="32" hidden="1" customWidth="1"/>
    <col min="14890" max="14890" width="13.85546875" style="32" customWidth="1"/>
    <col min="14891" max="14891" width="15.42578125" style="32" bestFit="1" customWidth="1"/>
    <col min="14892" max="14892" width="14" style="32" customWidth="1"/>
    <col min="14893" max="14893" width="46.28515625" style="32" customWidth="1"/>
    <col min="14894" max="14894" width="11.28515625" style="32" customWidth="1"/>
    <col min="14895" max="14895" width="11.42578125" style="32" customWidth="1"/>
    <col min="14896" max="14907" width="0" style="32" hidden="1" customWidth="1"/>
    <col min="14908" max="15104" width="11.42578125" style="32"/>
    <col min="15105" max="15105" width="0.140625" style="32" customWidth="1"/>
    <col min="15106" max="15106" width="3.7109375" style="32" bestFit="1" customWidth="1"/>
    <col min="15107" max="15107" width="4" style="32" bestFit="1" customWidth="1"/>
    <col min="15108" max="15108" width="41" style="32" customWidth="1"/>
    <col min="15109" max="15112" width="0" style="32" hidden="1" customWidth="1"/>
    <col min="15113" max="15113" width="14.28515625" style="32" customWidth="1"/>
    <col min="15114" max="15115" width="0" style="32" hidden="1" customWidth="1"/>
    <col min="15116" max="15116" width="17" style="32" customWidth="1"/>
    <col min="15117" max="15118" width="0" style="32" hidden="1" customWidth="1"/>
    <col min="15119" max="15119" width="14.28515625" style="32" customWidth="1"/>
    <col min="15120" max="15120" width="12.7109375" style="32" customWidth="1"/>
    <col min="15121" max="15121" width="14.140625" style="32" customWidth="1"/>
    <col min="15122" max="15123" width="0" style="32" hidden="1" customWidth="1"/>
    <col min="15124" max="15124" width="13.85546875" style="32" customWidth="1"/>
    <col min="15125" max="15127" width="0" style="32" hidden="1" customWidth="1"/>
    <col min="15128" max="15128" width="15.7109375" style="32" bestFit="1" customWidth="1"/>
    <col min="15129" max="15130" width="0" style="32" hidden="1" customWidth="1"/>
    <col min="15131" max="15131" width="13" style="32" customWidth="1"/>
    <col min="15132" max="15133" width="0" style="32" hidden="1" customWidth="1"/>
    <col min="15134" max="15134" width="16.5703125" style="32" customWidth="1"/>
    <col min="15135" max="15136" width="0" style="32" hidden="1" customWidth="1"/>
    <col min="15137" max="15137" width="13.85546875" style="32" customWidth="1"/>
    <col min="15138" max="15139" width="0" style="32" hidden="1" customWidth="1"/>
    <col min="15140" max="15140" width="13" style="32" customWidth="1"/>
    <col min="15141" max="15142" width="0" style="32" hidden="1" customWidth="1"/>
    <col min="15143" max="15143" width="14.85546875" style="32" customWidth="1"/>
    <col min="15144" max="15145" width="0" style="32" hidden="1" customWidth="1"/>
    <col min="15146" max="15146" width="13.85546875" style="32" customWidth="1"/>
    <col min="15147" max="15147" width="15.42578125" style="32" bestFit="1" customWidth="1"/>
    <col min="15148" max="15148" width="14" style="32" customWidth="1"/>
    <col min="15149" max="15149" width="46.28515625" style="32" customWidth="1"/>
    <col min="15150" max="15150" width="11.28515625" style="32" customWidth="1"/>
    <col min="15151" max="15151" width="11.42578125" style="32" customWidth="1"/>
    <col min="15152" max="15163" width="0" style="32" hidden="1" customWidth="1"/>
    <col min="15164" max="15360" width="11.42578125" style="32"/>
    <col min="15361" max="15361" width="0.140625" style="32" customWidth="1"/>
    <col min="15362" max="15362" width="3.7109375" style="32" bestFit="1" customWidth="1"/>
    <col min="15363" max="15363" width="4" style="32" bestFit="1" customWidth="1"/>
    <col min="15364" max="15364" width="41" style="32" customWidth="1"/>
    <col min="15365" max="15368" width="0" style="32" hidden="1" customWidth="1"/>
    <col min="15369" max="15369" width="14.28515625" style="32" customWidth="1"/>
    <col min="15370" max="15371" width="0" style="32" hidden="1" customWidth="1"/>
    <col min="15372" max="15372" width="17" style="32" customWidth="1"/>
    <col min="15373" max="15374" width="0" style="32" hidden="1" customWidth="1"/>
    <col min="15375" max="15375" width="14.28515625" style="32" customWidth="1"/>
    <col min="15376" max="15376" width="12.7109375" style="32" customWidth="1"/>
    <col min="15377" max="15377" width="14.140625" style="32" customWidth="1"/>
    <col min="15378" max="15379" width="0" style="32" hidden="1" customWidth="1"/>
    <col min="15380" max="15380" width="13.85546875" style="32" customWidth="1"/>
    <col min="15381" max="15383" width="0" style="32" hidden="1" customWidth="1"/>
    <col min="15384" max="15384" width="15.7109375" style="32" bestFit="1" customWidth="1"/>
    <col min="15385" max="15386" width="0" style="32" hidden="1" customWidth="1"/>
    <col min="15387" max="15387" width="13" style="32" customWidth="1"/>
    <col min="15388" max="15389" width="0" style="32" hidden="1" customWidth="1"/>
    <col min="15390" max="15390" width="16.5703125" style="32" customWidth="1"/>
    <col min="15391" max="15392" width="0" style="32" hidden="1" customWidth="1"/>
    <col min="15393" max="15393" width="13.85546875" style="32" customWidth="1"/>
    <col min="15394" max="15395" width="0" style="32" hidden="1" customWidth="1"/>
    <col min="15396" max="15396" width="13" style="32" customWidth="1"/>
    <col min="15397" max="15398" width="0" style="32" hidden="1" customWidth="1"/>
    <col min="15399" max="15399" width="14.85546875" style="32" customWidth="1"/>
    <col min="15400" max="15401" width="0" style="32" hidden="1" customWidth="1"/>
    <col min="15402" max="15402" width="13.85546875" style="32" customWidth="1"/>
    <col min="15403" max="15403" width="15.42578125" style="32" bestFit="1" customWidth="1"/>
    <col min="15404" max="15404" width="14" style="32" customWidth="1"/>
    <col min="15405" max="15405" width="46.28515625" style="32" customWidth="1"/>
    <col min="15406" max="15406" width="11.28515625" style="32" customWidth="1"/>
    <col min="15407" max="15407" width="11.42578125" style="32" customWidth="1"/>
    <col min="15408" max="15419" width="0" style="32" hidden="1" customWidth="1"/>
    <col min="15420" max="15616" width="11.42578125" style="32"/>
    <col min="15617" max="15617" width="0.140625" style="32" customWidth="1"/>
    <col min="15618" max="15618" width="3.7109375" style="32" bestFit="1" customWidth="1"/>
    <col min="15619" max="15619" width="4" style="32" bestFit="1" customWidth="1"/>
    <col min="15620" max="15620" width="41" style="32" customWidth="1"/>
    <col min="15621" max="15624" width="0" style="32" hidden="1" customWidth="1"/>
    <col min="15625" max="15625" width="14.28515625" style="32" customWidth="1"/>
    <col min="15626" max="15627" width="0" style="32" hidden="1" customWidth="1"/>
    <col min="15628" max="15628" width="17" style="32" customWidth="1"/>
    <col min="15629" max="15630" width="0" style="32" hidden="1" customWidth="1"/>
    <col min="15631" max="15631" width="14.28515625" style="32" customWidth="1"/>
    <col min="15632" max="15632" width="12.7109375" style="32" customWidth="1"/>
    <col min="15633" max="15633" width="14.140625" style="32" customWidth="1"/>
    <col min="15634" max="15635" width="0" style="32" hidden="1" customWidth="1"/>
    <col min="15636" max="15636" width="13.85546875" style="32" customWidth="1"/>
    <col min="15637" max="15639" width="0" style="32" hidden="1" customWidth="1"/>
    <col min="15640" max="15640" width="15.7109375" style="32" bestFit="1" customWidth="1"/>
    <col min="15641" max="15642" width="0" style="32" hidden="1" customWidth="1"/>
    <col min="15643" max="15643" width="13" style="32" customWidth="1"/>
    <col min="15644" max="15645" width="0" style="32" hidden="1" customWidth="1"/>
    <col min="15646" max="15646" width="16.5703125" style="32" customWidth="1"/>
    <col min="15647" max="15648" width="0" style="32" hidden="1" customWidth="1"/>
    <col min="15649" max="15649" width="13.85546875" style="32" customWidth="1"/>
    <col min="15650" max="15651" width="0" style="32" hidden="1" customWidth="1"/>
    <col min="15652" max="15652" width="13" style="32" customWidth="1"/>
    <col min="15653" max="15654" width="0" style="32" hidden="1" customWidth="1"/>
    <col min="15655" max="15655" width="14.85546875" style="32" customWidth="1"/>
    <col min="15656" max="15657" width="0" style="32" hidden="1" customWidth="1"/>
    <col min="15658" max="15658" width="13.85546875" style="32" customWidth="1"/>
    <col min="15659" max="15659" width="15.42578125" style="32" bestFit="1" customWidth="1"/>
    <col min="15660" max="15660" width="14" style="32" customWidth="1"/>
    <col min="15661" max="15661" width="46.28515625" style="32" customWidth="1"/>
    <col min="15662" max="15662" width="11.28515625" style="32" customWidth="1"/>
    <col min="15663" max="15663" width="11.42578125" style="32" customWidth="1"/>
    <col min="15664" max="15675" width="0" style="32" hidden="1" customWidth="1"/>
    <col min="15676" max="15872" width="11.42578125" style="32"/>
    <col min="15873" max="15873" width="0.140625" style="32" customWidth="1"/>
    <col min="15874" max="15874" width="3.7109375" style="32" bestFit="1" customWidth="1"/>
    <col min="15875" max="15875" width="4" style="32" bestFit="1" customWidth="1"/>
    <col min="15876" max="15876" width="41" style="32" customWidth="1"/>
    <col min="15877" max="15880" width="0" style="32" hidden="1" customWidth="1"/>
    <col min="15881" max="15881" width="14.28515625" style="32" customWidth="1"/>
    <col min="15882" max="15883" width="0" style="32" hidden="1" customWidth="1"/>
    <col min="15884" max="15884" width="17" style="32" customWidth="1"/>
    <col min="15885" max="15886" width="0" style="32" hidden="1" customWidth="1"/>
    <col min="15887" max="15887" width="14.28515625" style="32" customWidth="1"/>
    <col min="15888" max="15888" width="12.7109375" style="32" customWidth="1"/>
    <col min="15889" max="15889" width="14.140625" style="32" customWidth="1"/>
    <col min="15890" max="15891" width="0" style="32" hidden="1" customWidth="1"/>
    <col min="15892" max="15892" width="13.85546875" style="32" customWidth="1"/>
    <col min="15893" max="15895" width="0" style="32" hidden="1" customWidth="1"/>
    <col min="15896" max="15896" width="15.7109375" style="32" bestFit="1" customWidth="1"/>
    <col min="15897" max="15898" width="0" style="32" hidden="1" customWidth="1"/>
    <col min="15899" max="15899" width="13" style="32" customWidth="1"/>
    <col min="15900" max="15901" width="0" style="32" hidden="1" customWidth="1"/>
    <col min="15902" max="15902" width="16.5703125" style="32" customWidth="1"/>
    <col min="15903" max="15904" width="0" style="32" hidden="1" customWidth="1"/>
    <col min="15905" max="15905" width="13.85546875" style="32" customWidth="1"/>
    <col min="15906" max="15907" width="0" style="32" hidden="1" customWidth="1"/>
    <col min="15908" max="15908" width="13" style="32" customWidth="1"/>
    <col min="15909" max="15910" width="0" style="32" hidden="1" customWidth="1"/>
    <col min="15911" max="15911" width="14.85546875" style="32" customWidth="1"/>
    <col min="15912" max="15913" width="0" style="32" hidden="1" customWidth="1"/>
    <col min="15914" max="15914" width="13.85546875" style="32" customWidth="1"/>
    <col min="15915" max="15915" width="15.42578125" style="32" bestFit="1" customWidth="1"/>
    <col min="15916" max="15916" width="14" style="32" customWidth="1"/>
    <col min="15917" max="15917" width="46.28515625" style="32" customWidth="1"/>
    <col min="15918" max="15918" width="11.28515625" style="32" customWidth="1"/>
    <col min="15919" max="15919" width="11.42578125" style="32" customWidth="1"/>
    <col min="15920" max="15931" width="0" style="32" hidden="1" customWidth="1"/>
    <col min="15932" max="16128" width="11.42578125" style="32"/>
    <col min="16129" max="16129" width="0.140625" style="32" customWidth="1"/>
    <col min="16130" max="16130" width="3.7109375" style="32" bestFit="1" customWidth="1"/>
    <col min="16131" max="16131" width="4" style="32" bestFit="1" customWidth="1"/>
    <col min="16132" max="16132" width="41" style="32" customWidth="1"/>
    <col min="16133" max="16136" width="0" style="32" hidden="1" customWidth="1"/>
    <col min="16137" max="16137" width="14.28515625" style="32" customWidth="1"/>
    <col min="16138" max="16139" width="0" style="32" hidden="1" customWidth="1"/>
    <col min="16140" max="16140" width="17" style="32" customWidth="1"/>
    <col min="16141" max="16142" width="0" style="32" hidden="1" customWidth="1"/>
    <col min="16143" max="16143" width="14.28515625" style="32" customWidth="1"/>
    <col min="16144" max="16144" width="12.7109375" style="32" customWidth="1"/>
    <col min="16145" max="16145" width="14.140625" style="32" customWidth="1"/>
    <col min="16146" max="16147" width="0" style="32" hidden="1" customWidth="1"/>
    <col min="16148" max="16148" width="13.85546875" style="32" customWidth="1"/>
    <col min="16149" max="16151" width="0" style="32" hidden="1" customWidth="1"/>
    <col min="16152" max="16152" width="15.7109375" style="32" bestFit="1" customWidth="1"/>
    <col min="16153" max="16154" width="0" style="32" hidden="1" customWidth="1"/>
    <col min="16155" max="16155" width="13" style="32" customWidth="1"/>
    <col min="16156" max="16157" width="0" style="32" hidden="1" customWidth="1"/>
    <col min="16158" max="16158" width="16.5703125" style="32" customWidth="1"/>
    <col min="16159" max="16160" width="0" style="32" hidden="1" customWidth="1"/>
    <col min="16161" max="16161" width="13.85546875" style="32" customWidth="1"/>
    <col min="16162" max="16163" width="0" style="32" hidden="1" customWidth="1"/>
    <col min="16164" max="16164" width="13" style="32" customWidth="1"/>
    <col min="16165" max="16166" width="0" style="32" hidden="1" customWidth="1"/>
    <col min="16167" max="16167" width="14.85546875" style="32" customWidth="1"/>
    <col min="16168" max="16169" width="0" style="32" hidden="1" customWidth="1"/>
    <col min="16170" max="16170" width="13.85546875" style="32" customWidth="1"/>
    <col min="16171" max="16171" width="15.42578125" style="32" bestFit="1" customWidth="1"/>
    <col min="16172" max="16172" width="14" style="32" customWidth="1"/>
    <col min="16173" max="16173" width="46.28515625" style="32" customWidth="1"/>
    <col min="16174" max="16174" width="11.28515625" style="32" customWidth="1"/>
    <col min="16175" max="16175" width="11.42578125" style="32" customWidth="1"/>
    <col min="16176" max="16187" width="0" style="32" hidden="1" customWidth="1"/>
    <col min="16188" max="16384" width="11.42578125" style="32"/>
  </cols>
  <sheetData>
    <row r="2" spans="1:59" ht="35.25" customHeight="1" x14ac:dyDescent="0.25">
      <c r="C2" s="323" t="s">
        <v>196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</row>
    <row r="3" spans="1:59" ht="13.5" thickBot="1" x14ac:dyDescent="0.3">
      <c r="C3" s="33"/>
      <c r="D3" s="33"/>
      <c r="E3" s="33"/>
      <c r="F3" s="34"/>
      <c r="G3" s="34"/>
      <c r="H3" s="34"/>
      <c r="I3" s="34"/>
      <c r="J3" s="34"/>
      <c r="K3" s="34"/>
      <c r="L3" s="34"/>
      <c r="M3" s="34"/>
      <c r="N3" s="121"/>
      <c r="O3" s="34"/>
      <c r="P3" s="34"/>
      <c r="Q3" s="34"/>
      <c r="R3" s="34"/>
      <c r="S3" s="121"/>
      <c r="T3" s="34"/>
      <c r="U3" s="34"/>
      <c r="V3" s="121"/>
      <c r="W3" s="34"/>
      <c r="X3" s="34"/>
      <c r="Y3" s="34"/>
      <c r="Z3" s="121"/>
      <c r="AA3" s="34"/>
      <c r="AB3" s="34"/>
      <c r="AC3" s="121"/>
      <c r="AD3" s="34"/>
      <c r="AE3" s="34"/>
      <c r="AF3" s="121"/>
      <c r="AG3" s="34"/>
      <c r="AH3" s="34"/>
      <c r="AI3" s="121"/>
      <c r="AJ3" s="34"/>
      <c r="AK3" s="34"/>
      <c r="AL3" s="121"/>
      <c r="AM3" s="34"/>
      <c r="AN3" s="34"/>
      <c r="AO3" s="121"/>
      <c r="AP3" s="34"/>
      <c r="AQ3" s="34"/>
      <c r="AR3" s="34"/>
    </row>
    <row r="4" spans="1:59" s="35" customFormat="1" ht="44.25" customHeight="1" thickBot="1" x14ac:dyDescent="0.35">
      <c r="A4" s="35" t="s">
        <v>1</v>
      </c>
      <c r="B4" s="330" t="s">
        <v>1</v>
      </c>
      <c r="C4" s="331"/>
      <c r="D4" s="38" t="s">
        <v>2</v>
      </c>
      <c r="E4" s="82" t="s">
        <v>105</v>
      </c>
      <c r="F4" s="37" t="s">
        <v>106</v>
      </c>
      <c r="G4" s="37" t="s">
        <v>107</v>
      </c>
      <c r="H4" s="233" t="s">
        <v>247</v>
      </c>
      <c r="I4" s="37" t="s">
        <v>110</v>
      </c>
      <c r="J4" s="37" t="s">
        <v>106</v>
      </c>
      <c r="K4" s="37" t="s">
        <v>107</v>
      </c>
      <c r="L4" s="37" t="s">
        <v>111</v>
      </c>
      <c r="M4" s="37" t="s">
        <v>106</v>
      </c>
      <c r="N4" s="85" t="s">
        <v>107</v>
      </c>
      <c r="O4" s="37" t="s">
        <v>112</v>
      </c>
      <c r="P4" s="37" t="s">
        <v>6</v>
      </c>
      <c r="Q4" s="37" t="s">
        <v>7</v>
      </c>
      <c r="R4" s="37" t="s">
        <v>106</v>
      </c>
      <c r="S4" s="85" t="s">
        <v>107</v>
      </c>
      <c r="T4" s="37" t="s">
        <v>113</v>
      </c>
      <c r="U4" s="86" t="s">
        <v>106</v>
      </c>
      <c r="V4" s="87" t="s">
        <v>107</v>
      </c>
      <c r="W4" s="86" t="s">
        <v>114</v>
      </c>
      <c r="X4" s="247" t="s">
        <v>254</v>
      </c>
      <c r="Y4" s="37" t="s">
        <v>106</v>
      </c>
      <c r="Z4" s="85" t="s">
        <v>107</v>
      </c>
      <c r="AA4" s="37" t="s">
        <v>115</v>
      </c>
      <c r="AB4" s="37" t="s">
        <v>106</v>
      </c>
      <c r="AC4" s="85" t="s">
        <v>107</v>
      </c>
      <c r="AD4" s="37" t="s">
        <v>88</v>
      </c>
      <c r="AE4" s="37" t="s">
        <v>106</v>
      </c>
      <c r="AF4" s="85" t="s">
        <v>107</v>
      </c>
      <c r="AG4" s="37" t="s">
        <v>116</v>
      </c>
      <c r="AH4" s="37" t="s">
        <v>106</v>
      </c>
      <c r="AI4" s="85" t="s">
        <v>107</v>
      </c>
      <c r="AJ4" s="37" t="s">
        <v>117</v>
      </c>
      <c r="AK4" s="37" t="s">
        <v>106</v>
      </c>
      <c r="AL4" s="85" t="s">
        <v>107</v>
      </c>
      <c r="AM4" s="37" t="s">
        <v>118</v>
      </c>
      <c r="AN4" s="86" t="s">
        <v>106</v>
      </c>
      <c r="AO4" s="87" t="s">
        <v>107</v>
      </c>
      <c r="AP4" s="86" t="s">
        <v>88</v>
      </c>
      <c r="AQ4" s="247" t="s">
        <v>255</v>
      </c>
      <c r="AR4" s="248" t="s">
        <v>256</v>
      </c>
      <c r="AS4" s="88" t="s">
        <v>14</v>
      </c>
      <c r="AU4" s="89"/>
      <c r="AV4" s="89" t="s">
        <v>119</v>
      </c>
      <c r="AW4" s="90" t="s">
        <v>120</v>
      </c>
      <c r="AX4" s="90" t="s">
        <v>121</v>
      </c>
      <c r="AY4" s="90" t="s">
        <v>122</v>
      </c>
      <c r="AZ4" s="90" t="s">
        <v>123</v>
      </c>
      <c r="BA4" s="90" t="s">
        <v>124</v>
      </c>
      <c r="BB4" s="90" t="s">
        <v>125</v>
      </c>
      <c r="BC4" s="90" t="s">
        <v>126</v>
      </c>
      <c r="BD4" s="91" t="s">
        <v>197</v>
      </c>
      <c r="BE4" s="91" t="s">
        <v>198</v>
      </c>
      <c r="BF4" s="91" t="s">
        <v>199</v>
      </c>
      <c r="BG4" s="89"/>
    </row>
    <row r="5" spans="1:59" s="57" customFormat="1" ht="30" customHeight="1" x14ac:dyDescent="0.25">
      <c r="A5" s="92" t="s">
        <v>15</v>
      </c>
      <c r="B5" s="50" t="s">
        <v>128</v>
      </c>
      <c r="C5" s="93" t="s">
        <v>129</v>
      </c>
      <c r="D5" s="51" t="s">
        <v>19</v>
      </c>
      <c r="E5" s="51" t="s">
        <v>130</v>
      </c>
      <c r="F5" s="53" t="s">
        <v>131</v>
      </c>
      <c r="G5" s="53" t="s">
        <v>132</v>
      </c>
      <c r="H5" s="234" t="s">
        <v>249</v>
      </c>
      <c r="I5" s="53">
        <v>6322.35</v>
      </c>
      <c r="J5" s="53" t="s">
        <v>131</v>
      </c>
      <c r="K5" s="94">
        <v>1311</v>
      </c>
      <c r="L5" s="54">
        <v>129.52000000000001</v>
      </c>
      <c r="M5" s="53" t="s">
        <v>131</v>
      </c>
      <c r="N5" s="94">
        <v>1713</v>
      </c>
      <c r="O5" s="53">
        <v>351.5</v>
      </c>
      <c r="P5" s="54">
        <v>406.32</v>
      </c>
      <c r="Q5" s="54">
        <f>(I5*3%)</f>
        <v>189.6705</v>
      </c>
      <c r="R5" s="53" t="s">
        <v>131</v>
      </c>
      <c r="S5" s="94">
        <v>1712</v>
      </c>
      <c r="T5" s="55">
        <f t="shared" ref="T5:T33" si="0">(P5+Q5)</f>
        <v>595.9905</v>
      </c>
      <c r="U5" s="53"/>
      <c r="V5" s="94"/>
      <c r="W5" s="55"/>
      <c r="X5" s="55">
        <f>I5+L5+O5+T5+W5</f>
        <v>7399.3605000000007</v>
      </c>
      <c r="Y5" s="53" t="s">
        <v>133</v>
      </c>
      <c r="Z5" s="94">
        <v>1431</v>
      </c>
      <c r="AA5" s="55">
        <f t="shared" ref="AA5:AA16" si="1">(I5*8.5%)</f>
        <v>537.39975000000004</v>
      </c>
      <c r="AB5" s="53" t="s">
        <v>133</v>
      </c>
      <c r="AC5" s="95" t="s">
        <v>134</v>
      </c>
      <c r="AD5" s="54">
        <v>306</v>
      </c>
      <c r="AE5" s="53" t="s">
        <v>133</v>
      </c>
      <c r="AF5" s="95" t="s">
        <v>135</v>
      </c>
      <c r="AG5" s="54">
        <v>1033.31</v>
      </c>
      <c r="AH5" s="53" t="s">
        <v>133</v>
      </c>
      <c r="AI5" s="95" t="s">
        <v>136</v>
      </c>
      <c r="AJ5" s="54">
        <f t="shared" ref="AJ5:AJ10" si="2">(I5*1%)</f>
        <v>63.223500000000008</v>
      </c>
      <c r="AK5" s="53" t="s">
        <v>133</v>
      </c>
      <c r="AL5" s="95" t="s">
        <v>137</v>
      </c>
      <c r="AM5" s="54">
        <v>0</v>
      </c>
      <c r="AN5" s="53" t="s">
        <v>133</v>
      </c>
      <c r="AO5" s="95" t="s">
        <v>138</v>
      </c>
      <c r="AP5" s="54">
        <v>0</v>
      </c>
      <c r="AQ5" s="55">
        <f>(AA5+AD5+AG5+AJ5+AM5+AP5)</f>
        <v>1939.93325</v>
      </c>
      <c r="AR5" s="96">
        <f t="shared" ref="AR5:AR33" si="3">(X5-AQ5)</f>
        <v>5459.4272500000006</v>
      </c>
      <c r="AS5" s="97"/>
      <c r="AU5" s="99">
        <v>15</v>
      </c>
      <c r="AV5" s="99">
        <f>+I5+Q5+L5+O5+P5</f>
        <v>7399.3605000000007</v>
      </c>
      <c r="AW5" s="100">
        <f>IFERROR(+AV5/AU5,0)*AU5</f>
        <v>7399.3605000000007</v>
      </c>
      <c r="AX5" s="100">
        <f>IFERROR(+LOOKUP(AW5,[1]TARIFAS!$A$4:$B$11,[1]TARIFAS!$A$4:$A$11),0)</f>
        <v>5081.41</v>
      </c>
      <c r="AY5" s="100">
        <f>+AW5-AX5</f>
        <v>2317.9505000000008</v>
      </c>
      <c r="AZ5" s="100">
        <f>IFERROR(+LOOKUP(AW5,[1]TARIFAS!$A$4:$B$11,[1]TARIFAS!$D$4:$D$11),0)</f>
        <v>21.36</v>
      </c>
      <c r="BA5" s="100">
        <f>(+AY5*AZ5)/100</f>
        <v>495.11422680000015</v>
      </c>
      <c r="BB5" s="100">
        <f>IFERROR(+LOOKUP(AW5,[1]TARIFAS!$A$4:$B$11,[1]TARIFAS!$C$4:$C$11),0)</f>
        <v>538.20000000000005</v>
      </c>
      <c r="BC5" s="100">
        <f>(+BA5+BB5)</f>
        <v>1033.3142268000001</v>
      </c>
      <c r="BD5" s="100">
        <v>0</v>
      </c>
      <c r="BE5" s="100">
        <v>0</v>
      </c>
      <c r="BF5" s="100">
        <f>+IF((BC5-BD5)&gt;0,(BC5-BD5),0)</f>
        <v>1033.3142268000001</v>
      </c>
      <c r="BG5" s="99">
        <f>+BC5-AG5</f>
        <v>4.2268000001968176E-3</v>
      </c>
    </row>
    <row r="6" spans="1:59" s="57" customFormat="1" ht="29.25" customHeight="1" x14ac:dyDescent="0.25">
      <c r="A6" s="92" t="s">
        <v>18</v>
      </c>
      <c r="B6" s="92" t="s">
        <v>128</v>
      </c>
      <c r="C6" s="101" t="s">
        <v>139</v>
      </c>
      <c r="D6" s="51" t="s">
        <v>22</v>
      </c>
      <c r="E6" s="51" t="s">
        <v>130</v>
      </c>
      <c r="F6" s="53" t="s">
        <v>131</v>
      </c>
      <c r="G6" s="53" t="s">
        <v>132</v>
      </c>
      <c r="H6" s="234" t="s">
        <v>250</v>
      </c>
      <c r="I6" s="53">
        <v>6322.35</v>
      </c>
      <c r="J6" s="53" t="s">
        <v>131</v>
      </c>
      <c r="K6" s="94">
        <v>1311</v>
      </c>
      <c r="L6" s="54">
        <v>161.9</v>
      </c>
      <c r="M6" s="53" t="s">
        <v>131</v>
      </c>
      <c r="N6" s="94">
        <v>1713</v>
      </c>
      <c r="O6" s="53">
        <v>351.5</v>
      </c>
      <c r="P6" s="54">
        <v>406.32</v>
      </c>
      <c r="Q6" s="54">
        <f t="shared" ref="Q6:Q34" si="4">(I6*3%)</f>
        <v>189.6705</v>
      </c>
      <c r="R6" s="53" t="s">
        <v>131</v>
      </c>
      <c r="S6" s="94">
        <v>1712</v>
      </c>
      <c r="T6" s="55">
        <f t="shared" si="0"/>
        <v>595.9905</v>
      </c>
      <c r="U6" s="53"/>
      <c r="V6" s="94"/>
      <c r="W6" s="55"/>
      <c r="X6" s="55">
        <f t="shared" ref="X6:X34" si="5">I6+L6+O6+T6+W6</f>
        <v>7431.7404999999999</v>
      </c>
      <c r="Y6" s="53" t="s">
        <v>133</v>
      </c>
      <c r="Z6" s="94">
        <v>1431</v>
      </c>
      <c r="AA6" s="55">
        <f t="shared" si="1"/>
        <v>537.39975000000004</v>
      </c>
      <c r="AB6" s="53" t="s">
        <v>133</v>
      </c>
      <c r="AC6" s="95" t="s">
        <v>134</v>
      </c>
      <c r="AD6" s="54">
        <v>2000</v>
      </c>
      <c r="AE6" s="53" t="s">
        <v>133</v>
      </c>
      <c r="AF6" s="95" t="s">
        <v>135</v>
      </c>
      <c r="AG6" s="54">
        <v>1040.23</v>
      </c>
      <c r="AH6" s="53" t="s">
        <v>133</v>
      </c>
      <c r="AI6" s="95" t="s">
        <v>136</v>
      </c>
      <c r="AJ6" s="54">
        <f t="shared" si="2"/>
        <v>63.223500000000008</v>
      </c>
      <c r="AK6" s="53" t="s">
        <v>133</v>
      </c>
      <c r="AL6" s="95" t="s">
        <v>137</v>
      </c>
      <c r="AM6" s="54">
        <v>0</v>
      </c>
      <c r="AN6" s="53" t="s">
        <v>133</v>
      </c>
      <c r="AO6" s="95" t="s">
        <v>138</v>
      </c>
      <c r="AP6" s="54">
        <v>0</v>
      </c>
      <c r="AQ6" s="55">
        <f t="shared" ref="AQ6:AQ33" si="6">(AA6+AD6+AG6+AJ6+AM6+AP6)</f>
        <v>3640.8532500000001</v>
      </c>
      <c r="AR6" s="96">
        <f t="shared" si="3"/>
        <v>3790.8872499999998</v>
      </c>
      <c r="AS6" s="102"/>
      <c r="AU6" s="99">
        <v>15</v>
      </c>
      <c r="AV6" s="99">
        <f t="shared" ref="AV6:AV34" si="7">+I6+Q6+L6+O6+P6</f>
        <v>7431.7404999999999</v>
      </c>
      <c r="AW6" s="100">
        <f t="shared" ref="AW6:AW34" si="8">IFERROR(+AV6/AU6,0)*AU6</f>
        <v>7431.7404999999999</v>
      </c>
      <c r="AX6" s="100">
        <f>IFERROR(+LOOKUP(AW6,[1]TARIFAS!$A$4:$B$11,[1]TARIFAS!$A$4:$A$11),0)</f>
        <v>5081.41</v>
      </c>
      <c r="AY6" s="100">
        <f t="shared" ref="AY6:AY34" si="9">+AW6-AX6</f>
        <v>2350.3305</v>
      </c>
      <c r="AZ6" s="100">
        <f>IFERROR(+LOOKUP(AW6,[1]TARIFAS!$A$4:$B$11,[1]TARIFAS!$D$4:$D$11),0)</f>
        <v>21.36</v>
      </c>
      <c r="BA6" s="100">
        <f t="shared" ref="BA6:BA34" si="10">(+AY6*AZ6)/100</f>
        <v>502.03059479999996</v>
      </c>
      <c r="BB6" s="100">
        <f>IFERROR(+LOOKUP(AW6,[1]TARIFAS!$A$4:$B$11,[1]TARIFAS!$C$4:$C$11),0)</f>
        <v>538.20000000000005</v>
      </c>
      <c r="BC6" s="100">
        <f t="shared" ref="BC6:BC34" si="11">(+BA6+BB6)</f>
        <v>1040.2305948000001</v>
      </c>
      <c r="BD6" s="100">
        <v>0</v>
      </c>
      <c r="BE6" s="100">
        <v>0</v>
      </c>
      <c r="BF6" s="100">
        <f t="shared" ref="BF6:BF34" si="12">+IF((BC6-BD6)&gt;0,(BC6-BD6),0)</f>
        <v>1040.2305948000001</v>
      </c>
      <c r="BG6" s="99">
        <f t="shared" ref="BG6:BG34" si="13">+BC6-AG6</f>
        <v>5.9480000004441536E-4</v>
      </c>
    </row>
    <row r="7" spans="1:59" s="57" customFormat="1" ht="30" customHeight="1" x14ac:dyDescent="0.25">
      <c r="A7" s="92" t="s">
        <v>20</v>
      </c>
      <c r="B7" s="92" t="s">
        <v>128</v>
      </c>
      <c r="C7" s="101" t="s">
        <v>140</v>
      </c>
      <c r="D7" s="51" t="s">
        <v>24</v>
      </c>
      <c r="E7" s="51" t="s">
        <v>141</v>
      </c>
      <c r="F7" s="53" t="s">
        <v>131</v>
      </c>
      <c r="G7" s="53" t="s">
        <v>132</v>
      </c>
      <c r="H7" s="234" t="s">
        <v>250</v>
      </c>
      <c r="I7" s="53">
        <v>7563.23</v>
      </c>
      <c r="J7" s="53" t="s">
        <v>131</v>
      </c>
      <c r="K7" s="94">
        <v>1311</v>
      </c>
      <c r="L7" s="54">
        <v>161.9</v>
      </c>
      <c r="M7" s="53" t="s">
        <v>131</v>
      </c>
      <c r="N7" s="94">
        <v>1713</v>
      </c>
      <c r="O7" s="53">
        <v>282.08999999999997</v>
      </c>
      <c r="P7" s="54">
        <v>418.44</v>
      </c>
      <c r="Q7" s="54">
        <f t="shared" si="4"/>
        <v>226.89689999999999</v>
      </c>
      <c r="R7" s="53" t="s">
        <v>131</v>
      </c>
      <c r="S7" s="94">
        <v>1712</v>
      </c>
      <c r="T7" s="55">
        <f t="shared" si="0"/>
        <v>645.33690000000001</v>
      </c>
      <c r="U7" s="53"/>
      <c r="V7" s="94"/>
      <c r="W7" s="55"/>
      <c r="X7" s="55">
        <f t="shared" si="5"/>
        <v>8652.5568999999996</v>
      </c>
      <c r="Y7" s="53" t="s">
        <v>133</v>
      </c>
      <c r="Z7" s="94">
        <v>1431</v>
      </c>
      <c r="AA7" s="55">
        <f t="shared" si="1"/>
        <v>642.87455</v>
      </c>
      <c r="AB7" s="53" t="s">
        <v>133</v>
      </c>
      <c r="AC7" s="95" t="s">
        <v>134</v>
      </c>
      <c r="AD7" s="54">
        <v>1158.5</v>
      </c>
      <c r="AE7" s="53" t="s">
        <v>133</v>
      </c>
      <c r="AF7" s="95" t="s">
        <v>135</v>
      </c>
      <c r="AG7" s="54">
        <v>1301</v>
      </c>
      <c r="AH7" s="53" t="s">
        <v>133</v>
      </c>
      <c r="AI7" s="95" t="s">
        <v>136</v>
      </c>
      <c r="AJ7" s="54">
        <f t="shared" si="2"/>
        <v>75.632300000000001</v>
      </c>
      <c r="AK7" s="53" t="s">
        <v>133</v>
      </c>
      <c r="AL7" s="95" t="s">
        <v>137</v>
      </c>
      <c r="AM7" s="54">
        <v>0</v>
      </c>
      <c r="AN7" s="53" t="s">
        <v>133</v>
      </c>
      <c r="AO7" s="95" t="s">
        <v>200</v>
      </c>
      <c r="AP7" s="54">
        <v>0</v>
      </c>
      <c r="AQ7" s="55">
        <f t="shared" si="6"/>
        <v>3178.0068500000002</v>
      </c>
      <c r="AR7" s="96">
        <f t="shared" si="3"/>
        <v>5474.5500499999998</v>
      </c>
      <c r="AS7" s="102"/>
      <c r="AU7" s="99">
        <v>15</v>
      </c>
      <c r="AV7" s="99">
        <f t="shared" si="7"/>
        <v>8652.5568999999996</v>
      </c>
      <c r="AW7" s="100">
        <f t="shared" si="8"/>
        <v>8652.5568999999996</v>
      </c>
      <c r="AX7" s="100">
        <f>IFERROR(+LOOKUP(AW7,[1]TARIFAS!$A$4:$B$11,[1]TARIFAS!$A$4:$A$11),0)</f>
        <v>5081.41</v>
      </c>
      <c r="AY7" s="100">
        <f t="shared" si="9"/>
        <v>3571.1468999999997</v>
      </c>
      <c r="AZ7" s="100">
        <f>IFERROR(+LOOKUP(AW7,[1]TARIFAS!$A$4:$B$11,[1]TARIFAS!$D$4:$D$11),0)</f>
        <v>21.36</v>
      </c>
      <c r="BA7" s="100">
        <f t="shared" si="10"/>
        <v>762.79697783999984</v>
      </c>
      <c r="BB7" s="100">
        <f>IFERROR(+LOOKUP(AW7,[1]TARIFAS!$A$4:$B$11,[1]TARIFAS!$C$4:$C$11),0)</f>
        <v>538.20000000000005</v>
      </c>
      <c r="BC7" s="100">
        <f t="shared" si="11"/>
        <v>1300.99697784</v>
      </c>
      <c r="BD7" s="100">
        <v>0</v>
      </c>
      <c r="BE7" s="100">
        <v>0</v>
      </c>
      <c r="BF7" s="100">
        <f t="shared" si="12"/>
        <v>1300.99697784</v>
      </c>
      <c r="BG7" s="99">
        <f t="shared" si="13"/>
        <v>-3.02216000000044E-3</v>
      </c>
    </row>
    <row r="8" spans="1:59" s="57" customFormat="1" ht="30" customHeight="1" x14ac:dyDescent="0.25">
      <c r="A8" s="92" t="s">
        <v>21</v>
      </c>
      <c r="B8" s="92" t="s">
        <v>128</v>
      </c>
      <c r="C8" s="101" t="s">
        <v>142</v>
      </c>
      <c r="D8" s="51" t="s">
        <v>26</v>
      </c>
      <c r="E8" s="51" t="s">
        <v>130</v>
      </c>
      <c r="F8" s="53" t="s">
        <v>131</v>
      </c>
      <c r="G8" s="53" t="s">
        <v>132</v>
      </c>
      <c r="H8" s="234" t="s">
        <v>248</v>
      </c>
      <c r="I8" s="53">
        <v>6322.35</v>
      </c>
      <c r="J8" s="53" t="s">
        <v>131</v>
      </c>
      <c r="K8" s="94">
        <v>1311</v>
      </c>
      <c r="L8" s="54">
        <v>194.28</v>
      </c>
      <c r="M8" s="53" t="s">
        <v>131</v>
      </c>
      <c r="N8" s="94">
        <v>1713</v>
      </c>
      <c r="O8" s="53">
        <v>351.5</v>
      </c>
      <c r="P8" s="54">
        <v>406.32</v>
      </c>
      <c r="Q8" s="54">
        <f t="shared" si="4"/>
        <v>189.6705</v>
      </c>
      <c r="R8" s="53" t="s">
        <v>131</v>
      </c>
      <c r="S8" s="94">
        <v>1712</v>
      </c>
      <c r="T8" s="55">
        <f t="shared" si="0"/>
        <v>595.9905</v>
      </c>
      <c r="U8" s="53"/>
      <c r="V8" s="94"/>
      <c r="W8" s="55"/>
      <c r="X8" s="55">
        <f t="shared" si="5"/>
        <v>7464.1205</v>
      </c>
      <c r="Y8" s="53" t="s">
        <v>133</v>
      </c>
      <c r="Z8" s="94">
        <v>1431</v>
      </c>
      <c r="AA8" s="55">
        <f t="shared" si="1"/>
        <v>537.39975000000004</v>
      </c>
      <c r="AB8" s="53" t="s">
        <v>133</v>
      </c>
      <c r="AC8" s="95" t="s">
        <v>134</v>
      </c>
      <c r="AD8" s="54">
        <v>1542</v>
      </c>
      <c r="AE8" s="53" t="s">
        <v>133</v>
      </c>
      <c r="AF8" s="95" t="s">
        <v>135</v>
      </c>
      <c r="AG8" s="54">
        <v>1047.1500000000001</v>
      </c>
      <c r="AH8" s="53" t="s">
        <v>133</v>
      </c>
      <c r="AI8" s="95" t="s">
        <v>136</v>
      </c>
      <c r="AJ8" s="54">
        <f t="shared" si="2"/>
        <v>63.223500000000008</v>
      </c>
      <c r="AK8" s="53" t="s">
        <v>133</v>
      </c>
      <c r="AL8" s="95" t="s">
        <v>137</v>
      </c>
      <c r="AM8" s="54">
        <v>0</v>
      </c>
      <c r="AN8" s="53" t="s">
        <v>133</v>
      </c>
      <c r="AO8" s="95" t="s">
        <v>138</v>
      </c>
      <c r="AP8" s="54">
        <v>0</v>
      </c>
      <c r="AQ8" s="55">
        <f t="shared" si="6"/>
        <v>3189.7732500000002</v>
      </c>
      <c r="AR8" s="96">
        <f t="shared" si="3"/>
        <v>4274.3472499999998</v>
      </c>
      <c r="AS8" s="102"/>
      <c r="AU8" s="99">
        <v>15</v>
      </c>
      <c r="AV8" s="99">
        <f t="shared" si="7"/>
        <v>7464.1205</v>
      </c>
      <c r="AW8" s="100">
        <f t="shared" si="8"/>
        <v>7464.1205</v>
      </c>
      <c r="AX8" s="100">
        <f>IFERROR(+LOOKUP(AW8,[1]TARIFAS!$A$4:$B$11,[1]TARIFAS!$A$4:$A$11),0)</f>
        <v>5081.41</v>
      </c>
      <c r="AY8" s="100">
        <f t="shared" si="9"/>
        <v>2382.7105000000001</v>
      </c>
      <c r="AZ8" s="100">
        <f>IFERROR(+LOOKUP(AW8,[1]TARIFAS!$A$4:$B$11,[1]TARIFAS!$D$4:$D$11),0)</f>
        <v>21.36</v>
      </c>
      <c r="BA8" s="100">
        <f t="shared" si="10"/>
        <v>508.94696280000005</v>
      </c>
      <c r="BB8" s="100">
        <f>IFERROR(+LOOKUP(AW8,[1]TARIFAS!$A$4:$B$11,[1]TARIFAS!$C$4:$C$11),0)</f>
        <v>538.20000000000005</v>
      </c>
      <c r="BC8" s="100">
        <f t="shared" si="11"/>
        <v>1047.1469628</v>
      </c>
      <c r="BD8" s="100">
        <v>0</v>
      </c>
      <c r="BE8" s="100">
        <v>0</v>
      </c>
      <c r="BF8" s="100">
        <f t="shared" si="12"/>
        <v>1047.1469628</v>
      </c>
      <c r="BG8" s="99">
        <f t="shared" si="13"/>
        <v>-3.0372000001079869E-3</v>
      </c>
    </row>
    <row r="9" spans="1:59" s="57" customFormat="1" ht="30" customHeight="1" x14ac:dyDescent="0.25">
      <c r="A9" s="92" t="s">
        <v>23</v>
      </c>
      <c r="B9" s="92" t="s">
        <v>128</v>
      </c>
      <c r="C9" s="101" t="s">
        <v>143</v>
      </c>
      <c r="D9" s="51" t="s">
        <v>28</v>
      </c>
      <c r="E9" s="51" t="s">
        <v>141</v>
      </c>
      <c r="F9" s="53" t="s">
        <v>131</v>
      </c>
      <c r="G9" s="53" t="s">
        <v>132</v>
      </c>
      <c r="H9" s="234" t="s">
        <v>250</v>
      </c>
      <c r="I9" s="53">
        <v>7563.23</v>
      </c>
      <c r="J9" s="53" t="s">
        <v>131</v>
      </c>
      <c r="K9" s="94">
        <v>1311</v>
      </c>
      <c r="L9" s="54">
        <v>161.9</v>
      </c>
      <c r="M9" s="53" t="s">
        <v>131</v>
      </c>
      <c r="N9" s="94">
        <v>1713</v>
      </c>
      <c r="O9" s="53">
        <v>282.08999999999997</v>
      </c>
      <c r="P9" s="54">
        <v>418.44</v>
      </c>
      <c r="Q9" s="54">
        <f t="shared" si="4"/>
        <v>226.89689999999999</v>
      </c>
      <c r="R9" s="53" t="s">
        <v>131</v>
      </c>
      <c r="S9" s="94">
        <v>1712</v>
      </c>
      <c r="T9" s="55">
        <f t="shared" si="0"/>
        <v>645.33690000000001</v>
      </c>
      <c r="U9" s="53"/>
      <c r="V9" s="94"/>
      <c r="W9" s="55"/>
      <c r="X9" s="55">
        <f t="shared" si="5"/>
        <v>8652.5568999999996</v>
      </c>
      <c r="Y9" s="53" t="s">
        <v>133</v>
      </c>
      <c r="Z9" s="94">
        <v>1431</v>
      </c>
      <c r="AA9" s="55">
        <f t="shared" si="1"/>
        <v>642.87455</v>
      </c>
      <c r="AB9" s="53" t="s">
        <v>133</v>
      </c>
      <c r="AC9" s="95" t="s">
        <v>134</v>
      </c>
      <c r="AD9" s="54">
        <v>0</v>
      </c>
      <c r="AE9" s="53" t="s">
        <v>133</v>
      </c>
      <c r="AF9" s="95" t="s">
        <v>135</v>
      </c>
      <c r="AG9" s="54">
        <v>1301</v>
      </c>
      <c r="AH9" s="53" t="s">
        <v>133</v>
      </c>
      <c r="AI9" s="95" t="s">
        <v>136</v>
      </c>
      <c r="AJ9" s="54">
        <f t="shared" si="2"/>
        <v>75.632300000000001</v>
      </c>
      <c r="AK9" s="53" t="s">
        <v>133</v>
      </c>
      <c r="AL9" s="95" t="s">
        <v>137</v>
      </c>
      <c r="AM9" s="54">
        <v>0</v>
      </c>
      <c r="AN9" s="53" t="s">
        <v>133</v>
      </c>
      <c r="AO9" s="95" t="s">
        <v>138</v>
      </c>
      <c r="AP9" s="54">
        <v>0</v>
      </c>
      <c r="AQ9" s="55">
        <f t="shared" si="6"/>
        <v>2019.50685</v>
      </c>
      <c r="AR9" s="96">
        <f t="shared" si="3"/>
        <v>6633.0500499999998</v>
      </c>
      <c r="AS9" s="102"/>
      <c r="AU9" s="99">
        <v>15</v>
      </c>
      <c r="AV9" s="99">
        <f t="shared" si="7"/>
        <v>8652.5568999999996</v>
      </c>
      <c r="AW9" s="100">
        <f t="shared" si="8"/>
        <v>8652.5568999999996</v>
      </c>
      <c r="AX9" s="100">
        <f>IFERROR(+LOOKUP(AW9,[1]TARIFAS!$A$4:$B$11,[1]TARIFAS!$A$4:$A$11),0)</f>
        <v>5081.41</v>
      </c>
      <c r="AY9" s="100">
        <f t="shared" si="9"/>
        <v>3571.1468999999997</v>
      </c>
      <c r="AZ9" s="100">
        <f>IFERROR(+LOOKUP(AW9,[1]TARIFAS!$A$4:$B$11,[1]TARIFAS!$D$4:$D$11),0)</f>
        <v>21.36</v>
      </c>
      <c r="BA9" s="100">
        <f t="shared" si="10"/>
        <v>762.79697783999984</v>
      </c>
      <c r="BB9" s="100">
        <f>IFERROR(+LOOKUP(AW9,[1]TARIFAS!$A$4:$B$11,[1]TARIFAS!$C$4:$C$11),0)</f>
        <v>538.20000000000005</v>
      </c>
      <c r="BC9" s="100">
        <f t="shared" si="11"/>
        <v>1300.99697784</v>
      </c>
      <c r="BD9" s="100">
        <v>0</v>
      </c>
      <c r="BE9" s="100">
        <v>0</v>
      </c>
      <c r="BF9" s="100">
        <f t="shared" si="12"/>
        <v>1300.99697784</v>
      </c>
      <c r="BG9" s="99">
        <f t="shared" si="13"/>
        <v>-3.02216000000044E-3</v>
      </c>
    </row>
    <row r="10" spans="1:59" s="57" customFormat="1" ht="30" customHeight="1" x14ac:dyDescent="0.25">
      <c r="A10" s="92" t="s">
        <v>25</v>
      </c>
      <c r="B10" s="92" t="s">
        <v>128</v>
      </c>
      <c r="C10" s="101" t="s">
        <v>144</v>
      </c>
      <c r="D10" s="51" t="s">
        <v>30</v>
      </c>
      <c r="E10" s="51" t="s">
        <v>130</v>
      </c>
      <c r="F10" s="53" t="s">
        <v>131</v>
      </c>
      <c r="G10" s="53" t="s">
        <v>132</v>
      </c>
      <c r="H10" s="234" t="s">
        <v>250</v>
      </c>
      <c r="I10" s="53">
        <v>6322.35</v>
      </c>
      <c r="J10" s="53" t="s">
        <v>131</v>
      </c>
      <c r="K10" s="94">
        <v>1311</v>
      </c>
      <c r="L10" s="54">
        <v>194.28</v>
      </c>
      <c r="M10" s="53" t="s">
        <v>131</v>
      </c>
      <c r="N10" s="94">
        <v>1713</v>
      </c>
      <c r="O10" s="53">
        <v>351.5</v>
      </c>
      <c r="P10" s="54">
        <v>406.32</v>
      </c>
      <c r="Q10" s="54">
        <f t="shared" si="4"/>
        <v>189.6705</v>
      </c>
      <c r="R10" s="53" t="s">
        <v>131</v>
      </c>
      <c r="S10" s="94">
        <v>1712</v>
      </c>
      <c r="T10" s="55">
        <f t="shared" si="0"/>
        <v>595.9905</v>
      </c>
      <c r="U10" s="53"/>
      <c r="V10" s="94"/>
      <c r="W10" s="55"/>
      <c r="X10" s="55">
        <f t="shared" si="5"/>
        <v>7464.1205</v>
      </c>
      <c r="Y10" s="53" t="s">
        <v>133</v>
      </c>
      <c r="Z10" s="94">
        <v>1431</v>
      </c>
      <c r="AA10" s="55">
        <f t="shared" si="1"/>
        <v>537.39975000000004</v>
      </c>
      <c r="AB10" s="53" t="s">
        <v>133</v>
      </c>
      <c r="AC10" s="95" t="s">
        <v>134</v>
      </c>
      <c r="AD10" s="54">
        <v>2108</v>
      </c>
      <c r="AE10" s="53" t="s">
        <v>133</v>
      </c>
      <c r="AF10" s="95" t="s">
        <v>135</v>
      </c>
      <c r="AG10" s="54">
        <v>1047.1500000000001</v>
      </c>
      <c r="AH10" s="53" t="s">
        <v>133</v>
      </c>
      <c r="AI10" s="95" t="s">
        <v>136</v>
      </c>
      <c r="AJ10" s="54">
        <f t="shared" si="2"/>
        <v>63.223500000000008</v>
      </c>
      <c r="AK10" s="53" t="s">
        <v>133</v>
      </c>
      <c r="AL10" s="95" t="s">
        <v>137</v>
      </c>
      <c r="AM10" s="54">
        <v>0</v>
      </c>
      <c r="AN10" s="53" t="s">
        <v>133</v>
      </c>
      <c r="AO10" s="95" t="s">
        <v>138</v>
      </c>
      <c r="AP10" s="54">
        <v>0</v>
      </c>
      <c r="AQ10" s="55">
        <f t="shared" si="6"/>
        <v>3755.7732500000002</v>
      </c>
      <c r="AR10" s="96">
        <f t="shared" si="3"/>
        <v>3708.3472499999998</v>
      </c>
      <c r="AS10" s="102"/>
      <c r="AU10" s="99">
        <v>15</v>
      </c>
      <c r="AV10" s="99">
        <f t="shared" si="7"/>
        <v>7464.1205</v>
      </c>
      <c r="AW10" s="100">
        <f t="shared" si="8"/>
        <v>7464.1205</v>
      </c>
      <c r="AX10" s="100">
        <f>IFERROR(+LOOKUP(AW10,[1]TARIFAS!$A$4:$B$11,[1]TARIFAS!$A$4:$A$11),0)</f>
        <v>5081.41</v>
      </c>
      <c r="AY10" s="100">
        <f t="shared" si="9"/>
        <v>2382.7105000000001</v>
      </c>
      <c r="AZ10" s="100">
        <f>IFERROR(+LOOKUP(AW10,[1]TARIFAS!$A$4:$B$11,[1]TARIFAS!$D$4:$D$11),0)</f>
        <v>21.36</v>
      </c>
      <c r="BA10" s="100">
        <f t="shared" si="10"/>
        <v>508.94696280000005</v>
      </c>
      <c r="BB10" s="100">
        <f>IFERROR(+LOOKUP(AW10,[1]TARIFAS!$A$4:$B$11,[1]TARIFAS!$C$4:$C$11),0)</f>
        <v>538.20000000000005</v>
      </c>
      <c r="BC10" s="100">
        <f t="shared" si="11"/>
        <v>1047.1469628</v>
      </c>
      <c r="BD10" s="100">
        <v>0</v>
      </c>
      <c r="BE10" s="100">
        <v>0</v>
      </c>
      <c r="BF10" s="100">
        <f t="shared" si="12"/>
        <v>1047.1469628</v>
      </c>
      <c r="BG10" s="99">
        <f t="shared" si="13"/>
        <v>-3.0372000001079869E-3</v>
      </c>
    </row>
    <row r="11" spans="1:59" s="57" customFormat="1" ht="30" customHeight="1" x14ac:dyDescent="0.25">
      <c r="A11" s="92" t="s">
        <v>27</v>
      </c>
      <c r="B11" s="92" t="s">
        <v>128</v>
      </c>
      <c r="C11" s="101" t="s">
        <v>145</v>
      </c>
      <c r="D11" s="51" t="s">
        <v>33</v>
      </c>
      <c r="E11" s="51" t="s">
        <v>130</v>
      </c>
      <c r="F11" s="53" t="s">
        <v>131</v>
      </c>
      <c r="G11" s="53" t="s">
        <v>132</v>
      </c>
      <c r="H11" s="234" t="s">
        <v>251</v>
      </c>
      <c r="I11" s="53">
        <v>4875.54</v>
      </c>
      <c r="J11" s="53" t="s">
        <v>131</v>
      </c>
      <c r="K11" s="94">
        <v>1311</v>
      </c>
      <c r="L11" s="54">
        <v>226.66</v>
      </c>
      <c r="M11" s="53" t="s">
        <v>131</v>
      </c>
      <c r="N11" s="94">
        <v>1713</v>
      </c>
      <c r="O11" s="53">
        <v>207.91</v>
      </c>
      <c r="P11" s="54">
        <v>371.02</v>
      </c>
      <c r="Q11" s="54">
        <f t="shared" si="4"/>
        <v>146.2662</v>
      </c>
      <c r="R11" s="53" t="s">
        <v>131</v>
      </c>
      <c r="S11" s="94">
        <v>1712</v>
      </c>
      <c r="T11" s="55">
        <f t="shared" si="0"/>
        <v>517.28620000000001</v>
      </c>
      <c r="U11" s="53"/>
      <c r="V11" s="94"/>
      <c r="W11" s="55"/>
      <c r="X11" s="55">
        <f t="shared" si="5"/>
        <v>5827.3961999999992</v>
      </c>
      <c r="Y11" s="53" t="s">
        <v>133</v>
      </c>
      <c r="Z11" s="94">
        <v>1431</v>
      </c>
      <c r="AA11" s="55">
        <f t="shared" si="1"/>
        <v>414.42090000000002</v>
      </c>
      <c r="AB11" s="53" t="s">
        <v>133</v>
      </c>
      <c r="AC11" s="95" t="s">
        <v>134</v>
      </c>
      <c r="AD11" s="54">
        <v>0</v>
      </c>
      <c r="AE11" s="53" t="s">
        <v>133</v>
      </c>
      <c r="AF11" s="95" t="s">
        <v>135</v>
      </c>
      <c r="AG11" s="54">
        <v>697.54</v>
      </c>
      <c r="AH11" s="53" t="s">
        <v>133</v>
      </c>
      <c r="AI11" s="95" t="s">
        <v>136</v>
      </c>
      <c r="AJ11" s="54">
        <v>0</v>
      </c>
      <c r="AK11" s="53" t="s">
        <v>133</v>
      </c>
      <c r="AL11" s="95" t="s">
        <v>137</v>
      </c>
      <c r="AM11" s="54">
        <v>0</v>
      </c>
      <c r="AN11" s="53" t="s">
        <v>133</v>
      </c>
      <c r="AO11" s="95" t="s">
        <v>138</v>
      </c>
      <c r="AP11" s="54">
        <v>0</v>
      </c>
      <c r="AQ11" s="55">
        <f t="shared" si="6"/>
        <v>1111.9609</v>
      </c>
      <c r="AR11" s="96">
        <f t="shared" si="3"/>
        <v>4715.4352999999992</v>
      </c>
      <c r="AS11" s="102"/>
      <c r="AU11" s="99">
        <v>15</v>
      </c>
      <c r="AV11" s="99">
        <f t="shared" si="7"/>
        <v>5827.3961999999992</v>
      </c>
      <c r="AW11" s="100">
        <f t="shared" si="8"/>
        <v>5827.3961999999992</v>
      </c>
      <c r="AX11" s="100">
        <f>IFERROR(+LOOKUP(AW11,[1]TARIFAS!$A$4:$B$11,[1]TARIFAS!$A$4:$A$11),0)</f>
        <v>5081.41</v>
      </c>
      <c r="AY11" s="100">
        <f t="shared" si="9"/>
        <v>745.98619999999937</v>
      </c>
      <c r="AZ11" s="100">
        <f>IFERROR(+LOOKUP(AW11,[1]TARIFAS!$A$4:$B$11,[1]TARIFAS!$D$4:$D$11),0)</f>
        <v>21.36</v>
      </c>
      <c r="BA11" s="100">
        <f t="shared" si="10"/>
        <v>159.34265231999987</v>
      </c>
      <c r="BB11" s="100">
        <f>IFERROR(+LOOKUP(AW11,[1]TARIFAS!$A$4:$B$11,[1]TARIFAS!$C$4:$C$11),0)</f>
        <v>538.20000000000005</v>
      </c>
      <c r="BC11" s="100">
        <f t="shared" si="11"/>
        <v>697.54265231999989</v>
      </c>
      <c r="BD11" s="100">
        <v>0</v>
      </c>
      <c r="BE11" s="100">
        <v>0</v>
      </c>
      <c r="BF11" s="100">
        <f t="shared" si="12"/>
        <v>697.54265231999989</v>
      </c>
      <c r="BG11" s="99">
        <f t="shared" si="13"/>
        <v>2.6523199999246572E-3</v>
      </c>
    </row>
    <row r="12" spans="1:59" s="57" customFormat="1" ht="30" customHeight="1" x14ac:dyDescent="0.25">
      <c r="A12" s="92" t="s">
        <v>31</v>
      </c>
      <c r="B12" s="92" t="s">
        <v>128</v>
      </c>
      <c r="C12" s="101" t="s">
        <v>146</v>
      </c>
      <c r="D12" s="51" t="s">
        <v>36</v>
      </c>
      <c r="E12" s="51" t="s">
        <v>130</v>
      </c>
      <c r="F12" s="53" t="s">
        <v>131</v>
      </c>
      <c r="G12" s="53" t="s">
        <v>132</v>
      </c>
      <c r="H12" s="234" t="s">
        <v>251</v>
      </c>
      <c r="I12" s="53">
        <v>4875.54</v>
      </c>
      <c r="J12" s="53" t="s">
        <v>131</v>
      </c>
      <c r="K12" s="94">
        <v>1311</v>
      </c>
      <c r="L12" s="54">
        <v>194.28</v>
      </c>
      <c r="M12" s="53" t="s">
        <v>131</v>
      </c>
      <c r="N12" s="94">
        <v>1713</v>
      </c>
      <c r="O12" s="53">
        <v>207.91</v>
      </c>
      <c r="P12" s="54">
        <v>371.02</v>
      </c>
      <c r="Q12" s="54">
        <f t="shared" si="4"/>
        <v>146.2662</v>
      </c>
      <c r="R12" s="53" t="s">
        <v>131</v>
      </c>
      <c r="S12" s="94">
        <v>1712</v>
      </c>
      <c r="T12" s="55">
        <f t="shared" si="0"/>
        <v>517.28620000000001</v>
      </c>
      <c r="U12" s="53"/>
      <c r="V12" s="94"/>
      <c r="W12" s="55"/>
      <c r="X12" s="55">
        <f t="shared" si="5"/>
        <v>5795.0162</v>
      </c>
      <c r="Y12" s="53" t="s">
        <v>133</v>
      </c>
      <c r="Z12" s="94">
        <v>1431</v>
      </c>
      <c r="AA12" s="55">
        <f t="shared" si="1"/>
        <v>414.42090000000002</v>
      </c>
      <c r="AB12" s="53" t="s">
        <v>133</v>
      </c>
      <c r="AC12" s="95" t="s">
        <v>134</v>
      </c>
      <c r="AD12" s="54">
        <v>0</v>
      </c>
      <c r="AE12" s="53" t="s">
        <v>133</v>
      </c>
      <c r="AF12" s="95" t="s">
        <v>135</v>
      </c>
      <c r="AG12" s="54">
        <v>690.63</v>
      </c>
      <c r="AH12" s="53" t="s">
        <v>133</v>
      </c>
      <c r="AI12" s="95" t="s">
        <v>136</v>
      </c>
      <c r="AJ12" s="54">
        <v>0</v>
      </c>
      <c r="AK12" s="53" t="s">
        <v>133</v>
      </c>
      <c r="AL12" s="95" t="s">
        <v>137</v>
      </c>
      <c r="AM12" s="54">
        <v>0</v>
      </c>
      <c r="AN12" s="53" t="s">
        <v>133</v>
      </c>
      <c r="AO12" s="95" t="s">
        <v>138</v>
      </c>
      <c r="AP12" s="54">
        <v>0</v>
      </c>
      <c r="AQ12" s="55">
        <f t="shared" si="6"/>
        <v>1105.0509</v>
      </c>
      <c r="AR12" s="96">
        <f t="shared" si="3"/>
        <v>4689.9652999999998</v>
      </c>
      <c r="AS12" s="102"/>
      <c r="AU12" s="99">
        <v>15</v>
      </c>
      <c r="AV12" s="99">
        <f t="shared" si="7"/>
        <v>5795.0162</v>
      </c>
      <c r="AW12" s="100">
        <f t="shared" si="8"/>
        <v>5795.0162</v>
      </c>
      <c r="AX12" s="100">
        <f>IFERROR(+LOOKUP(AW12,[1]TARIFAS!$A$4:$B$11,[1]TARIFAS!$A$4:$A$11),0)</f>
        <v>5081.41</v>
      </c>
      <c r="AY12" s="100">
        <f t="shared" si="9"/>
        <v>713.60620000000017</v>
      </c>
      <c r="AZ12" s="100">
        <f>IFERROR(+LOOKUP(AW12,[1]TARIFAS!$A$4:$B$11,[1]TARIFAS!$D$4:$D$11),0)</f>
        <v>21.36</v>
      </c>
      <c r="BA12" s="100">
        <f t="shared" si="10"/>
        <v>152.42628432000004</v>
      </c>
      <c r="BB12" s="100">
        <f>IFERROR(+LOOKUP(AW12,[1]TARIFAS!$A$4:$B$11,[1]TARIFAS!$C$4:$C$11),0)</f>
        <v>538.20000000000005</v>
      </c>
      <c r="BC12" s="100">
        <f t="shared" si="11"/>
        <v>690.62628432000008</v>
      </c>
      <c r="BD12" s="100">
        <v>0</v>
      </c>
      <c r="BE12" s="100">
        <v>0</v>
      </c>
      <c r="BF12" s="100">
        <f t="shared" si="12"/>
        <v>690.62628432000008</v>
      </c>
      <c r="BG12" s="99">
        <f t="shared" si="13"/>
        <v>-3.7156799999138457E-3</v>
      </c>
    </row>
    <row r="13" spans="1:59" s="57" customFormat="1" ht="30" customHeight="1" x14ac:dyDescent="0.25">
      <c r="A13" s="92" t="s">
        <v>34</v>
      </c>
      <c r="B13" s="92" t="s">
        <v>128</v>
      </c>
      <c r="C13" s="101" t="s">
        <v>147</v>
      </c>
      <c r="D13" s="51" t="s">
        <v>38</v>
      </c>
      <c r="E13" s="51" t="s">
        <v>130</v>
      </c>
      <c r="F13" s="53" t="s">
        <v>131</v>
      </c>
      <c r="G13" s="53" t="s">
        <v>132</v>
      </c>
      <c r="H13" s="234" t="s">
        <v>251</v>
      </c>
      <c r="I13" s="53">
        <v>6322.35</v>
      </c>
      <c r="J13" s="53" t="s">
        <v>131</v>
      </c>
      <c r="K13" s="94">
        <v>1311</v>
      </c>
      <c r="L13" s="54">
        <v>226.66</v>
      </c>
      <c r="M13" s="53" t="s">
        <v>131</v>
      </c>
      <c r="N13" s="94">
        <v>1713</v>
      </c>
      <c r="O13" s="53">
        <v>351.5</v>
      </c>
      <c r="P13" s="54">
        <v>406.32</v>
      </c>
      <c r="Q13" s="54">
        <f t="shared" si="4"/>
        <v>189.6705</v>
      </c>
      <c r="R13" s="53" t="s">
        <v>131</v>
      </c>
      <c r="S13" s="94">
        <v>1712</v>
      </c>
      <c r="T13" s="55">
        <f t="shared" si="0"/>
        <v>595.9905</v>
      </c>
      <c r="U13" s="53"/>
      <c r="V13" s="94"/>
      <c r="W13" s="55"/>
      <c r="X13" s="55">
        <f t="shared" si="5"/>
        <v>7496.5005000000001</v>
      </c>
      <c r="Y13" s="53" t="s">
        <v>133</v>
      </c>
      <c r="Z13" s="94">
        <v>1431</v>
      </c>
      <c r="AA13" s="55">
        <f t="shared" si="1"/>
        <v>537.39975000000004</v>
      </c>
      <c r="AB13" s="53" t="s">
        <v>133</v>
      </c>
      <c r="AC13" s="95" t="s">
        <v>134</v>
      </c>
      <c r="AD13" s="54">
        <v>1378.15</v>
      </c>
      <c r="AE13" s="53" t="s">
        <v>133</v>
      </c>
      <c r="AF13" s="95" t="s">
        <v>135</v>
      </c>
      <c r="AG13" s="54">
        <v>1054.06</v>
      </c>
      <c r="AH13" s="53" t="s">
        <v>133</v>
      </c>
      <c r="AI13" s="95" t="s">
        <v>136</v>
      </c>
      <c r="AJ13" s="54">
        <v>0</v>
      </c>
      <c r="AK13" s="53" t="s">
        <v>133</v>
      </c>
      <c r="AL13" s="95" t="s">
        <v>137</v>
      </c>
      <c r="AM13" s="54">
        <v>0</v>
      </c>
      <c r="AN13" s="53" t="s">
        <v>133</v>
      </c>
      <c r="AO13" s="95" t="s">
        <v>138</v>
      </c>
      <c r="AP13" s="54">
        <v>0</v>
      </c>
      <c r="AQ13" s="55">
        <f t="shared" si="6"/>
        <v>2969.6097500000001</v>
      </c>
      <c r="AR13" s="96">
        <f t="shared" si="3"/>
        <v>4526.8907500000005</v>
      </c>
      <c r="AS13" s="102"/>
      <c r="AU13" s="99">
        <v>15</v>
      </c>
      <c r="AV13" s="99">
        <f t="shared" si="7"/>
        <v>7496.5005000000001</v>
      </c>
      <c r="AW13" s="100">
        <f t="shared" si="8"/>
        <v>7496.5005000000001</v>
      </c>
      <c r="AX13" s="100">
        <f>IFERROR(+LOOKUP(AW13,[1]TARIFAS!$A$4:$B$11,[1]TARIFAS!$A$4:$A$11),0)</f>
        <v>5081.41</v>
      </c>
      <c r="AY13" s="100">
        <f t="shared" si="9"/>
        <v>2415.0905000000002</v>
      </c>
      <c r="AZ13" s="100">
        <f>IFERROR(+LOOKUP(AW13,[1]TARIFAS!$A$4:$B$11,[1]TARIFAS!$D$4:$D$11),0)</f>
        <v>21.36</v>
      </c>
      <c r="BA13" s="100">
        <f t="shared" si="10"/>
        <v>515.86333080000009</v>
      </c>
      <c r="BB13" s="100">
        <f>IFERROR(+LOOKUP(AW13,[1]TARIFAS!$A$4:$B$11,[1]TARIFAS!$C$4:$C$11),0)</f>
        <v>538.20000000000005</v>
      </c>
      <c r="BC13" s="100">
        <f t="shared" si="11"/>
        <v>1054.0633308000001</v>
      </c>
      <c r="BD13" s="100">
        <v>0</v>
      </c>
      <c r="BE13" s="100">
        <v>0</v>
      </c>
      <c r="BF13" s="100">
        <f t="shared" si="12"/>
        <v>1054.0633308000001</v>
      </c>
      <c r="BG13" s="99">
        <f t="shared" si="13"/>
        <v>3.3308000001852633E-3</v>
      </c>
    </row>
    <row r="14" spans="1:59" s="57" customFormat="1" ht="30" customHeight="1" x14ac:dyDescent="0.25">
      <c r="A14" s="92" t="s">
        <v>35</v>
      </c>
      <c r="B14" s="92" t="s">
        <v>128</v>
      </c>
      <c r="C14" s="101" t="s">
        <v>148</v>
      </c>
      <c r="D14" s="51" t="s">
        <v>40</v>
      </c>
      <c r="E14" s="51" t="s">
        <v>149</v>
      </c>
      <c r="F14" s="53" t="s">
        <v>131</v>
      </c>
      <c r="G14" s="53" t="s">
        <v>132</v>
      </c>
      <c r="H14" s="234" t="s">
        <v>250</v>
      </c>
      <c r="I14" s="54">
        <v>15441.5</v>
      </c>
      <c r="J14" s="53" t="s">
        <v>131</v>
      </c>
      <c r="K14" s="94">
        <v>1311</v>
      </c>
      <c r="L14" s="54">
        <v>0</v>
      </c>
      <c r="M14" s="53" t="s">
        <v>131</v>
      </c>
      <c r="N14" s="94">
        <v>1713</v>
      </c>
      <c r="O14" s="54">
        <v>566.5</v>
      </c>
      <c r="P14" s="54">
        <v>835.5</v>
      </c>
      <c r="Q14" s="54">
        <f t="shared" si="4"/>
        <v>463.245</v>
      </c>
      <c r="R14" s="53" t="s">
        <v>131</v>
      </c>
      <c r="S14" s="94">
        <v>1712</v>
      </c>
      <c r="T14" s="55">
        <f t="shared" si="0"/>
        <v>1298.7449999999999</v>
      </c>
      <c r="U14" s="53"/>
      <c r="V14" s="94"/>
      <c r="W14" s="55"/>
      <c r="X14" s="55">
        <f t="shared" si="5"/>
        <v>17306.744999999999</v>
      </c>
      <c r="Y14" s="53" t="s">
        <v>133</v>
      </c>
      <c r="Z14" s="94">
        <v>1431</v>
      </c>
      <c r="AA14" s="55">
        <f t="shared" si="1"/>
        <v>1312.5275000000001</v>
      </c>
      <c r="AB14" s="53" t="s">
        <v>133</v>
      </c>
      <c r="AC14" s="95" t="s">
        <v>134</v>
      </c>
      <c r="AD14" s="54">
        <v>0</v>
      </c>
      <c r="AE14" s="53" t="s">
        <v>133</v>
      </c>
      <c r="AF14" s="95" t="s">
        <v>135</v>
      </c>
      <c r="AG14" s="54">
        <v>3376.71</v>
      </c>
      <c r="AH14" s="53" t="s">
        <v>133</v>
      </c>
      <c r="AI14" s="95" t="s">
        <v>136</v>
      </c>
      <c r="AJ14" s="54">
        <v>0</v>
      </c>
      <c r="AK14" s="53" t="s">
        <v>133</v>
      </c>
      <c r="AL14" s="95" t="s">
        <v>137</v>
      </c>
      <c r="AM14" s="54">
        <v>0</v>
      </c>
      <c r="AN14" s="53" t="s">
        <v>133</v>
      </c>
      <c r="AO14" s="95" t="s">
        <v>138</v>
      </c>
      <c r="AP14" s="54">
        <v>463.2</v>
      </c>
      <c r="AQ14" s="55">
        <f t="shared" si="6"/>
        <v>5152.4375</v>
      </c>
      <c r="AR14" s="96">
        <f t="shared" si="3"/>
        <v>12154.307499999999</v>
      </c>
      <c r="AS14" s="102"/>
      <c r="AU14" s="99">
        <v>15</v>
      </c>
      <c r="AV14" s="99">
        <f t="shared" si="7"/>
        <v>17306.745000000003</v>
      </c>
      <c r="AW14" s="100">
        <f t="shared" si="8"/>
        <v>17306.745000000003</v>
      </c>
      <c r="AX14" s="100">
        <f>IFERROR(+LOOKUP(AW14,[1]TARIFAS!$A$4:$B$11,[1]TARIFAS!$A$4:$A$11),0)</f>
        <v>16153.06</v>
      </c>
      <c r="AY14" s="100">
        <f t="shared" si="9"/>
        <v>1153.6850000000031</v>
      </c>
      <c r="AZ14" s="100">
        <f>IFERROR(+LOOKUP(AW14,[1]TARIFAS!$A$4:$B$11,[1]TARIFAS!$D$4:$D$11),0)</f>
        <v>30</v>
      </c>
      <c r="BA14" s="100">
        <f t="shared" si="10"/>
        <v>346.10550000000092</v>
      </c>
      <c r="BB14" s="100">
        <f>IFERROR(+LOOKUP(AW14,[1]TARIFAS!$A$4:$B$11,[1]TARIFAS!$C$4:$C$11),0)</f>
        <v>3030.6</v>
      </c>
      <c r="BC14" s="100">
        <f t="shared" si="11"/>
        <v>3376.7055000000009</v>
      </c>
      <c r="BD14" s="100">
        <v>0</v>
      </c>
      <c r="BE14" s="100">
        <v>0</v>
      </c>
      <c r="BF14" s="100">
        <f t="shared" si="12"/>
        <v>3376.7055000000009</v>
      </c>
      <c r="BG14" s="99">
        <f t="shared" si="13"/>
        <v>-4.4999999990977813E-3</v>
      </c>
    </row>
    <row r="15" spans="1:59" s="57" customFormat="1" ht="30" customHeight="1" x14ac:dyDescent="0.25">
      <c r="B15" s="92" t="s">
        <v>128</v>
      </c>
      <c r="C15" s="101" t="s">
        <v>150</v>
      </c>
      <c r="D15" s="60" t="s">
        <v>43</v>
      </c>
      <c r="E15" s="51" t="s">
        <v>130</v>
      </c>
      <c r="F15" s="53" t="s">
        <v>131</v>
      </c>
      <c r="G15" s="53" t="s">
        <v>132</v>
      </c>
      <c r="H15" s="234" t="s">
        <v>250</v>
      </c>
      <c r="I15" s="103">
        <v>4875.54</v>
      </c>
      <c r="J15" s="53" t="s">
        <v>131</v>
      </c>
      <c r="K15" s="94">
        <v>1311</v>
      </c>
      <c r="L15" s="61">
        <v>97.14</v>
      </c>
      <c r="M15" s="53" t="s">
        <v>131</v>
      </c>
      <c r="N15" s="94">
        <v>1713</v>
      </c>
      <c r="O15" s="103">
        <v>207.91</v>
      </c>
      <c r="P15" s="61">
        <v>371.02</v>
      </c>
      <c r="Q15" s="54">
        <f t="shared" si="4"/>
        <v>146.2662</v>
      </c>
      <c r="R15" s="53" t="s">
        <v>131</v>
      </c>
      <c r="S15" s="94">
        <v>1712</v>
      </c>
      <c r="T15" s="55">
        <f t="shared" si="0"/>
        <v>517.28620000000001</v>
      </c>
      <c r="U15" s="53"/>
      <c r="V15" s="94"/>
      <c r="W15" s="55"/>
      <c r="X15" s="55">
        <f t="shared" si="5"/>
        <v>5697.8762000000006</v>
      </c>
      <c r="Y15" s="53" t="s">
        <v>133</v>
      </c>
      <c r="Z15" s="94">
        <v>1431</v>
      </c>
      <c r="AA15" s="55">
        <f t="shared" si="1"/>
        <v>414.42090000000002</v>
      </c>
      <c r="AB15" s="53" t="s">
        <v>133</v>
      </c>
      <c r="AC15" s="95" t="s">
        <v>134</v>
      </c>
      <c r="AD15" s="61">
        <v>0</v>
      </c>
      <c r="AE15" s="53" t="s">
        <v>133</v>
      </c>
      <c r="AF15" s="95" t="s">
        <v>135</v>
      </c>
      <c r="AG15" s="61">
        <v>669.88</v>
      </c>
      <c r="AH15" s="53" t="s">
        <v>133</v>
      </c>
      <c r="AI15" s="95" t="s">
        <v>136</v>
      </c>
      <c r="AJ15" s="54">
        <f>(I15*1%)</f>
        <v>48.755400000000002</v>
      </c>
      <c r="AK15" s="53" t="s">
        <v>133</v>
      </c>
      <c r="AL15" s="95" t="s">
        <v>137</v>
      </c>
      <c r="AM15" s="61">
        <v>0</v>
      </c>
      <c r="AN15" s="53" t="s">
        <v>133</v>
      </c>
      <c r="AO15" s="95" t="s">
        <v>138</v>
      </c>
      <c r="AP15" s="54">
        <v>0</v>
      </c>
      <c r="AQ15" s="55">
        <f t="shared" si="6"/>
        <v>1133.0563</v>
      </c>
      <c r="AR15" s="96">
        <f t="shared" si="3"/>
        <v>4564.8199000000004</v>
      </c>
      <c r="AS15" s="104"/>
      <c r="AT15" s="156"/>
      <c r="AU15" s="99">
        <v>15</v>
      </c>
      <c r="AV15" s="99">
        <f t="shared" si="7"/>
        <v>5697.8762000000006</v>
      </c>
      <c r="AW15" s="100">
        <f t="shared" si="8"/>
        <v>5697.8762000000006</v>
      </c>
      <c r="AX15" s="100">
        <f>IFERROR(+LOOKUP(AW15,[1]TARIFAS!$A$4:$B$11,[1]TARIFAS!$A$4:$A$11),0)</f>
        <v>5081.41</v>
      </c>
      <c r="AY15" s="100">
        <f t="shared" si="9"/>
        <v>616.46620000000075</v>
      </c>
      <c r="AZ15" s="100">
        <f>IFERROR(+LOOKUP(AW15,[1]TARIFAS!$A$4:$B$11,[1]TARIFAS!$D$4:$D$11),0)</f>
        <v>21.36</v>
      </c>
      <c r="BA15" s="100">
        <f t="shared" si="10"/>
        <v>131.67718032000016</v>
      </c>
      <c r="BB15" s="100">
        <f>IFERROR(+LOOKUP(AW15,[1]TARIFAS!$A$4:$B$11,[1]TARIFAS!$C$4:$C$11),0)</f>
        <v>538.20000000000005</v>
      </c>
      <c r="BC15" s="100">
        <f t="shared" si="11"/>
        <v>669.87718032000021</v>
      </c>
      <c r="BD15" s="100">
        <v>0</v>
      </c>
      <c r="BE15" s="100">
        <v>0</v>
      </c>
      <c r="BF15" s="100">
        <f t="shared" si="12"/>
        <v>669.87718032000021</v>
      </c>
      <c r="BG15" s="99">
        <f t="shared" si="13"/>
        <v>-2.8196799997886046E-3</v>
      </c>
    </row>
    <row r="16" spans="1:59" s="57" customFormat="1" ht="30" customHeight="1" x14ac:dyDescent="0.25">
      <c r="A16" s="92" t="s">
        <v>41</v>
      </c>
      <c r="B16" s="92" t="s">
        <v>128</v>
      </c>
      <c r="C16" s="101" t="s">
        <v>151</v>
      </c>
      <c r="D16" s="51" t="s">
        <v>46</v>
      </c>
      <c r="E16" s="51" t="s">
        <v>130</v>
      </c>
      <c r="F16" s="53" t="s">
        <v>131</v>
      </c>
      <c r="G16" s="53" t="s">
        <v>132</v>
      </c>
      <c r="H16" s="234" t="s">
        <v>250</v>
      </c>
      <c r="I16" s="53">
        <v>6322.35</v>
      </c>
      <c r="J16" s="53" t="s">
        <v>131</v>
      </c>
      <c r="K16" s="94">
        <v>1311</v>
      </c>
      <c r="L16" s="54">
        <v>97.14</v>
      </c>
      <c r="M16" s="53" t="s">
        <v>131</v>
      </c>
      <c r="N16" s="94">
        <v>1713</v>
      </c>
      <c r="O16" s="53">
        <v>351.5</v>
      </c>
      <c r="P16" s="54">
        <v>406.32</v>
      </c>
      <c r="Q16" s="54">
        <f t="shared" si="4"/>
        <v>189.6705</v>
      </c>
      <c r="R16" s="53" t="s">
        <v>131</v>
      </c>
      <c r="S16" s="94">
        <v>1712</v>
      </c>
      <c r="T16" s="55">
        <f t="shared" si="0"/>
        <v>595.9905</v>
      </c>
      <c r="U16" s="53"/>
      <c r="V16" s="94"/>
      <c r="W16" s="55"/>
      <c r="X16" s="55">
        <f t="shared" si="5"/>
        <v>7366.9805000000006</v>
      </c>
      <c r="Y16" s="53" t="s">
        <v>133</v>
      </c>
      <c r="Z16" s="94">
        <v>1431</v>
      </c>
      <c r="AA16" s="55">
        <f t="shared" si="1"/>
        <v>537.39975000000004</v>
      </c>
      <c r="AB16" s="53" t="s">
        <v>133</v>
      </c>
      <c r="AC16" s="95" t="s">
        <v>134</v>
      </c>
      <c r="AD16" s="54">
        <v>574</v>
      </c>
      <c r="AE16" s="53" t="s">
        <v>133</v>
      </c>
      <c r="AF16" s="95" t="s">
        <v>135</v>
      </c>
      <c r="AG16" s="54">
        <v>1026.4000000000001</v>
      </c>
      <c r="AH16" s="53" t="s">
        <v>133</v>
      </c>
      <c r="AI16" s="95" t="s">
        <v>136</v>
      </c>
      <c r="AJ16" s="54">
        <f>(I16*1%)</f>
        <v>63.223500000000008</v>
      </c>
      <c r="AK16" s="53" t="s">
        <v>133</v>
      </c>
      <c r="AL16" s="95" t="s">
        <v>137</v>
      </c>
      <c r="AM16" s="54">
        <v>0</v>
      </c>
      <c r="AN16" s="53" t="s">
        <v>133</v>
      </c>
      <c r="AO16" s="95" t="s">
        <v>138</v>
      </c>
      <c r="AP16" s="54">
        <v>0</v>
      </c>
      <c r="AQ16" s="55">
        <f t="shared" si="6"/>
        <v>2201.0232500000002</v>
      </c>
      <c r="AR16" s="96">
        <f t="shared" si="3"/>
        <v>5165.9572500000004</v>
      </c>
      <c r="AS16" s="102"/>
      <c r="AU16" s="99">
        <v>15</v>
      </c>
      <c r="AV16" s="99">
        <f t="shared" si="7"/>
        <v>7366.9805000000006</v>
      </c>
      <c r="AW16" s="100">
        <f t="shared" si="8"/>
        <v>7366.9805000000006</v>
      </c>
      <c r="AX16" s="100">
        <f>IFERROR(+LOOKUP(AW16,[1]TARIFAS!$A$4:$B$11,[1]TARIFAS!$A$4:$A$11),0)</f>
        <v>5081.41</v>
      </c>
      <c r="AY16" s="100">
        <f t="shared" si="9"/>
        <v>2285.5705000000007</v>
      </c>
      <c r="AZ16" s="100">
        <f>IFERROR(+LOOKUP(AW16,[1]TARIFAS!$A$4:$B$11,[1]TARIFAS!$D$4:$D$11),0)</f>
        <v>21.36</v>
      </c>
      <c r="BA16" s="100">
        <f t="shared" si="10"/>
        <v>488.19785880000018</v>
      </c>
      <c r="BB16" s="100">
        <f>IFERROR(+LOOKUP(AW16,[1]TARIFAS!$A$4:$B$11,[1]TARIFAS!$C$4:$C$11),0)</f>
        <v>538.20000000000005</v>
      </c>
      <c r="BC16" s="100">
        <f t="shared" si="11"/>
        <v>1026.3978588000002</v>
      </c>
      <c r="BD16" s="100">
        <v>0</v>
      </c>
      <c r="BE16" s="100">
        <v>0</v>
      </c>
      <c r="BF16" s="100">
        <f t="shared" si="12"/>
        <v>1026.3978588000002</v>
      </c>
      <c r="BG16" s="99">
        <f t="shared" si="13"/>
        <v>-2.141199999869059E-3</v>
      </c>
    </row>
    <row r="17" spans="1:59" s="57" customFormat="1" ht="30" customHeight="1" x14ac:dyDescent="0.25">
      <c r="A17" s="92" t="s">
        <v>44</v>
      </c>
      <c r="B17" s="92" t="s">
        <v>128</v>
      </c>
      <c r="C17" s="101" t="s">
        <v>152</v>
      </c>
      <c r="D17" s="52" t="s">
        <v>48</v>
      </c>
      <c r="E17" s="51" t="s">
        <v>130</v>
      </c>
      <c r="F17" s="53" t="s">
        <v>131</v>
      </c>
      <c r="G17" s="53" t="s">
        <v>132</v>
      </c>
      <c r="H17" s="234" t="s">
        <v>251</v>
      </c>
      <c r="I17" s="53">
        <v>6322.35</v>
      </c>
      <c r="J17" s="53" t="s">
        <v>131</v>
      </c>
      <c r="K17" s="94">
        <v>1311</v>
      </c>
      <c r="L17" s="54">
        <v>97.14</v>
      </c>
      <c r="M17" s="53" t="s">
        <v>131</v>
      </c>
      <c r="N17" s="94">
        <v>1713</v>
      </c>
      <c r="O17" s="53">
        <v>351.5</v>
      </c>
      <c r="P17" s="54">
        <v>406.32</v>
      </c>
      <c r="Q17" s="54">
        <f t="shared" si="4"/>
        <v>189.6705</v>
      </c>
      <c r="R17" s="53" t="s">
        <v>131</v>
      </c>
      <c r="S17" s="94">
        <v>1712</v>
      </c>
      <c r="T17" s="55">
        <f t="shared" si="0"/>
        <v>595.9905</v>
      </c>
      <c r="U17" s="53"/>
      <c r="V17" s="94"/>
      <c r="W17" s="55"/>
      <c r="X17" s="55">
        <f t="shared" si="5"/>
        <v>7366.9805000000006</v>
      </c>
      <c r="Y17" s="53" t="s">
        <v>133</v>
      </c>
      <c r="Z17" s="94">
        <v>1431</v>
      </c>
      <c r="AA17" s="55">
        <v>537.4</v>
      </c>
      <c r="AB17" s="53" t="s">
        <v>133</v>
      </c>
      <c r="AC17" s="95" t="s">
        <v>134</v>
      </c>
      <c r="AD17" s="54">
        <v>2907.85</v>
      </c>
      <c r="AE17" s="53" t="s">
        <v>133</v>
      </c>
      <c r="AF17" s="95" t="s">
        <v>135</v>
      </c>
      <c r="AG17" s="54">
        <v>1026.4000000000001</v>
      </c>
      <c r="AH17" s="53" t="s">
        <v>133</v>
      </c>
      <c r="AI17" s="95" t="s">
        <v>136</v>
      </c>
      <c r="AJ17" s="54">
        <f>(I17*1%)</f>
        <v>63.223500000000008</v>
      </c>
      <c r="AK17" s="53" t="s">
        <v>133</v>
      </c>
      <c r="AL17" s="95" t="s">
        <v>137</v>
      </c>
      <c r="AM17" s="54">
        <v>0</v>
      </c>
      <c r="AN17" s="53" t="s">
        <v>133</v>
      </c>
      <c r="AO17" s="95" t="s">
        <v>138</v>
      </c>
      <c r="AP17" s="54">
        <v>0</v>
      </c>
      <c r="AQ17" s="55">
        <f t="shared" si="6"/>
        <v>4534.8734999999997</v>
      </c>
      <c r="AR17" s="96">
        <f t="shared" si="3"/>
        <v>2832.1070000000009</v>
      </c>
      <c r="AS17" s="102"/>
      <c r="AU17" s="99">
        <v>15</v>
      </c>
      <c r="AV17" s="99">
        <f t="shared" si="7"/>
        <v>7366.9805000000006</v>
      </c>
      <c r="AW17" s="100">
        <f t="shared" si="8"/>
        <v>7366.9805000000006</v>
      </c>
      <c r="AX17" s="100">
        <f>IFERROR(+LOOKUP(AW17,[1]TARIFAS!$A$4:$B$11,[1]TARIFAS!$A$4:$A$11),0)</f>
        <v>5081.41</v>
      </c>
      <c r="AY17" s="100">
        <f t="shared" si="9"/>
        <v>2285.5705000000007</v>
      </c>
      <c r="AZ17" s="100">
        <f>IFERROR(+LOOKUP(AW17,[1]TARIFAS!$A$4:$B$11,[1]TARIFAS!$D$4:$D$11),0)</f>
        <v>21.36</v>
      </c>
      <c r="BA17" s="100">
        <f t="shared" si="10"/>
        <v>488.19785880000018</v>
      </c>
      <c r="BB17" s="100">
        <f>IFERROR(+LOOKUP(AW17,[1]TARIFAS!$A$4:$B$11,[1]TARIFAS!$C$4:$C$11),0)</f>
        <v>538.20000000000005</v>
      </c>
      <c r="BC17" s="100">
        <f t="shared" si="11"/>
        <v>1026.3978588000002</v>
      </c>
      <c r="BD17" s="100">
        <v>0</v>
      </c>
      <c r="BE17" s="100">
        <v>0</v>
      </c>
      <c r="BF17" s="100">
        <f t="shared" si="12"/>
        <v>1026.3978588000002</v>
      </c>
      <c r="BG17" s="99">
        <f t="shared" si="13"/>
        <v>-2.141199999869059E-3</v>
      </c>
    </row>
    <row r="18" spans="1:59" s="57" customFormat="1" ht="30" customHeight="1" x14ac:dyDescent="0.25">
      <c r="A18" s="50"/>
      <c r="B18" s="92" t="s">
        <v>128</v>
      </c>
      <c r="C18" s="101" t="s">
        <v>153</v>
      </c>
      <c r="D18" s="52" t="s">
        <v>50</v>
      </c>
      <c r="E18" s="51" t="s">
        <v>149</v>
      </c>
      <c r="F18" s="53" t="s">
        <v>131</v>
      </c>
      <c r="G18" s="53" t="s">
        <v>132</v>
      </c>
      <c r="H18" s="235" t="s">
        <v>251</v>
      </c>
      <c r="I18" s="53">
        <v>15441.5</v>
      </c>
      <c r="J18" s="53" t="s">
        <v>131</v>
      </c>
      <c r="K18" s="94">
        <v>1311</v>
      </c>
      <c r="L18" s="54">
        <v>97.14</v>
      </c>
      <c r="M18" s="53" t="s">
        <v>131</v>
      </c>
      <c r="N18" s="94">
        <v>1713</v>
      </c>
      <c r="O18" s="53">
        <v>566.5</v>
      </c>
      <c r="P18" s="54">
        <v>835.5</v>
      </c>
      <c r="Q18" s="54">
        <f t="shared" si="4"/>
        <v>463.245</v>
      </c>
      <c r="R18" s="53" t="s">
        <v>131</v>
      </c>
      <c r="S18" s="94">
        <v>1712</v>
      </c>
      <c r="T18" s="55">
        <f t="shared" si="0"/>
        <v>1298.7449999999999</v>
      </c>
      <c r="U18" s="53"/>
      <c r="V18" s="94"/>
      <c r="W18" s="55"/>
      <c r="X18" s="55">
        <f t="shared" si="5"/>
        <v>17403.884999999998</v>
      </c>
      <c r="Y18" s="53" t="s">
        <v>133</v>
      </c>
      <c r="Z18" s="94">
        <v>1431</v>
      </c>
      <c r="AA18" s="55">
        <f>(I18*8.5%)</f>
        <v>1312.5275000000001</v>
      </c>
      <c r="AB18" s="53" t="s">
        <v>133</v>
      </c>
      <c r="AC18" s="95" t="s">
        <v>134</v>
      </c>
      <c r="AD18" s="54">
        <v>3953.67</v>
      </c>
      <c r="AE18" s="53" t="s">
        <v>133</v>
      </c>
      <c r="AF18" s="95" t="s">
        <v>135</v>
      </c>
      <c r="AG18" s="54">
        <v>3405.85</v>
      </c>
      <c r="AH18" s="53" t="s">
        <v>133</v>
      </c>
      <c r="AI18" s="95" t="s">
        <v>136</v>
      </c>
      <c r="AJ18" s="54">
        <v>0</v>
      </c>
      <c r="AK18" s="53" t="s">
        <v>133</v>
      </c>
      <c r="AL18" s="95" t="s">
        <v>137</v>
      </c>
      <c r="AM18" s="54">
        <v>0</v>
      </c>
      <c r="AN18" s="53" t="s">
        <v>133</v>
      </c>
      <c r="AO18" s="95" t="s">
        <v>138</v>
      </c>
      <c r="AP18" s="54">
        <v>463.2</v>
      </c>
      <c r="AQ18" s="55">
        <f t="shared" si="6"/>
        <v>9135.2475000000013</v>
      </c>
      <c r="AR18" s="96">
        <f t="shared" si="3"/>
        <v>8268.6374999999971</v>
      </c>
      <c r="AS18" s="102"/>
      <c r="AU18" s="99">
        <v>15</v>
      </c>
      <c r="AV18" s="99">
        <f t="shared" si="7"/>
        <v>17403.885000000002</v>
      </c>
      <c r="AW18" s="100">
        <f t="shared" si="8"/>
        <v>17403.885000000002</v>
      </c>
      <c r="AX18" s="100">
        <f>IFERROR(+LOOKUP(AW18,[1]TARIFAS!$A$4:$B$11,[1]TARIFAS!$A$4:$A$11),0)</f>
        <v>16153.06</v>
      </c>
      <c r="AY18" s="100">
        <f t="shared" si="9"/>
        <v>1250.8250000000025</v>
      </c>
      <c r="AZ18" s="100">
        <f>IFERROR(+LOOKUP(AW18,[1]TARIFAS!$A$4:$B$11,[1]TARIFAS!$D$4:$D$11),0)</f>
        <v>30</v>
      </c>
      <c r="BA18" s="100">
        <f t="shared" si="10"/>
        <v>375.24750000000074</v>
      </c>
      <c r="BB18" s="100">
        <f>IFERROR(+LOOKUP(AW18,[1]TARIFAS!$A$4:$B$11,[1]TARIFAS!$C$4:$C$11),0)</f>
        <v>3030.6</v>
      </c>
      <c r="BC18" s="100">
        <f t="shared" si="11"/>
        <v>3405.8475000000008</v>
      </c>
      <c r="BD18" s="100">
        <v>0</v>
      </c>
      <c r="BE18" s="100">
        <v>0</v>
      </c>
      <c r="BF18" s="100">
        <f t="shared" si="12"/>
        <v>3405.8475000000008</v>
      </c>
      <c r="BG18" s="99">
        <f t="shared" si="13"/>
        <v>-2.499999999145075E-3</v>
      </c>
    </row>
    <row r="19" spans="1:59" s="57" customFormat="1" ht="30" customHeight="1" x14ac:dyDescent="0.25">
      <c r="A19" s="50"/>
      <c r="B19" s="92" t="s">
        <v>128</v>
      </c>
      <c r="C19" s="101" t="s">
        <v>154</v>
      </c>
      <c r="D19" s="51" t="s">
        <v>52</v>
      </c>
      <c r="E19" s="51" t="s">
        <v>141</v>
      </c>
      <c r="F19" s="53" t="s">
        <v>131</v>
      </c>
      <c r="G19" s="53" t="s">
        <v>132</v>
      </c>
      <c r="H19" s="234" t="s">
        <v>253</v>
      </c>
      <c r="I19" s="54">
        <v>7563.23</v>
      </c>
      <c r="J19" s="53" t="s">
        <v>131</v>
      </c>
      <c r="K19" s="94">
        <v>1311</v>
      </c>
      <c r="L19" s="54">
        <v>97.14</v>
      </c>
      <c r="M19" s="53" t="s">
        <v>131</v>
      </c>
      <c r="N19" s="94">
        <v>1713</v>
      </c>
      <c r="O19" s="54">
        <v>282.08999999999997</v>
      </c>
      <c r="P19" s="54">
        <v>418.44</v>
      </c>
      <c r="Q19" s="54">
        <f t="shared" si="4"/>
        <v>226.89689999999999</v>
      </c>
      <c r="R19" s="53" t="s">
        <v>131</v>
      </c>
      <c r="S19" s="94">
        <v>1712</v>
      </c>
      <c r="T19" s="55">
        <f t="shared" si="0"/>
        <v>645.33690000000001</v>
      </c>
      <c r="U19" s="53"/>
      <c r="V19" s="94"/>
      <c r="W19" s="55"/>
      <c r="X19" s="55">
        <f t="shared" si="5"/>
        <v>8587.7968999999994</v>
      </c>
      <c r="Y19" s="53" t="s">
        <v>133</v>
      </c>
      <c r="Z19" s="94">
        <v>1431</v>
      </c>
      <c r="AA19" s="55">
        <f>(I19*8.5%)</f>
        <v>642.87455</v>
      </c>
      <c r="AB19" s="53" t="s">
        <v>133</v>
      </c>
      <c r="AC19" s="95" t="s">
        <v>134</v>
      </c>
      <c r="AD19" s="54">
        <f>503.96+3529.12+10.13+151.2</f>
        <v>4194.41</v>
      </c>
      <c r="AE19" s="53" t="s">
        <v>133</v>
      </c>
      <c r="AF19" s="95" t="s">
        <v>135</v>
      </c>
      <c r="AG19" s="54">
        <v>1287.1600000000001</v>
      </c>
      <c r="AH19" s="53" t="s">
        <v>133</v>
      </c>
      <c r="AI19" s="95" t="s">
        <v>136</v>
      </c>
      <c r="AJ19" s="54">
        <f>(I19*1%)</f>
        <v>75.632300000000001</v>
      </c>
      <c r="AK19" s="53" t="s">
        <v>133</v>
      </c>
      <c r="AL19" s="95" t="s">
        <v>137</v>
      </c>
      <c r="AM19" s="54">
        <v>0</v>
      </c>
      <c r="AN19" s="53" t="s">
        <v>133</v>
      </c>
      <c r="AO19" s="95" t="s">
        <v>138</v>
      </c>
      <c r="AP19" s="54">
        <v>0</v>
      </c>
      <c r="AQ19" s="55">
        <f t="shared" si="6"/>
        <v>6200.0768500000004</v>
      </c>
      <c r="AR19" s="96">
        <f t="shared" si="3"/>
        <v>2387.720049999999</v>
      </c>
      <c r="AS19" s="102"/>
      <c r="AU19" s="99">
        <v>15</v>
      </c>
      <c r="AV19" s="99">
        <f t="shared" si="7"/>
        <v>8587.7968999999994</v>
      </c>
      <c r="AW19" s="100">
        <f t="shared" si="8"/>
        <v>8587.7968999999994</v>
      </c>
      <c r="AX19" s="100">
        <f>IFERROR(+LOOKUP(AW19,[1]TARIFAS!$A$4:$B$11,[1]TARIFAS!$A$4:$A$11),0)</f>
        <v>5081.41</v>
      </c>
      <c r="AY19" s="100">
        <f t="shared" si="9"/>
        <v>3506.3868999999995</v>
      </c>
      <c r="AZ19" s="100">
        <f>IFERROR(+LOOKUP(AW19,[1]TARIFAS!$A$4:$B$11,[1]TARIFAS!$D$4:$D$11),0)</f>
        <v>21.36</v>
      </c>
      <c r="BA19" s="100">
        <f t="shared" si="10"/>
        <v>748.96424183999989</v>
      </c>
      <c r="BB19" s="100">
        <f>IFERROR(+LOOKUP(AW19,[1]TARIFAS!$A$4:$B$11,[1]TARIFAS!$C$4:$C$11),0)</f>
        <v>538.20000000000005</v>
      </c>
      <c r="BC19" s="100">
        <f t="shared" si="11"/>
        <v>1287.1642418399999</v>
      </c>
      <c r="BD19" s="100">
        <v>0</v>
      </c>
      <c r="BE19" s="100">
        <v>0</v>
      </c>
      <c r="BF19" s="100">
        <f t="shared" si="12"/>
        <v>1287.1642418399999</v>
      </c>
      <c r="BG19" s="99">
        <f t="shared" si="13"/>
        <v>4.241839999849617E-3</v>
      </c>
    </row>
    <row r="20" spans="1:59" s="57" customFormat="1" ht="30" customHeight="1" x14ac:dyDescent="0.25">
      <c r="B20" s="92" t="s">
        <v>128</v>
      </c>
      <c r="C20" s="101" t="s">
        <v>155</v>
      </c>
      <c r="D20" s="51" t="s">
        <v>54</v>
      </c>
      <c r="E20" s="51" t="s">
        <v>130</v>
      </c>
      <c r="F20" s="53" t="s">
        <v>131</v>
      </c>
      <c r="G20" s="53" t="s">
        <v>132</v>
      </c>
      <c r="H20" s="234" t="s">
        <v>249</v>
      </c>
      <c r="I20" s="54">
        <v>6322.35</v>
      </c>
      <c r="J20" s="53" t="s">
        <v>131</v>
      </c>
      <c r="K20" s="94">
        <v>1311</v>
      </c>
      <c r="L20" s="54">
        <v>64.760000000000005</v>
      </c>
      <c r="M20" s="53" t="s">
        <v>131</v>
      </c>
      <c r="N20" s="94">
        <v>1713</v>
      </c>
      <c r="O20" s="54">
        <v>351.5</v>
      </c>
      <c r="P20" s="54">
        <v>406.32</v>
      </c>
      <c r="Q20" s="54">
        <f t="shared" si="4"/>
        <v>189.6705</v>
      </c>
      <c r="R20" s="53" t="s">
        <v>131</v>
      </c>
      <c r="S20" s="94">
        <v>1712</v>
      </c>
      <c r="T20" s="55">
        <f t="shared" si="0"/>
        <v>595.9905</v>
      </c>
      <c r="U20" s="53"/>
      <c r="V20" s="94"/>
      <c r="W20" s="55"/>
      <c r="X20" s="55">
        <f t="shared" si="5"/>
        <v>7334.6005000000005</v>
      </c>
      <c r="Y20" s="53" t="s">
        <v>133</v>
      </c>
      <c r="Z20" s="94">
        <v>1431</v>
      </c>
      <c r="AA20" s="55">
        <f>(I20*8.5%)</f>
        <v>537.39975000000004</v>
      </c>
      <c r="AB20" s="53" t="s">
        <v>133</v>
      </c>
      <c r="AC20" s="95" t="s">
        <v>134</v>
      </c>
      <c r="AD20" s="54">
        <v>315</v>
      </c>
      <c r="AE20" s="53" t="s">
        <v>133</v>
      </c>
      <c r="AF20" s="95" t="s">
        <v>135</v>
      </c>
      <c r="AG20" s="54">
        <v>1019.48</v>
      </c>
      <c r="AH20" s="53" t="s">
        <v>133</v>
      </c>
      <c r="AI20" s="95" t="s">
        <v>136</v>
      </c>
      <c r="AJ20" s="54">
        <f>(I20*1%)</f>
        <v>63.223500000000008</v>
      </c>
      <c r="AK20" s="53" t="s">
        <v>133</v>
      </c>
      <c r="AL20" s="95" t="s">
        <v>137</v>
      </c>
      <c r="AM20" s="54">
        <v>0</v>
      </c>
      <c r="AN20" s="53" t="s">
        <v>133</v>
      </c>
      <c r="AO20" s="95" t="s">
        <v>138</v>
      </c>
      <c r="AP20" s="54">
        <v>0</v>
      </c>
      <c r="AQ20" s="55">
        <f t="shared" si="6"/>
        <v>1935.1032500000001</v>
      </c>
      <c r="AR20" s="96">
        <f t="shared" si="3"/>
        <v>5399.4972500000003</v>
      </c>
      <c r="AS20" s="102"/>
      <c r="AU20" s="99">
        <v>15</v>
      </c>
      <c r="AV20" s="99">
        <f t="shared" si="7"/>
        <v>7334.6005000000005</v>
      </c>
      <c r="AW20" s="100">
        <f t="shared" si="8"/>
        <v>7334.6005000000005</v>
      </c>
      <c r="AX20" s="100">
        <f>IFERROR(+LOOKUP(AW20,[1]TARIFAS!$A$4:$B$11,[1]TARIFAS!$A$4:$A$11),0)</f>
        <v>5081.41</v>
      </c>
      <c r="AY20" s="100">
        <f t="shared" si="9"/>
        <v>2253.1905000000006</v>
      </c>
      <c r="AZ20" s="100">
        <f>IFERROR(+LOOKUP(AW20,[1]TARIFAS!$A$4:$B$11,[1]TARIFAS!$D$4:$D$11),0)</f>
        <v>21.36</v>
      </c>
      <c r="BA20" s="100">
        <f t="shared" si="10"/>
        <v>481.28149080000009</v>
      </c>
      <c r="BB20" s="100">
        <f>IFERROR(+LOOKUP(AW20,[1]TARIFAS!$A$4:$B$11,[1]TARIFAS!$C$4:$C$11),0)</f>
        <v>538.20000000000005</v>
      </c>
      <c r="BC20" s="100">
        <f t="shared" si="11"/>
        <v>1019.4814908000001</v>
      </c>
      <c r="BD20" s="100">
        <v>0</v>
      </c>
      <c r="BE20" s="100">
        <v>0</v>
      </c>
      <c r="BF20" s="100">
        <f t="shared" si="12"/>
        <v>1019.4814908000001</v>
      </c>
      <c r="BG20" s="99">
        <f t="shared" si="13"/>
        <v>1.4908000000559696E-3</v>
      </c>
    </row>
    <row r="21" spans="1:59" s="57" customFormat="1" ht="30" customHeight="1" x14ac:dyDescent="0.25">
      <c r="B21" s="92" t="s">
        <v>128</v>
      </c>
      <c r="C21" s="101" t="s">
        <v>156</v>
      </c>
      <c r="D21" s="51" t="s">
        <v>58</v>
      </c>
      <c r="E21" s="51" t="s">
        <v>130</v>
      </c>
      <c r="F21" s="53" t="s">
        <v>131</v>
      </c>
      <c r="G21" s="53" t="s">
        <v>132</v>
      </c>
      <c r="H21" s="236" t="s">
        <v>253</v>
      </c>
      <c r="I21" s="54">
        <v>5302.32</v>
      </c>
      <c r="J21" s="53" t="s">
        <v>131</v>
      </c>
      <c r="K21" s="94">
        <v>1311</v>
      </c>
      <c r="L21" s="54">
        <v>64.760000000000005</v>
      </c>
      <c r="M21" s="53" t="s">
        <v>131</v>
      </c>
      <c r="N21" s="94">
        <v>1713</v>
      </c>
      <c r="O21" s="54">
        <v>211.44</v>
      </c>
      <c r="P21" s="54">
        <v>378.6</v>
      </c>
      <c r="Q21" s="54">
        <f t="shared" si="4"/>
        <v>159.06959999999998</v>
      </c>
      <c r="R21" s="53" t="s">
        <v>131</v>
      </c>
      <c r="S21" s="94">
        <v>1712</v>
      </c>
      <c r="T21" s="55">
        <f t="shared" si="0"/>
        <v>537.66959999999995</v>
      </c>
      <c r="U21" s="53"/>
      <c r="V21" s="94"/>
      <c r="W21" s="55"/>
      <c r="X21" s="55">
        <f t="shared" si="5"/>
        <v>6116.1895999999997</v>
      </c>
      <c r="Y21" s="53" t="s">
        <v>133</v>
      </c>
      <c r="Z21" s="94">
        <v>1431</v>
      </c>
      <c r="AA21" s="55">
        <v>450.7</v>
      </c>
      <c r="AB21" s="53" t="s">
        <v>133</v>
      </c>
      <c r="AC21" s="95" t="s">
        <v>134</v>
      </c>
      <c r="AD21" s="54">
        <v>0</v>
      </c>
      <c r="AE21" s="53" t="s">
        <v>133</v>
      </c>
      <c r="AF21" s="95" t="s">
        <v>135</v>
      </c>
      <c r="AG21" s="54">
        <v>759.23</v>
      </c>
      <c r="AH21" s="53" t="s">
        <v>133</v>
      </c>
      <c r="AI21" s="95" t="s">
        <v>136</v>
      </c>
      <c r="AJ21" s="54">
        <f>(I21*1%)</f>
        <v>53.023199999999996</v>
      </c>
      <c r="AK21" s="53" t="s">
        <v>133</v>
      </c>
      <c r="AL21" s="95" t="s">
        <v>137</v>
      </c>
      <c r="AM21" s="54">
        <v>0</v>
      </c>
      <c r="AN21" s="53" t="s">
        <v>133</v>
      </c>
      <c r="AO21" s="95" t="s">
        <v>138</v>
      </c>
      <c r="AP21" s="54">
        <v>0</v>
      </c>
      <c r="AQ21" s="55">
        <f t="shared" si="6"/>
        <v>1262.9532000000002</v>
      </c>
      <c r="AR21" s="96">
        <f t="shared" si="3"/>
        <v>4853.2363999999998</v>
      </c>
      <c r="AS21" s="102"/>
      <c r="AU21" s="99">
        <v>15</v>
      </c>
      <c r="AV21" s="99">
        <f t="shared" si="7"/>
        <v>6116.1895999999997</v>
      </c>
      <c r="AW21" s="100">
        <f t="shared" si="8"/>
        <v>6116.1895999999997</v>
      </c>
      <c r="AX21" s="100">
        <f>IFERROR(+LOOKUP(AW21,[1]TARIFAS!$A$4:$B$11,[1]TARIFAS!$A$4:$A$11),0)</f>
        <v>5081.41</v>
      </c>
      <c r="AY21" s="100">
        <f t="shared" si="9"/>
        <v>1034.7795999999998</v>
      </c>
      <c r="AZ21" s="100">
        <f>IFERROR(+LOOKUP(AW21,[1]TARIFAS!$A$4:$B$11,[1]TARIFAS!$D$4:$D$11),0)</f>
        <v>21.36</v>
      </c>
      <c r="BA21" s="100">
        <f t="shared" si="10"/>
        <v>221.02892255999996</v>
      </c>
      <c r="BB21" s="100">
        <f>IFERROR(+LOOKUP(AW21,[1]TARIFAS!$A$4:$B$11,[1]TARIFAS!$C$4:$C$11),0)</f>
        <v>538.20000000000005</v>
      </c>
      <c r="BC21" s="100">
        <f t="shared" si="11"/>
        <v>759.22892256</v>
      </c>
      <c r="BD21" s="100">
        <v>0</v>
      </c>
      <c r="BE21" s="100">
        <v>0</v>
      </c>
      <c r="BF21" s="100">
        <f t="shared" si="12"/>
        <v>759.22892256</v>
      </c>
      <c r="BG21" s="99">
        <f t="shared" si="13"/>
        <v>-1.0774400000173046E-3</v>
      </c>
    </row>
    <row r="22" spans="1:59" s="57" customFormat="1" ht="30" customHeight="1" x14ac:dyDescent="0.25">
      <c r="B22" s="92" t="s">
        <v>128</v>
      </c>
      <c r="C22" s="101" t="s">
        <v>157</v>
      </c>
      <c r="D22" s="60" t="s">
        <v>97</v>
      </c>
      <c r="E22" s="51" t="s">
        <v>130</v>
      </c>
      <c r="F22" s="53" t="s">
        <v>131</v>
      </c>
      <c r="G22" s="53" t="s">
        <v>132</v>
      </c>
      <c r="H22" s="236" t="s">
        <v>251</v>
      </c>
      <c r="I22" s="61">
        <v>6322.35</v>
      </c>
      <c r="J22" s="53" t="s">
        <v>131</v>
      </c>
      <c r="K22" s="94">
        <v>1311</v>
      </c>
      <c r="L22" s="61">
        <v>97.14</v>
      </c>
      <c r="M22" s="53" t="s">
        <v>131</v>
      </c>
      <c r="N22" s="94">
        <v>1713</v>
      </c>
      <c r="O22" s="61">
        <v>351.5</v>
      </c>
      <c r="P22" s="61">
        <v>406.32</v>
      </c>
      <c r="Q22" s="54">
        <f t="shared" si="4"/>
        <v>189.6705</v>
      </c>
      <c r="R22" s="53" t="s">
        <v>131</v>
      </c>
      <c r="S22" s="94">
        <v>1712</v>
      </c>
      <c r="T22" s="55">
        <f t="shared" si="0"/>
        <v>595.9905</v>
      </c>
      <c r="U22" s="53"/>
      <c r="V22" s="94"/>
      <c r="W22" s="55"/>
      <c r="X22" s="55">
        <f t="shared" si="5"/>
        <v>7366.9805000000006</v>
      </c>
      <c r="Y22" s="53" t="s">
        <v>133</v>
      </c>
      <c r="Z22" s="94">
        <v>1431</v>
      </c>
      <c r="AA22" s="55">
        <v>537.4</v>
      </c>
      <c r="AB22" s="53" t="s">
        <v>133</v>
      </c>
      <c r="AC22" s="95" t="s">
        <v>134</v>
      </c>
      <c r="AD22" s="61">
        <v>2106</v>
      </c>
      <c r="AE22" s="53" t="s">
        <v>133</v>
      </c>
      <c r="AF22" s="95" t="s">
        <v>135</v>
      </c>
      <c r="AG22" s="61">
        <v>1026.4000000000001</v>
      </c>
      <c r="AH22" s="53" t="s">
        <v>133</v>
      </c>
      <c r="AI22" s="95" t="s">
        <v>136</v>
      </c>
      <c r="AJ22" s="54">
        <v>0</v>
      </c>
      <c r="AK22" s="53" t="s">
        <v>133</v>
      </c>
      <c r="AL22" s="95" t="s">
        <v>137</v>
      </c>
      <c r="AM22" s="61">
        <v>0</v>
      </c>
      <c r="AN22" s="53" t="s">
        <v>133</v>
      </c>
      <c r="AO22" s="95" t="s">
        <v>138</v>
      </c>
      <c r="AP22" s="54">
        <v>0</v>
      </c>
      <c r="AQ22" s="55">
        <f t="shared" si="6"/>
        <v>3669.8</v>
      </c>
      <c r="AR22" s="96">
        <f t="shared" si="3"/>
        <v>3697.1805000000004</v>
      </c>
      <c r="AS22" s="102"/>
      <c r="AU22" s="99">
        <v>15</v>
      </c>
      <c r="AV22" s="99">
        <f t="shared" si="7"/>
        <v>7366.9805000000006</v>
      </c>
      <c r="AW22" s="100">
        <f t="shared" si="8"/>
        <v>7366.9805000000006</v>
      </c>
      <c r="AX22" s="100">
        <f>IFERROR(+LOOKUP(AW22,[1]TARIFAS!$A$4:$B$11,[1]TARIFAS!$A$4:$A$11),0)</f>
        <v>5081.41</v>
      </c>
      <c r="AY22" s="100">
        <f t="shared" si="9"/>
        <v>2285.5705000000007</v>
      </c>
      <c r="AZ22" s="100">
        <f>IFERROR(+LOOKUP(AW22,[1]TARIFAS!$A$4:$B$11,[1]TARIFAS!$D$4:$D$11),0)</f>
        <v>21.36</v>
      </c>
      <c r="BA22" s="100">
        <f t="shared" si="10"/>
        <v>488.19785880000018</v>
      </c>
      <c r="BB22" s="100">
        <f>IFERROR(+LOOKUP(AW22,[1]TARIFAS!$A$4:$B$11,[1]TARIFAS!$C$4:$C$11),0)</f>
        <v>538.20000000000005</v>
      </c>
      <c r="BC22" s="100">
        <f t="shared" si="11"/>
        <v>1026.3978588000002</v>
      </c>
      <c r="BD22" s="100">
        <v>0</v>
      </c>
      <c r="BE22" s="100">
        <v>0</v>
      </c>
      <c r="BF22" s="100">
        <f t="shared" si="12"/>
        <v>1026.3978588000002</v>
      </c>
      <c r="BG22" s="99">
        <f t="shared" si="13"/>
        <v>-2.141199999869059E-3</v>
      </c>
    </row>
    <row r="23" spans="1:59" s="57" customFormat="1" ht="30" customHeight="1" x14ac:dyDescent="0.25">
      <c r="B23" s="92" t="s">
        <v>128</v>
      </c>
      <c r="C23" s="101" t="s">
        <v>158</v>
      </c>
      <c r="D23" s="60" t="s">
        <v>60</v>
      </c>
      <c r="E23" s="51" t="s">
        <v>130</v>
      </c>
      <c r="F23" s="53" t="s">
        <v>131</v>
      </c>
      <c r="G23" s="53" t="s">
        <v>132</v>
      </c>
      <c r="H23" s="236" t="s">
        <v>252</v>
      </c>
      <c r="I23" s="61">
        <v>6322.35</v>
      </c>
      <c r="J23" s="53" t="s">
        <v>131</v>
      </c>
      <c r="K23" s="94">
        <v>1311</v>
      </c>
      <c r="L23" s="61">
        <v>64.760000000000005</v>
      </c>
      <c r="M23" s="53" t="s">
        <v>131</v>
      </c>
      <c r="N23" s="94">
        <v>1713</v>
      </c>
      <c r="O23" s="61">
        <v>351.5</v>
      </c>
      <c r="P23" s="61">
        <v>406.32</v>
      </c>
      <c r="Q23" s="54">
        <f t="shared" si="4"/>
        <v>189.6705</v>
      </c>
      <c r="R23" s="53" t="s">
        <v>131</v>
      </c>
      <c r="S23" s="94">
        <v>1712</v>
      </c>
      <c r="T23" s="55">
        <f t="shared" si="0"/>
        <v>595.9905</v>
      </c>
      <c r="U23" s="53"/>
      <c r="V23" s="94"/>
      <c r="W23" s="55"/>
      <c r="X23" s="55">
        <f t="shared" si="5"/>
        <v>7334.6005000000005</v>
      </c>
      <c r="Y23" s="53" t="s">
        <v>133</v>
      </c>
      <c r="Z23" s="94">
        <v>1431</v>
      </c>
      <c r="AA23" s="55">
        <f t="shared" ref="AA23:AA33" si="14">(I23*8.5%)</f>
        <v>537.39975000000004</v>
      </c>
      <c r="AB23" s="53" t="s">
        <v>133</v>
      </c>
      <c r="AC23" s="95" t="s">
        <v>134</v>
      </c>
      <c r="AD23" s="61">
        <v>2108</v>
      </c>
      <c r="AE23" s="53" t="s">
        <v>133</v>
      </c>
      <c r="AF23" s="95" t="s">
        <v>135</v>
      </c>
      <c r="AG23" s="61">
        <v>1019.48</v>
      </c>
      <c r="AH23" s="53" t="s">
        <v>133</v>
      </c>
      <c r="AI23" s="95" t="s">
        <v>136</v>
      </c>
      <c r="AJ23" s="54">
        <f t="shared" ref="AJ23:AJ29" si="15">(I23*1%)</f>
        <v>63.223500000000008</v>
      </c>
      <c r="AK23" s="53" t="s">
        <v>133</v>
      </c>
      <c r="AL23" s="95" t="s">
        <v>137</v>
      </c>
      <c r="AM23" s="61">
        <v>0</v>
      </c>
      <c r="AN23" s="53" t="s">
        <v>133</v>
      </c>
      <c r="AO23" s="95" t="s">
        <v>138</v>
      </c>
      <c r="AP23" s="54">
        <v>0</v>
      </c>
      <c r="AQ23" s="55">
        <f t="shared" si="6"/>
        <v>3728.1032500000001</v>
      </c>
      <c r="AR23" s="96">
        <f t="shared" si="3"/>
        <v>3606.4972500000003</v>
      </c>
      <c r="AS23" s="102"/>
      <c r="AU23" s="99">
        <v>15</v>
      </c>
      <c r="AV23" s="99">
        <f t="shared" si="7"/>
        <v>7334.6005000000005</v>
      </c>
      <c r="AW23" s="100">
        <f t="shared" si="8"/>
        <v>7334.6005000000005</v>
      </c>
      <c r="AX23" s="100">
        <f>IFERROR(+LOOKUP(AW23,[1]TARIFAS!$A$4:$B$11,[1]TARIFAS!$A$4:$A$11),0)</f>
        <v>5081.41</v>
      </c>
      <c r="AY23" s="100">
        <f t="shared" si="9"/>
        <v>2253.1905000000006</v>
      </c>
      <c r="AZ23" s="100">
        <f>IFERROR(+LOOKUP(AW23,[1]TARIFAS!$A$4:$B$11,[1]TARIFAS!$D$4:$D$11),0)</f>
        <v>21.36</v>
      </c>
      <c r="BA23" s="100">
        <f t="shared" si="10"/>
        <v>481.28149080000009</v>
      </c>
      <c r="BB23" s="100">
        <f>IFERROR(+LOOKUP(AW23,[1]TARIFAS!$A$4:$B$11,[1]TARIFAS!$C$4:$C$11),0)</f>
        <v>538.20000000000005</v>
      </c>
      <c r="BC23" s="100">
        <f t="shared" si="11"/>
        <v>1019.4814908000001</v>
      </c>
      <c r="BD23" s="100">
        <v>0</v>
      </c>
      <c r="BE23" s="100">
        <v>0</v>
      </c>
      <c r="BF23" s="100">
        <f t="shared" si="12"/>
        <v>1019.4814908000001</v>
      </c>
      <c r="BG23" s="99">
        <f t="shared" si="13"/>
        <v>1.4908000000559696E-3</v>
      </c>
    </row>
    <row r="24" spans="1:59" s="57" customFormat="1" ht="30" customHeight="1" x14ac:dyDescent="0.25">
      <c r="B24" s="92" t="s">
        <v>128</v>
      </c>
      <c r="C24" s="101" t="s">
        <v>159</v>
      </c>
      <c r="D24" s="60" t="s">
        <v>62</v>
      </c>
      <c r="E24" s="51" t="s">
        <v>130</v>
      </c>
      <c r="F24" s="53" t="s">
        <v>131</v>
      </c>
      <c r="G24" s="53" t="s">
        <v>132</v>
      </c>
      <c r="H24" s="236" t="s">
        <v>251</v>
      </c>
      <c r="I24" s="61">
        <v>6322.35</v>
      </c>
      <c r="J24" s="53" t="s">
        <v>131</v>
      </c>
      <c r="K24" s="94">
        <v>1311</v>
      </c>
      <c r="L24" s="61">
        <v>0</v>
      </c>
      <c r="M24" s="53" t="s">
        <v>131</v>
      </c>
      <c r="N24" s="94">
        <v>1713</v>
      </c>
      <c r="O24" s="61">
        <v>351.5</v>
      </c>
      <c r="P24" s="61">
        <v>406.32</v>
      </c>
      <c r="Q24" s="54">
        <f t="shared" si="4"/>
        <v>189.6705</v>
      </c>
      <c r="R24" s="53" t="s">
        <v>131</v>
      </c>
      <c r="S24" s="94">
        <v>1712</v>
      </c>
      <c r="T24" s="55">
        <f t="shared" si="0"/>
        <v>595.9905</v>
      </c>
      <c r="U24" s="53"/>
      <c r="V24" s="94"/>
      <c r="W24" s="55"/>
      <c r="X24" s="55">
        <f t="shared" si="5"/>
        <v>7269.8405000000002</v>
      </c>
      <c r="Y24" s="53" t="s">
        <v>133</v>
      </c>
      <c r="Z24" s="94">
        <v>1431</v>
      </c>
      <c r="AA24" s="55">
        <f t="shared" si="14"/>
        <v>537.39975000000004</v>
      </c>
      <c r="AB24" s="53" t="s">
        <v>133</v>
      </c>
      <c r="AC24" s="95" t="s">
        <v>134</v>
      </c>
      <c r="AD24" s="61">
        <v>0</v>
      </c>
      <c r="AE24" s="53" t="s">
        <v>133</v>
      </c>
      <c r="AF24" s="95" t="s">
        <v>135</v>
      </c>
      <c r="AG24" s="61">
        <v>1005.65</v>
      </c>
      <c r="AH24" s="53" t="s">
        <v>133</v>
      </c>
      <c r="AI24" s="95" t="s">
        <v>136</v>
      </c>
      <c r="AJ24" s="54">
        <f t="shared" si="15"/>
        <v>63.223500000000008</v>
      </c>
      <c r="AK24" s="53" t="s">
        <v>133</v>
      </c>
      <c r="AL24" s="95" t="s">
        <v>137</v>
      </c>
      <c r="AM24" s="61">
        <v>0</v>
      </c>
      <c r="AN24" s="53" t="s">
        <v>133</v>
      </c>
      <c r="AO24" s="95" t="s">
        <v>138</v>
      </c>
      <c r="AP24" s="54">
        <v>0</v>
      </c>
      <c r="AQ24" s="55">
        <f t="shared" si="6"/>
        <v>1606.2732500000002</v>
      </c>
      <c r="AR24" s="96">
        <f t="shared" si="3"/>
        <v>5663.5672500000001</v>
      </c>
      <c r="AS24" s="102"/>
      <c r="AU24" s="99">
        <v>15</v>
      </c>
      <c r="AV24" s="99">
        <f t="shared" si="7"/>
        <v>7269.8405000000002</v>
      </c>
      <c r="AW24" s="100">
        <f t="shared" si="8"/>
        <v>7269.8405000000002</v>
      </c>
      <c r="AX24" s="100">
        <f>IFERROR(+LOOKUP(AW24,[1]TARIFAS!$A$4:$B$11,[1]TARIFAS!$A$4:$A$11),0)</f>
        <v>5081.41</v>
      </c>
      <c r="AY24" s="100">
        <f t="shared" si="9"/>
        <v>2188.4305000000004</v>
      </c>
      <c r="AZ24" s="100">
        <f>IFERROR(+LOOKUP(AW24,[1]TARIFAS!$A$4:$B$11,[1]TARIFAS!$D$4:$D$11),0)</f>
        <v>21.36</v>
      </c>
      <c r="BA24" s="100">
        <f t="shared" si="10"/>
        <v>467.44875480000007</v>
      </c>
      <c r="BB24" s="100">
        <f>IFERROR(+LOOKUP(AW24,[1]TARIFAS!$A$4:$B$11,[1]TARIFAS!$C$4:$C$11),0)</f>
        <v>538.20000000000005</v>
      </c>
      <c r="BC24" s="100">
        <f t="shared" si="11"/>
        <v>1005.6487548000001</v>
      </c>
      <c r="BD24" s="100">
        <v>0</v>
      </c>
      <c r="BE24" s="100">
        <v>0</v>
      </c>
      <c r="BF24" s="100">
        <f t="shared" si="12"/>
        <v>1005.6487548000001</v>
      </c>
      <c r="BG24" s="99">
        <f t="shared" si="13"/>
        <v>-1.2451999998575047E-3</v>
      </c>
    </row>
    <row r="25" spans="1:59" s="57" customFormat="1" ht="30" customHeight="1" x14ac:dyDescent="0.25">
      <c r="B25" s="92" t="s">
        <v>128</v>
      </c>
      <c r="C25" s="101" t="s">
        <v>160</v>
      </c>
      <c r="D25" s="60" t="s">
        <v>64</v>
      </c>
      <c r="E25" s="51" t="s">
        <v>130</v>
      </c>
      <c r="F25" s="53" t="s">
        <v>131</v>
      </c>
      <c r="G25" s="53" t="s">
        <v>132</v>
      </c>
      <c r="H25" s="236" t="s">
        <v>253</v>
      </c>
      <c r="I25" s="61">
        <v>4875.54</v>
      </c>
      <c r="J25" s="53" t="s">
        <v>131</v>
      </c>
      <c r="K25" s="94">
        <v>1311</v>
      </c>
      <c r="L25" s="61">
        <v>0</v>
      </c>
      <c r="M25" s="53" t="s">
        <v>131</v>
      </c>
      <c r="N25" s="94">
        <v>1713</v>
      </c>
      <c r="O25" s="61">
        <v>207.91</v>
      </c>
      <c r="P25" s="61">
        <v>371.02</v>
      </c>
      <c r="Q25" s="54">
        <f t="shared" si="4"/>
        <v>146.2662</v>
      </c>
      <c r="R25" s="53" t="s">
        <v>131</v>
      </c>
      <c r="S25" s="94">
        <v>1712</v>
      </c>
      <c r="T25" s="55">
        <f t="shared" si="0"/>
        <v>517.28620000000001</v>
      </c>
      <c r="U25" s="53"/>
      <c r="V25" s="94"/>
      <c r="W25" s="55"/>
      <c r="X25" s="55">
        <f t="shared" si="5"/>
        <v>5600.7361999999994</v>
      </c>
      <c r="Y25" s="53" t="s">
        <v>133</v>
      </c>
      <c r="Z25" s="94">
        <v>1431</v>
      </c>
      <c r="AA25" s="55">
        <f t="shared" si="14"/>
        <v>414.42090000000002</v>
      </c>
      <c r="AB25" s="53" t="s">
        <v>133</v>
      </c>
      <c r="AC25" s="95" t="s">
        <v>134</v>
      </c>
      <c r="AD25" s="61">
        <v>0</v>
      </c>
      <c r="AE25" s="53" t="s">
        <v>133</v>
      </c>
      <c r="AF25" s="95" t="s">
        <v>135</v>
      </c>
      <c r="AG25" s="61">
        <v>649.13</v>
      </c>
      <c r="AH25" s="53" t="s">
        <v>133</v>
      </c>
      <c r="AI25" s="95" t="s">
        <v>136</v>
      </c>
      <c r="AJ25" s="54">
        <f t="shared" si="15"/>
        <v>48.755400000000002</v>
      </c>
      <c r="AK25" s="53" t="s">
        <v>133</v>
      </c>
      <c r="AL25" s="95" t="s">
        <v>137</v>
      </c>
      <c r="AM25" s="61">
        <v>0</v>
      </c>
      <c r="AN25" s="53" t="s">
        <v>133</v>
      </c>
      <c r="AO25" s="95" t="s">
        <v>138</v>
      </c>
      <c r="AP25" s="54">
        <v>0</v>
      </c>
      <c r="AQ25" s="55">
        <f t="shared" si="6"/>
        <v>1112.3063</v>
      </c>
      <c r="AR25" s="96">
        <f t="shared" si="3"/>
        <v>4488.4298999999992</v>
      </c>
      <c r="AS25" s="102"/>
      <c r="AU25" s="99">
        <v>15</v>
      </c>
      <c r="AV25" s="99">
        <f t="shared" si="7"/>
        <v>5600.7361999999994</v>
      </c>
      <c r="AW25" s="100">
        <f t="shared" si="8"/>
        <v>5600.7361999999994</v>
      </c>
      <c r="AX25" s="100">
        <f>IFERROR(+LOOKUP(AW25,[1]TARIFAS!$A$4:$B$11,[1]TARIFAS!$A$4:$A$11),0)</f>
        <v>5081.41</v>
      </c>
      <c r="AY25" s="100">
        <f t="shared" si="9"/>
        <v>519.32619999999952</v>
      </c>
      <c r="AZ25" s="100">
        <f>IFERROR(+LOOKUP(AW25,[1]TARIFAS!$A$4:$B$11,[1]TARIFAS!$D$4:$D$11),0)</f>
        <v>21.36</v>
      </c>
      <c r="BA25" s="100">
        <f t="shared" si="10"/>
        <v>110.92807631999989</v>
      </c>
      <c r="BB25" s="100">
        <f>IFERROR(+LOOKUP(AW25,[1]TARIFAS!$A$4:$B$11,[1]TARIFAS!$C$4:$C$11),0)</f>
        <v>538.20000000000005</v>
      </c>
      <c r="BC25" s="100">
        <f t="shared" si="11"/>
        <v>649.12807631999999</v>
      </c>
      <c r="BD25" s="100">
        <v>0</v>
      </c>
      <c r="BE25" s="100">
        <v>0</v>
      </c>
      <c r="BF25" s="100">
        <f t="shared" si="12"/>
        <v>649.12807631999999</v>
      </c>
      <c r="BG25" s="99">
        <f t="shared" si="13"/>
        <v>-1.9236800000044241E-3</v>
      </c>
    </row>
    <row r="26" spans="1:59" s="57" customFormat="1" ht="30" customHeight="1" x14ac:dyDescent="0.25">
      <c r="B26" s="92" t="s">
        <v>128</v>
      </c>
      <c r="C26" s="101" t="s">
        <v>161</v>
      </c>
      <c r="D26" s="60" t="s">
        <v>66</v>
      </c>
      <c r="E26" s="51" t="s">
        <v>130</v>
      </c>
      <c r="F26" s="53" t="s">
        <v>131</v>
      </c>
      <c r="G26" s="53" t="s">
        <v>132</v>
      </c>
      <c r="H26" s="236" t="s">
        <v>252</v>
      </c>
      <c r="I26" s="61">
        <v>6322.35</v>
      </c>
      <c r="J26" s="53" t="s">
        <v>131</v>
      </c>
      <c r="K26" s="94">
        <v>1311</v>
      </c>
      <c r="L26" s="61">
        <v>0</v>
      </c>
      <c r="M26" s="53" t="s">
        <v>131</v>
      </c>
      <c r="N26" s="94">
        <v>1713</v>
      </c>
      <c r="O26" s="61">
        <v>351.5</v>
      </c>
      <c r="P26" s="61">
        <v>406.32</v>
      </c>
      <c r="Q26" s="54">
        <f t="shared" si="4"/>
        <v>189.6705</v>
      </c>
      <c r="R26" s="53" t="s">
        <v>131</v>
      </c>
      <c r="S26" s="94">
        <v>1712</v>
      </c>
      <c r="T26" s="55">
        <f t="shared" si="0"/>
        <v>595.9905</v>
      </c>
      <c r="U26" s="53"/>
      <c r="V26" s="94"/>
      <c r="W26" s="55"/>
      <c r="X26" s="55">
        <f t="shared" si="5"/>
        <v>7269.8405000000002</v>
      </c>
      <c r="Y26" s="53" t="s">
        <v>133</v>
      </c>
      <c r="Z26" s="94">
        <v>1431</v>
      </c>
      <c r="AA26" s="55">
        <f t="shared" si="14"/>
        <v>537.39975000000004</v>
      </c>
      <c r="AB26" s="53" t="s">
        <v>133</v>
      </c>
      <c r="AC26" s="95" t="s">
        <v>134</v>
      </c>
      <c r="AD26" s="61">
        <v>1687</v>
      </c>
      <c r="AE26" s="53" t="s">
        <v>133</v>
      </c>
      <c r="AF26" s="95" t="s">
        <v>135</v>
      </c>
      <c r="AG26" s="61">
        <v>1005.65</v>
      </c>
      <c r="AH26" s="53" t="s">
        <v>133</v>
      </c>
      <c r="AI26" s="95" t="s">
        <v>136</v>
      </c>
      <c r="AJ26" s="54">
        <f t="shared" si="15"/>
        <v>63.223500000000008</v>
      </c>
      <c r="AK26" s="53" t="s">
        <v>133</v>
      </c>
      <c r="AL26" s="95" t="s">
        <v>137</v>
      </c>
      <c r="AM26" s="61">
        <v>0</v>
      </c>
      <c r="AN26" s="53" t="s">
        <v>133</v>
      </c>
      <c r="AO26" s="95" t="s">
        <v>138</v>
      </c>
      <c r="AP26" s="54">
        <v>0</v>
      </c>
      <c r="AQ26" s="55">
        <f t="shared" si="6"/>
        <v>3293.2732500000002</v>
      </c>
      <c r="AR26" s="96">
        <f t="shared" si="3"/>
        <v>3976.5672500000001</v>
      </c>
      <c r="AS26" s="102"/>
      <c r="AU26" s="99">
        <v>15</v>
      </c>
      <c r="AV26" s="99">
        <f t="shared" si="7"/>
        <v>7269.8405000000002</v>
      </c>
      <c r="AW26" s="100">
        <f t="shared" si="8"/>
        <v>7269.8405000000002</v>
      </c>
      <c r="AX26" s="100">
        <f>IFERROR(+LOOKUP(AW26,[1]TARIFAS!$A$4:$B$11,[1]TARIFAS!$A$4:$A$11),0)</f>
        <v>5081.41</v>
      </c>
      <c r="AY26" s="100">
        <f t="shared" si="9"/>
        <v>2188.4305000000004</v>
      </c>
      <c r="AZ26" s="100">
        <f>IFERROR(+LOOKUP(AW26,[1]TARIFAS!$A$4:$B$11,[1]TARIFAS!$D$4:$D$11),0)</f>
        <v>21.36</v>
      </c>
      <c r="BA26" s="100">
        <f t="shared" si="10"/>
        <v>467.44875480000007</v>
      </c>
      <c r="BB26" s="100">
        <f>IFERROR(+LOOKUP(AW26,[1]TARIFAS!$A$4:$B$11,[1]TARIFAS!$C$4:$C$11),0)</f>
        <v>538.20000000000005</v>
      </c>
      <c r="BC26" s="100">
        <f t="shared" si="11"/>
        <v>1005.6487548000001</v>
      </c>
      <c r="BD26" s="100">
        <v>0</v>
      </c>
      <c r="BE26" s="100">
        <v>0</v>
      </c>
      <c r="BF26" s="100">
        <f t="shared" si="12"/>
        <v>1005.6487548000001</v>
      </c>
      <c r="BG26" s="99">
        <f t="shared" si="13"/>
        <v>-1.2451999998575047E-3</v>
      </c>
    </row>
    <row r="27" spans="1:59" s="57" customFormat="1" ht="30" customHeight="1" x14ac:dyDescent="0.25">
      <c r="B27" s="92" t="s">
        <v>128</v>
      </c>
      <c r="C27" s="101" t="s">
        <v>162</v>
      </c>
      <c r="D27" s="60" t="s">
        <v>68</v>
      </c>
      <c r="E27" s="51" t="s">
        <v>130</v>
      </c>
      <c r="F27" s="53" t="s">
        <v>131</v>
      </c>
      <c r="G27" s="53" t="s">
        <v>132</v>
      </c>
      <c r="H27" s="236" t="s">
        <v>251</v>
      </c>
      <c r="I27" s="61">
        <v>4875.54</v>
      </c>
      <c r="J27" s="53" t="s">
        <v>131</v>
      </c>
      <c r="K27" s="94">
        <v>1311</v>
      </c>
      <c r="L27" s="61">
        <v>0</v>
      </c>
      <c r="M27" s="53" t="s">
        <v>131</v>
      </c>
      <c r="N27" s="94">
        <v>1713</v>
      </c>
      <c r="O27" s="61">
        <v>207.91</v>
      </c>
      <c r="P27" s="61">
        <v>371.02</v>
      </c>
      <c r="Q27" s="54">
        <f t="shared" si="4"/>
        <v>146.2662</v>
      </c>
      <c r="R27" s="53" t="s">
        <v>131</v>
      </c>
      <c r="S27" s="94">
        <v>1712</v>
      </c>
      <c r="T27" s="55">
        <f t="shared" si="0"/>
        <v>517.28620000000001</v>
      </c>
      <c r="U27" s="53"/>
      <c r="V27" s="94"/>
      <c r="W27" s="55"/>
      <c r="X27" s="55">
        <f t="shared" si="5"/>
        <v>5600.7361999999994</v>
      </c>
      <c r="Y27" s="53" t="s">
        <v>133</v>
      </c>
      <c r="Z27" s="94">
        <v>1431</v>
      </c>
      <c r="AA27" s="55">
        <f t="shared" si="14"/>
        <v>414.42090000000002</v>
      </c>
      <c r="AB27" s="53" t="s">
        <v>133</v>
      </c>
      <c r="AC27" s="95" t="s">
        <v>134</v>
      </c>
      <c r="AD27" s="61">
        <v>0</v>
      </c>
      <c r="AE27" s="53" t="s">
        <v>133</v>
      </c>
      <c r="AF27" s="95" t="s">
        <v>135</v>
      </c>
      <c r="AG27" s="61">
        <v>649.13</v>
      </c>
      <c r="AH27" s="53" t="s">
        <v>133</v>
      </c>
      <c r="AI27" s="95" t="s">
        <v>136</v>
      </c>
      <c r="AJ27" s="54">
        <f t="shared" si="15"/>
        <v>48.755400000000002</v>
      </c>
      <c r="AK27" s="53" t="s">
        <v>133</v>
      </c>
      <c r="AL27" s="95" t="s">
        <v>137</v>
      </c>
      <c r="AM27" s="61">
        <v>0</v>
      </c>
      <c r="AN27" s="53" t="s">
        <v>133</v>
      </c>
      <c r="AO27" s="95" t="s">
        <v>138</v>
      </c>
      <c r="AP27" s="54">
        <v>0</v>
      </c>
      <c r="AQ27" s="55">
        <f t="shared" si="6"/>
        <v>1112.3063</v>
      </c>
      <c r="AR27" s="96">
        <f t="shared" si="3"/>
        <v>4488.4298999999992</v>
      </c>
      <c r="AS27" s="102"/>
      <c r="AU27" s="99">
        <v>15</v>
      </c>
      <c r="AV27" s="99">
        <f t="shared" si="7"/>
        <v>5600.7361999999994</v>
      </c>
      <c r="AW27" s="100">
        <f t="shared" si="8"/>
        <v>5600.7361999999994</v>
      </c>
      <c r="AX27" s="100">
        <f>IFERROR(+LOOKUP(AW27,[1]TARIFAS!$A$4:$B$11,[1]TARIFAS!$A$4:$A$11),0)</f>
        <v>5081.41</v>
      </c>
      <c r="AY27" s="100">
        <f t="shared" si="9"/>
        <v>519.32619999999952</v>
      </c>
      <c r="AZ27" s="100">
        <f>IFERROR(+LOOKUP(AW27,[1]TARIFAS!$A$4:$B$11,[1]TARIFAS!$D$4:$D$11),0)</f>
        <v>21.36</v>
      </c>
      <c r="BA27" s="100">
        <f t="shared" si="10"/>
        <v>110.92807631999989</v>
      </c>
      <c r="BB27" s="100">
        <f>IFERROR(+LOOKUP(AW27,[1]TARIFAS!$A$4:$B$11,[1]TARIFAS!$C$4:$C$11),0)</f>
        <v>538.20000000000005</v>
      </c>
      <c r="BC27" s="100">
        <f t="shared" si="11"/>
        <v>649.12807631999999</v>
      </c>
      <c r="BD27" s="100">
        <v>0</v>
      </c>
      <c r="BE27" s="100">
        <v>0</v>
      </c>
      <c r="BF27" s="100">
        <f t="shared" si="12"/>
        <v>649.12807631999999</v>
      </c>
      <c r="BG27" s="99">
        <f t="shared" si="13"/>
        <v>-1.9236800000044241E-3</v>
      </c>
    </row>
    <row r="28" spans="1:59" s="57" customFormat="1" ht="30" customHeight="1" x14ac:dyDescent="0.25">
      <c r="B28" s="92" t="s">
        <v>128</v>
      </c>
      <c r="C28" s="101" t="s">
        <v>163</v>
      </c>
      <c r="D28" s="60" t="s">
        <v>164</v>
      </c>
      <c r="E28" s="51" t="s">
        <v>130</v>
      </c>
      <c r="F28" s="53" t="s">
        <v>131</v>
      </c>
      <c r="G28" s="53" t="s">
        <v>132</v>
      </c>
      <c r="H28" s="236" t="s">
        <v>250</v>
      </c>
      <c r="I28" s="61">
        <v>6322.35</v>
      </c>
      <c r="J28" s="53" t="s">
        <v>131</v>
      </c>
      <c r="K28" s="94">
        <v>1311</v>
      </c>
      <c r="L28" s="61">
        <v>0</v>
      </c>
      <c r="M28" s="53" t="s">
        <v>131</v>
      </c>
      <c r="N28" s="94">
        <v>1713</v>
      </c>
      <c r="O28" s="61">
        <v>351.5</v>
      </c>
      <c r="P28" s="61">
        <v>406.32</v>
      </c>
      <c r="Q28" s="54">
        <f t="shared" si="4"/>
        <v>189.6705</v>
      </c>
      <c r="R28" s="53" t="s">
        <v>131</v>
      </c>
      <c r="S28" s="94">
        <v>1712</v>
      </c>
      <c r="T28" s="55">
        <f t="shared" si="0"/>
        <v>595.9905</v>
      </c>
      <c r="U28" s="53"/>
      <c r="V28" s="94"/>
      <c r="W28" s="55"/>
      <c r="X28" s="55">
        <f t="shared" si="5"/>
        <v>7269.8405000000002</v>
      </c>
      <c r="Y28" s="53" t="s">
        <v>133</v>
      </c>
      <c r="Z28" s="94">
        <v>1431</v>
      </c>
      <c r="AA28" s="55">
        <f t="shared" si="14"/>
        <v>537.39975000000004</v>
      </c>
      <c r="AB28" s="53" t="s">
        <v>133</v>
      </c>
      <c r="AC28" s="95" t="s">
        <v>134</v>
      </c>
      <c r="AD28" s="61">
        <v>0</v>
      </c>
      <c r="AE28" s="53" t="s">
        <v>133</v>
      </c>
      <c r="AF28" s="95" t="s">
        <v>135</v>
      </c>
      <c r="AG28" s="61">
        <v>1005.65</v>
      </c>
      <c r="AH28" s="53" t="s">
        <v>133</v>
      </c>
      <c r="AI28" s="95" t="s">
        <v>136</v>
      </c>
      <c r="AJ28" s="54">
        <f t="shared" si="15"/>
        <v>63.223500000000008</v>
      </c>
      <c r="AK28" s="53" t="s">
        <v>133</v>
      </c>
      <c r="AL28" s="95" t="s">
        <v>137</v>
      </c>
      <c r="AM28" s="61">
        <v>0</v>
      </c>
      <c r="AN28" s="53" t="s">
        <v>133</v>
      </c>
      <c r="AO28" s="95" t="s">
        <v>138</v>
      </c>
      <c r="AP28" s="54">
        <v>0</v>
      </c>
      <c r="AQ28" s="55">
        <f t="shared" si="6"/>
        <v>1606.2732500000002</v>
      </c>
      <c r="AR28" s="96">
        <f t="shared" si="3"/>
        <v>5663.5672500000001</v>
      </c>
      <c r="AS28" s="102"/>
      <c r="AU28" s="99">
        <v>15</v>
      </c>
      <c r="AV28" s="99">
        <f t="shared" si="7"/>
        <v>7269.8405000000002</v>
      </c>
      <c r="AW28" s="100">
        <f t="shared" si="8"/>
        <v>7269.8405000000002</v>
      </c>
      <c r="AX28" s="100">
        <f>IFERROR(+LOOKUP(AW28,[1]TARIFAS!$A$4:$B$11,[1]TARIFAS!$A$4:$A$11),0)</f>
        <v>5081.41</v>
      </c>
      <c r="AY28" s="100">
        <f t="shared" si="9"/>
        <v>2188.4305000000004</v>
      </c>
      <c r="AZ28" s="100">
        <f>IFERROR(+LOOKUP(AW28,[1]TARIFAS!$A$4:$B$11,[1]TARIFAS!$D$4:$D$11),0)</f>
        <v>21.36</v>
      </c>
      <c r="BA28" s="100">
        <f t="shared" si="10"/>
        <v>467.44875480000007</v>
      </c>
      <c r="BB28" s="100">
        <f>IFERROR(+LOOKUP(AW28,[1]TARIFAS!$A$4:$B$11,[1]TARIFAS!$C$4:$C$11),0)</f>
        <v>538.20000000000005</v>
      </c>
      <c r="BC28" s="100">
        <f t="shared" si="11"/>
        <v>1005.6487548000001</v>
      </c>
      <c r="BD28" s="100">
        <v>0</v>
      </c>
      <c r="BE28" s="100">
        <v>0</v>
      </c>
      <c r="BF28" s="100">
        <f t="shared" si="12"/>
        <v>1005.6487548000001</v>
      </c>
      <c r="BG28" s="99">
        <f t="shared" si="13"/>
        <v>-1.2451999998575047E-3</v>
      </c>
    </row>
    <row r="29" spans="1:59" s="57" customFormat="1" ht="30" customHeight="1" x14ac:dyDescent="0.25">
      <c r="B29" s="92" t="s">
        <v>128</v>
      </c>
      <c r="C29" s="101" t="s">
        <v>165</v>
      </c>
      <c r="D29" s="60" t="s">
        <v>72</v>
      </c>
      <c r="E29" s="51" t="s">
        <v>130</v>
      </c>
      <c r="F29" s="53" t="s">
        <v>131</v>
      </c>
      <c r="G29" s="53" t="s">
        <v>132</v>
      </c>
      <c r="H29" s="236" t="s">
        <v>253</v>
      </c>
      <c r="I29" s="61">
        <v>4875.54</v>
      </c>
      <c r="J29" s="53" t="s">
        <v>131</v>
      </c>
      <c r="K29" s="94">
        <v>1311</v>
      </c>
      <c r="L29" s="61">
        <v>0</v>
      </c>
      <c r="M29" s="53" t="s">
        <v>131</v>
      </c>
      <c r="N29" s="94">
        <v>1713</v>
      </c>
      <c r="O29" s="61">
        <v>207.91</v>
      </c>
      <c r="P29" s="61">
        <v>371.02</v>
      </c>
      <c r="Q29" s="54">
        <f t="shared" si="4"/>
        <v>146.2662</v>
      </c>
      <c r="R29" s="53" t="s">
        <v>131</v>
      </c>
      <c r="S29" s="94">
        <v>1712</v>
      </c>
      <c r="T29" s="55">
        <f t="shared" si="0"/>
        <v>517.28620000000001</v>
      </c>
      <c r="U29" s="53"/>
      <c r="V29" s="94"/>
      <c r="W29" s="55"/>
      <c r="X29" s="55">
        <f t="shared" si="5"/>
        <v>5600.7361999999994</v>
      </c>
      <c r="Y29" s="53" t="s">
        <v>133</v>
      </c>
      <c r="Z29" s="94">
        <v>1431</v>
      </c>
      <c r="AA29" s="55">
        <f t="shared" si="14"/>
        <v>414.42090000000002</v>
      </c>
      <c r="AB29" s="53" t="s">
        <v>133</v>
      </c>
      <c r="AC29" s="95" t="s">
        <v>134</v>
      </c>
      <c r="AD29" s="61">
        <v>1355</v>
      </c>
      <c r="AE29" s="53" t="s">
        <v>133</v>
      </c>
      <c r="AF29" s="95" t="s">
        <v>135</v>
      </c>
      <c r="AG29" s="61">
        <v>649.13</v>
      </c>
      <c r="AH29" s="53" t="s">
        <v>133</v>
      </c>
      <c r="AI29" s="95" t="s">
        <v>136</v>
      </c>
      <c r="AJ29" s="54">
        <f t="shared" si="15"/>
        <v>48.755400000000002</v>
      </c>
      <c r="AK29" s="53" t="s">
        <v>133</v>
      </c>
      <c r="AL29" s="95" t="s">
        <v>137</v>
      </c>
      <c r="AM29" s="61">
        <v>0</v>
      </c>
      <c r="AN29" s="53" t="s">
        <v>133</v>
      </c>
      <c r="AO29" s="95" t="s">
        <v>138</v>
      </c>
      <c r="AP29" s="54">
        <v>0</v>
      </c>
      <c r="AQ29" s="55">
        <f t="shared" si="6"/>
        <v>2467.3063000000002</v>
      </c>
      <c r="AR29" s="96">
        <f t="shared" si="3"/>
        <v>3133.4298999999992</v>
      </c>
      <c r="AS29" s="102"/>
      <c r="AU29" s="99">
        <v>15</v>
      </c>
      <c r="AV29" s="99">
        <f t="shared" si="7"/>
        <v>5600.7361999999994</v>
      </c>
      <c r="AW29" s="100">
        <f t="shared" si="8"/>
        <v>5600.7361999999994</v>
      </c>
      <c r="AX29" s="100">
        <f>IFERROR(+LOOKUP(AW29,[1]TARIFAS!$A$4:$B$11,[1]TARIFAS!$A$4:$A$11),0)</f>
        <v>5081.41</v>
      </c>
      <c r="AY29" s="100">
        <f t="shared" si="9"/>
        <v>519.32619999999952</v>
      </c>
      <c r="AZ29" s="100">
        <f>IFERROR(+LOOKUP(AW29,[1]TARIFAS!$A$4:$B$11,[1]TARIFAS!$D$4:$D$11),0)</f>
        <v>21.36</v>
      </c>
      <c r="BA29" s="100">
        <f t="shared" si="10"/>
        <v>110.92807631999989</v>
      </c>
      <c r="BB29" s="100">
        <f>IFERROR(+LOOKUP(AW29,[1]TARIFAS!$A$4:$B$11,[1]TARIFAS!$C$4:$C$11),0)</f>
        <v>538.20000000000005</v>
      </c>
      <c r="BC29" s="100">
        <f t="shared" si="11"/>
        <v>649.12807631999999</v>
      </c>
      <c r="BD29" s="100">
        <v>0</v>
      </c>
      <c r="BE29" s="100">
        <v>0</v>
      </c>
      <c r="BF29" s="100">
        <f t="shared" si="12"/>
        <v>649.12807631999999</v>
      </c>
      <c r="BG29" s="99">
        <f t="shared" si="13"/>
        <v>-1.9236800000044241E-3</v>
      </c>
    </row>
    <row r="30" spans="1:59" s="57" customFormat="1" ht="30" customHeight="1" x14ac:dyDescent="0.25">
      <c r="B30" s="92" t="s">
        <v>128</v>
      </c>
      <c r="C30" s="101" t="s">
        <v>166</v>
      </c>
      <c r="D30" s="60" t="s">
        <v>74</v>
      </c>
      <c r="E30" s="51" t="s">
        <v>149</v>
      </c>
      <c r="F30" s="53" t="s">
        <v>131</v>
      </c>
      <c r="G30" s="53" t="s">
        <v>132</v>
      </c>
      <c r="H30" s="236" t="s">
        <v>249</v>
      </c>
      <c r="I30" s="61">
        <v>15441.5</v>
      </c>
      <c r="J30" s="53" t="s">
        <v>131</v>
      </c>
      <c r="K30" s="94">
        <v>1311</v>
      </c>
      <c r="L30" s="61">
        <v>0</v>
      </c>
      <c r="M30" s="53" t="s">
        <v>131</v>
      </c>
      <c r="N30" s="94">
        <v>1713</v>
      </c>
      <c r="O30" s="61">
        <v>566.5</v>
      </c>
      <c r="P30" s="61">
        <v>835.5</v>
      </c>
      <c r="Q30" s="54">
        <f t="shared" si="4"/>
        <v>463.245</v>
      </c>
      <c r="R30" s="53" t="s">
        <v>131</v>
      </c>
      <c r="S30" s="94">
        <v>1712</v>
      </c>
      <c r="T30" s="55">
        <f t="shared" si="0"/>
        <v>1298.7449999999999</v>
      </c>
      <c r="U30" s="53"/>
      <c r="V30" s="94"/>
      <c r="W30" s="55"/>
      <c r="X30" s="55">
        <f t="shared" si="5"/>
        <v>17306.744999999999</v>
      </c>
      <c r="Y30" s="53" t="s">
        <v>133</v>
      </c>
      <c r="Z30" s="94">
        <v>1431</v>
      </c>
      <c r="AA30" s="55">
        <f t="shared" si="14"/>
        <v>1312.5275000000001</v>
      </c>
      <c r="AB30" s="53" t="s">
        <v>133</v>
      </c>
      <c r="AC30" s="95" t="s">
        <v>134</v>
      </c>
      <c r="AD30" s="61">
        <v>0</v>
      </c>
      <c r="AE30" s="53" t="s">
        <v>133</v>
      </c>
      <c r="AF30" s="95" t="s">
        <v>135</v>
      </c>
      <c r="AG30" s="61">
        <v>3376.71</v>
      </c>
      <c r="AH30" s="53" t="s">
        <v>133</v>
      </c>
      <c r="AI30" s="95" t="s">
        <v>136</v>
      </c>
      <c r="AJ30" s="54">
        <v>0</v>
      </c>
      <c r="AK30" s="53" t="s">
        <v>133</v>
      </c>
      <c r="AL30" s="95" t="s">
        <v>137</v>
      </c>
      <c r="AM30" s="61">
        <v>0</v>
      </c>
      <c r="AN30" s="53" t="s">
        <v>133</v>
      </c>
      <c r="AO30" s="95" t="s">
        <v>138</v>
      </c>
      <c r="AP30" s="54">
        <v>463.2</v>
      </c>
      <c r="AQ30" s="55">
        <f t="shared" si="6"/>
        <v>5152.4375</v>
      </c>
      <c r="AR30" s="96">
        <f t="shared" si="3"/>
        <v>12154.307499999999</v>
      </c>
      <c r="AS30" s="102"/>
      <c r="AU30" s="99">
        <v>15</v>
      </c>
      <c r="AV30" s="99">
        <f t="shared" si="7"/>
        <v>17306.745000000003</v>
      </c>
      <c r="AW30" s="100">
        <f t="shared" si="8"/>
        <v>17306.745000000003</v>
      </c>
      <c r="AX30" s="100">
        <f>IFERROR(+LOOKUP(AW30,[1]TARIFAS!$A$4:$B$11,[1]TARIFAS!$A$4:$A$11),0)</f>
        <v>16153.06</v>
      </c>
      <c r="AY30" s="100">
        <f t="shared" si="9"/>
        <v>1153.6850000000031</v>
      </c>
      <c r="AZ30" s="100">
        <f>IFERROR(+LOOKUP(AW30,[1]TARIFAS!$A$4:$B$11,[1]TARIFAS!$D$4:$D$11),0)</f>
        <v>30</v>
      </c>
      <c r="BA30" s="100">
        <f t="shared" si="10"/>
        <v>346.10550000000092</v>
      </c>
      <c r="BB30" s="100">
        <f>IFERROR(+LOOKUP(AW30,[1]TARIFAS!$A$4:$B$11,[1]TARIFAS!$C$4:$C$11),0)</f>
        <v>3030.6</v>
      </c>
      <c r="BC30" s="100">
        <f t="shared" si="11"/>
        <v>3376.7055000000009</v>
      </c>
      <c r="BD30" s="100">
        <v>0</v>
      </c>
      <c r="BE30" s="100">
        <v>0</v>
      </c>
      <c r="BF30" s="100">
        <f t="shared" si="12"/>
        <v>3376.7055000000009</v>
      </c>
      <c r="BG30" s="99">
        <f t="shared" si="13"/>
        <v>-4.4999999990977813E-3</v>
      </c>
    </row>
    <row r="31" spans="1:59" s="57" customFormat="1" ht="30" customHeight="1" x14ac:dyDescent="0.25">
      <c r="B31" s="92" t="s">
        <v>128</v>
      </c>
      <c r="C31" s="101" t="s">
        <v>167</v>
      </c>
      <c r="D31" s="60" t="s">
        <v>17</v>
      </c>
      <c r="E31" s="51" t="s">
        <v>168</v>
      </c>
      <c r="F31" s="53" t="s">
        <v>131</v>
      </c>
      <c r="G31" s="53" t="s">
        <v>132</v>
      </c>
      <c r="H31" s="236" t="s">
        <v>248</v>
      </c>
      <c r="I31" s="103">
        <v>29379.5</v>
      </c>
      <c r="J31" s="53" t="s">
        <v>131</v>
      </c>
      <c r="K31" s="94">
        <v>1311</v>
      </c>
      <c r="L31" s="61">
        <v>0</v>
      </c>
      <c r="M31" s="53" t="s">
        <v>131</v>
      </c>
      <c r="N31" s="94">
        <v>1713</v>
      </c>
      <c r="O31" s="103">
        <v>808.5</v>
      </c>
      <c r="P31" s="61">
        <v>1144</v>
      </c>
      <c r="Q31" s="54">
        <f t="shared" si="4"/>
        <v>881.38499999999999</v>
      </c>
      <c r="R31" s="53" t="s">
        <v>131</v>
      </c>
      <c r="S31" s="94">
        <v>1712</v>
      </c>
      <c r="T31" s="55">
        <f t="shared" si="0"/>
        <v>2025.385</v>
      </c>
      <c r="U31" s="53"/>
      <c r="V31" s="94"/>
      <c r="W31" s="55"/>
      <c r="X31" s="55">
        <f t="shared" si="5"/>
        <v>32213.384999999998</v>
      </c>
      <c r="Y31" s="53" t="s">
        <v>133</v>
      </c>
      <c r="Z31" s="94">
        <v>1431</v>
      </c>
      <c r="AA31" s="55">
        <f t="shared" si="14"/>
        <v>2497.2575000000002</v>
      </c>
      <c r="AB31" s="53" t="s">
        <v>133</v>
      </c>
      <c r="AC31" s="95" t="s">
        <v>134</v>
      </c>
      <c r="AD31" s="61">
        <v>4897</v>
      </c>
      <c r="AE31" s="53" t="s">
        <v>133</v>
      </c>
      <c r="AF31" s="95" t="s">
        <v>135</v>
      </c>
      <c r="AG31" s="61">
        <v>7848.7</v>
      </c>
      <c r="AH31" s="53" t="s">
        <v>133</v>
      </c>
      <c r="AI31" s="95" t="s">
        <v>136</v>
      </c>
      <c r="AJ31" s="54">
        <v>0</v>
      </c>
      <c r="AK31" s="53" t="s">
        <v>133</v>
      </c>
      <c r="AL31" s="95" t="s">
        <v>137</v>
      </c>
      <c r="AM31" s="61">
        <v>0</v>
      </c>
      <c r="AN31" s="53" t="s">
        <v>133</v>
      </c>
      <c r="AO31" s="95" t="s">
        <v>138</v>
      </c>
      <c r="AP31" s="54">
        <v>881.39</v>
      </c>
      <c r="AQ31" s="55">
        <f t="shared" si="6"/>
        <v>16124.3475</v>
      </c>
      <c r="AR31" s="96">
        <f t="shared" si="3"/>
        <v>16089.037499999999</v>
      </c>
      <c r="AS31" s="102"/>
      <c r="AU31" s="99">
        <v>15</v>
      </c>
      <c r="AV31" s="99">
        <f t="shared" si="7"/>
        <v>32213.384999999998</v>
      </c>
      <c r="AW31" s="100">
        <f t="shared" si="8"/>
        <v>32213.384999999995</v>
      </c>
      <c r="AX31" s="100">
        <f>IFERROR(+LOOKUP(AW31,[1]TARIFAS!$A$4:$B$11,[1]TARIFAS!$A$4:$A$11),0)</f>
        <v>16153.06</v>
      </c>
      <c r="AY31" s="100">
        <f t="shared" si="9"/>
        <v>16060.324999999995</v>
      </c>
      <c r="AZ31" s="100">
        <f>IFERROR(+LOOKUP(AW31,[1]TARIFAS!$A$4:$B$11,[1]TARIFAS!$D$4:$D$11),0)</f>
        <v>30</v>
      </c>
      <c r="BA31" s="100">
        <f t="shared" si="10"/>
        <v>4818.0974999999989</v>
      </c>
      <c r="BB31" s="100">
        <f>IFERROR(+LOOKUP(AW31,[1]TARIFAS!$A$4:$B$11,[1]TARIFAS!$C$4:$C$11),0)</f>
        <v>3030.6</v>
      </c>
      <c r="BC31" s="100">
        <f t="shared" si="11"/>
        <v>7848.6974999999984</v>
      </c>
      <c r="BD31" s="100">
        <v>0</v>
      </c>
      <c r="BE31" s="100">
        <v>0</v>
      </c>
      <c r="BF31" s="100">
        <f t="shared" si="12"/>
        <v>7848.6974999999984</v>
      </c>
      <c r="BG31" s="99">
        <f t="shared" si="13"/>
        <v>-2.5000000014188117E-3</v>
      </c>
    </row>
    <row r="32" spans="1:59" s="57" customFormat="1" ht="30" customHeight="1" x14ac:dyDescent="0.25">
      <c r="B32" s="92" t="s">
        <v>128</v>
      </c>
      <c r="C32" s="101" t="s">
        <v>169</v>
      </c>
      <c r="D32" s="60" t="s">
        <v>91</v>
      </c>
      <c r="E32" s="51" t="s">
        <v>149</v>
      </c>
      <c r="F32" s="53" t="s">
        <v>131</v>
      </c>
      <c r="G32" s="53" t="s">
        <v>132</v>
      </c>
      <c r="H32" s="236" t="s">
        <v>253</v>
      </c>
      <c r="I32" s="61">
        <v>15441.5</v>
      </c>
      <c r="J32" s="53" t="s">
        <v>131</v>
      </c>
      <c r="K32" s="94">
        <v>1311</v>
      </c>
      <c r="L32" s="61">
        <v>0</v>
      </c>
      <c r="M32" s="53" t="s">
        <v>131</v>
      </c>
      <c r="N32" s="94">
        <v>1713</v>
      </c>
      <c r="O32" s="61">
        <v>566.5</v>
      </c>
      <c r="P32" s="61">
        <v>835.5</v>
      </c>
      <c r="Q32" s="54">
        <f t="shared" si="4"/>
        <v>463.245</v>
      </c>
      <c r="R32" s="53" t="s">
        <v>131</v>
      </c>
      <c r="S32" s="94">
        <v>1712</v>
      </c>
      <c r="T32" s="55">
        <f t="shared" si="0"/>
        <v>1298.7449999999999</v>
      </c>
      <c r="U32" s="53"/>
      <c r="V32" s="94"/>
      <c r="W32" s="55"/>
      <c r="X32" s="55">
        <f t="shared" si="5"/>
        <v>17306.744999999999</v>
      </c>
      <c r="Y32" s="53" t="s">
        <v>133</v>
      </c>
      <c r="Z32" s="94">
        <v>1431</v>
      </c>
      <c r="AA32" s="55">
        <f t="shared" si="14"/>
        <v>1312.5275000000001</v>
      </c>
      <c r="AB32" s="53" t="s">
        <v>133</v>
      </c>
      <c r="AC32" s="95" t="s">
        <v>134</v>
      </c>
      <c r="AD32" s="61">
        <v>2439.4699999999998</v>
      </c>
      <c r="AE32" s="53" t="s">
        <v>133</v>
      </c>
      <c r="AF32" s="95" t="s">
        <v>135</v>
      </c>
      <c r="AG32" s="61">
        <v>3376.7055000000009</v>
      </c>
      <c r="AH32" s="53" t="s">
        <v>133</v>
      </c>
      <c r="AI32" s="95" t="s">
        <v>136</v>
      </c>
      <c r="AJ32" s="54">
        <v>0</v>
      </c>
      <c r="AK32" s="53" t="s">
        <v>133</v>
      </c>
      <c r="AL32" s="95" t="s">
        <v>137</v>
      </c>
      <c r="AM32" s="61">
        <v>0</v>
      </c>
      <c r="AN32" s="53" t="s">
        <v>133</v>
      </c>
      <c r="AO32" s="95" t="s">
        <v>138</v>
      </c>
      <c r="AP32" s="54">
        <v>463.2</v>
      </c>
      <c r="AQ32" s="55">
        <f t="shared" si="6"/>
        <v>7591.9030000000012</v>
      </c>
      <c r="AR32" s="96">
        <f t="shared" si="3"/>
        <v>9714.8419999999969</v>
      </c>
      <c r="AS32" s="102"/>
      <c r="AU32" s="99">
        <v>15</v>
      </c>
      <c r="AV32" s="99">
        <f t="shared" si="7"/>
        <v>17306.745000000003</v>
      </c>
      <c r="AW32" s="100">
        <f t="shared" si="8"/>
        <v>17306.745000000003</v>
      </c>
      <c r="AX32" s="100">
        <f>IFERROR(+LOOKUP(AW32,[1]TARIFAS!$A$4:$B$11,[1]TARIFAS!$A$4:$A$11),0)</f>
        <v>16153.06</v>
      </c>
      <c r="AY32" s="100">
        <f t="shared" si="9"/>
        <v>1153.6850000000031</v>
      </c>
      <c r="AZ32" s="100">
        <f>IFERROR(+LOOKUP(AW32,[1]TARIFAS!$A$4:$B$11,[1]TARIFAS!$D$4:$D$11),0)</f>
        <v>30</v>
      </c>
      <c r="BA32" s="100">
        <f t="shared" si="10"/>
        <v>346.10550000000092</v>
      </c>
      <c r="BB32" s="100">
        <f>IFERROR(+LOOKUP(AW32,[1]TARIFAS!$A$4:$B$11,[1]TARIFAS!$C$4:$C$11),0)</f>
        <v>3030.6</v>
      </c>
      <c r="BC32" s="100">
        <f t="shared" si="11"/>
        <v>3376.7055000000009</v>
      </c>
      <c r="BD32" s="100">
        <v>0</v>
      </c>
      <c r="BE32" s="100">
        <v>0</v>
      </c>
      <c r="BF32" s="100">
        <f t="shared" si="12"/>
        <v>3376.7055000000009</v>
      </c>
      <c r="BG32" s="99">
        <f t="shared" si="13"/>
        <v>0</v>
      </c>
    </row>
    <row r="33" spans="1:59" s="57" customFormat="1" ht="30" customHeight="1" x14ac:dyDescent="0.2">
      <c r="B33" s="92" t="s">
        <v>128</v>
      </c>
      <c r="C33" s="101" t="s">
        <v>170</v>
      </c>
      <c r="D33" s="60" t="s">
        <v>93</v>
      </c>
      <c r="E33" s="51" t="s">
        <v>149</v>
      </c>
      <c r="F33" s="53" t="s">
        <v>131</v>
      </c>
      <c r="G33" s="53" t="s">
        <v>132</v>
      </c>
      <c r="H33" s="244" t="s">
        <v>252</v>
      </c>
      <c r="I33" s="61">
        <v>15441.5</v>
      </c>
      <c r="J33" s="53" t="s">
        <v>131</v>
      </c>
      <c r="K33" s="94">
        <v>1311</v>
      </c>
      <c r="L33" s="61">
        <v>0</v>
      </c>
      <c r="M33" s="53" t="s">
        <v>131</v>
      </c>
      <c r="N33" s="94">
        <v>1713</v>
      </c>
      <c r="O33" s="61">
        <v>566.5</v>
      </c>
      <c r="P33" s="61">
        <v>835.5</v>
      </c>
      <c r="Q33" s="54">
        <f t="shared" si="4"/>
        <v>463.245</v>
      </c>
      <c r="R33" s="53" t="s">
        <v>131</v>
      </c>
      <c r="S33" s="94">
        <v>1712</v>
      </c>
      <c r="T33" s="55">
        <f t="shared" si="0"/>
        <v>1298.7449999999999</v>
      </c>
      <c r="U33" s="53"/>
      <c r="V33" s="94"/>
      <c r="W33" s="55"/>
      <c r="X33" s="55">
        <f t="shared" si="5"/>
        <v>17306.744999999999</v>
      </c>
      <c r="Y33" s="53" t="s">
        <v>133</v>
      </c>
      <c r="Z33" s="94">
        <v>1431</v>
      </c>
      <c r="AA33" s="55">
        <f t="shared" si="14"/>
        <v>1312.5275000000001</v>
      </c>
      <c r="AB33" s="53" t="s">
        <v>133</v>
      </c>
      <c r="AC33" s="95" t="s">
        <v>134</v>
      </c>
      <c r="AD33" s="61">
        <v>0</v>
      </c>
      <c r="AE33" s="53" t="s">
        <v>133</v>
      </c>
      <c r="AF33" s="95" t="s">
        <v>135</v>
      </c>
      <c r="AG33" s="61">
        <v>3376.7055000000009</v>
      </c>
      <c r="AH33" s="53" t="s">
        <v>133</v>
      </c>
      <c r="AI33" s="95" t="s">
        <v>136</v>
      </c>
      <c r="AJ33" s="54">
        <v>0</v>
      </c>
      <c r="AK33" s="53" t="s">
        <v>133</v>
      </c>
      <c r="AL33" s="95" t="s">
        <v>137</v>
      </c>
      <c r="AM33" s="61">
        <v>0</v>
      </c>
      <c r="AN33" s="53" t="s">
        <v>133</v>
      </c>
      <c r="AO33" s="95" t="s">
        <v>138</v>
      </c>
      <c r="AP33" s="54">
        <v>463.2</v>
      </c>
      <c r="AQ33" s="55">
        <f t="shared" si="6"/>
        <v>5152.4330000000009</v>
      </c>
      <c r="AR33" s="96">
        <f t="shared" si="3"/>
        <v>12154.311999999998</v>
      </c>
      <c r="AS33" s="102"/>
      <c r="AU33" s="99">
        <v>15</v>
      </c>
      <c r="AV33" s="99">
        <f t="shared" si="7"/>
        <v>17306.745000000003</v>
      </c>
      <c r="AW33" s="100">
        <f t="shared" si="8"/>
        <v>17306.745000000003</v>
      </c>
      <c r="AX33" s="100">
        <f>IFERROR(+LOOKUP(AW33,[1]TARIFAS!$A$4:$B$11,[1]TARIFAS!$A$4:$A$11),0)</f>
        <v>16153.06</v>
      </c>
      <c r="AY33" s="100">
        <f t="shared" si="9"/>
        <v>1153.6850000000031</v>
      </c>
      <c r="AZ33" s="100">
        <f>IFERROR(+LOOKUP(AW33,[1]TARIFAS!$A$4:$B$11,[1]TARIFAS!$D$4:$D$11),0)</f>
        <v>30</v>
      </c>
      <c r="BA33" s="100">
        <f t="shared" si="10"/>
        <v>346.10550000000092</v>
      </c>
      <c r="BB33" s="100">
        <f>IFERROR(+LOOKUP(AW33,[1]TARIFAS!$A$4:$B$11,[1]TARIFAS!$C$4:$C$11),0)</f>
        <v>3030.6</v>
      </c>
      <c r="BC33" s="100">
        <f t="shared" si="11"/>
        <v>3376.7055000000009</v>
      </c>
      <c r="BD33" s="100">
        <v>0</v>
      </c>
      <c r="BE33" s="100">
        <v>0</v>
      </c>
      <c r="BF33" s="100">
        <f t="shared" si="12"/>
        <v>3376.7055000000009</v>
      </c>
      <c r="BG33" s="99">
        <f t="shared" si="13"/>
        <v>0</v>
      </c>
    </row>
    <row r="34" spans="1:59" s="57" customFormat="1" ht="30" customHeight="1" thickBot="1" x14ac:dyDescent="0.25">
      <c r="B34" s="92" t="s">
        <v>128</v>
      </c>
      <c r="C34" s="101" t="s">
        <v>171</v>
      </c>
      <c r="D34" s="60" t="s">
        <v>172</v>
      </c>
      <c r="E34" s="51" t="s">
        <v>130</v>
      </c>
      <c r="F34" s="53" t="s">
        <v>131</v>
      </c>
      <c r="G34" s="53" t="s">
        <v>132</v>
      </c>
      <c r="H34" s="245" t="s">
        <v>252</v>
      </c>
      <c r="I34" s="103">
        <v>6322.35</v>
      </c>
      <c r="J34" s="53" t="s">
        <v>131</v>
      </c>
      <c r="K34" s="94">
        <v>1311</v>
      </c>
      <c r="L34" s="61">
        <v>0</v>
      </c>
      <c r="M34" s="53" t="s">
        <v>131</v>
      </c>
      <c r="N34" s="94">
        <v>1713</v>
      </c>
      <c r="O34" s="103">
        <v>351.5</v>
      </c>
      <c r="P34" s="61">
        <v>406.32</v>
      </c>
      <c r="Q34" s="54">
        <f t="shared" si="4"/>
        <v>189.6705</v>
      </c>
      <c r="R34" s="53" t="s">
        <v>131</v>
      </c>
      <c r="S34" s="94">
        <v>1712</v>
      </c>
      <c r="T34" s="55">
        <f>(P34+Q34)</f>
        <v>595.9905</v>
      </c>
      <c r="U34" s="53"/>
      <c r="V34" s="94"/>
      <c r="W34" s="55"/>
      <c r="X34" s="55">
        <f t="shared" si="5"/>
        <v>7269.8405000000002</v>
      </c>
      <c r="Y34" s="53" t="s">
        <v>133</v>
      </c>
      <c r="Z34" s="94">
        <v>1431</v>
      </c>
      <c r="AA34" s="55">
        <f>(I34*8.5%)</f>
        <v>537.39975000000004</v>
      </c>
      <c r="AB34" s="53" t="s">
        <v>133</v>
      </c>
      <c r="AC34" s="95" t="s">
        <v>134</v>
      </c>
      <c r="AD34" s="61">
        <v>0</v>
      </c>
      <c r="AE34" s="53" t="s">
        <v>133</v>
      </c>
      <c r="AF34" s="95" t="s">
        <v>135</v>
      </c>
      <c r="AG34" s="61">
        <v>1005.65</v>
      </c>
      <c r="AH34" s="53" t="s">
        <v>133</v>
      </c>
      <c r="AI34" s="95" t="s">
        <v>136</v>
      </c>
      <c r="AJ34" s="54">
        <v>0</v>
      </c>
      <c r="AK34" s="53" t="s">
        <v>133</v>
      </c>
      <c r="AL34" s="95" t="s">
        <v>137</v>
      </c>
      <c r="AM34" s="61">
        <v>0</v>
      </c>
      <c r="AN34" s="53" t="s">
        <v>133</v>
      </c>
      <c r="AO34" s="95" t="s">
        <v>138</v>
      </c>
      <c r="AP34" s="54">
        <v>0</v>
      </c>
      <c r="AQ34" s="55">
        <f>(AA34+AD34+AG34+AJ34+AM34+AP34)</f>
        <v>1543.0497500000001</v>
      </c>
      <c r="AR34" s="96">
        <f>(X34-AQ34)</f>
        <v>5726.7907500000001</v>
      </c>
      <c r="AU34" s="99">
        <v>15</v>
      </c>
      <c r="AV34" s="99">
        <f t="shared" si="7"/>
        <v>7269.8405000000002</v>
      </c>
      <c r="AW34" s="100">
        <f t="shared" si="8"/>
        <v>7269.8405000000002</v>
      </c>
      <c r="AX34" s="100">
        <f>IFERROR(+LOOKUP(AW34,[1]TARIFAS!$A$4:$B$11,[1]TARIFAS!$A$4:$A$11),0)</f>
        <v>5081.41</v>
      </c>
      <c r="AY34" s="100">
        <f t="shared" si="9"/>
        <v>2188.4305000000004</v>
      </c>
      <c r="AZ34" s="100">
        <f>IFERROR(+LOOKUP(AW34,[1]TARIFAS!$A$4:$B$11,[1]TARIFAS!$D$4:$D$11),0)</f>
        <v>21.36</v>
      </c>
      <c r="BA34" s="100">
        <f t="shared" si="10"/>
        <v>467.44875480000007</v>
      </c>
      <c r="BB34" s="100">
        <f>IFERROR(+LOOKUP(AW34,[1]TARIFAS!$A$4:$B$11,[1]TARIFAS!$C$4:$C$11),0)</f>
        <v>538.20000000000005</v>
      </c>
      <c r="BC34" s="100">
        <f t="shared" si="11"/>
        <v>1005.6487548000001</v>
      </c>
      <c r="BD34" s="100">
        <v>0</v>
      </c>
      <c r="BE34" s="100">
        <v>0</v>
      </c>
      <c r="BF34" s="100">
        <f t="shared" si="12"/>
        <v>1005.6487548000001</v>
      </c>
      <c r="BG34" s="99">
        <f t="shared" si="13"/>
        <v>-1.2451999998575047E-3</v>
      </c>
    </row>
    <row r="35" spans="1:59" s="67" customFormat="1" ht="21" customHeight="1" thickBot="1" x14ac:dyDescent="0.3">
      <c r="A35" s="62"/>
      <c r="B35" s="105"/>
      <c r="C35" s="63"/>
      <c r="D35" s="63" t="s">
        <v>75</v>
      </c>
      <c r="E35" s="63"/>
      <c r="F35" s="64"/>
      <c r="G35" s="64"/>
      <c r="H35" s="64"/>
      <c r="I35" s="64">
        <f>SUM(I5:I34)</f>
        <v>252345.15000000005</v>
      </c>
      <c r="J35" s="64"/>
      <c r="K35" s="64"/>
      <c r="L35" s="64">
        <f>SUM(L5:L34)</f>
        <v>2428.5000000000009</v>
      </c>
      <c r="M35" s="64"/>
      <c r="N35" s="64"/>
      <c r="O35" s="64">
        <f>SUM(O5:O34)</f>
        <v>10867.169999999998</v>
      </c>
      <c r="P35" s="64">
        <f>SUM(P5:P34)</f>
        <v>14870.02</v>
      </c>
      <c r="Q35" s="64">
        <f>SUM(Q5:Q34)</f>
        <v>7570.3545000000013</v>
      </c>
      <c r="R35" s="64"/>
      <c r="S35" s="64"/>
      <c r="T35" s="64">
        <f>SUM(T5:T34)</f>
        <v>22440.374499999998</v>
      </c>
      <c r="U35" s="64"/>
      <c r="V35" s="106"/>
      <c r="W35" s="64">
        <f>SUM(W5:W33)</f>
        <v>0</v>
      </c>
      <c r="X35" s="64">
        <f>SUM(X5:X34)</f>
        <v>288081.19449999993</v>
      </c>
      <c r="Y35" s="64"/>
      <c r="Z35" s="106"/>
      <c r="AA35" s="64">
        <f>SUM(AA5:AA34)</f>
        <v>21449.341050000003</v>
      </c>
      <c r="AB35" s="64"/>
      <c r="AC35" s="106"/>
      <c r="AD35" s="64">
        <f>SUM(AD5:AD34)</f>
        <v>35030.050000000003</v>
      </c>
      <c r="AE35" s="64"/>
      <c r="AF35" s="106"/>
      <c r="AG35" s="64">
        <f>SUM(AG5:AG34)</f>
        <v>47777.871000000014</v>
      </c>
      <c r="AH35" s="64"/>
      <c r="AI35" s="106"/>
      <c r="AJ35" s="64">
        <f>SUM(AJ5:AJ34)</f>
        <v>1170.4002000000003</v>
      </c>
      <c r="AK35" s="64"/>
      <c r="AL35" s="106"/>
      <c r="AM35" s="64">
        <f>SUM(AM5:AM34)</f>
        <v>0</v>
      </c>
      <c r="AN35" s="64"/>
      <c r="AO35" s="106"/>
      <c r="AP35" s="64">
        <f>SUM(AP5:AP34)</f>
        <v>3197.3899999999994</v>
      </c>
      <c r="AQ35" s="64">
        <f>SUM(AQ5:AQ34)</f>
        <v>108625.05225000001</v>
      </c>
      <c r="AR35" s="64">
        <f>SUM(AR5:AR34)</f>
        <v>179456.14225000003</v>
      </c>
      <c r="AS35" s="108"/>
    </row>
    <row r="36" spans="1:59" ht="10.5" customHeight="1" x14ac:dyDescent="0.25">
      <c r="A36" s="68"/>
      <c r="B36" s="34"/>
      <c r="C36" s="33"/>
      <c r="D36" s="69"/>
      <c r="E36" s="69"/>
      <c r="F36" s="70"/>
      <c r="G36" s="70"/>
      <c r="H36" s="70"/>
      <c r="I36" s="70"/>
      <c r="J36" s="70"/>
      <c r="K36" s="70"/>
      <c r="L36" s="70"/>
      <c r="M36" s="70"/>
      <c r="N36" s="155"/>
      <c r="O36" s="70"/>
      <c r="P36" s="70"/>
      <c r="Q36" s="70"/>
      <c r="R36" s="70"/>
      <c r="S36" s="155"/>
      <c r="T36" s="70"/>
      <c r="U36" s="70"/>
      <c r="V36" s="155"/>
      <c r="W36" s="70"/>
      <c r="X36" s="70"/>
      <c r="Y36" s="70"/>
      <c r="Z36" s="155"/>
      <c r="AA36" s="70"/>
      <c r="AB36" s="70"/>
      <c r="AC36" s="155"/>
      <c r="AD36" s="70"/>
      <c r="AE36" s="70"/>
      <c r="AF36" s="155"/>
      <c r="AG36" s="70"/>
      <c r="AH36" s="70"/>
      <c r="AI36" s="155"/>
      <c r="AJ36" s="70"/>
      <c r="AK36" s="70"/>
      <c r="AL36" s="155"/>
      <c r="AM36" s="70"/>
      <c r="AN36" s="70"/>
      <c r="AO36" s="155"/>
      <c r="AP36" s="70"/>
      <c r="AQ36" s="70"/>
      <c r="AR36" s="70"/>
      <c r="AS36" s="34"/>
    </row>
    <row r="37" spans="1:59" ht="15.75" x14ac:dyDescent="0.25">
      <c r="A37" s="34"/>
      <c r="B37" s="34"/>
      <c r="C37" s="71"/>
      <c r="D37" s="322" t="s">
        <v>98</v>
      </c>
      <c r="E37" s="322"/>
      <c r="F37" s="322"/>
      <c r="G37" s="322"/>
      <c r="H37" s="322"/>
      <c r="I37" s="322"/>
      <c r="J37" s="116"/>
      <c r="K37" s="116"/>
      <c r="M37" s="116"/>
      <c r="N37" s="117"/>
      <c r="O37" s="72"/>
      <c r="P37" s="73"/>
      <c r="Q37" s="322" t="s">
        <v>99</v>
      </c>
      <c r="R37" s="322"/>
      <c r="S37" s="322"/>
      <c r="T37" s="322"/>
      <c r="U37" s="322"/>
      <c r="V37" s="322"/>
      <c r="W37" s="322"/>
      <c r="X37" s="322"/>
      <c r="Y37" s="34"/>
      <c r="Z37" s="34"/>
      <c r="AA37" s="34"/>
      <c r="AB37" s="34"/>
      <c r="AC37" s="34"/>
      <c r="AE37" s="34"/>
      <c r="AF37" s="34"/>
      <c r="AG37" s="34"/>
      <c r="AH37" s="34"/>
      <c r="AI37" s="34"/>
      <c r="AJ37" s="322" t="s">
        <v>100</v>
      </c>
      <c r="AK37" s="322"/>
      <c r="AL37" s="322"/>
      <c r="AM37" s="322"/>
      <c r="AN37" s="322"/>
      <c r="AO37" s="322"/>
      <c r="AP37" s="322"/>
      <c r="AQ37" s="322"/>
      <c r="AR37" s="322"/>
    </row>
    <row r="38" spans="1:59" ht="22.5" customHeight="1" x14ac:dyDescent="0.25">
      <c r="A38" s="34"/>
      <c r="B38" s="34"/>
      <c r="C38" s="69"/>
      <c r="D38" s="74"/>
      <c r="E38" s="74"/>
      <c r="F38" s="74"/>
      <c r="G38" s="74"/>
      <c r="H38" s="74"/>
      <c r="I38" s="74"/>
      <c r="J38" s="74"/>
      <c r="K38" s="74"/>
      <c r="M38" s="74"/>
      <c r="N38" s="119"/>
      <c r="O38" s="74"/>
      <c r="P38" s="73"/>
      <c r="Q38" s="73"/>
      <c r="R38" s="74"/>
      <c r="S38" s="119"/>
      <c r="U38" s="74"/>
      <c r="V38" s="119"/>
      <c r="X38" s="73"/>
      <c r="Y38" s="74"/>
      <c r="Z38" s="119"/>
      <c r="AA38" s="34"/>
      <c r="AB38" s="74"/>
      <c r="AC38" s="119"/>
      <c r="AE38" s="74"/>
      <c r="AF38" s="119"/>
      <c r="AG38" s="34"/>
      <c r="AH38" s="74"/>
      <c r="AI38" s="119"/>
      <c r="AJ38" s="72"/>
      <c r="AK38" s="74"/>
      <c r="AL38" s="119"/>
      <c r="AM38" s="34"/>
      <c r="AN38" s="74"/>
      <c r="AO38" s="119"/>
      <c r="AP38" s="34"/>
      <c r="AR38" s="34"/>
    </row>
    <row r="39" spans="1:59" ht="15.75" x14ac:dyDescent="0.25">
      <c r="A39" s="34"/>
      <c r="B39" s="34"/>
      <c r="C39" s="33"/>
      <c r="D39" s="322" t="s">
        <v>82</v>
      </c>
      <c r="E39" s="322"/>
      <c r="F39" s="322"/>
      <c r="G39" s="322"/>
      <c r="H39" s="322"/>
      <c r="I39" s="322"/>
      <c r="J39" s="116"/>
      <c r="K39" s="116"/>
      <c r="M39" s="116"/>
      <c r="N39" s="117"/>
      <c r="O39" s="73"/>
      <c r="P39" s="73"/>
      <c r="Q39" s="322" t="s">
        <v>83</v>
      </c>
      <c r="R39" s="322"/>
      <c r="S39" s="322"/>
      <c r="T39" s="322"/>
      <c r="U39" s="322"/>
      <c r="V39" s="322"/>
      <c r="W39" s="322"/>
      <c r="X39" s="322"/>
      <c r="Y39" s="34"/>
      <c r="Z39" s="34"/>
      <c r="AA39" s="34"/>
      <c r="AB39" s="34"/>
      <c r="AC39" s="34"/>
      <c r="AE39" s="34"/>
      <c r="AF39" s="34"/>
      <c r="AH39" s="34"/>
      <c r="AI39" s="34"/>
      <c r="AJ39" s="322" t="s">
        <v>84</v>
      </c>
      <c r="AK39" s="322"/>
      <c r="AL39" s="322"/>
      <c r="AM39" s="322"/>
      <c r="AN39" s="322"/>
      <c r="AO39" s="322"/>
      <c r="AP39" s="322"/>
      <c r="AQ39" s="322"/>
      <c r="AR39" s="322"/>
      <c r="AS39" s="34"/>
    </row>
    <row r="40" spans="1:59" ht="15.75" x14ac:dyDescent="0.25">
      <c r="A40" s="34"/>
      <c r="B40" s="34"/>
      <c r="C40" s="33"/>
      <c r="D40" s="322" t="s">
        <v>85</v>
      </c>
      <c r="E40" s="322"/>
      <c r="F40" s="322"/>
      <c r="G40" s="322"/>
      <c r="H40" s="322"/>
      <c r="I40" s="322"/>
      <c r="J40" s="116"/>
      <c r="K40" s="116"/>
      <c r="M40" s="116"/>
      <c r="N40" s="117"/>
      <c r="O40" s="73"/>
      <c r="P40" s="73"/>
      <c r="Q40" s="322" t="s">
        <v>86</v>
      </c>
      <c r="R40" s="322"/>
      <c r="S40" s="322"/>
      <c r="T40" s="322"/>
      <c r="U40" s="322"/>
      <c r="V40" s="322"/>
      <c r="W40" s="322"/>
      <c r="X40" s="322"/>
      <c r="Y40" s="34"/>
      <c r="Z40" s="34"/>
      <c r="AA40" s="34"/>
      <c r="AB40" s="34"/>
      <c r="AC40" s="34"/>
      <c r="AE40" s="34"/>
      <c r="AF40" s="34"/>
      <c r="AH40" s="34"/>
      <c r="AI40" s="34"/>
      <c r="AJ40" s="322" t="s">
        <v>87</v>
      </c>
      <c r="AK40" s="322"/>
      <c r="AL40" s="322"/>
      <c r="AM40" s="322"/>
      <c r="AN40" s="322"/>
      <c r="AO40" s="322"/>
      <c r="AP40" s="322"/>
      <c r="AQ40" s="322"/>
      <c r="AR40" s="322"/>
      <c r="AS40" s="34"/>
    </row>
    <row r="41" spans="1:59" x14ac:dyDescent="0.25">
      <c r="A41" s="34"/>
      <c r="B41" s="34"/>
      <c r="C41" s="33"/>
      <c r="D41" s="33"/>
      <c r="E41" s="33"/>
      <c r="F41" s="34"/>
      <c r="G41" s="34"/>
      <c r="H41" s="34"/>
      <c r="I41" s="34"/>
      <c r="J41" s="34"/>
      <c r="K41" s="34"/>
      <c r="L41" s="34"/>
      <c r="M41" s="34"/>
      <c r="N41" s="121"/>
      <c r="O41" s="34"/>
      <c r="R41" s="34"/>
      <c r="S41" s="121"/>
      <c r="U41" s="34"/>
      <c r="V41" s="121"/>
      <c r="X41" s="34"/>
      <c r="Y41" s="34"/>
      <c r="Z41" s="121"/>
      <c r="AA41" s="34"/>
      <c r="AB41" s="34"/>
      <c r="AC41" s="121"/>
      <c r="AD41" s="70"/>
      <c r="AE41" s="34"/>
      <c r="AF41" s="121"/>
      <c r="AH41" s="34"/>
      <c r="AI41" s="121"/>
      <c r="AK41" s="34"/>
      <c r="AL41" s="121"/>
      <c r="AN41" s="34"/>
      <c r="AO41" s="121"/>
      <c r="AQ41" s="34"/>
      <c r="AR41" s="34"/>
      <c r="AS41" s="34"/>
    </row>
    <row r="42" spans="1:59" x14ac:dyDescent="0.25">
      <c r="C42" s="33"/>
      <c r="D42" s="33"/>
      <c r="E42" s="33"/>
      <c r="F42" s="34"/>
      <c r="G42" s="34"/>
      <c r="H42" s="34"/>
      <c r="I42" s="34"/>
      <c r="J42" s="34"/>
      <c r="K42" s="34"/>
      <c r="L42" s="34"/>
      <c r="M42" s="34"/>
      <c r="N42" s="121"/>
      <c r="O42" s="34"/>
      <c r="P42" s="34"/>
      <c r="Q42" s="34"/>
      <c r="R42" s="34"/>
      <c r="S42" s="121"/>
      <c r="T42" s="70"/>
      <c r="U42" s="34"/>
      <c r="V42" s="121"/>
      <c r="W42" s="70"/>
      <c r="X42" s="34"/>
      <c r="Y42" s="34"/>
      <c r="Z42" s="121"/>
      <c r="AA42" s="34"/>
      <c r="AB42" s="34"/>
      <c r="AC42" s="121"/>
      <c r="AD42" s="34"/>
      <c r="AE42" s="34"/>
      <c r="AF42" s="121"/>
      <c r="AG42" s="34"/>
      <c r="AH42" s="34"/>
      <c r="AI42" s="121"/>
      <c r="AJ42" s="34"/>
      <c r="AK42" s="34"/>
      <c r="AL42" s="121"/>
      <c r="AM42" s="34"/>
      <c r="AN42" s="34"/>
      <c r="AO42" s="121"/>
      <c r="AP42" s="34"/>
      <c r="AQ42" s="34"/>
    </row>
    <row r="43" spans="1:59" x14ac:dyDescent="0.25">
      <c r="C43" s="33"/>
      <c r="D43" s="33"/>
      <c r="E43" s="33"/>
      <c r="F43" s="34"/>
      <c r="G43" s="34"/>
      <c r="H43" s="34"/>
      <c r="I43" s="34"/>
      <c r="J43" s="34"/>
      <c r="K43" s="34"/>
      <c r="L43" s="34"/>
      <c r="M43" s="34"/>
      <c r="N43" s="121"/>
      <c r="O43" s="34"/>
      <c r="P43" s="34"/>
      <c r="Q43" s="34"/>
      <c r="R43" s="34"/>
      <c r="S43" s="121"/>
      <c r="T43" s="70"/>
      <c r="U43" s="34"/>
      <c r="V43" s="121"/>
      <c r="W43" s="70"/>
      <c r="X43" s="34"/>
      <c r="Y43" s="34"/>
      <c r="Z43" s="121"/>
      <c r="AA43" s="34"/>
      <c r="AB43" s="34"/>
      <c r="AC43" s="121"/>
      <c r="AD43" s="34"/>
      <c r="AE43" s="34"/>
      <c r="AF43" s="121"/>
      <c r="AG43" s="34"/>
      <c r="AH43" s="34"/>
      <c r="AI43" s="121"/>
      <c r="AJ43" s="34"/>
      <c r="AK43" s="34"/>
      <c r="AL43" s="121"/>
      <c r="AM43" s="34"/>
      <c r="AN43" s="34"/>
      <c r="AO43" s="121"/>
      <c r="AP43" s="34"/>
      <c r="AQ43" s="34"/>
    </row>
    <row r="44" spans="1:59" x14ac:dyDescent="0.25">
      <c r="C44" s="33"/>
      <c r="D44" s="33"/>
      <c r="E44" s="33"/>
      <c r="F44" s="34"/>
      <c r="G44" s="34"/>
      <c r="H44" s="34"/>
      <c r="I44" s="34"/>
      <c r="J44" s="34"/>
      <c r="K44" s="34"/>
      <c r="L44" s="34"/>
      <c r="M44" s="34"/>
      <c r="N44" s="121"/>
      <c r="O44" s="34"/>
      <c r="P44" s="34"/>
      <c r="Q44" s="34"/>
      <c r="R44" s="34"/>
      <c r="S44" s="121"/>
      <c r="T44" s="70"/>
      <c r="U44" s="34"/>
      <c r="V44" s="121"/>
      <c r="W44" s="70"/>
      <c r="X44" s="34"/>
      <c r="Y44" s="34"/>
      <c r="Z44" s="121"/>
      <c r="AA44" s="34"/>
      <c r="AB44" s="34"/>
      <c r="AC44" s="121"/>
      <c r="AD44" s="34"/>
      <c r="AE44" s="34"/>
      <c r="AF44" s="121"/>
      <c r="AG44" s="34"/>
      <c r="AH44" s="34"/>
      <c r="AI44" s="121"/>
      <c r="AJ44" s="34"/>
      <c r="AK44" s="34"/>
      <c r="AL44" s="121"/>
      <c r="AM44" s="34"/>
      <c r="AN44" s="34"/>
      <c r="AO44" s="121"/>
      <c r="AP44" s="34"/>
      <c r="AQ44" s="34"/>
      <c r="AR44" s="34"/>
    </row>
    <row r="45" spans="1:59" x14ac:dyDescent="0.25">
      <c r="C45" s="33"/>
      <c r="D45" s="33"/>
      <c r="E45" s="33"/>
      <c r="F45" s="34"/>
      <c r="G45" s="34"/>
      <c r="H45" s="34"/>
      <c r="I45" s="34"/>
      <c r="J45" s="34"/>
      <c r="K45" s="34"/>
      <c r="L45" s="34"/>
      <c r="M45" s="34"/>
      <c r="N45" s="121"/>
      <c r="O45" s="34"/>
      <c r="P45" s="34"/>
      <c r="Q45" s="34"/>
      <c r="R45" s="34"/>
      <c r="S45" s="121"/>
      <c r="T45" s="70"/>
      <c r="U45" s="34"/>
      <c r="V45" s="121"/>
      <c r="W45" s="70"/>
      <c r="X45" s="34"/>
      <c r="Y45" s="34"/>
      <c r="Z45" s="121"/>
      <c r="AA45" s="34"/>
      <c r="AB45" s="34"/>
      <c r="AC45" s="121"/>
      <c r="AD45" s="34"/>
      <c r="AE45" s="34"/>
      <c r="AF45" s="121"/>
      <c r="AG45" s="34"/>
      <c r="AH45" s="34"/>
      <c r="AI45" s="121"/>
      <c r="AJ45" s="34"/>
      <c r="AK45" s="34"/>
      <c r="AL45" s="121"/>
      <c r="AM45" s="34"/>
      <c r="AN45" s="34"/>
      <c r="AO45" s="121"/>
      <c r="AP45" s="34"/>
      <c r="AQ45" s="34"/>
      <c r="AR45" s="34"/>
    </row>
    <row r="46" spans="1:59" x14ac:dyDescent="0.25">
      <c r="C46" s="33"/>
      <c r="D46" s="33"/>
      <c r="E46" s="33"/>
      <c r="F46" s="34"/>
      <c r="G46" s="34"/>
      <c r="H46" s="34"/>
      <c r="I46" s="34"/>
      <c r="J46" s="34"/>
      <c r="K46" s="34"/>
      <c r="L46" s="34"/>
      <c r="M46" s="34"/>
      <c r="N46" s="121"/>
      <c r="O46" s="34"/>
      <c r="P46" s="34"/>
      <c r="Q46" s="34"/>
      <c r="R46" s="34"/>
      <c r="S46" s="121"/>
      <c r="T46" s="70"/>
      <c r="U46" s="34"/>
      <c r="V46" s="121"/>
      <c r="W46" s="70"/>
      <c r="X46" s="34"/>
      <c r="Y46" s="34"/>
      <c r="Z46" s="121"/>
      <c r="AA46" s="34"/>
      <c r="AB46" s="34"/>
      <c r="AC46" s="121"/>
      <c r="AD46" s="34"/>
      <c r="AE46" s="34"/>
      <c r="AF46" s="121"/>
      <c r="AG46" s="34"/>
      <c r="AH46" s="34"/>
      <c r="AI46" s="121"/>
      <c r="AJ46" s="34"/>
      <c r="AK46" s="34"/>
      <c r="AL46" s="121"/>
      <c r="AM46" s="34"/>
      <c r="AN46" s="34"/>
      <c r="AO46" s="121"/>
      <c r="AP46" s="34"/>
      <c r="AQ46" s="34"/>
      <c r="AR46" s="34"/>
    </row>
    <row r="47" spans="1:59" x14ac:dyDescent="0.25">
      <c r="C47" s="33"/>
      <c r="D47" s="33"/>
      <c r="E47" s="33"/>
      <c r="F47" s="34"/>
      <c r="G47" s="34"/>
      <c r="H47" s="34"/>
      <c r="I47" s="34"/>
      <c r="J47" s="34"/>
      <c r="K47" s="34"/>
      <c r="L47" s="34"/>
      <c r="M47" s="34"/>
      <c r="N47" s="121"/>
      <c r="O47" s="34"/>
      <c r="P47" s="34"/>
      <c r="Q47" s="34"/>
      <c r="R47" s="34"/>
      <c r="S47" s="121"/>
      <c r="T47" s="70"/>
      <c r="U47" s="34"/>
      <c r="V47" s="121"/>
      <c r="W47" s="70"/>
      <c r="X47" s="34"/>
      <c r="Y47" s="34"/>
      <c r="Z47" s="121"/>
      <c r="AA47" s="34"/>
      <c r="AB47" s="34"/>
      <c r="AC47" s="121"/>
      <c r="AD47" s="34"/>
      <c r="AE47" s="34"/>
      <c r="AF47" s="121"/>
      <c r="AG47" s="34"/>
      <c r="AH47" s="34"/>
      <c r="AI47" s="121"/>
      <c r="AJ47" s="34"/>
      <c r="AK47" s="34"/>
      <c r="AL47" s="121"/>
      <c r="AM47" s="34"/>
      <c r="AN47" s="34"/>
      <c r="AO47" s="121"/>
      <c r="AP47" s="34"/>
      <c r="AQ47" s="34"/>
      <c r="AR47" s="34"/>
    </row>
    <row r="48" spans="1:59" x14ac:dyDescent="0.25">
      <c r="C48" s="33"/>
      <c r="D48" s="33"/>
      <c r="E48" s="33"/>
      <c r="F48" s="34"/>
      <c r="G48" s="34"/>
      <c r="H48" s="34"/>
      <c r="I48" s="34"/>
      <c r="J48" s="34"/>
      <c r="K48" s="34"/>
      <c r="L48" s="34"/>
      <c r="M48" s="34"/>
      <c r="N48" s="121"/>
      <c r="O48" s="34"/>
      <c r="P48" s="34"/>
      <c r="Q48" s="34"/>
      <c r="R48" s="34"/>
      <c r="S48" s="121"/>
      <c r="T48" s="70"/>
      <c r="U48" s="34"/>
      <c r="V48" s="121"/>
      <c r="W48" s="70"/>
      <c r="X48" s="34"/>
      <c r="Y48" s="34"/>
      <c r="Z48" s="121"/>
      <c r="AA48" s="34"/>
      <c r="AB48" s="34"/>
      <c r="AC48" s="121"/>
      <c r="AD48" s="34"/>
      <c r="AE48" s="34"/>
      <c r="AF48" s="121"/>
      <c r="AG48" s="34"/>
      <c r="AH48" s="34"/>
      <c r="AI48" s="121"/>
      <c r="AJ48" s="34"/>
      <c r="AK48" s="34"/>
      <c r="AL48" s="121"/>
      <c r="AM48" s="34"/>
      <c r="AN48" s="34"/>
      <c r="AO48" s="121"/>
      <c r="AP48" s="34"/>
      <c r="AQ48" s="34"/>
    </row>
    <row r="49" spans="3:43" x14ac:dyDescent="0.25">
      <c r="C49" s="33"/>
      <c r="D49" s="33"/>
      <c r="E49" s="33"/>
      <c r="F49" s="34"/>
      <c r="G49" s="34"/>
      <c r="H49" s="34"/>
      <c r="I49" s="34"/>
      <c r="J49" s="34"/>
      <c r="K49" s="34"/>
      <c r="L49" s="34"/>
      <c r="M49" s="34"/>
      <c r="N49" s="121"/>
      <c r="O49" s="34"/>
      <c r="P49" s="34"/>
      <c r="Q49" s="34"/>
      <c r="R49" s="34"/>
      <c r="S49" s="121"/>
      <c r="T49" s="70"/>
      <c r="U49" s="34"/>
      <c r="V49" s="121"/>
      <c r="W49" s="70"/>
      <c r="X49" s="34"/>
      <c r="Y49" s="34"/>
      <c r="Z49" s="121"/>
      <c r="AA49" s="34"/>
      <c r="AB49" s="34"/>
      <c r="AC49" s="121"/>
      <c r="AD49" s="34"/>
      <c r="AE49" s="34"/>
      <c r="AF49" s="121"/>
      <c r="AG49" s="34"/>
      <c r="AH49" s="34"/>
      <c r="AI49" s="121"/>
      <c r="AJ49" s="34"/>
      <c r="AK49" s="34"/>
      <c r="AL49" s="121"/>
      <c r="AM49" s="34"/>
      <c r="AN49" s="34"/>
      <c r="AO49" s="121"/>
      <c r="AP49" s="34"/>
      <c r="AQ49" s="34"/>
    </row>
    <row r="50" spans="3:43" x14ac:dyDescent="0.25">
      <c r="C50" s="33"/>
      <c r="D50" s="33"/>
      <c r="E50" s="33"/>
      <c r="F50" s="34"/>
      <c r="G50" s="34"/>
      <c r="H50" s="34"/>
      <c r="I50" s="34"/>
      <c r="J50" s="34"/>
      <c r="K50" s="34"/>
      <c r="L50" s="34"/>
      <c r="M50" s="34"/>
      <c r="N50" s="121"/>
      <c r="O50" s="34"/>
      <c r="P50" s="34"/>
      <c r="Q50" s="34"/>
      <c r="R50" s="34"/>
      <c r="S50" s="121"/>
      <c r="T50" s="70"/>
      <c r="U50" s="34"/>
      <c r="V50" s="121"/>
      <c r="W50" s="70"/>
      <c r="X50" s="34"/>
      <c r="Y50" s="34"/>
      <c r="Z50" s="121"/>
      <c r="AA50" s="34"/>
      <c r="AB50" s="34"/>
      <c r="AC50" s="121"/>
      <c r="AD50" s="34"/>
      <c r="AE50" s="34"/>
      <c r="AF50" s="121"/>
      <c r="AG50" s="34"/>
      <c r="AH50" s="34"/>
      <c r="AI50" s="121"/>
      <c r="AJ50" s="34"/>
      <c r="AK50" s="34"/>
      <c r="AL50" s="121"/>
      <c r="AM50" s="34"/>
      <c r="AN50" s="34"/>
      <c r="AO50" s="121"/>
      <c r="AP50" s="34"/>
      <c r="AQ50" s="34"/>
    </row>
    <row r="51" spans="3:43" x14ac:dyDescent="0.25">
      <c r="C51" s="33"/>
      <c r="D51" s="33"/>
      <c r="E51" s="33"/>
      <c r="F51" s="34"/>
      <c r="G51" s="34"/>
      <c r="H51" s="34"/>
      <c r="I51" s="34"/>
      <c r="J51" s="34"/>
      <c r="K51" s="34"/>
      <c r="L51" s="34"/>
      <c r="M51" s="34"/>
      <c r="N51" s="121"/>
      <c r="O51" s="34"/>
      <c r="P51" s="34"/>
      <c r="Q51" s="34"/>
      <c r="R51" s="34"/>
      <c r="S51" s="121"/>
      <c r="T51" s="70"/>
      <c r="U51" s="34"/>
      <c r="V51" s="121"/>
      <c r="W51" s="70"/>
      <c r="X51" s="34"/>
      <c r="Y51" s="34"/>
      <c r="Z51" s="121"/>
      <c r="AA51" s="34"/>
      <c r="AB51" s="34"/>
      <c r="AC51" s="121"/>
      <c r="AD51" s="34"/>
      <c r="AE51" s="34"/>
      <c r="AF51" s="121"/>
      <c r="AG51" s="34"/>
      <c r="AH51" s="34"/>
      <c r="AI51" s="121"/>
      <c r="AJ51" s="34"/>
      <c r="AK51" s="34"/>
      <c r="AL51" s="121"/>
      <c r="AM51" s="34"/>
      <c r="AN51" s="34"/>
      <c r="AO51" s="121"/>
      <c r="AP51" s="34"/>
      <c r="AQ51" s="34"/>
    </row>
    <row r="52" spans="3:43" x14ac:dyDescent="0.25">
      <c r="C52" s="33"/>
      <c r="D52" s="33"/>
      <c r="E52" s="33"/>
      <c r="F52" s="34"/>
      <c r="G52" s="34"/>
      <c r="H52" s="34"/>
      <c r="I52" s="34"/>
      <c r="J52" s="34"/>
      <c r="K52" s="34"/>
      <c r="L52" s="34"/>
      <c r="M52" s="34"/>
      <c r="N52" s="121"/>
      <c r="O52" s="34"/>
      <c r="P52" s="34"/>
      <c r="Q52" s="34"/>
      <c r="R52" s="34"/>
      <c r="S52" s="121"/>
      <c r="T52" s="70"/>
      <c r="U52" s="34"/>
      <c r="V52" s="121"/>
      <c r="W52" s="70"/>
      <c r="X52" s="34"/>
      <c r="Y52" s="34"/>
      <c r="Z52" s="121"/>
      <c r="AA52" s="34"/>
      <c r="AB52" s="34"/>
      <c r="AC52" s="121"/>
      <c r="AD52" s="34"/>
      <c r="AE52" s="34"/>
      <c r="AF52" s="121"/>
      <c r="AG52" s="34"/>
      <c r="AH52" s="34"/>
      <c r="AI52" s="121"/>
      <c r="AJ52" s="34"/>
      <c r="AK52" s="34"/>
      <c r="AL52" s="121"/>
      <c r="AM52" s="34"/>
      <c r="AN52" s="34"/>
      <c r="AO52" s="121"/>
      <c r="AP52" s="34"/>
      <c r="AQ52" s="34"/>
    </row>
    <row r="53" spans="3:43" x14ac:dyDescent="0.25">
      <c r="C53" s="33"/>
      <c r="D53" s="33"/>
      <c r="E53" s="33"/>
      <c r="F53" s="34"/>
      <c r="G53" s="34"/>
      <c r="H53" s="34"/>
      <c r="I53" s="34"/>
      <c r="J53" s="34"/>
      <c r="K53" s="34"/>
      <c r="L53" s="34"/>
      <c r="M53" s="34"/>
      <c r="N53" s="121"/>
      <c r="O53" s="34"/>
      <c r="P53" s="34"/>
      <c r="Q53" s="34"/>
      <c r="R53" s="34"/>
      <c r="S53" s="121"/>
      <c r="T53" s="70"/>
      <c r="U53" s="34"/>
      <c r="V53" s="121"/>
      <c r="W53" s="70"/>
      <c r="X53" s="34"/>
      <c r="Y53" s="34"/>
      <c r="Z53" s="121"/>
      <c r="AA53" s="34"/>
      <c r="AB53" s="34"/>
      <c r="AC53" s="121"/>
      <c r="AD53" s="34"/>
      <c r="AE53" s="34"/>
      <c r="AF53" s="121"/>
      <c r="AG53" s="34"/>
      <c r="AH53" s="34"/>
      <c r="AI53" s="121"/>
      <c r="AJ53" s="34"/>
      <c r="AK53" s="34"/>
      <c r="AL53" s="121"/>
      <c r="AM53" s="34"/>
      <c r="AN53" s="34"/>
      <c r="AO53" s="121"/>
      <c r="AP53" s="34"/>
      <c r="AQ53" s="34"/>
    </row>
    <row r="54" spans="3:43" x14ac:dyDescent="0.25">
      <c r="C54" s="33"/>
      <c r="D54" s="33"/>
      <c r="E54" s="33"/>
      <c r="F54" s="34"/>
      <c r="G54" s="34"/>
      <c r="H54" s="34"/>
      <c r="I54" s="34"/>
      <c r="J54" s="34"/>
      <c r="K54" s="34"/>
      <c r="L54" s="34"/>
      <c r="M54" s="34"/>
      <c r="N54" s="121"/>
      <c r="O54" s="34"/>
      <c r="P54" s="34"/>
      <c r="Q54" s="34"/>
      <c r="R54" s="34"/>
      <c r="S54" s="121"/>
      <c r="T54" s="70"/>
      <c r="U54" s="34"/>
      <c r="V54" s="121"/>
      <c r="W54" s="70"/>
      <c r="X54" s="34"/>
      <c r="Y54" s="34"/>
      <c r="Z54" s="121"/>
      <c r="AA54" s="34"/>
      <c r="AB54" s="34"/>
      <c r="AC54" s="121"/>
      <c r="AD54" s="34"/>
      <c r="AE54" s="34"/>
      <c r="AF54" s="121"/>
      <c r="AG54" s="34"/>
      <c r="AH54" s="34"/>
      <c r="AI54" s="121"/>
      <c r="AJ54" s="34"/>
      <c r="AK54" s="34"/>
      <c r="AL54" s="121"/>
      <c r="AM54" s="34"/>
      <c r="AN54" s="34"/>
      <c r="AO54" s="121"/>
      <c r="AP54" s="34"/>
      <c r="AQ54" s="34"/>
    </row>
    <row r="55" spans="3:43" x14ac:dyDescent="0.25">
      <c r="C55" s="33"/>
      <c r="D55" s="33"/>
      <c r="E55" s="33"/>
      <c r="F55" s="34"/>
      <c r="G55" s="34"/>
      <c r="H55" s="34"/>
      <c r="I55" s="34"/>
      <c r="J55" s="34"/>
      <c r="K55" s="34"/>
      <c r="L55" s="34"/>
      <c r="M55" s="34"/>
      <c r="N55" s="121"/>
      <c r="O55" s="34"/>
      <c r="P55" s="34"/>
      <c r="Q55" s="34"/>
      <c r="R55" s="34"/>
      <c r="S55" s="121"/>
      <c r="T55" s="70"/>
      <c r="U55" s="34"/>
      <c r="V55" s="121"/>
      <c r="W55" s="70"/>
      <c r="X55" s="34"/>
      <c r="Y55" s="34"/>
      <c r="Z55" s="121"/>
      <c r="AA55" s="34"/>
      <c r="AB55" s="34"/>
      <c r="AC55" s="121"/>
      <c r="AD55" s="34"/>
      <c r="AE55" s="34"/>
      <c r="AF55" s="121"/>
      <c r="AG55" s="34"/>
      <c r="AH55" s="34"/>
      <c r="AI55" s="121"/>
      <c r="AJ55" s="34"/>
      <c r="AK55" s="34"/>
      <c r="AL55" s="121"/>
      <c r="AM55" s="34"/>
      <c r="AN55" s="34"/>
      <c r="AO55" s="121"/>
      <c r="AP55" s="34"/>
      <c r="AQ55" s="34"/>
    </row>
    <row r="56" spans="3:43" x14ac:dyDescent="0.25">
      <c r="C56" s="33"/>
      <c r="D56" s="33"/>
      <c r="E56" s="33"/>
      <c r="F56" s="34"/>
      <c r="G56" s="34"/>
      <c r="H56" s="34"/>
      <c r="I56" s="34"/>
      <c r="J56" s="34"/>
      <c r="K56" s="34"/>
      <c r="L56" s="34"/>
      <c r="M56" s="34"/>
      <c r="N56" s="121"/>
      <c r="O56" s="34"/>
      <c r="P56" s="34"/>
      <c r="Q56" s="34"/>
      <c r="R56" s="34"/>
      <c r="S56" s="121"/>
      <c r="T56" s="70"/>
      <c r="U56" s="34"/>
      <c r="V56" s="121"/>
      <c r="W56" s="70"/>
      <c r="X56" s="34"/>
      <c r="Y56" s="34"/>
      <c r="Z56" s="121"/>
      <c r="AA56" s="34"/>
      <c r="AB56" s="34"/>
      <c r="AC56" s="121"/>
      <c r="AD56" s="34"/>
      <c r="AE56" s="34"/>
      <c r="AF56" s="121"/>
      <c r="AG56" s="34"/>
      <c r="AH56" s="34"/>
      <c r="AI56" s="121"/>
      <c r="AJ56" s="34"/>
      <c r="AK56" s="34"/>
      <c r="AL56" s="121"/>
      <c r="AM56" s="34"/>
      <c r="AN56" s="34"/>
      <c r="AO56" s="121"/>
      <c r="AP56" s="34"/>
      <c r="AQ56" s="34"/>
    </row>
    <row r="57" spans="3:43" x14ac:dyDescent="0.25">
      <c r="C57" s="71"/>
      <c r="D57" s="75"/>
      <c r="E57" s="75"/>
      <c r="F57" s="34"/>
      <c r="G57" s="34"/>
      <c r="H57" s="34"/>
      <c r="I57" s="34"/>
      <c r="J57" s="34"/>
      <c r="K57" s="34"/>
      <c r="L57" s="34"/>
      <c r="M57" s="34"/>
      <c r="N57" s="121"/>
      <c r="O57" s="34"/>
      <c r="P57" s="34"/>
      <c r="Q57" s="34"/>
      <c r="R57" s="34"/>
      <c r="S57" s="121"/>
      <c r="T57" s="70"/>
      <c r="U57" s="34"/>
      <c r="V57" s="121"/>
      <c r="W57" s="70"/>
      <c r="X57" s="34"/>
      <c r="Y57" s="34"/>
      <c r="Z57" s="121"/>
      <c r="AA57" s="34"/>
      <c r="AB57" s="34"/>
      <c r="AC57" s="121"/>
      <c r="AD57" s="34"/>
      <c r="AE57" s="34"/>
      <c r="AF57" s="121"/>
      <c r="AG57" s="34"/>
      <c r="AH57" s="34"/>
      <c r="AI57" s="121"/>
      <c r="AJ57" s="34"/>
      <c r="AK57" s="34"/>
      <c r="AL57" s="121"/>
      <c r="AM57" s="34"/>
      <c r="AN57" s="34"/>
      <c r="AO57" s="121"/>
      <c r="AP57" s="34"/>
      <c r="AQ57" s="34"/>
    </row>
    <row r="58" spans="3:43" x14ac:dyDescent="0.25">
      <c r="C58" s="71"/>
      <c r="D58" s="75"/>
      <c r="E58" s="75"/>
      <c r="F58" s="34"/>
      <c r="G58" s="34"/>
      <c r="H58" s="34"/>
      <c r="I58" s="34"/>
      <c r="J58" s="34"/>
      <c r="K58" s="34"/>
      <c r="L58" s="34"/>
      <c r="M58" s="34"/>
      <c r="N58" s="121"/>
      <c r="O58" s="34"/>
      <c r="P58" s="34"/>
      <c r="Q58" s="34"/>
      <c r="R58" s="34"/>
      <c r="S58" s="121"/>
      <c r="T58" s="70"/>
      <c r="U58" s="34"/>
      <c r="V58" s="121"/>
      <c r="W58" s="70"/>
      <c r="X58" s="34"/>
      <c r="Y58" s="34"/>
      <c r="Z58" s="121"/>
      <c r="AA58" s="34"/>
      <c r="AB58" s="34"/>
      <c r="AC58" s="121"/>
      <c r="AD58" s="34"/>
      <c r="AE58" s="34"/>
      <c r="AF58" s="121"/>
      <c r="AG58" s="34"/>
      <c r="AH58" s="34"/>
      <c r="AI58" s="121"/>
      <c r="AJ58" s="34"/>
      <c r="AK58" s="34"/>
      <c r="AL58" s="121"/>
      <c r="AM58" s="34"/>
      <c r="AN58" s="34"/>
      <c r="AO58" s="121"/>
      <c r="AP58" s="34"/>
      <c r="AQ58" s="34"/>
    </row>
    <row r="59" spans="3:43" x14ac:dyDescent="0.25">
      <c r="C59" s="71"/>
      <c r="D59" s="75"/>
      <c r="E59" s="75"/>
      <c r="F59" s="34"/>
      <c r="G59" s="34"/>
      <c r="H59" s="34"/>
      <c r="I59" s="34"/>
      <c r="J59" s="34"/>
      <c r="K59" s="34"/>
      <c r="L59" s="34"/>
      <c r="M59" s="34"/>
      <c r="N59" s="121"/>
      <c r="O59" s="34"/>
      <c r="P59" s="34"/>
      <c r="Q59" s="34"/>
      <c r="R59" s="34"/>
      <c r="S59" s="121"/>
      <c r="T59" s="70"/>
      <c r="U59" s="34"/>
      <c r="V59" s="121"/>
      <c r="W59" s="70"/>
      <c r="X59" s="34"/>
      <c r="Y59" s="34"/>
      <c r="Z59" s="121"/>
      <c r="AA59" s="34"/>
      <c r="AB59" s="34"/>
      <c r="AC59" s="121"/>
      <c r="AD59" s="34"/>
      <c r="AE59" s="34"/>
      <c r="AF59" s="121"/>
      <c r="AG59" s="34"/>
      <c r="AH59" s="34"/>
      <c r="AI59" s="121"/>
      <c r="AJ59" s="34"/>
      <c r="AK59" s="34"/>
      <c r="AL59" s="121"/>
      <c r="AM59" s="34"/>
      <c r="AN59" s="34"/>
      <c r="AO59" s="121"/>
      <c r="AP59" s="34"/>
      <c r="AQ59" s="34"/>
    </row>
    <row r="60" spans="3:43" x14ac:dyDescent="0.25">
      <c r="C60" s="71"/>
      <c r="D60" s="75"/>
      <c r="E60" s="75"/>
      <c r="F60" s="34"/>
      <c r="G60" s="34"/>
      <c r="H60" s="34"/>
      <c r="I60" s="34"/>
      <c r="J60" s="34"/>
      <c r="K60" s="34"/>
      <c r="L60" s="34"/>
      <c r="M60" s="34"/>
      <c r="N60" s="121"/>
      <c r="O60" s="34"/>
      <c r="P60" s="34"/>
      <c r="Q60" s="34"/>
      <c r="R60" s="34"/>
      <c r="S60" s="121"/>
      <c r="T60" s="70"/>
      <c r="U60" s="34"/>
      <c r="V60" s="121"/>
      <c r="W60" s="70"/>
      <c r="X60" s="34"/>
      <c r="Y60" s="34"/>
      <c r="Z60" s="121"/>
      <c r="AA60" s="34"/>
      <c r="AB60" s="34"/>
      <c r="AC60" s="121"/>
      <c r="AD60" s="34"/>
      <c r="AE60" s="34"/>
      <c r="AF60" s="121"/>
      <c r="AG60" s="34"/>
      <c r="AH60" s="34"/>
      <c r="AI60" s="121"/>
      <c r="AJ60" s="34"/>
      <c r="AK60" s="34"/>
      <c r="AL60" s="121"/>
      <c r="AM60" s="34"/>
      <c r="AN60" s="34"/>
      <c r="AO60" s="121"/>
      <c r="AP60" s="34"/>
      <c r="AQ60" s="34"/>
    </row>
    <row r="61" spans="3:43" x14ac:dyDescent="0.25">
      <c r="C61" s="33"/>
      <c r="D61" s="33"/>
      <c r="E61" s="33"/>
      <c r="F61" s="34"/>
      <c r="G61" s="34"/>
      <c r="H61" s="34"/>
      <c r="I61" s="34"/>
      <c r="J61" s="34"/>
      <c r="K61" s="34"/>
      <c r="L61" s="34"/>
      <c r="M61" s="34"/>
      <c r="N61" s="121"/>
      <c r="O61" s="34"/>
      <c r="P61" s="34"/>
      <c r="Q61" s="34"/>
      <c r="R61" s="34"/>
      <c r="S61" s="121"/>
      <c r="T61" s="70"/>
      <c r="U61" s="34"/>
      <c r="V61" s="121"/>
      <c r="W61" s="70"/>
      <c r="X61" s="34"/>
      <c r="Y61" s="34"/>
      <c r="Z61" s="121"/>
      <c r="AB61" s="34"/>
      <c r="AC61" s="121"/>
      <c r="AE61" s="34"/>
      <c r="AF61" s="121"/>
      <c r="AH61" s="34"/>
      <c r="AI61" s="121"/>
      <c r="AK61" s="34"/>
      <c r="AL61" s="121"/>
      <c r="AN61" s="34"/>
      <c r="AO61" s="121"/>
    </row>
    <row r="62" spans="3:43" x14ac:dyDescent="0.25">
      <c r="C62" s="33"/>
      <c r="D62" s="33"/>
      <c r="E62" s="33"/>
      <c r="F62" s="34"/>
      <c r="G62" s="34"/>
      <c r="H62" s="34"/>
      <c r="I62" s="34"/>
      <c r="J62" s="34"/>
      <c r="K62" s="34"/>
      <c r="L62" s="34"/>
      <c r="M62" s="34"/>
      <c r="N62" s="121"/>
      <c r="O62" s="34"/>
      <c r="P62" s="34"/>
      <c r="Q62" s="34"/>
      <c r="R62" s="34"/>
      <c r="S62" s="121"/>
      <c r="T62" s="70"/>
      <c r="U62" s="34"/>
      <c r="V62" s="121"/>
      <c r="W62" s="70"/>
      <c r="X62" s="34"/>
      <c r="Y62" s="34"/>
      <c r="Z62" s="121"/>
      <c r="AB62" s="34"/>
      <c r="AC62" s="121"/>
      <c r="AE62" s="34"/>
      <c r="AF62" s="121"/>
      <c r="AH62" s="34"/>
      <c r="AI62" s="121"/>
      <c r="AK62" s="34"/>
      <c r="AL62" s="121"/>
      <c r="AN62" s="34"/>
      <c r="AO62" s="121"/>
    </row>
    <row r="63" spans="3:43" x14ac:dyDescent="0.25">
      <c r="C63" s="33"/>
      <c r="D63" s="33"/>
      <c r="E63" s="33"/>
      <c r="F63" s="34"/>
      <c r="G63" s="34"/>
      <c r="H63" s="34"/>
      <c r="I63" s="34"/>
      <c r="J63" s="34"/>
      <c r="K63" s="34"/>
      <c r="L63" s="34"/>
      <c r="M63" s="34"/>
      <c r="N63" s="121"/>
      <c r="O63" s="34"/>
      <c r="P63" s="34"/>
      <c r="Q63" s="34"/>
      <c r="R63" s="34"/>
      <c r="S63" s="121"/>
      <c r="T63" s="70"/>
      <c r="U63" s="34"/>
      <c r="V63" s="121"/>
      <c r="W63" s="70"/>
      <c r="X63" s="34"/>
      <c r="Y63" s="34"/>
      <c r="Z63" s="121"/>
      <c r="AB63" s="34"/>
      <c r="AC63" s="121"/>
      <c r="AE63" s="34"/>
      <c r="AF63" s="121"/>
      <c r="AH63" s="34"/>
      <c r="AI63" s="121"/>
      <c r="AK63" s="34"/>
      <c r="AL63" s="121"/>
      <c r="AN63" s="34"/>
      <c r="AO63" s="121"/>
    </row>
    <row r="64" spans="3:43" x14ac:dyDescent="0.25">
      <c r="C64" s="33"/>
      <c r="D64" s="33"/>
      <c r="E64" s="33"/>
      <c r="F64" s="34"/>
      <c r="G64" s="34"/>
      <c r="H64" s="34"/>
      <c r="I64" s="34"/>
      <c r="J64" s="34"/>
      <c r="K64" s="34"/>
      <c r="L64" s="34"/>
      <c r="M64" s="34"/>
      <c r="N64" s="121"/>
      <c r="O64" s="34"/>
      <c r="P64" s="34"/>
      <c r="Q64" s="34"/>
      <c r="R64" s="34"/>
      <c r="S64" s="121"/>
      <c r="T64" s="70"/>
      <c r="U64" s="34"/>
      <c r="V64" s="121"/>
      <c r="W64" s="70"/>
      <c r="X64" s="34"/>
      <c r="Y64" s="34"/>
      <c r="Z64" s="121"/>
      <c r="AB64" s="34"/>
      <c r="AC64" s="121"/>
      <c r="AE64" s="34"/>
      <c r="AF64" s="121"/>
      <c r="AH64" s="34"/>
      <c r="AI64" s="121"/>
      <c r="AK64" s="34"/>
      <c r="AL64" s="121"/>
      <c r="AN64" s="34"/>
      <c r="AO64" s="121"/>
    </row>
    <row r="65" spans="3:44" x14ac:dyDescent="0.25">
      <c r="C65" s="33"/>
      <c r="D65" s="33"/>
      <c r="E65" s="33"/>
      <c r="F65" s="34"/>
      <c r="G65" s="34"/>
      <c r="H65" s="34"/>
      <c r="I65" s="34"/>
      <c r="J65" s="34"/>
      <c r="K65" s="34"/>
      <c r="L65" s="34"/>
      <c r="M65" s="34"/>
      <c r="N65" s="121"/>
      <c r="O65" s="34"/>
      <c r="P65" s="34"/>
      <c r="Q65" s="34"/>
      <c r="R65" s="34"/>
      <c r="S65" s="121"/>
      <c r="T65" s="70"/>
      <c r="U65" s="34"/>
      <c r="V65" s="121"/>
      <c r="W65" s="70"/>
      <c r="X65" s="34"/>
      <c r="Y65" s="34"/>
      <c r="Z65" s="121"/>
      <c r="AB65" s="34"/>
      <c r="AC65" s="121"/>
      <c r="AE65" s="34"/>
      <c r="AF65" s="121"/>
      <c r="AH65" s="34"/>
      <c r="AI65" s="121"/>
      <c r="AK65" s="34"/>
      <c r="AL65" s="121"/>
      <c r="AN65" s="34"/>
      <c r="AO65" s="121"/>
    </row>
    <row r="66" spans="3:44" x14ac:dyDescent="0.25">
      <c r="C66" s="33"/>
      <c r="D66" s="33"/>
      <c r="E66" s="33"/>
      <c r="F66" s="34"/>
      <c r="G66" s="34"/>
      <c r="H66" s="34"/>
      <c r="I66" s="34"/>
      <c r="J66" s="34"/>
      <c r="K66" s="34"/>
      <c r="L66" s="34"/>
      <c r="M66" s="34"/>
      <c r="N66" s="121"/>
      <c r="O66" s="34"/>
      <c r="P66" s="34"/>
      <c r="Q66" s="34"/>
      <c r="R66" s="34"/>
      <c r="S66" s="121"/>
      <c r="T66" s="70"/>
      <c r="U66" s="34"/>
      <c r="V66" s="121"/>
      <c r="W66" s="70"/>
      <c r="X66" s="34"/>
      <c r="Y66" s="34"/>
      <c r="Z66" s="121"/>
      <c r="AB66" s="34"/>
      <c r="AC66" s="121"/>
      <c r="AE66" s="34"/>
      <c r="AF66" s="121"/>
      <c r="AH66" s="34"/>
      <c r="AI66" s="121"/>
      <c r="AK66" s="34"/>
      <c r="AL66" s="121"/>
      <c r="AN66" s="34"/>
      <c r="AO66" s="121"/>
    </row>
    <row r="67" spans="3:44" ht="13.5" x14ac:dyDescent="0.25">
      <c r="C67" s="69"/>
      <c r="D67" s="69"/>
      <c r="E67" s="69"/>
      <c r="F67" s="34"/>
      <c r="G67" s="34"/>
      <c r="H67" s="34"/>
      <c r="I67" s="34"/>
      <c r="J67" s="34"/>
      <c r="K67" s="34"/>
      <c r="L67" s="34"/>
      <c r="M67" s="34"/>
      <c r="N67" s="121"/>
      <c r="O67" s="70"/>
      <c r="P67" s="34"/>
      <c r="Q67" s="70"/>
      <c r="R67" s="34"/>
      <c r="S67" s="121"/>
      <c r="T67" s="70"/>
      <c r="U67" s="34"/>
      <c r="V67" s="121"/>
      <c r="W67" s="70"/>
      <c r="X67" s="34"/>
      <c r="Y67" s="34"/>
      <c r="Z67" s="121"/>
      <c r="AA67" s="34"/>
      <c r="AB67" s="34"/>
      <c r="AC67" s="121"/>
      <c r="AD67" s="34"/>
      <c r="AE67" s="34"/>
      <c r="AF67" s="121"/>
      <c r="AG67" s="34"/>
      <c r="AH67" s="34"/>
      <c r="AI67" s="121"/>
      <c r="AJ67" s="34"/>
      <c r="AK67" s="34"/>
      <c r="AL67" s="121"/>
      <c r="AM67" s="34"/>
      <c r="AN67" s="34"/>
      <c r="AO67" s="121"/>
      <c r="AP67" s="34"/>
      <c r="AQ67" s="34"/>
    </row>
    <row r="68" spans="3:44" x14ac:dyDescent="0.25">
      <c r="C68" s="33"/>
      <c r="D68" s="33"/>
      <c r="E68" s="33"/>
      <c r="F68" s="34"/>
      <c r="G68" s="34"/>
      <c r="H68" s="34"/>
      <c r="I68" s="34"/>
      <c r="J68" s="34"/>
      <c r="K68" s="34"/>
      <c r="L68" s="34"/>
      <c r="M68" s="34"/>
      <c r="N68" s="121"/>
      <c r="O68" s="34"/>
      <c r="P68" s="34"/>
      <c r="Q68" s="34"/>
      <c r="R68" s="34"/>
      <c r="S68" s="121"/>
      <c r="T68" s="34"/>
      <c r="U68" s="34"/>
      <c r="V68" s="121"/>
      <c r="W68" s="34"/>
      <c r="X68" s="34"/>
      <c r="Y68" s="34"/>
      <c r="Z68" s="121"/>
      <c r="AA68" s="34"/>
      <c r="AB68" s="34"/>
      <c r="AC68" s="121"/>
      <c r="AD68" s="34"/>
      <c r="AE68" s="34"/>
      <c r="AF68" s="121"/>
      <c r="AG68" s="34"/>
      <c r="AH68" s="34"/>
      <c r="AI68" s="121"/>
      <c r="AJ68" s="34"/>
      <c r="AK68" s="34"/>
      <c r="AL68" s="121"/>
      <c r="AM68" s="34"/>
      <c r="AN68" s="34"/>
      <c r="AO68" s="121"/>
      <c r="AP68" s="34"/>
      <c r="AQ68" s="34"/>
    </row>
    <row r="69" spans="3:44" x14ac:dyDescent="0.25">
      <c r="C69" s="71"/>
      <c r="D69" s="33"/>
      <c r="E69" s="33"/>
      <c r="F69" s="34"/>
      <c r="G69" s="34"/>
      <c r="H69" s="34"/>
      <c r="I69" s="34"/>
      <c r="J69" s="34"/>
      <c r="K69" s="34"/>
      <c r="L69" s="34"/>
      <c r="M69" s="34"/>
      <c r="N69" s="121"/>
      <c r="O69" s="34"/>
      <c r="P69" s="34"/>
      <c r="Q69" s="34"/>
      <c r="R69" s="34"/>
      <c r="S69" s="121"/>
      <c r="T69" s="34"/>
      <c r="U69" s="34"/>
      <c r="V69" s="121"/>
      <c r="W69" s="34"/>
      <c r="X69" s="34"/>
      <c r="Y69" s="34"/>
      <c r="Z69" s="121"/>
      <c r="AA69" s="34"/>
      <c r="AB69" s="34"/>
      <c r="AC69" s="121"/>
      <c r="AD69" s="34"/>
      <c r="AE69" s="34"/>
      <c r="AF69" s="121"/>
      <c r="AG69" s="34"/>
      <c r="AH69" s="34"/>
      <c r="AI69" s="121"/>
      <c r="AJ69" s="34"/>
      <c r="AK69" s="34"/>
      <c r="AL69" s="121"/>
      <c r="AM69" s="34"/>
      <c r="AN69" s="34"/>
      <c r="AO69" s="121"/>
      <c r="AP69" s="34"/>
      <c r="AQ69" s="34"/>
    </row>
    <row r="70" spans="3:44" x14ac:dyDescent="0.25">
      <c r="C70" s="33"/>
      <c r="D70" s="33"/>
      <c r="E70" s="33"/>
      <c r="F70" s="34"/>
      <c r="G70" s="34"/>
      <c r="H70" s="34"/>
      <c r="I70" s="34"/>
      <c r="J70" s="34"/>
      <c r="K70" s="34"/>
      <c r="L70" s="34"/>
      <c r="M70" s="34"/>
      <c r="N70" s="121"/>
      <c r="O70" s="34"/>
      <c r="P70" s="34"/>
      <c r="Q70" s="34"/>
      <c r="R70" s="34"/>
      <c r="S70" s="121"/>
      <c r="T70" s="34"/>
      <c r="U70" s="34"/>
      <c r="V70" s="121"/>
      <c r="W70" s="34"/>
      <c r="X70" s="34"/>
      <c r="Y70" s="34"/>
      <c r="Z70" s="121"/>
      <c r="AA70" s="34"/>
      <c r="AB70" s="34"/>
      <c r="AC70" s="121"/>
      <c r="AD70" s="34"/>
      <c r="AE70" s="34"/>
      <c r="AF70" s="121"/>
      <c r="AG70" s="34"/>
      <c r="AH70" s="34"/>
      <c r="AI70" s="121"/>
      <c r="AJ70" s="34"/>
      <c r="AK70" s="34"/>
      <c r="AL70" s="121"/>
      <c r="AM70" s="34"/>
      <c r="AN70" s="34"/>
      <c r="AO70" s="121"/>
      <c r="AP70" s="34"/>
      <c r="AQ70" s="34"/>
    </row>
    <row r="71" spans="3:44" x14ac:dyDescent="0.25">
      <c r="C71" s="33"/>
      <c r="D71" s="33"/>
      <c r="E71" s="33"/>
      <c r="F71" s="34"/>
      <c r="G71" s="34"/>
      <c r="H71" s="34"/>
      <c r="I71" s="34"/>
      <c r="J71" s="34"/>
      <c r="K71" s="34"/>
      <c r="L71" s="34"/>
      <c r="M71" s="34"/>
      <c r="N71" s="121"/>
      <c r="O71" s="34"/>
      <c r="P71" s="34"/>
      <c r="Q71" s="34"/>
      <c r="R71" s="34"/>
      <c r="S71" s="121"/>
      <c r="T71" s="34"/>
      <c r="U71" s="34"/>
      <c r="V71" s="121"/>
      <c r="W71" s="34"/>
      <c r="X71" s="34"/>
      <c r="Y71" s="34"/>
      <c r="Z71" s="121"/>
      <c r="AA71" s="34"/>
      <c r="AB71" s="34"/>
      <c r="AC71" s="121"/>
      <c r="AD71" s="34"/>
      <c r="AE71" s="34"/>
      <c r="AF71" s="121"/>
      <c r="AG71" s="34"/>
      <c r="AH71" s="34"/>
      <c r="AI71" s="121"/>
      <c r="AJ71" s="34"/>
      <c r="AK71" s="34"/>
      <c r="AL71" s="121"/>
      <c r="AM71" s="34"/>
      <c r="AN71" s="34"/>
      <c r="AO71" s="121"/>
      <c r="AP71" s="34"/>
      <c r="AQ71" s="34"/>
    </row>
    <row r="72" spans="3:44" x14ac:dyDescent="0.25">
      <c r="C72" s="33"/>
      <c r="D72" s="33"/>
      <c r="E72" s="33"/>
      <c r="F72" s="34"/>
      <c r="G72" s="34"/>
      <c r="H72" s="34"/>
      <c r="I72" s="34"/>
      <c r="J72" s="34"/>
      <c r="K72" s="34"/>
      <c r="L72" s="34"/>
      <c r="M72" s="34"/>
      <c r="N72" s="121"/>
      <c r="O72" s="34"/>
      <c r="P72" s="34"/>
      <c r="Q72" s="34"/>
      <c r="R72" s="34"/>
      <c r="S72" s="121"/>
      <c r="T72" s="34"/>
      <c r="U72" s="34"/>
      <c r="V72" s="121"/>
      <c r="W72" s="34"/>
      <c r="X72" s="34"/>
      <c r="Y72" s="34"/>
      <c r="Z72" s="121"/>
      <c r="AA72" s="34"/>
      <c r="AB72" s="34"/>
      <c r="AC72" s="121"/>
      <c r="AD72" s="34"/>
      <c r="AE72" s="34"/>
      <c r="AF72" s="121"/>
      <c r="AG72" s="34"/>
      <c r="AH72" s="34"/>
      <c r="AI72" s="121"/>
      <c r="AJ72" s="34"/>
      <c r="AK72" s="34"/>
      <c r="AL72" s="121"/>
      <c r="AM72" s="34"/>
      <c r="AN72" s="34"/>
      <c r="AO72" s="121"/>
      <c r="AP72" s="34"/>
      <c r="AQ72" s="34"/>
    </row>
    <row r="73" spans="3:44" x14ac:dyDescent="0.25">
      <c r="C73" s="33"/>
      <c r="D73" s="33"/>
      <c r="E73" s="33"/>
      <c r="F73" s="34"/>
      <c r="G73" s="34"/>
      <c r="H73" s="34"/>
      <c r="I73" s="34"/>
      <c r="J73" s="34"/>
      <c r="K73" s="34"/>
      <c r="L73" s="34"/>
      <c r="M73" s="34"/>
      <c r="N73" s="121"/>
      <c r="O73" s="34"/>
      <c r="P73" s="76"/>
      <c r="Q73" s="34"/>
      <c r="R73" s="34"/>
      <c r="S73" s="121"/>
      <c r="T73" s="34"/>
      <c r="U73" s="34"/>
      <c r="V73" s="121"/>
      <c r="W73" s="34"/>
      <c r="X73" s="34"/>
      <c r="Y73" s="34"/>
      <c r="Z73" s="121"/>
      <c r="AA73" s="34"/>
      <c r="AB73" s="34"/>
      <c r="AC73" s="121"/>
      <c r="AD73" s="34"/>
      <c r="AE73" s="34"/>
      <c r="AF73" s="121"/>
      <c r="AG73" s="34"/>
      <c r="AH73" s="34"/>
      <c r="AI73" s="121"/>
      <c r="AJ73" s="34"/>
      <c r="AK73" s="34"/>
      <c r="AL73" s="121"/>
      <c r="AM73" s="34"/>
      <c r="AN73" s="34"/>
      <c r="AO73" s="121"/>
      <c r="AP73" s="34"/>
      <c r="AQ73" s="34"/>
    </row>
    <row r="74" spans="3:44" x14ac:dyDescent="0.25">
      <c r="C74" s="33"/>
      <c r="D74" s="33"/>
      <c r="E74" s="33"/>
      <c r="F74" s="34"/>
      <c r="G74" s="34"/>
      <c r="H74" s="34"/>
      <c r="I74" s="34"/>
      <c r="J74" s="34"/>
      <c r="K74" s="34"/>
      <c r="L74" s="34"/>
      <c r="M74" s="34"/>
      <c r="N74" s="121"/>
      <c r="O74" s="34"/>
      <c r="P74" s="76"/>
      <c r="Q74" s="34"/>
      <c r="R74" s="34"/>
      <c r="S74" s="121"/>
      <c r="T74" s="34"/>
      <c r="U74" s="34"/>
      <c r="V74" s="121"/>
      <c r="W74" s="34"/>
      <c r="X74" s="34"/>
      <c r="Y74" s="34"/>
      <c r="Z74" s="121"/>
      <c r="AA74" s="34"/>
      <c r="AB74" s="34"/>
      <c r="AC74" s="121"/>
      <c r="AD74" s="34"/>
      <c r="AE74" s="34"/>
      <c r="AF74" s="121"/>
      <c r="AG74" s="34"/>
      <c r="AH74" s="34"/>
      <c r="AI74" s="121"/>
      <c r="AJ74" s="34"/>
      <c r="AK74" s="34"/>
      <c r="AL74" s="121"/>
      <c r="AM74" s="34"/>
      <c r="AN74" s="34"/>
      <c r="AO74" s="121"/>
      <c r="AP74" s="34"/>
      <c r="AQ74" s="34"/>
    </row>
    <row r="75" spans="3:44" x14ac:dyDescent="0.25">
      <c r="C75" s="33"/>
      <c r="D75" s="33"/>
      <c r="E75" s="33"/>
      <c r="F75" s="34"/>
      <c r="G75" s="34"/>
      <c r="H75" s="34"/>
      <c r="I75" s="34"/>
      <c r="J75" s="34"/>
      <c r="K75" s="34"/>
      <c r="L75" s="34"/>
      <c r="M75" s="34"/>
      <c r="N75" s="121"/>
      <c r="O75" s="34"/>
      <c r="P75" s="76"/>
      <c r="Q75" s="34"/>
      <c r="R75" s="34"/>
      <c r="S75" s="121"/>
      <c r="T75" s="34"/>
      <c r="U75" s="34"/>
      <c r="V75" s="121"/>
      <c r="W75" s="34"/>
      <c r="X75" s="34"/>
      <c r="Y75" s="34"/>
      <c r="Z75" s="121"/>
      <c r="AA75" s="34"/>
      <c r="AB75" s="34"/>
      <c r="AC75" s="121"/>
      <c r="AD75" s="34"/>
      <c r="AE75" s="34"/>
      <c r="AF75" s="121"/>
      <c r="AG75" s="34"/>
      <c r="AH75" s="34"/>
      <c r="AI75" s="121"/>
      <c r="AJ75" s="34"/>
      <c r="AK75" s="34"/>
      <c r="AL75" s="121"/>
      <c r="AM75" s="34"/>
      <c r="AN75" s="34"/>
      <c r="AO75" s="121"/>
      <c r="AP75" s="34"/>
      <c r="AQ75" s="34"/>
    </row>
    <row r="76" spans="3:44" x14ac:dyDescent="0.25">
      <c r="C76" s="33"/>
      <c r="D76" s="33"/>
      <c r="E76" s="33"/>
      <c r="F76" s="34"/>
      <c r="G76" s="34"/>
      <c r="H76" s="34"/>
      <c r="I76" s="34"/>
      <c r="J76" s="34"/>
      <c r="K76" s="34"/>
      <c r="L76" s="34"/>
      <c r="M76" s="34"/>
      <c r="N76" s="121"/>
      <c r="O76" s="34"/>
      <c r="P76" s="76"/>
      <c r="Q76" s="34"/>
      <c r="R76" s="34"/>
      <c r="S76" s="121"/>
      <c r="T76" s="34"/>
      <c r="U76" s="34"/>
      <c r="V76" s="121"/>
      <c r="W76" s="34"/>
      <c r="X76" s="34"/>
      <c r="Y76" s="34"/>
      <c r="Z76" s="121"/>
      <c r="AA76" s="34"/>
      <c r="AB76" s="34"/>
      <c r="AC76" s="121"/>
      <c r="AD76" s="34"/>
      <c r="AE76" s="34"/>
      <c r="AF76" s="121"/>
      <c r="AG76" s="34"/>
      <c r="AH76" s="34"/>
      <c r="AI76" s="121"/>
      <c r="AJ76" s="34"/>
      <c r="AK76" s="34"/>
      <c r="AL76" s="121"/>
      <c r="AM76" s="34"/>
      <c r="AN76" s="34"/>
      <c r="AO76" s="121"/>
      <c r="AP76" s="34"/>
      <c r="AQ76" s="34"/>
      <c r="AR76" s="34"/>
    </row>
    <row r="77" spans="3:44" x14ac:dyDescent="0.25">
      <c r="C77" s="33"/>
      <c r="D77" s="33"/>
      <c r="E77" s="33"/>
      <c r="F77" s="34"/>
      <c r="G77" s="34"/>
      <c r="H77" s="34"/>
      <c r="I77" s="34"/>
      <c r="J77" s="34"/>
      <c r="K77" s="34"/>
      <c r="L77" s="34"/>
      <c r="M77" s="34"/>
      <c r="N77" s="121"/>
      <c r="O77" s="34"/>
      <c r="P77" s="76"/>
      <c r="Q77" s="34"/>
      <c r="R77" s="34"/>
      <c r="S77" s="121"/>
      <c r="T77" s="34"/>
      <c r="U77" s="34"/>
      <c r="V77" s="121"/>
      <c r="W77" s="34"/>
      <c r="X77" s="34"/>
      <c r="Y77" s="34"/>
      <c r="Z77" s="121"/>
      <c r="AA77" s="34"/>
      <c r="AB77" s="34"/>
      <c r="AC77" s="121"/>
      <c r="AD77" s="34"/>
      <c r="AE77" s="34"/>
      <c r="AF77" s="121"/>
      <c r="AG77" s="34"/>
      <c r="AH77" s="34"/>
      <c r="AI77" s="121"/>
      <c r="AJ77" s="34"/>
      <c r="AK77" s="34"/>
      <c r="AL77" s="121"/>
      <c r="AM77" s="34"/>
      <c r="AN77" s="34"/>
      <c r="AO77" s="121"/>
      <c r="AP77" s="34"/>
      <c r="AQ77" s="34"/>
      <c r="AR77" s="34"/>
    </row>
    <row r="78" spans="3:44" x14ac:dyDescent="0.25">
      <c r="C78" s="33"/>
      <c r="D78" s="33"/>
      <c r="E78" s="33"/>
      <c r="F78" s="34"/>
      <c r="G78" s="34"/>
      <c r="H78" s="34"/>
      <c r="I78" s="34"/>
      <c r="J78" s="34"/>
      <c r="K78" s="34"/>
      <c r="L78" s="34"/>
      <c r="M78" s="34"/>
      <c r="N78" s="121"/>
      <c r="O78" s="34"/>
      <c r="P78" s="76"/>
      <c r="Q78" s="34"/>
      <c r="R78" s="34"/>
      <c r="S78" s="121"/>
      <c r="T78" s="34"/>
      <c r="U78" s="34"/>
      <c r="V78" s="121"/>
      <c r="W78" s="34"/>
      <c r="X78" s="34"/>
      <c r="Y78" s="34"/>
      <c r="Z78" s="121"/>
      <c r="AB78" s="34"/>
      <c r="AC78" s="121"/>
      <c r="AE78" s="34"/>
      <c r="AF78" s="121"/>
      <c r="AH78" s="34"/>
      <c r="AI78" s="121"/>
      <c r="AK78" s="34"/>
      <c r="AL78" s="121"/>
      <c r="AN78" s="34"/>
      <c r="AO78" s="121"/>
      <c r="AR78" s="34"/>
    </row>
    <row r="79" spans="3:44" x14ac:dyDescent="0.25">
      <c r="C79" s="33"/>
      <c r="D79" s="33"/>
      <c r="E79" s="33"/>
      <c r="F79" s="34"/>
      <c r="G79" s="34"/>
      <c r="H79" s="34"/>
      <c r="I79" s="34"/>
      <c r="J79" s="34"/>
      <c r="K79" s="34"/>
      <c r="L79" s="34"/>
      <c r="M79" s="34"/>
      <c r="N79" s="121"/>
      <c r="O79" s="34"/>
      <c r="P79" s="76"/>
      <c r="Q79" s="34"/>
      <c r="R79" s="34"/>
      <c r="S79" s="121"/>
      <c r="T79" s="34"/>
      <c r="U79" s="34"/>
      <c r="V79" s="121"/>
      <c r="W79" s="34"/>
      <c r="X79" s="34"/>
      <c r="Y79" s="34"/>
      <c r="Z79" s="121"/>
      <c r="AB79" s="34"/>
      <c r="AC79" s="121"/>
      <c r="AE79" s="34"/>
      <c r="AF79" s="121"/>
      <c r="AH79" s="34"/>
      <c r="AI79" s="121"/>
      <c r="AK79" s="34"/>
      <c r="AL79" s="121"/>
      <c r="AN79" s="34"/>
      <c r="AO79" s="121"/>
      <c r="AR79" s="34"/>
    </row>
    <row r="80" spans="3:44" x14ac:dyDescent="0.25">
      <c r="C80" s="33"/>
      <c r="D80" s="33"/>
      <c r="E80" s="33"/>
      <c r="F80" s="34"/>
      <c r="G80" s="34"/>
      <c r="H80" s="34"/>
      <c r="I80" s="34"/>
      <c r="J80" s="34"/>
      <c r="K80" s="34"/>
      <c r="L80" s="34"/>
      <c r="M80" s="34"/>
      <c r="N80" s="121"/>
      <c r="O80" s="34"/>
      <c r="P80" s="76"/>
      <c r="Q80" s="34"/>
      <c r="R80" s="34"/>
      <c r="S80" s="121"/>
      <c r="T80" s="34"/>
      <c r="U80" s="34"/>
      <c r="V80" s="121"/>
      <c r="W80" s="34"/>
      <c r="X80" s="34"/>
      <c r="Y80" s="34"/>
      <c r="Z80" s="121"/>
      <c r="AB80" s="34"/>
      <c r="AC80" s="121"/>
      <c r="AE80" s="34"/>
      <c r="AF80" s="121"/>
      <c r="AH80" s="34"/>
      <c r="AI80" s="121"/>
      <c r="AK80" s="34"/>
      <c r="AL80" s="121"/>
      <c r="AN80" s="34"/>
      <c r="AO80" s="121"/>
    </row>
    <row r="81" spans="3:44" x14ac:dyDescent="0.25">
      <c r="C81" s="33"/>
      <c r="D81" s="33"/>
      <c r="E81" s="33"/>
      <c r="F81" s="34"/>
      <c r="G81" s="34"/>
      <c r="H81" s="34"/>
      <c r="I81" s="34"/>
      <c r="J81" s="34"/>
      <c r="K81" s="34"/>
      <c r="L81" s="34"/>
      <c r="M81" s="34"/>
      <c r="N81" s="121"/>
      <c r="O81" s="34"/>
      <c r="P81" s="76"/>
      <c r="Q81" s="34"/>
      <c r="R81" s="34"/>
      <c r="S81" s="121"/>
      <c r="T81" s="34"/>
      <c r="U81" s="34"/>
      <c r="V81" s="121"/>
      <c r="W81" s="34"/>
      <c r="X81" s="77"/>
      <c r="Y81" s="34"/>
      <c r="Z81" s="121"/>
      <c r="AA81" s="77"/>
      <c r="AB81" s="34"/>
      <c r="AC81" s="121"/>
      <c r="AD81" s="77"/>
      <c r="AE81" s="34"/>
      <c r="AF81" s="121"/>
      <c r="AG81" s="77"/>
      <c r="AH81" s="34"/>
      <c r="AI81" s="121"/>
      <c r="AJ81" s="77"/>
      <c r="AK81" s="34"/>
      <c r="AL81" s="121"/>
      <c r="AM81" s="77"/>
      <c r="AN81" s="34"/>
      <c r="AO81" s="121"/>
      <c r="AP81" s="77"/>
      <c r="AQ81" s="77"/>
      <c r="AR81" s="77"/>
    </row>
    <row r="82" spans="3:44" x14ac:dyDescent="0.25">
      <c r="C82" s="33"/>
      <c r="D82" s="33"/>
      <c r="E82" s="33"/>
      <c r="F82" s="34"/>
      <c r="G82" s="34"/>
      <c r="H82" s="34"/>
      <c r="I82" s="34"/>
      <c r="J82" s="34"/>
      <c r="K82" s="34"/>
      <c r="L82" s="34"/>
      <c r="M82" s="34"/>
      <c r="N82" s="121"/>
      <c r="O82" s="34"/>
      <c r="P82" s="76"/>
      <c r="Q82" s="34"/>
      <c r="R82" s="34"/>
      <c r="S82" s="121"/>
      <c r="T82" s="34"/>
      <c r="U82" s="34"/>
      <c r="V82" s="121"/>
      <c r="W82" s="34"/>
      <c r="X82" s="34"/>
      <c r="Y82" s="34"/>
      <c r="Z82" s="121"/>
      <c r="AA82" s="34"/>
      <c r="AB82" s="34"/>
      <c r="AC82" s="121"/>
      <c r="AD82" s="34"/>
      <c r="AE82" s="34"/>
      <c r="AF82" s="121"/>
      <c r="AG82" s="34"/>
      <c r="AH82" s="34"/>
      <c r="AI82" s="121"/>
      <c r="AJ82" s="34"/>
      <c r="AK82" s="34"/>
      <c r="AL82" s="121"/>
      <c r="AM82" s="34"/>
      <c r="AN82" s="34"/>
      <c r="AO82" s="121"/>
      <c r="AP82" s="34"/>
      <c r="AQ82" s="34"/>
      <c r="AR82" s="34"/>
    </row>
    <row r="83" spans="3:44" ht="13.5" x14ac:dyDescent="0.25">
      <c r="C83" s="69"/>
      <c r="D83" s="69"/>
      <c r="E83" s="69"/>
      <c r="F83" s="34"/>
      <c r="G83" s="34"/>
      <c r="H83" s="34"/>
      <c r="I83" s="34"/>
      <c r="J83" s="34"/>
      <c r="K83" s="34"/>
      <c r="L83" s="34"/>
      <c r="M83" s="34"/>
      <c r="N83" s="121"/>
      <c r="O83" s="34"/>
      <c r="P83" s="76"/>
      <c r="Q83" s="34"/>
      <c r="R83" s="34"/>
      <c r="S83" s="121"/>
      <c r="T83" s="34"/>
      <c r="U83" s="34"/>
      <c r="V83" s="121"/>
      <c r="W83" s="34"/>
      <c r="X83" s="34"/>
      <c r="Y83" s="34"/>
      <c r="Z83" s="121"/>
      <c r="AA83" s="34"/>
      <c r="AB83" s="34"/>
      <c r="AC83" s="121"/>
      <c r="AD83" s="34"/>
      <c r="AE83" s="34"/>
      <c r="AF83" s="121"/>
      <c r="AG83" s="34"/>
      <c r="AH83" s="34"/>
      <c r="AI83" s="121"/>
      <c r="AJ83" s="34"/>
      <c r="AK83" s="34"/>
      <c r="AL83" s="121"/>
      <c r="AM83" s="34"/>
      <c r="AN83" s="34"/>
      <c r="AO83" s="121"/>
      <c r="AP83" s="34"/>
      <c r="AQ83" s="34"/>
      <c r="AR83" s="34"/>
    </row>
    <row r="84" spans="3:44" x14ac:dyDescent="0.25">
      <c r="C84" s="33"/>
      <c r="D84" s="33"/>
      <c r="E84" s="33"/>
      <c r="F84" s="34"/>
      <c r="G84" s="34"/>
      <c r="H84" s="34"/>
      <c r="I84" s="34"/>
      <c r="J84" s="34"/>
      <c r="K84" s="34"/>
      <c r="L84" s="34"/>
      <c r="M84" s="34"/>
      <c r="N84" s="121"/>
      <c r="O84" s="34"/>
      <c r="P84" s="76"/>
      <c r="Q84" s="34"/>
      <c r="R84" s="34"/>
      <c r="S84" s="121"/>
      <c r="T84" s="34"/>
      <c r="U84" s="34"/>
      <c r="V84" s="121"/>
      <c r="W84" s="34"/>
      <c r="X84" s="34"/>
      <c r="Y84" s="34"/>
      <c r="Z84" s="121"/>
      <c r="AA84" s="34"/>
      <c r="AB84" s="34"/>
      <c r="AC84" s="121"/>
      <c r="AD84" s="34"/>
      <c r="AE84" s="34"/>
      <c r="AF84" s="121"/>
      <c r="AG84" s="34"/>
      <c r="AH84" s="34"/>
      <c r="AI84" s="121"/>
      <c r="AJ84" s="34"/>
      <c r="AK84" s="34"/>
      <c r="AL84" s="121"/>
      <c r="AM84" s="34"/>
      <c r="AN84" s="34"/>
      <c r="AO84" s="121"/>
      <c r="AP84" s="34"/>
      <c r="AQ84" s="34"/>
      <c r="AR84" s="34"/>
    </row>
    <row r="85" spans="3:44" x14ac:dyDescent="0.25">
      <c r="C85" s="33"/>
      <c r="D85" s="33"/>
      <c r="E85" s="33"/>
      <c r="F85" s="34"/>
      <c r="G85" s="34"/>
      <c r="H85" s="34"/>
      <c r="I85" s="34"/>
      <c r="J85" s="34"/>
      <c r="K85" s="34"/>
      <c r="L85" s="34"/>
      <c r="M85" s="34"/>
      <c r="N85" s="121"/>
      <c r="O85" s="34"/>
      <c r="P85" s="76"/>
      <c r="Q85" s="34"/>
      <c r="R85" s="34"/>
      <c r="S85" s="121"/>
      <c r="T85" s="34"/>
      <c r="U85" s="34"/>
      <c r="V85" s="121"/>
      <c r="W85" s="34"/>
      <c r="X85" s="34"/>
      <c r="Y85" s="34"/>
      <c r="Z85" s="121"/>
      <c r="AA85" s="34"/>
      <c r="AB85" s="34"/>
      <c r="AC85" s="121"/>
      <c r="AD85" s="34"/>
      <c r="AE85" s="34"/>
      <c r="AF85" s="121"/>
      <c r="AG85" s="34"/>
      <c r="AH85" s="34"/>
      <c r="AI85" s="121"/>
      <c r="AJ85" s="34"/>
      <c r="AK85" s="34"/>
      <c r="AL85" s="121"/>
      <c r="AM85" s="34"/>
      <c r="AN85" s="34"/>
      <c r="AO85" s="121"/>
      <c r="AP85" s="34"/>
      <c r="AQ85" s="34"/>
      <c r="AR85" s="34"/>
    </row>
    <row r="86" spans="3:44" x14ac:dyDescent="0.25">
      <c r="C86" s="33"/>
      <c r="D86" s="33"/>
      <c r="E86" s="33"/>
      <c r="F86" s="34"/>
      <c r="G86" s="34"/>
      <c r="H86" s="34"/>
      <c r="I86" s="34"/>
      <c r="J86" s="34"/>
      <c r="K86" s="34"/>
      <c r="L86" s="34"/>
      <c r="M86" s="34"/>
      <c r="N86" s="121"/>
      <c r="O86" s="34"/>
      <c r="P86" s="76"/>
      <c r="Q86" s="34"/>
      <c r="R86" s="34"/>
      <c r="S86" s="121"/>
      <c r="T86" s="34"/>
      <c r="U86" s="34"/>
      <c r="V86" s="121"/>
      <c r="W86" s="34"/>
      <c r="X86" s="34"/>
      <c r="Y86" s="34"/>
      <c r="Z86" s="121"/>
      <c r="AA86" s="34"/>
      <c r="AB86" s="34"/>
      <c r="AC86" s="121"/>
      <c r="AD86" s="34"/>
      <c r="AE86" s="34"/>
      <c r="AF86" s="121"/>
      <c r="AG86" s="34"/>
      <c r="AH86" s="34"/>
      <c r="AI86" s="121"/>
      <c r="AJ86" s="34"/>
      <c r="AK86" s="34"/>
      <c r="AL86" s="121"/>
      <c r="AM86" s="34"/>
      <c r="AN86" s="34"/>
      <c r="AO86" s="121"/>
      <c r="AP86" s="34"/>
      <c r="AQ86" s="34"/>
      <c r="AR86" s="34"/>
    </row>
    <row r="87" spans="3:44" x14ac:dyDescent="0.25">
      <c r="C87" s="33"/>
      <c r="D87" s="33"/>
      <c r="E87" s="33"/>
      <c r="F87" s="34"/>
      <c r="G87" s="34"/>
      <c r="H87" s="34"/>
      <c r="I87" s="34"/>
      <c r="J87" s="34"/>
      <c r="K87" s="34"/>
      <c r="L87" s="34"/>
      <c r="M87" s="34"/>
      <c r="N87" s="121"/>
      <c r="O87" s="34"/>
      <c r="P87" s="76"/>
      <c r="Q87" s="34"/>
      <c r="R87" s="34"/>
      <c r="S87" s="121"/>
      <c r="T87" s="34"/>
      <c r="U87" s="34"/>
      <c r="V87" s="121"/>
      <c r="W87" s="34"/>
      <c r="X87" s="34"/>
      <c r="Y87" s="34"/>
      <c r="Z87" s="121"/>
      <c r="AA87" s="34"/>
      <c r="AB87" s="34"/>
      <c r="AC87" s="121"/>
      <c r="AD87" s="34"/>
      <c r="AE87" s="34"/>
      <c r="AF87" s="121"/>
      <c r="AG87" s="34"/>
      <c r="AH87" s="34"/>
      <c r="AI87" s="121"/>
      <c r="AJ87" s="34"/>
      <c r="AK87" s="34"/>
      <c r="AL87" s="121"/>
      <c r="AM87" s="34"/>
      <c r="AN87" s="34"/>
      <c r="AO87" s="121"/>
      <c r="AP87" s="34"/>
      <c r="AQ87" s="34"/>
      <c r="AR87" s="34"/>
    </row>
    <row r="88" spans="3:44" x14ac:dyDescent="0.25">
      <c r="C88" s="33"/>
      <c r="D88" s="33"/>
      <c r="E88" s="33"/>
      <c r="F88" s="34"/>
      <c r="G88" s="34"/>
      <c r="H88" s="34"/>
      <c r="I88" s="34"/>
      <c r="J88" s="34"/>
      <c r="K88" s="34"/>
      <c r="L88" s="34"/>
      <c r="M88" s="34"/>
      <c r="N88" s="121"/>
      <c r="O88" s="34"/>
      <c r="P88" s="76"/>
      <c r="Q88" s="34"/>
      <c r="R88" s="34"/>
      <c r="S88" s="121"/>
      <c r="T88" s="34"/>
      <c r="U88" s="34"/>
      <c r="V88" s="121"/>
      <c r="W88" s="34"/>
      <c r="X88" s="34"/>
      <c r="Y88" s="34"/>
      <c r="Z88" s="121"/>
      <c r="AA88" s="34"/>
      <c r="AB88" s="34"/>
      <c r="AC88" s="121"/>
      <c r="AD88" s="34"/>
      <c r="AE88" s="34"/>
      <c r="AF88" s="121"/>
      <c r="AG88" s="34"/>
      <c r="AH88" s="34"/>
      <c r="AI88" s="121"/>
      <c r="AJ88" s="34"/>
      <c r="AK88" s="34"/>
      <c r="AL88" s="121"/>
      <c r="AM88" s="34"/>
      <c r="AN88" s="34"/>
      <c r="AO88" s="121"/>
      <c r="AP88" s="34"/>
      <c r="AQ88" s="34"/>
      <c r="AR88" s="34"/>
    </row>
    <row r="89" spans="3:44" x14ac:dyDescent="0.25">
      <c r="C89" s="33"/>
      <c r="D89" s="33"/>
      <c r="E89" s="33"/>
      <c r="F89" s="34"/>
      <c r="G89" s="34"/>
      <c r="H89" s="34"/>
      <c r="I89" s="34"/>
      <c r="J89" s="34"/>
      <c r="K89" s="34"/>
      <c r="L89" s="34"/>
      <c r="M89" s="34"/>
      <c r="N89" s="121"/>
      <c r="O89" s="34"/>
      <c r="P89" s="76"/>
      <c r="Q89" s="34"/>
      <c r="R89" s="34"/>
      <c r="S89" s="121"/>
      <c r="T89" s="34"/>
      <c r="U89" s="34"/>
      <c r="V89" s="121"/>
      <c r="W89" s="34"/>
      <c r="X89" s="34"/>
      <c r="Y89" s="34"/>
      <c r="Z89" s="121"/>
      <c r="AA89" s="34"/>
      <c r="AB89" s="34"/>
      <c r="AC89" s="121"/>
      <c r="AD89" s="34"/>
      <c r="AE89" s="34"/>
      <c r="AF89" s="121"/>
      <c r="AG89" s="34"/>
      <c r="AH89" s="34"/>
      <c r="AI89" s="121"/>
      <c r="AJ89" s="34"/>
      <c r="AK89" s="34"/>
      <c r="AL89" s="121"/>
      <c r="AM89" s="34"/>
      <c r="AN89" s="34"/>
      <c r="AO89" s="121"/>
      <c r="AP89" s="34"/>
      <c r="AQ89" s="34"/>
      <c r="AR89" s="34"/>
    </row>
    <row r="90" spans="3:44" x14ac:dyDescent="0.25">
      <c r="C90" s="33"/>
      <c r="D90" s="33"/>
      <c r="E90" s="33"/>
      <c r="F90" s="34"/>
      <c r="G90" s="34"/>
      <c r="H90" s="34"/>
      <c r="I90" s="34"/>
      <c r="J90" s="34"/>
      <c r="K90" s="34"/>
      <c r="L90" s="34"/>
      <c r="M90" s="34"/>
      <c r="N90" s="121"/>
      <c r="O90" s="34"/>
      <c r="P90" s="76"/>
      <c r="Q90" s="34"/>
      <c r="R90" s="34"/>
      <c r="S90" s="121"/>
      <c r="T90" s="34"/>
      <c r="U90" s="34"/>
      <c r="V90" s="121"/>
      <c r="W90" s="34"/>
      <c r="X90" s="34"/>
      <c r="Y90" s="34"/>
      <c r="Z90" s="121"/>
      <c r="AA90" s="34"/>
      <c r="AB90" s="34"/>
      <c r="AC90" s="121"/>
      <c r="AD90" s="34"/>
      <c r="AE90" s="34"/>
      <c r="AF90" s="121"/>
      <c r="AG90" s="34"/>
      <c r="AH90" s="34"/>
      <c r="AI90" s="121"/>
      <c r="AJ90" s="34"/>
      <c r="AK90" s="34"/>
      <c r="AL90" s="121"/>
      <c r="AM90" s="34"/>
      <c r="AN90" s="34"/>
      <c r="AO90" s="121"/>
      <c r="AP90" s="34"/>
      <c r="AQ90" s="34"/>
      <c r="AR90" s="34"/>
    </row>
    <row r="91" spans="3:44" x14ac:dyDescent="0.25">
      <c r="C91" s="33"/>
      <c r="D91" s="33"/>
      <c r="E91" s="33"/>
      <c r="F91" s="34"/>
      <c r="G91" s="34"/>
      <c r="H91" s="34"/>
      <c r="I91" s="34"/>
      <c r="J91" s="34"/>
      <c r="K91" s="34"/>
      <c r="L91" s="34"/>
      <c r="M91" s="34"/>
      <c r="N91" s="121"/>
      <c r="O91" s="34"/>
      <c r="P91" s="76"/>
      <c r="Q91" s="34"/>
      <c r="R91" s="34"/>
      <c r="S91" s="121"/>
      <c r="T91" s="34"/>
      <c r="U91" s="34"/>
      <c r="V91" s="121"/>
      <c r="W91" s="34"/>
      <c r="X91" s="34"/>
      <c r="Y91" s="34"/>
      <c r="Z91" s="121"/>
      <c r="AA91" s="34"/>
      <c r="AB91" s="34"/>
      <c r="AC91" s="121"/>
      <c r="AD91" s="34"/>
      <c r="AE91" s="34"/>
      <c r="AF91" s="121"/>
      <c r="AG91" s="34"/>
      <c r="AH91" s="34"/>
      <c r="AI91" s="121"/>
      <c r="AJ91" s="34"/>
      <c r="AK91" s="34"/>
      <c r="AL91" s="121"/>
      <c r="AM91" s="34"/>
      <c r="AN91" s="34"/>
      <c r="AO91" s="121"/>
      <c r="AP91" s="34"/>
      <c r="AQ91" s="34"/>
      <c r="AR91" s="34"/>
    </row>
    <row r="92" spans="3:44" x14ac:dyDescent="0.25">
      <c r="C92" s="33"/>
      <c r="D92" s="33"/>
      <c r="E92" s="33"/>
      <c r="F92" s="34"/>
      <c r="G92" s="34"/>
      <c r="H92" s="34"/>
      <c r="I92" s="34"/>
      <c r="J92" s="34"/>
      <c r="K92" s="34"/>
      <c r="L92" s="34"/>
      <c r="M92" s="34"/>
      <c r="N92" s="121"/>
      <c r="O92" s="34"/>
      <c r="P92" s="76"/>
      <c r="Q92" s="34"/>
      <c r="R92" s="34"/>
      <c r="S92" s="121"/>
      <c r="T92" s="34"/>
      <c r="U92" s="34"/>
      <c r="V92" s="121"/>
      <c r="W92" s="34"/>
      <c r="X92" s="34"/>
      <c r="Y92" s="34"/>
      <c r="Z92" s="121"/>
      <c r="AA92" s="34"/>
      <c r="AB92" s="34"/>
      <c r="AC92" s="121"/>
      <c r="AD92" s="34"/>
      <c r="AE92" s="34"/>
      <c r="AF92" s="121"/>
      <c r="AG92" s="34"/>
      <c r="AH92" s="34"/>
      <c r="AI92" s="121"/>
      <c r="AJ92" s="34"/>
      <c r="AK92" s="34"/>
      <c r="AL92" s="121"/>
      <c r="AM92" s="34"/>
      <c r="AN92" s="34"/>
      <c r="AO92" s="121"/>
      <c r="AP92" s="34"/>
      <c r="AQ92" s="34"/>
      <c r="AR92" s="34"/>
    </row>
    <row r="93" spans="3:44" x14ac:dyDescent="0.25">
      <c r="C93" s="33"/>
      <c r="D93" s="33"/>
      <c r="E93" s="33"/>
      <c r="F93" s="34"/>
      <c r="G93" s="34"/>
      <c r="H93" s="34"/>
      <c r="I93" s="34"/>
      <c r="J93" s="34"/>
      <c r="K93" s="34"/>
      <c r="L93" s="34"/>
      <c r="M93" s="34"/>
      <c r="N93" s="121"/>
      <c r="O93" s="34"/>
      <c r="P93" s="76"/>
      <c r="Q93" s="34"/>
      <c r="R93" s="34"/>
      <c r="S93" s="121"/>
      <c r="T93" s="34"/>
      <c r="U93" s="34"/>
      <c r="V93" s="121"/>
      <c r="W93" s="34"/>
      <c r="X93" s="34"/>
      <c r="Y93" s="34"/>
      <c r="Z93" s="121"/>
      <c r="AA93" s="34"/>
      <c r="AB93" s="34"/>
      <c r="AC93" s="121"/>
      <c r="AD93" s="34"/>
      <c r="AE93" s="34"/>
      <c r="AF93" s="121"/>
      <c r="AG93" s="34"/>
      <c r="AH93" s="34"/>
      <c r="AI93" s="121"/>
      <c r="AJ93" s="34"/>
      <c r="AK93" s="34"/>
      <c r="AL93" s="121"/>
      <c r="AM93" s="34"/>
      <c r="AN93" s="34"/>
      <c r="AO93" s="121"/>
      <c r="AP93" s="34"/>
      <c r="AQ93" s="34"/>
      <c r="AR93" s="34"/>
    </row>
    <row r="94" spans="3:44" x14ac:dyDescent="0.25">
      <c r="C94" s="33"/>
      <c r="D94" s="33"/>
      <c r="E94" s="33"/>
      <c r="F94" s="34"/>
      <c r="G94" s="34"/>
      <c r="H94" s="34"/>
      <c r="I94" s="34"/>
      <c r="J94" s="34"/>
      <c r="K94" s="34"/>
      <c r="L94" s="34"/>
      <c r="M94" s="34"/>
      <c r="N94" s="121"/>
      <c r="O94" s="34"/>
      <c r="P94" s="76"/>
      <c r="Q94" s="34"/>
      <c r="R94" s="34"/>
      <c r="S94" s="121"/>
      <c r="T94" s="34"/>
      <c r="U94" s="34"/>
      <c r="V94" s="121"/>
      <c r="W94" s="34"/>
      <c r="X94" s="34"/>
      <c r="Y94" s="34"/>
      <c r="Z94" s="121"/>
      <c r="AA94" s="34"/>
      <c r="AB94" s="34"/>
      <c r="AC94" s="121"/>
      <c r="AD94" s="34"/>
      <c r="AE94" s="34"/>
      <c r="AF94" s="121"/>
      <c r="AG94" s="34"/>
      <c r="AH94" s="34"/>
      <c r="AI94" s="121"/>
      <c r="AJ94" s="34"/>
      <c r="AK94" s="34"/>
      <c r="AL94" s="121"/>
      <c r="AM94" s="34"/>
      <c r="AN94" s="34"/>
      <c r="AO94" s="121"/>
      <c r="AP94" s="34"/>
      <c r="AQ94" s="34"/>
      <c r="AR94" s="34"/>
    </row>
    <row r="95" spans="3:44" x14ac:dyDescent="0.25">
      <c r="C95" s="33"/>
      <c r="D95" s="33"/>
      <c r="E95" s="33"/>
      <c r="F95" s="34"/>
      <c r="G95" s="34"/>
      <c r="H95" s="34"/>
      <c r="I95" s="34"/>
      <c r="J95" s="34"/>
      <c r="K95" s="34"/>
      <c r="L95" s="34"/>
      <c r="M95" s="34"/>
      <c r="N95" s="121"/>
      <c r="O95" s="34"/>
      <c r="P95" s="34"/>
      <c r="Q95" s="34"/>
      <c r="R95" s="34"/>
      <c r="S95" s="121"/>
      <c r="T95" s="34"/>
      <c r="U95" s="34"/>
      <c r="V95" s="121"/>
      <c r="W95" s="34"/>
      <c r="X95" s="34"/>
      <c r="Y95" s="34"/>
      <c r="Z95" s="121"/>
      <c r="AA95" s="34"/>
      <c r="AB95" s="34"/>
      <c r="AC95" s="121"/>
      <c r="AD95" s="34"/>
      <c r="AE95" s="34"/>
      <c r="AF95" s="121"/>
      <c r="AG95" s="34"/>
      <c r="AH95" s="34"/>
      <c r="AI95" s="121"/>
      <c r="AJ95" s="34"/>
      <c r="AK95" s="34"/>
      <c r="AL95" s="121"/>
      <c r="AM95" s="34"/>
      <c r="AN95" s="34"/>
      <c r="AO95" s="121"/>
      <c r="AP95" s="34"/>
      <c r="AQ95" s="34"/>
      <c r="AR95" s="34"/>
    </row>
    <row r="96" spans="3:44" x14ac:dyDescent="0.25">
      <c r="C96" s="33"/>
      <c r="D96" s="33"/>
      <c r="E96" s="33"/>
      <c r="F96" s="34"/>
      <c r="G96" s="34"/>
      <c r="H96" s="34"/>
      <c r="I96" s="34"/>
      <c r="J96" s="34"/>
      <c r="K96" s="34"/>
      <c r="L96" s="34"/>
      <c r="M96" s="34"/>
      <c r="N96" s="121"/>
      <c r="O96" s="34"/>
      <c r="P96" s="34"/>
      <c r="Q96" s="34"/>
      <c r="R96" s="34"/>
      <c r="S96" s="121"/>
      <c r="T96" s="34"/>
      <c r="U96" s="34"/>
      <c r="V96" s="121"/>
      <c r="W96" s="34"/>
      <c r="X96" s="34"/>
      <c r="Y96" s="34"/>
      <c r="Z96" s="121"/>
      <c r="AA96" s="34"/>
      <c r="AB96" s="34"/>
      <c r="AC96" s="121"/>
      <c r="AD96" s="34"/>
      <c r="AE96" s="34"/>
      <c r="AF96" s="121"/>
      <c r="AG96" s="34"/>
      <c r="AH96" s="34"/>
      <c r="AI96" s="121"/>
      <c r="AJ96" s="34"/>
      <c r="AK96" s="34"/>
      <c r="AL96" s="121"/>
      <c r="AM96" s="34"/>
      <c r="AN96" s="34"/>
      <c r="AO96" s="121"/>
      <c r="AP96" s="34"/>
      <c r="AQ96" s="34"/>
      <c r="AR96" s="34"/>
    </row>
    <row r="97" spans="1:45" x14ac:dyDescent="0.25">
      <c r="C97" s="33"/>
      <c r="D97" s="33"/>
      <c r="E97" s="33"/>
      <c r="F97" s="34"/>
      <c r="G97" s="34"/>
      <c r="H97" s="34"/>
      <c r="I97" s="34"/>
      <c r="J97" s="34"/>
      <c r="K97" s="34"/>
      <c r="L97" s="34"/>
      <c r="M97" s="34"/>
      <c r="N97" s="121"/>
      <c r="O97" s="34"/>
      <c r="P97" s="34"/>
      <c r="Q97" s="34"/>
      <c r="R97" s="34"/>
      <c r="S97" s="121"/>
      <c r="T97" s="34"/>
      <c r="U97" s="34"/>
      <c r="V97" s="121"/>
      <c r="W97" s="34"/>
      <c r="X97" s="34"/>
      <c r="Y97" s="34"/>
      <c r="Z97" s="121"/>
      <c r="AA97" s="34"/>
      <c r="AB97" s="34"/>
      <c r="AC97" s="121"/>
      <c r="AD97" s="34"/>
      <c r="AE97" s="34"/>
      <c r="AF97" s="121"/>
      <c r="AG97" s="34"/>
      <c r="AH97" s="34"/>
      <c r="AI97" s="121"/>
      <c r="AJ97" s="34"/>
      <c r="AK97" s="34"/>
      <c r="AL97" s="121"/>
      <c r="AM97" s="34"/>
      <c r="AN97" s="34"/>
      <c r="AO97" s="121"/>
      <c r="AP97" s="34"/>
      <c r="AQ97" s="34"/>
      <c r="AR97" s="34"/>
    </row>
    <row r="98" spans="1:45" x14ac:dyDescent="0.25">
      <c r="C98" s="33"/>
      <c r="D98" s="33"/>
      <c r="E98" s="33"/>
      <c r="F98" s="34"/>
      <c r="G98" s="34"/>
      <c r="H98" s="34"/>
      <c r="I98" s="34"/>
      <c r="J98" s="34"/>
      <c r="K98" s="34"/>
      <c r="L98" s="34"/>
      <c r="M98" s="34"/>
      <c r="N98" s="121"/>
      <c r="O98" s="34"/>
      <c r="P98" s="34"/>
      <c r="Q98" s="34"/>
      <c r="R98" s="34"/>
      <c r="S98" s="121"/>
      <c r="T98" s="34"/>
      <c r="U98" s="34"/>
      <c r="V98" s="121"/>
      <c r="W98" s="34"/>
      <c r="X98" s="34"/>
      <c r="Y98" s="34"/>
      <c r="Z98" s="121"/>
      <c r="AA98" s="34"/>
      <c r="AB98" s="34"/>
      <c r="AC98" s="121"/>
      <c r="AD98" s="34"/>
      <c r="AE98" s="34"/>
      <c r="AF98" s="121"/>
      <c r="AG98" s="34"/>
      <c r="AH98" s="34"/>
      <c r="AI98" s="121"/>
      <c r="AJ98" s="34"/>
      <c r="AK98" s="34"/>
      <c r="AL98" s="121"/>
      <c r="AM98" s="34"/>
      <c r="AN98" s="34"/>
      <c r="AO98" s="121"/>
      <c r="AP98" s="34"/>
      <c r="AQ98" s="34"/>
      <c r="AR98" s="34"/>
      <c r="AS98" s="78"/>
    </row>
    <row r="99" spans="1:45" x14ac:dyDescent="0.25">
      <c r="C99" s="33"/>
      <c r="D99" s="33"/>
      <c r="E99" s="33"/>
      <c r="F99" s="34"/>
      <c r="G99" s="34"/>
      <c r="H99" s="34"/>
      <c r="I99" s="34"/>
      <c r="J99" s="34"/>
      <c r="K99" s="34"/>
      <c r="L99" s="34"/>
      <c r="M99" s="34"/>
      <c r="N99" s="121"/>
      <c r="O99" s="34"/>
      <c r="P99" s="34"/>
      <c r="Q99" s="34"/>
      <c r="R99" s="34"/>
      <c r="S99" s="121"/>
      <c r="T99" s="34"/>
      <c r="U99" s="34"/>
      <c r="V99" s="121"/>
      <c r="W99" s="34"/>
      <c r="X99" s="34"/>
      <c r="Y99" s="34"/>
      <c r="Z99" s="121"/>
      <c r="AA99" s="34"/>
      <c r="AB99" s="34"/>
      <c r="AC99" s="121"/>
      <c r="AD99" s="34"/>
      <c r="AE99" s="34"/>
      <c r="AF99" s="121"/>
      <c r="AG99" s="34"/>
      <c r="AH99" s="34"/>
      <c r="AI99" s="121"/>
      <c r="AJ99" s="34"/>
      <c r="AK99" s="34"/>
      <c r="AL99" s="121"/>
      <c r="AM99" s="34"/>
      <c r="AN99" s="34"/>
      <c r="AO99" s="121"/>
      <c r="AP99" s="34"/>
      <c r="AQ99" s="34"/>
      <c r="AR99" s="34"/>
    </row>
    <row r="100" spans="1:45" x14ac:dyDescent="0.25">
      <c r="C100" s="33"/>
      <c r="D100" s="33"/>
      <c r="E100" s="33"/>
      <c r="F100" s="34"/>
      <c r="G100" s="34"/>
      <c r="H100" s="34"/>
      <c r="I100" s="34"/>
      <c r="J100" s="34"/>
      <c r="K100" s="34"/>
      <c r="L100" s="34"/>
      <c r="M100" s="34"/>
      <c r="N100" s="121"/>
      <c r="O100" s="34"/>
      <c r="P100" s="34"/>
      <c r="Q100" s="34"/>
      <c r="R100" s="34"/>
      <c r="S100" s="121"/>
      <c r="T100" s="34"/>
      <c r="U100" s="34"/>
      <c r="V100" s="121"/>
      <c r="W100" s="34"/>
      <c r="X100" s="34"/>
      <c r="Y100" s="34"/>
      <c r="Z100" s="121"/>
      <c r="AA100" s="34"/>
      <c r="AB100" s="34"/>
      <c r="AC100" s="121"/>
      <c r="AD100" s="34"/>
      <c r="AE100" s="34"/>
      <c r="AF100" s="121"/>
      <c r="AG100" s="34"/>
      <c r="AH100" s="34"/>
      <c r="AI100" s="121"/>
      <c r="AJ100" s="34"/>
      <c r="AK100" s="34"/>
      <c r="AL100" s="121"/>
      <c r="AM100" s="34"/>
      <c r="AN100" s="34"/>
      <c r="AO100" s="121"/>
      <c r="AP100" s="34"/>
      <c r="AQ100" s="34"/>
      <c r="AR100" s="34"/>
    </row>
    <row r="101" spans="1:45" x14ac:dyDescent="0.25">
      <c r="C101" s="33"/>
      <c r="D101" s="33"/>
      <c r="E101" s="33"/>
      <c r="F101" s="34"/>
      <c r="G101" s="34"/>
      <c r="H101" s="34"/>
      <c r="I101" s="34"/>
      <c r="J101" s="34"/>
      <c r="K101" s="34"/>
      <c r="L101" s="34"/>
      <c r="M101" s="34"/>
      <c r="N101" s="121"/>
      <c r="O101" s="34"/>
      <c r="P101" s="34"/>
      <c r="Q101" s="34"/>
      <c r="R101" s="34"/>
      <c r="S101" s="121"/>
      <c r="T101" s="34"/>
      <c r="U101" s="34"/>
      <c r="V101" s="121"/>
      <c r="W101" s="34"/>
      <c r="X101" s="34"/>
      <c r="Y101" s="34"/>
      <c r="Z101" s="121"/>
      <c r="AA101" s="34"/>
      <c r="AB101" s="34"/>
      <c r="AC101" s="121"/>
      <c r="AD101" s="34"/>
      <c r="AE101" s="34"/>
      <c r="AF101" s="121"/>
      <c r="AG101" s="34"/>
      <c r="AH101" s="34"/>
      <c r="AI101" s="121"/>
      <c r="AJ101" s="34"/>
      <c r="AK101" s="34"/>
      <c r="AL101" s="121"/>
      <c r="AM101" s="34"/>
      <c r="AN101" s="34"/>
      <c r="AO101" s="121"/>
      <c r="AP101" s="34"/>
      <c r="AQ101" s="34"/>
      <c r="AR101" s="34"/>
    </row>
    <row r="102" spans="1:45" x14ac:dyDescent="0.25">
      <c r="C102" s="33"/>
      <c r="D102" s="33"/>
      <c r="E102" s="33"/>
      <c r="F102" s="34"/>
      <c r="G102" s="34"/>
      <c r="H102" s="34"/>
      <c r="I102" s="34"/>
      <c r="J102" s="34"/>
      <c r="K102" s="34"/>
      <c r="L102" s="34"/>
      <c r="M102" s="34"/>
      <c r="N102" s="121"/>
      <c r="O102" s="34"/>
      <c r="P102" s="34"/>
      <c r="Q102" s="34"/>
      <c r="R102" s="34"/>
      <c r="S102" s="121"/>
      <c r="T102" s="34"/>
      <c r="U102" s="34"/>
      <c r="V102" s="121"/>
      <c r="W102" s="34"/>
      <c r="X102" s="34"/>
      <c r="Y102" s="34"/>
      <c r="Z102" s="121"/>
      <c r="AA102" s="34"/>
      <c r="AB102" s="34"/>
      <c r="AC102" s="121"/>
      <c r="AD102" s="34"/>
      <c r="AE102" s="34"/>
      <c r="AF102" s="121"/>
      <c r="AG102" s="34"/>
      <c r="AH102" s="34"/>
      <c r="AI102" s="121"/>
      <c r="AJ102" s="34"/>
      <c r="AK102" s="34"/>
      <c r="AL102" s="121"/>
      <c r="AM102" s="34"/>
      <c r="AN102" s="34"/>
      <c r="AO102" s="121"/>
      <c r="AP102" s="34"/>
      <c r="AQ102" s="34"/>
      <c r="AR102" s="34"/>
    </row>
    <row r="103" spans="1:45" x14ac:dyDescent="0.25">
      <c r="C103" s="33"/>
      <c r="D103" s="33"/>
      <c r="E103" s="33"/>
      <c r="F103" s="34"/>
      <c r="G103" s="34"/>
      <c r="H103" s="34"/>
      <c r="I103" s="34"/>
      <c r="J103" s="34"/>
      <c r="K103" s="34"/>
      <c r="L103" s="34"/>
      <c r="M103" s="34"/>
      <c r="N103" s="121"/>
      <c r="O103" s="34"/>
      <c r="P103" s="34"/>
      <c r="Q103" s="34"/>
      <c r="R103" s="34"/>
      <c r="S103" s="121"/>
      <c r="T103" s="34"/>
      <c r="U103" s="34"/>
      <c r="V103" s="121"/>
      <c r="W103" s="34"/>
      <c r="X103" s="34"/>
      <c r="Y103" s="34"/>
      <c r="Z103" s="121"/>
      <c r="AB103" s="34"/>
      <c r="AC103" s="121"/>
      <c r="AE103" s="34"/>
      <c r="AF103" s="121"/>
      <c r="AH103" s="34"/>
      <c r="AI103" s="121"/>
      <c r="AK103" s="34"/>
      <c r="AL103" s="121"/>
      <c r="AN103" s="34"/>
      <c r="AO103" s="121"/>
      <c r="AR103" s="34"/>
    </row>
    <row r="104" spans="1:45" x14ac:dyDescent="0.25">
      <c r="C104" s="33"/>
      <c r="D104" s="33"/>
      <c r="E104" s="33"/>
      <c r="F104" s="34"/>
      <c r="G104" s="34"/>
      <c r="H104" s="34"/>
      <c r="I104" s="34"/>
      <c r="J104" s="34"/>
      <c r="K104" s="34"/>
      <c r="L104" s="34"/>
      <c r="M104" s="34"/>
      <c r="N104" s="121"/>
      <c r="O104" s="34"/>
      <c r="P104" s="34"/>
      <c r="Q104" s="34"/>
      <c r="R104" s="34"/>
      <c r="S104" s="121"/>
      <c r="T104" s="34"/>
      <c r="U104" s="34"/>
      <c r="V104" s="121"/>
      <c r="W104" s="34"/>
      <c r="X104" s="34"/>
      <c r="Y104" s="34"/>
      <c r="Z104" s="121"/>
      <c r="AB104" s="34"/>
      <c r="AC104" s="121"/>
      <c r="AE104" s="34"/>
      <c r="AF104" s="121"/>
      <c r="AH104" s="34"/>
      <c r="AI104" s="121"/>
      <c r="AK104" s="34"/>
      <c r="AL104" s="121"/>
      <c r="AN104" s="34"/>
      <c r="AO104" s="121"/>
      <c r="AR104" s="34"/>
    </row>
    <row r="105" spans="1:45" x14ac:dyDescent="0.25">
      <c r="C105" s="33"/>
      <c r="D105" s="33"/>
      <c r="E105" s="33"/>
      <c r="F105" s="34"/>
      <c r="G105" s="34"/>
      <c r="H105" s="34"/>
      <c r="I105" s="34"/>
      <c r="J105" s="34"/>
      <c r="K105" s="34"/>
      <c r="L105" s="34"/>
      <c r="M105" s="34"/>
      <c r="N105" s="121"/>
      <c r="O105" s="34"/>
      <c r="P105" s="34"/>
      <c r="Q105" s="34"/>
      <c r="R105" s="34"/>
      <c r="S105" s="121"/>
      <c r="T105" s="34"/>
      <c r="U105" s="34"/>
      <c r="V105" s="121"/>
      <c r="W105" s="34"/>
      <c r="X105" s="34"/>
      <c r="Y105" s="34"/>
      <c r="Z105" s="121"/>
      <c r="AB105" s="34"/>
      <c r="AC105" s="121"/>
      <c r="AE105" s="34"/>
      <c r="AF105" s="121"/>
      <c r="AH105" s="34"/>
      <c r="AI105" s="121"/>
      <c r="AK105" s="34"/>
      <c r="AL105" s="121"/>
      <c r="AN105" s="34"/>
      <c r="AO105" s="121"/>
      <c r="AR105" s="34"/>
    </row>
    <row r="106" spans="1:45" x14ac:dyDescent="0.25">
      <c r="C106" s="33"/>
      <c r="D106" s="33"/>
      <c r="E106" s="33"/>
      <c r="F106" s="34"/>
      <c r="G106" s="34"/>
      <c r="H106" s="34"/>
      <c r="I106" s="34"/>
      <c r="J106" s="34"/>
      <c r="K106" s="34"/>
      <c r="L106" s="34"/>
      <c r="M106" s="34"/>
      <c r="N106" s="121"/>
      <c r="O106" s="34"/>
      <c r="P106" s="34"/>
      <c r="Q106" s="34"/>
      <c r="R106" s="34"/>
      <c r="S106" s="121"/>
      <c r="T106" s="34"/>
      <c r="U106" s="34"/>
      <c r="V106" s="121"/>
      <c r="W106" s="34"/>
      <c r="X106" s="34"/>
      <c r="Y106" s="34"/>
      <c r="Z106" s="121"/>
      <c r="AB106" s="34"/>
      <c r="AC106" s="121"/>
      <c r="AE106" s="34"/>
      <c r="AF106" s="121"/>
      <c r="AH106" s="34"/>
      <c r="AI106" s="121"/>
      <c r="AK106" s="34"/>
      <c r="AL106" s="121"/>
      <c r="AN106" s="34"/>
      <c r="AO106" s="121"/>
    </row>
    <row r="107" spans="1:45" x14ac:dyDescent="0.25">
      <c r="C107" s="33"/>
      <c r="D107" s="33"/>
      <c r="E107" s="33"/>
      <c r="F107" s="34"/>
      <c r="G107" s="34"/>
      <c r="H107" s="34"/>
      <c r="I107" s="34"/>
      <c r="J107" s="34"/>
      <c r="K107" s="34"/>
      <c r="L107" s="34"/>
      <c r="M107" s="34"/>
      <c r="N107" s="121"/>
      <c r="O107" s="34"/>
      <c r="P107" s="34"/>
      <c r="Q107" s="34"/>
      <c r="R107" s="34"/>
      <c r="S107" s="121"/>
      <c r="T107" s="34"/>
      <c r="U107" s="34"/>
      <c r="V107" s="121"/>
      <c r="W107" s="34"/>
      <c r="X107" s="34"/>
      <c r="Y107" s="34"/>
      <c r="Z107" s="121"/>
      <c r="AB107" s="34"/>
      <c r="AC107" s="121"/>
      <c r="AE107" s="34"/>
      <c r="AF107" s="121"/>
      <c r="AH107" s="34"/>
      <c r="AI107" s="121"/>
      <c r="AK107" s="34"/>
      <c r="AL107" s="121"/>
      <c r="AN107" s="34"/>
      <c r="AO107" s="121"/>
    </row>
    <row r="108" spans="1:45" x14ac:dyDescent="0.25">
      <c r="C108" s="33"/>
      <c r="D108" s="33"/>
      <c r="E108" s="33"/>
      <c r="F108" s="34"/>
      <c r="G108" s="34"/>
      <c r="H108" s="34"/>
      <c r="I108" s="34"/>
      <c r="J108" s="34"/>
      <c r="K108" s="34"/>
      <c r="L108" s="34"/>
      <c r="M108" s="34"/>
      <c r="N108" s="121"/>
      <c r="O108" s="34"/>
      <c r="P108" s="34"/>
      <c r="Q108" s="34"/>
      <c r="R108" s="34"/>
      <c r="S108" s="121"/>
      <c r="T108" s="34"/>
      <c r="U108" s="34"/>
      <c r="V108" s="121"/>
      <c r="W108" s="34"/>
      <c r="X108" s="34"/>
      <c r="Y108" s="34"/>
      <c r="Z108" s="121"/>
      <c r="AB108" s="34"/>
      <c r="AC108" s="121"/>
      <c r="AE108" s="34"/>
      <c r="AF108" s="121"/>
      <c r="AH108" s="34"/>
      <c r="AI108" s="121"/>
      <c r="AK108" s="34"/>
      <c r="AL108" s="121"/>
      <c r="AN108" s="34"/>
      <c r="AO108" s="121"/>
    </row>
    <row r="109" spans="1:45" x14ac:dyDescent="0.25">
      <c r="C109" s="33"/>
      <c r="D109" s="33"/>
      <c r="E109" s="33"/>
      <c r="F109" s="34"/>
      <c r="G109" s="34"/>
      <c r="H109" s="34"/>
      <c r="I109" s="34"/>
      <c r="J109" s="34"/>
      <c r="K109" s="34"/>
      <c r="L109" s="34"/>
      <c r="M109" s="34"/>
      <c r="N109" s="121"/>
      <c r="O109" s="34"/>
      <c r="P109" s="34"/>
      <c r="Q109" s="34"/>
      <c r="R109" s="34"/>
      <c r="S109" s="121"/>
      <c r="T109" s="34"/>
      <c r="U109" s="34"/>
      <c r="V109" s="121"/>
      <c r="W109" s="34"/>
      <c r="X109" s="34"/>
      <c r="Y109" s="34"/>
      <c r="Z109" s="121"/>
      <c r="AB109" s="34"/>
      <c r="AC109" s="121"/>
      <c r="AE109" s="34"/>
      <c r="AF109" s="121"/>
      <c r="AH109" s="34"/>
      <c r="AI109" s="121"/>
      <c r="AK109" s="34"/>
      <c r="AL109" s="121"/>
      <c r="AN109" s="34"/>
      <c r="AO109" s="121"/>
    </row>
    <row r="110" spans="1:45" x14ac:dyDescent="0.25">
      <c r="C110" s="33"/>
      <c r="D110" s="33"/>
      <c r="E110" s="33"/>
      <c r="F110" s="34"/>
      <c r="G110" s="34"/>
      <c r="H110" s="34"/>
      <c r="I110" s="34"/>
      <c r="J110" s="34"/>
      <c r="K110" s="34"/>
      <c r="L110" s="34"/>
      <c r="M110" s="34"/>
      <c r="N110" s="121"/>
      <c r="O110" s="34"/>
      <c r="P110" s="34"/>
      <c r="Q110" s="34"/>
      <c r="R110" s="34"/>
      <c r="S110" s="121"/>
      <c r="T110" s="34"/>
      <c r="U110" s="34"/>
      <c r="V110" s="121"/>
      <c r="W110" s="34"/>
      <c r="X110" s="34"/>
      <c r="Y110" s="34"/>
      <c r="Z110" s="121"/>
      <c r="AB110" s="34"/>
      <c r="AC110" s="121"/>
      <c r="AE110" s="34"/>
      <c r="AF110" s="121"/>
      <c r="AH110" s="34"/>
      <c r="AI110" s="121"/>
      <c r="AK110" s="34"/>
      <c r="AL110" s="121"/>
      <c r="AN110" s="34"/>
      <c r="AO110" s="121"/>
    </row>
    <row r="111" spans="1:45" x14ac:dyDescent="0.25">
      <c r="A111" s="78"/>
      <c r="B111" s="78"/>
      <c r="C111" s="33"/>
      <c r="D111" s="33"/>
      <c r="E111" s="33"/>
      <c r="F111" s="34"/>
      <c r="G111" s="34"/>
      <c r="H111" s="34"/>
      <c r="I111" s="34"/>
      <c r="J111" s="34"/>
      <c r="K111" s="34"/>
      <c r="L111" s="34"/>
      <c r="M111" s="34"/>
      <c r="N111" s="121"/>
      <c r="O111" s="34"/>
      <c r="P111" s="34"/>
      <c r="Q111" s="34"/>
      <c r="R111" s="34"/>
      <c r="S111" s="121"/>
      <c r="T111" s="34"/>
      <c r="U111" s="34"/>
      <c r="V111" s="121"/>
      <c r="W111" s="34"/>
      <c r="X111" s="34"/>
      <c r="Y111" s="34"/>
      <c r="Z111" s="121"/>
      <c r="AB111" s="34"/>
      <c r="AC111" s="121"/>
      <c r="AE111" s="34"/>
      <c r="AF111" s="121"/>
      <c r="AH111" s="34"/>
      <c r="AI111" s="121"/>
      <c r="AK111" s="34"/>
      <c r="AL111" s="121"/>
      <c r="AN111" s="34"/>
      <c r="AO111" s="121"/>
    </row>
    <row r="112" spans="1:45" x14ac:dyDescent="0.25">
      <c r="C112" s="33"/>
      <c r="D112" s="33"/>
      <c r="E112" s="33"/>
      <c r="F112" s="34"/>
      <c r="G112" s="34"/>
      <c r="H112" s="34"/>
      <c r="I112" s="34"/>
      <c r="J112" s="34"/>
      <c r="K112" s="34"/>
      <c r="L112" s="34"/>
      <c r="M112" s="34"/>
      <c r="N112" s="121"/>
      <c r="O112" s="34"/>
      <c r="P112" s="34"/>
      <c r="Q112" s="34"/>
      <c r="R112" s="34"/>
      <c r="S112" s="121"/>
      <c r="T112" s="34"/>
      <c r="U112" s="34"/>
      <c r="V112" s="121"/>
      <c r="W112" s="34"/>
      <c r="X112" s="34"/>
      <c r="Y112" s="34"/>
      <c r="Z112" s="121"/>
      <c r="AB112" s="34"/>
      <c r="AC112" s="121"/>
      <c r="AE112" s="34"/>
      <c r="AF112" s="121"/>
      <c r="AH112" s="34"/>
      <c r="AI112" s="121"/>
      <c r="AK112" s="34"/>
      <c r="AL112" s="121"/>
      <c r="AN112" s="34"/>
      <c r="AO112" s="121"/>
    </row>
    <row r="113" spans="1:46" x14ac:dyDescent="0.25">
      <c r="C113" s="33"/>
      <c r="D113" s="33"/>
      <c r="E113" s="33"/>
      <c r="F113" s="34"/>
      <c r="G113" s="34"/>
      <c r="H113" s="34"/>
      <c r="I113" s="34"/>
      <c r="J113" s="34"/>
      <c r="K113" s="34"/>
      <c r="L113" s="34"/>
      <c r="M113" s="34"/>
      <c r="N113" s="121"/>
      <c r="O113" s="34"/>
      <c r="P113" s="34"/>
      <c r="Q113" s="34"/>
      <c r="R113" s="34"/>
      <c r="S113" s="121"/>
      <c r="T113" s="34"/>
      <c r="U113" s="34"/>
      <c r="V113" s="121"/>
      <c r="W113" s="34"/>
      <c r="X113" s="34"/>
      <c r="Y113" s="34"/>
      <c r="Z113" s="121"/>
      <c r="AB113" s="34"/>
      <c r="AC113" s="121"/>
      <c r="AE113" s="34"/>
      <c r="AF113" s="121"/>
      <c r="AH113" s="34"/>
      <c r="AI113" s="121"/>
      <c r="AK113" s="34"/>
      <c r="AL113" s="121"/>
      <c r="AN113" s="34"/>
      <c r="AO113" s="121"/>
    </row>
    <row r="114" spans="1:46" s="78" customFormat="1" x14ac:dyDescent="0.25">
      <c r="A114" s="32"/>
      <c r="B114" s="32"/>
      <c r="C114" s="33"/>
      <c r="D114" s="33"/>
      <c r="E114" s="33"/>
      <c r="F114" s="34"/>
      <c r="G114" s="34"/>
      <c r="H114" s="34"/>
      <c r="I114" s="34"/>
      <c r="J114" s="34"/>
      <c r="K114" s="34"/>
      <c r="L114" s="34"/>
      <c r="M114" s="34"/>
      <c r="N114" s="121"/>
      <c r="O114" s="34"/>
      <c r="P114" s="34"/>
      <c r="Q114" s="34"/>
      <c r="R114" s="34"/>
      <c r="S114" s="121"/>
      <c r="T114" s="34"/>
      <c r="U114" s="34"/>
      <c r="V114" s="121"/>
      <c r="W114" s="34"/>
      <c r="X114" s="34"/>
      <c r="Y114" s="34"/>
      <c r="Z114" s="121"/>
      <c r="AA114" s="32"/>
      <c r="AB114" s="34"/>
      <c r="AC114" s="121"/>
      <c r="AD114" s="32"/>
      <c r="AE114" s="34"/>
      <c r="AF114" s="121"/>
      <c r="AG114" s="32"/>
      <c r="AH114" s="34"/>
      <c r="AI114" s="121"/>
      <c r="AJ114" s="32"/>
      <c r="AK114" s="34"/>
      <c r="AL114" s="121"/>
      <c r="AM114" s="32"/>
      <c r="AN114" s="34"/>
      <c r="AO114" s="121"/>
      <c r="AP114" s="32"/>
      <c r="AQ114" s="32"/>
      <c r="AR114" s="32"/>
      <c r="AS114" s="32"/>
      <c r="AT114" s="32"/>
    </row>
    <row r="115" spans="1:46" x14ac:dyDescent="0.25">
      <c r="C115" s="33"/>
      <c r="D115" s="33"/>
      <c r="E115" s="33"/>
      <c r="F115" s="34"/>
      <c r="G115" s="34"/>
      <c r="H115" s="34"/>
      <c r="I115" s="34"/>
      <c r="J115" s="34"/>
      <c r="K115" s="34"/>
      <c r="L115" s="34"/>
      <c r="M115" s="34"/>
      <c r="N115" s="121"/>
      <c r="O115" s="34"/>
      <c r="P115" s="34"/>
      <c r="Q115" s="34"/>
      <c r="R115" s="34"/>
      <c r="S115" s="121"/>
      <c r="T115" s="34"/>
      <c r="U115" s="34"/>
      <c r="V115" s="121"/>
      <c r="W115" s="34"/>
      <c r="X115" s="34"/>
      <c r="Y115" s="34"/>
      <c r="Z115" s="121"/>
      <c r="AB115" s="34"/>
      <c r="AC115" s="121"/>
      <c r="AE115" s="34"/>
      <c r="AF115" s="121"/>
      <c r="AH115" s="34"/>
      <c r="AI115" s="121"/>
      <c r="AK115" s="34"/>
      <c r="AL115" s="121"/>
      <c r="AN115" s="34"/>
      <c r="AO115" s="121"/>
    </row>
    <row r="116" spans="1:46" x14ac:dyDescent="0.25">
      <c r="C116" s="33"/>
      <c r="D116" s="33"/>
      <c r="E116" s="33"/>
      <c r="F116" s="34"/>
      <c r="G116" s="34"/>
      <c r="H116" s="34"/>
      <c r="I116" s="34"/>
      <c r="J116" s="34"/>
      <c r="K116" s="34"/>
      <c r="L116" s="34"/>
      <c r="M116" s="34"/>
      <c r="N116" s="121"/>
      <c r="O116" s="34"/>
      <c r="P116" s="34"/>
      <c r="Q116" s="34"/>
      <c r="R116" s="34"/>
      <c r="S116" s="121"/>
      <c r="T116" s="34"/>
      <c r="U116" s="34"/>
      <c r="V116" s="121"/>
      <c r="W116" s="34"/>
      <c r="X116" s="34"/>
      <c r="Y116" s="34"/>
      <c r="Z116" s="121"/>
      <c r="AB116" s="34"/>
      <c r="AC116" s="121"/>
      <c r="AE116" s="34"/>
      <c r="AF116" s="121"/>
      <c r="AH116" s="34"/>
      <c r="AI116" s="121"/>
      <c r="AK116" s="34"/>
      <c r="AL116" s="121"/>
      <c r="AN116" s="34"/>
      <c r="AO116" s="121"/>
    </row>
    <row r="117" spans="1:46" x14ac:dyDescent="0.25">
      <c r="C117" s="33"/>
      <c r="D117" s="33"/>
      <c r="E117" s="33"/>
      <c r="F117" s="34"/>
      <c r="G117" s="34"/>
      <c r="H117" s="34"/>
      <c r="I117" s="34"/>
      <c r="J117" s="34"/>
      <c r="K117" s="34"/>
      <c r="L117" s="34"/>
      <c r="M117" s="34"/>
      <c r="N117" s="121"/>
      <c r="O117" s="34"/>
      <c r="P117" s="34"/>
      <c r="Q117" s="34"/>
      <c r="R117" s="34"/>
      <c r="S117" s="121"/>
      <c r="T117" s="34"/>
      <c r="U117" s="34"/>
      <c r="V117" s="121"/>
      <c r="W117" s="34"/>
      <c r="X117" s="34"/>
      <c r="Y117" s="34"/>
      <c r="Z117" s="121"/>
      <c r="AB117" s="34"/>
      <c r="AC117" s="121"/>
      <c r="AE117" s="34"/>
      <c r="AF117" s="121"/>
      <c r="AH117" s="34"/>
      <c r="AI117" s="121"/>
      <c r="AK117" s="34"/>
      <c r="AL117" s="121"/>
      <c r="AN117" s="34"/>
      <c r="AO117" s="121"/>
    </row>
    <row r="118" spans="1:46" x14ac:dyDescent="0.25">
      <c r="C118" s="33"/>
      <c r="D118" s="33"/>
      <c r="E118" s="33"/>
      <c r="F118" s="34"/>
      <c r="G118" s="34"/>
      <c r="H118" s="34"/>
      <c r="I118" s="34"/>
      <c r="J118" s="34"/>
      <c r="K118" s="34"/>
      <c r="L118" s="34"/>
      <c r="M118" s="34"/>
      <c r="N118" s="121"/>
      <c r="O118" s="34"/>
      <c r="P118" s="34"/>
      <c r="Q118" s="34"/>
      <c r="R118" s="34"/>
      <c r="S118" s="121"/>
      <c r="T118" s="34"/>
      <c r="U118" s="34"/>
      <c r="V118" s="121"/>
      <c r="W118" s="34"/>
      <c r="X118" s="34"/>
      <c r="Y118" s="34"/>
      <c r="Z118" s="121"/>
      <c r="AB118" s="34"/>
      <c r="AC118" s="121"/>
      <c r="AE118" s="34"/>
      <c r="AF118" s="121"/>
      <c r="AH118" s="34"/>
      <c r="AI118" s="121"/>
      <c r="AK118" s="34"/>
      <c r="AL118" s="121"/>
      <c r="AN118" s="34"/>
      <c r="AO118" s="121"/>
    </row>
    <row r="119" spans="1:46" x14ac:dyDescent="0.25">
      <c r="C119" s="33"/>
      <c r="D119" s="33"/>
      <c r="E119" s="33"/>
      <c r="F119" s="34"/>
      <c r="G119" s="34"/>
      <c r="H119" s="34"/>
      <c r="I119" s="34"/>
      <c r="J119" s="34"/>
      <c r="K119" s="34"/>
      <c r="L119" s="34"/>
      <c r="M119" s="34"/>
      <c r="N119" s="121"/>
      <c r="O119" s="34"/>
      <c r="P119" s="34"/>
      <c r="Q119" s="34"/>
      <c r="R119" s="34"/>
      <c r="S119" s="121"/>
      <c r="T119" s="34"/>
      <c r="U119" s="34"/>
      <c r="V119" s="121"/>
      <c r="W119" s="34"/>
      <c r="X119" s="34"/>
      <c r="Y119" s="34"/>
      <c r="Z119" s="121"/>
      <c r="AB119" s="34"/>
      <c r="AC119" s="121"/>
      <c r="AE119" s="34"/>
      <c r="AF119" s="121"/>
      <c r="AH119" s="34"/>
      <c r="AI119" s="121"/>
      <c r="AK119" s="34"/>
      <c r="AL119" s="121"/>
      <c r="AN119" s="34"/>
      <c r="AO119" s="121"/>
    </row>
    <row r="120" spans="1:46" x14ac:dyDescent="0.25">
      <c r="C120" s="33"/>
      <c r="D120" s="33"/>
      <c r="E120" s="33"/>
      <c r="F120" s="34"/>
      <c r="G120" s="34"/>
      <c r="H120" s="34"/>
      <c r="I120" s="34"/>
      <c r="J120" s="34"/>
      <c r="K120" s="34"/>
      <c r="L120" s="34"/>
      <c r="M120" s="34"/>
      <c r="N120" s="121"/>
      <c r="O120" s="34"/>
      <c r="P120" s="34"/>
      <c r="Q120" s="34"/>
      <c r="R120" s="34"/>
      <c r="S120" s="121"/>
      <c r="T120" s="34"/>
      <c r="U120" s="34"/>
      <c r="V120" s="121"/>
      <c r="W120" s="34"/>
      <c r="X120" s="34"/>
      <c r="Y120" s="34"/>
      <c r="Z120" s="121"/>
      <c r="AB120" s="34"/>
      <c r="AC120" s="121"/>
      <c r="AE120" s="34"/>
      <c r="AF120" s="121"/>
      <c r="AH120" s="34"/>
      <c r="AI120" s="121"/>
      <c r="AK120" s="34"/>
      <c r="AL120" s="121"/>
      <c r="AN120" s="34"/>
      <c r="AO120" s="121"/>
    </row>
    <row r="121" spans="1:46" x14ac:dyDescent="0.25">
      <c r="C121" s="33"/>
      <c r="D121" s="33"/>
      <c r="E121" s="33"/>
      <c r="F121" s="34"/>
      <c r="G121" s="34"/>
      <c r="H121" s="34"/>
      <c r="I121" s="34"/>
      <c r="J121" s="34"/>
      <c r="K121" s="34"/>
      <c r="L121" s="34"/>
      <c r="M121" s="34"/>
      <c r="N121" s="121"/>
      <c r="O121" s="34"/>
      <c r="P121" s="34"/>
      <c r="Q121" s="34"/>
      <c r="R121" s="34"/>
      <c r="S121" s="121"/>
      <c r="T121" s="34"/>
      <c r="U121" s="34"/>
      <c r="V121" s="121"/>
      <c r="W121" s="34"/>
      <c r="X121" s="34"/>
      <c r="Y121" s="34"/>
      <c r="Z121" s="121"/>
      <c r="AB121" s="34"/>
      <c r="AC121" s="121"/>
      <c r="AE121" s="34"/>
      <c r="AF121" s="121"/>
      <c r="AH121" s="34"/>
      <c r="AI121" s="121"/>
      <c r="AK121" s="34"/>
      <c r="AL121" s="121"/>
      <c r="AN121" s="34"/>
      <c r="AO121" s="121"/>
    </row>
    <row r="122" spans="1:46" x14ac:dyDescent="0.25">
      <c r="C122" s="33"/>
      <c r="D122" s="33"/>
      <c r="E122" s="33"/>
      <c r="F122" s="34"/>
      <c r="G122" s="34"/>
      <c r="H122" s="34"/>
      <c r="I122" s="34"/>
      <c r="J122" s="34"/>
      <c r="K122" s="34"/>
      <c r="L122" s="34"/>
      <c r="M122" s="34"/>
      <c r="N122" s="121"/>
      <c r="O122" s="34"/>
      <c r="P122" s="34"/>
      <c r="Q122" s="34"/>
      <c r="R122" s="34"/>
      <c r="S122" s="121"/>
      <c r="T122" s="34"/>
      <c r="U122" s="34"/>
      <c r="V122" s="121"/>
      <c r="W122" s="34"/>
      <c r="X122" s="34"/>
      <c r="Y122" s="34"/>
      <c r="Z122" s="121"/>
      <c r="AB122" s="34"/>
      <c r="AC122" s="121"/>
      <c r="AE122" s="34"/>
      <c r="AF122" s="121"/>
      <c r="AH122" s="34"/>
      <c r="AI122" s="121"/>
      <c r="AK122" s="34"/>
      <c r="AL122" s="121"/>
      <c r="AN122" s="34"/>
      <c r="AO122" s="121"/>
    </row>
    <row r="123" spans="1:46" x14ac:dyDescent="0.25">
      <c r="C123" s="33"/>
      <c r="D123" s="33"/>
      <c r="E123" s="33"/>
      <c r="F123" s="34"/>
      <c r="G123" s="34"/>
      <c r="H123" s="34"/>
      <c r="I123" s="34"/>
      <c r="J123" s="34"/>
      <c r="K123" s="34"/>
      <c r="L123" s="34"/>
      <c r="M123" s="34"/>
      <c r="N123" s="121"/>
      <c r="O123" s="34"/>
      <c r="P123" s="34"/>
      <c r="Q123" s="34"/>
      <c r="R123" s="34"/>
      <c r="S123" s="121"/>
      <c r="T123" s="34"/>
      <c r="U123" s="34"/>
      <c r="V123" s="121"/>
      <c r="W123" s="34"/>
      <c r="X123" s="34"/>
      <c r="Y123" s="34"/>
      <c r="Z123" s="121"/>
      <c r="AB123" s="34"/>
      <c r="AC123" s="121"/>
      <c r="AE123" s="34"/>
      <c r="AF123" s="121"/>
      <c r="AH123" s="34"/>
      <c r="AI123" s="121"/>
      <c r="AK123" s="34"/>
      <c r="AL123" s="121"/>
      <c r="AN123" s="34"/>
      <c r="AO123" s="121"/>
    </row>
    <row r="124" spans="1:46" x14ac:dyDescent="0.25">
      <c r="C124" s="33"/>
      <c r="D124" s="33"/>
      <c r="E124" s="33"/>
      <c r="F124" s="34"/>
      <c r="G124" s="34"/>
      <c r="H124" s="34"/>
      <c r="I124" s="34"/>
      <c r="J124" s="34"/>
      <c r="K124" s="34"/>
      <c r="L124" s="34"/>
      <c r="M124" s="34"/>
      <c r="N124" s="121"/>
      <c r="O124" s="34"/>
      <c r="P124" s="34"/>
      <c r="Q124" s="34"/>
      <c r="R124" s="34"/>
      <c r="S124" s="121"/>
      <c r="T124" s="34"/>
      <c r="U124" s="34"/>
      <c r="V124" s="121"/>
      <c r="W124" s="34"/>
      <c r="X124" s="34"/>
      <c r="Y124" s="34"/>
      <c r="Z124" s="121"/>
      <c r="AB124" s="34"/>
      <c r="AC124" s="121"/>
      <c r="AE124" s="34"/>
      <c r="AF124" s="121"/>
      <c r="AH124" s="34"/>
      <c r="AI124" s="121"/>
      <c r="AK124" s="34"/>
      <c r="AL124" s="121"/>
      <c r="AN124" s="34"/>
      <c r="AO124" s="121"/>
    </row>
    <row r="125" spans="1:46" x14ac:dyDescent="0.25">
      <c r="C125" s="33"/>
      <c r="D125" s="33"/>
      <c r="E125" s="33"/>
      <c r="F125" s="34"/>
      <c r="G125" s="34"/>
      <c r="H125" s="34"/>
      <c r="I125" s="34"/>
      <c r="J125" s="34"/>
      <c r="K125" s="34"/>
      <c r="L125" s="34"/>
      <c r="M125" s="34"/>
      <c r="N125" s="121"/>
      <c r="O125" s="34"/>
      <c r="P125" s="34"/>
      <c r="Q125" s="34"/>
      <c r="R125" s="34"/>
      <c r="S125" s="121"/>
      <c r="T125" s="34"/>
      <c r="U125" s="34"/>
      <c r="V125" s="121"/>
      <c r="W125" s="34"/>
      <c r="X125" s="34"/>
      <c r="Y125" s="34"/>
      <c r="Z125" s="121"/>
      <c r="AB125" s="34"/>
      <c r="AC125" s="121"/>
      <c r="AE125" s="34"/>
      <c r="AF125" s="121"/>
      <c r="AH125" s="34"/>
      <c r="AI125" s="121"/>
      <c r="AK125" s="34"/>
      <c r="AL125" s="121"/>
      <c r="AN125" s="34"/>
      <c r="AO125" s="121"/>
    </row>
    <row r="126" spans="1:46" x14ac:dyDescent="0.25">
      <c r="C126" s="33"/>
      <c r="D126" s="33"/>
      <c r="E126" s="33"/>
      <c r="F126" s="34"/>
      <c r="G126" s="34"/>
      <c r="H126" s="34"/>
      <c r="I126" s="34"/>
      <c r="J126" s="34"/>
      <c r="K126" s="34"/>
      <c r="L126" s="34"/>
      <c r="M126" s="34"/>
      <c r="N126" s="121"/>
      <c r="O126" s="34"/>
      <c r="P126" s="34"/>
      <c r="Q126" s="34"/>
      <c r="R126" s="34"/>
      <c r="S126" s="121"/>
      <c r="T126" s="34"/>
      <c r="U126" s="34"/>
      <c r="V126" s="121"/>
      <c r="W126" s="34"/>
      <c r="X126" s="34"/>
      <c r="Y126" s="34"/>
      <c r="Z126" s="121"/>
      <c r="AB126" s="34"/>
      <c r="AC126" s="121"/>
      <c r="AE126" s="34"/>
      <c r="AF126" s="121"/>
      <c r="AH126" s="34"/>
      <c r="AI126" s="121"/>
      <c r="AK126" s="34"/>
      <c r="AL126" s="121"/>
      <c r="AN126" s="34"/>
      <c r="AO126" s="121"/>
    </row>
    <row r="127" spans="1:46" x14ac:dyDescent="0.25">
      <c r="C127" s="33"/>
      <c r="D127" s="33"/>
      <c r="E127" s="33"/>
      <c r="F127" s="34"/>
      <c r="G127" s="34"/>
      <c r="H127" s="34"/>
      <c r="I127" s="34"/>
      <c r="J127" s="34"/>
      <c r="K127" s="34"/>
      <c r="L127" s="34"/>
      <c r="M127" s="34"/>
      <c r="N127" s="121"/>
      <c r="O127" s="34"/>
      <c r="P127" s="34"/>
      <c r="Q127" s="34"/>
      <c r="R127" s="34"/>
      <c r="S127" s="121"/>
      <c r="T127" s="34"/>
      <c r="U127" s="34"/>
      <c r="V127" s="121"/>
      <c r="W127" s="34"/>
      <c r="X127" s="34"/>
      <c r="Y127" s="34"/>
      <c r="Z127" s="121"/>
      <c r="AB127" s="34"/>
      <c r="AC127" s="121"/>
      <c r="AE127" s="34"/>
      <c r="AF127" s="121"/>
      <c r="AH127" s="34"/>
      <c r="AI127" s="121"/>
      <c r="AK127" s="34"/>
      <c r="AL127" s="121"/>
      <c r="AN127" s="34"/>
      <c r="AO127" s="121"/>
    </row>
    <row r="128" spans="1:46" x14ac:dyDescent="0.25">
      <c r="C128" s="33"/>
      <c r="D128" s="33"/>
      <c r="E128" s="33"/>
      <c r="F128" s="34"/>
      <c r="G128" s="34"/>
      <c r="H128" s="34"/>
      <c r="I128" s="34"/>
      <c r="J128" s="34"/>
      <c r="K128" s="34"/>
      <c r="L128" s="34"/>
      <c r="M128" s="34"/>
      <c r="N128" s="121"/>
      <c r="O128" s="34"/>
      <c r="P128" s="34"/>
      <c r="Q128" s="34"/>
      <c r="R128" s="34"/>
      <c r="S128" s="121"/>
      <c r="T128" s="34"/>
      <c r="U128" s="34"/>
      <c r="V128" s="121"/>
      <c r="W128" s="34"/>
      <c r="X128" s="34"/>
      <c r="Y128" s="34"/>
      <c r="Z128" s="121"/>
      <c r="AB128" s="34"/>
      <c r="AC128" s="121"/>
      <c r="AE128" s="34"/>
      <c r="AF128" s="121"/>
      <c r="AH128" s="34"/>
      <c r="AI128" s="121"/>
      <c r="AK128" s="34"/>
      <c r="AL128" s="121"/>
      <c r="AN128" s="34"/>
      <c r="AO128" s="121"/>
    </row>
    <row r="129" spans="3:41" x14ac:dyDescent="0.25">
      <c r="C129" s="33"/>
      <c r="D129" s="33"/>
      <c r="E129" s="33"/>
      <c r="F129" s="34"/>
      <c r="G129" s="34"/>
      <c r="H129" s="34"/>
      <c r="I129" s="34"/>
      <c r="J129" s="34"/>
      <c r="K129" s="34"/>
      <c r="L129" s="34"/>
      <c r="M129" s="34"/>
      <c r="N129" s="121"/>
      <c r="O129" s="34"/>
      <c r="P129" s="34"/>
      <c r="Q129" s="34"/>
      <c r="R129" s="34"/>
      <c r="S129" s="121"/>
      <c r="T129" s="34"/>
      <c r="U129" s="34"/>
      <c r="V129" s="121"/>
      <c r="W129" s="34"/>
      <c r="X129" s="34"/>
      <c r="Y129" s="34"/>
      <c r="Z129" s="121"/>
      <c r="AB129" s="34"/>
      <c r="AC129" s="121"/>
      <c r="AE129" s="34"/>
      <c r="AF129" s="121"/>
      <c r="AH129" s="34"/>
      <c r="AI129" s="121"/>
      <c r="AK129" s="34"/>
      <c r="AL129" s="121"/>
      <c r="AN129" s="34"/>
      <c r="AO129" s="121"/>
    </row>
    <row r="130" spans="3:41" x14ac:dyDescent="0.25">
      <c r="C130" s="33"/>
      <c r="D130" s="33"/>
      <c r="E130" s="33"/>
      <c r="F130" s="34"/>
      <c r="G130" s="34"/>
      <c r="H130" s="34"/>
      <c r="I130" s="34"/>
      <c r="J130" s="34"/>
      <c r="K130" s="34"/>
      <c r="L130" s="34"/>
      <c r="M130" s="34"/>
      <c r="N130" s="121"/>
      <c r="O130" s="34"/>
      <c r="P130" s="34"/>
      <c r="Q130" s="34"/>
      <c r="R130" s="34"/>
      <c r="S130" s="121"/>
      <c r="T130" s="34"/>
      <c r="U130" s="34"/>
      <c r="V130" s="121"/>
      <c r="W130" s="34"/>
      <c r="X130" s="34"/>
      <c r="Y130" s="34"/>
      <c r="Z130" s="121"/>
      <c r="AB130" s="34"/>
      <c r="AC130" s="121"/>
      <c r="AE130" s="34"/>
      <c r="AF130" s="121"/>
      <c r="AH130" s="34"/>
      <c r="AI130" s="121"/>
      <c r="AK130" s="34"/>
      <c r="AL130" s="121"/>
      <c r="AN130" s="34"/>
      <c r="AO130" s="121"/>
    </row>
    <row r="131" spans="3:41" x14ac:dyDescent="0.25">
      <c r="C131" s="33"/>
      <c r="D131" s="33"/>
      <c r="E131" s="33"/>
      <c r="F131" s="34"/>
      <c r="G131" s="34"/>
      <c r="H131" s="34"/>
      <c r="I131" s="34"/>
      <c r="J131" s="34"/>
      <c r="K131" s="34"/>
      <c r="L131" s="34"/>
      <c r="M131" s="34"/>
      <c r="N131" s="121"/>
      <c r="O131" s="34"/>
      <c r="P131" s="34"/>
      <c r="Q131" s="34"/>
      <c r="R131" s="34"/>
      <c r="S131" s="121"/>
      <c r="T131" s="34"/>
      <c r="U131" s="34"/>
      <c r="V131" s="121"/>
      <c r="W131" s="34"/>
      <c r="X131" s="34"/>
      <c r="Y131" s="34"/>
      <c r="Z131" s="121"/>
      <c r="AB131" s="34"/>
      <c r="AC131" s="121"/>
      <c r="AE131" s="34"/>
      <c r="AF131" s="121"/>
      <c r="AH131" s="34"/>
      <c r="AI131" s="121"/>
      <c r="AK131" s="34"/>
      <c r="AL131" s="121"/>
      <c r="AN131" s="34"/>
      <c r="AO131" s="121"/>
    </row>
    <row r="132" spans="3:41" x14ac:dyDescent="0.25">
      <c r="C132" s="33"/>
      <c r="D132" s="33"/>
      <c r="E132" s="33"/>
      <c r="F132" s="34"/>
      <c r="G132" s="34"/>
      <c r="H132" s="34"/>
      <c r="I132" s="34"/>
      <c r="J132" s="34"/>
      <c r="K132" s="34"/>
      <c r="L132" s="34"/>
      <c r="M132" s="34"/>
      <c r="N132" s="121"/>
      <c r="O132" s="34"/>
      <c r="P132" s="34"/>
      <c r="Q132" s="34"/>
      <c r="R132" s="34"/>
      <c r="S132" s="121"/>
      <c r="T132" s="34"/>
      <c r="U132" s="34"/>
      <c r="V132" s="121"/>
      <c r="W132" s="34"/>
      <c r="X132" s="34"/>
      <c r="Y132" s="34"/>
      <c r="Z132" s="121"/>
      <c r="AB132" s="34"/>
      <c r="AC132" s="121"/>
      <c r="AE132" s="34"/>
      <c r="AF132" s="121"/>
      <c r="AH132" s="34"/>
      <c r="AI132" s="121"/>
      <c r="AK132" s="34"/>
      <c r="AL132" s="121"/>
      <c r="AN132" s="34"/>
      <c r="AO132" s="121"/>
    </row>
    <row r="133" spans="3:41" x14ac:dyDescent="0.25">
      <c r="C133" s="33"/>
      <c r="D133" s="33"/>
      <c r="E133" s="33"/>
      <c r="F133" s="34"/>
      <c r="G133" s="34"/>
      <c r="H133" s="34"/>
      <c r="I133" s="34"/>
      <c r="J133" s="34"/>
      <c r="K133" s="34"/>
      <c r="L133" s="34"/>
      <c r="M133" s="34"/>
      <c r="N133" s="121"/>
      <c r="O133" s="34"/>
      <c r="P133" s="34"/>
      <c r="Q133" s="34"/>
      <c r="R133" s="34"/>
      <c r="S133" s="121"/>
      <c r="T133" s="34"/>
      <c r="U133" s="34"/>
      <c r="V133" s="121"/>
      <c r="W133" s="34"/>
      <c r="X133" s="34"/>
      <c r="Y133" s="34"/>
      <c r="Z133" s="121"/>
      <c r="AB133" s="34"/>
      <c r="AC133" s="121"/>
      <c r="AE133" s="34"/>
      <c r="AF133" s="121"/>
      <c r="AH133" s="34"/>
      <c r="AI133" s="121"/>
      <c r="AK133" s="34"/>
      <c r="AL133" s="121"/>
      <c r="AN133" s="34"/>
      <c r="AO133" s="121"/>
    </row>
    <row r="134" spans="3:41" x14ac:dyDescent="0.25">
      <c r="C134" s="33"/>
      <c r="D134" s="33"/>
      <c r="E134" s="33"/>
      <c r="F134" s="34"/>
      <c r="G134" s="34"/>
      <c r="H134" s="34"/>
      <c r="I134" s="34"/>
      <c r="J134" s="34"/>
      <c r="K134" s="34"/>
      <c r="L134" s="34"/>
      <c r="M134" s="34"/>
      <c r="N134" s="121"/>
      <c r="O134" s="34"/>
      <c r="P134" s="34"/>
      <c r="Q134" s="34"/>
      <c r="R134" s="34"/>
      <c r="S134" s="121"/>
      <c r="T134" s="34"/>
      <c r="U134" s="34"/>
      <c r="V134" s="121"/>
      <c r="W134" s="34"/>
      <c r="X134" s="34"/>
      <c r="Y134" s="34"/>
      <c r="Z134" s="121"/>
      <c r="AB134" s="34"/>
      <c r="AC134" s="121"/>
      <c r="AE134" s="34"/>
      <c r="AF134" s="121"/>
      <c r="AH134" s="34"/>
      <c r="AI134" s="121"/>
      <c r="AK134" s="34"/>
      <c r="AL134" s="121"/>
      <c r="AN134" s="34"/>
      <c r="AO134" s="121"/>
    </row>
    <row r="135" spans="3:41" x14ac:dyDescent="0.25">
      <c r="C135" s="33"/>
      <c r="D135" s="33"/>
      <c r="E135" s="33"/>
      <c r="F135" s="34"/>
      <c r="G135" s="34"/>
      <c r="H135" s="34"/>
      <c r="I135" s="34"/>
      <c r="J135" s="34"/>
      <c r="K135" s="34"/>
      <c r="L135" s="34"/>
      <c r="M135" s="34"/>
      <c r="N135" s="121"/>
      <c r="O135" s="34"/>
      <c r="P135" s="34"/>
      <c r="Q135" s="34"/>
      <c r="R135" s="34"/>
      <c r="S135" s="121"/>
      <c r="T135" s="34"/>
      <c r="U135" s="34"/>
      <c r="V135" s="121"/>
      <c r="W135" s="34"/>
      <c r="X135" s="34"/>
      <c r="Y135" s="34"/>
      <c r="Z135" s="121"/>
      <c r="AB135" s="34"/>
      <c r="AC135" s="121"/>
      <c r="AE135" s="34"/>
      <c r="AF135" s="121"/>
      <c r="AH135" s="34"/>
      <c r="AI135" s="121"/>
      <c r="AK135" s="34"/>
      <c r="AL135" s="121"/>
      <c r="AN135" s="34"/>
      <c r="AO135" s="121"/>
    </row>
    <row r="136" spans="3:41" x14ac:dyDescent="0.25">
      <c r="C136" s="33"/>
      <c r="D136" s="33"/>
      <c r="E136" s="33"/>
      <c r="F136" s="34"/>
      <c r="G136" s="34"/>
      <c r="H136" s="34"/>
      <c r="I136" s="34"/>
      <c r="J136" s="34"/>
      <c r="K136" s="34"/>
      <c r="L136" s="34"/>
      <c r="M136" s="34"/>
      <c r="N136" s="121"/>
      <c r="O136" s="34"/>
      <c r="P136" s="34"/>
      <c r="Q136" s="34"/>
      <c r="R136" s="34"/>
      <c r="S136" s="121"/>
      <c r="T136" s="34"/>
      <c r="U136" s="34"/>
      <c r="V136" s="121"/>
      <c r="W136" s="34"/>
      <c r="X136" s="34"/>
      <c r="Y136" s="34"/>
      <c r="Z136" s="121"/>
      <c r="AB136" s="34"/>
      <c r="AC136" s="121"/>
      <c r="AE136" s="34"/>
      <c r="AF136" s="121"/>
      <c r="AH136" s="34"/>
      <c r="AI136" s="121"/>
      <c r="AK136" s="34"/>
      <c r="AL136" s="121"/>
      <c r="AN136" s="34"/>
      <c r="AO136" s="121"/>
    </row>
    <row r="137" spans="3:41" x14ac:dyDescent="0.25">
      <c r="C137" s="33"/>
      <c r="D137" s="33"/>
      <c r="E137" s="33"/>
      <c r="F137" s="34"/>
      <c r="G137" s="34"/>
      <c r="H137" s="34"/>
      <c r="I137" s="34"/>
      <c r="J137" s="34"/>
      <c r="K137" s="34"/>
      <c r="L137" s="34"/>
      <c r="M137" s="34"/>
      <c r="N137" s="121"/>
      <c r="O137" s="34"/>
      <c r="P137" s="34"/>
      <c r="Q137" s="34"/>
      <c r="R137" s="34"/>
      <c r="S137" s="121"/>
      <c r="T137" s="34"/>
      <c r="U137" s="34"/>
      <c r="V137" s="121"/>
      <c r="W137" s="34"/>
      <c r="X137" s="34"/>
      <c r="Y137" s="34"/>
      <c r="Z137" s="121"/>
      <c r="AB137" s="34"/>
      <c r="AC137" s="121"/>
      <c r="AE137" s="34"/>
      <c r="AF137" s="121"/>
      <c r="AH137" s="34"/>
      <c r="AI137" s="121"/>
      <c r="AK137" s="34"/>
      <c r="AL137" s="121"/>
      <c r="AN137" s="34"/>
      <c r="AO137" s="121"/>
    </row>
    <row r="138" spans="3:41" x14ac:dyDescent="0.25">
      <c r="C138" s="33"/>
      <c r="D138" s="33"/>
      <c r="E138" s="33"/>
      <c r="F138" s="34"/>
      <c r="G138" s="34"/>
      <c r="H138" s="34"/>
      <c r="I138" s="34"/>
      <c r="J138" s="34"/>
      <c r="K138" s="34"/>
      <c r="L138" s="34"/>
      <c r="M138" s="34"/>
      <c r="N138" s="121"/>
      <c r="O138" s="34"/>
      <c r="P138" s="34"/>
      <c r="Q138" s="34"/>
      <c r="R138" s="34"/>
      <c r="S138" s="121"/>
      <c r="T138" s="34"/>
      <c r="U138" s="34"/>
      <c r="V138" s="121"/>
      <c r="W138" s="34"/>
      <c r="X138" s="34"/>
      <c r="Y138" s="34"/>
      <c r="Z138" s="121"/>
      <c r="AB138" s="34"/>
      <c r="AC138" s="121"/>
      <c r="AE138" s="34"/>
      <c r="AF138" s="121"/>
      <c r="AH138" s="34"/>
      <c r="AI138" s="121"/>
      <c r="AK138" s="34"/>
      <c r="AL138" s="121"/>
      <c r="AN138" s="34"/>
      <c r="AO138" s="121"/>
    </row>
    <row r="139" spans="3:41" x14ac:dyDescent="0.25">
      <c r="C139" s="33"/>
      <c r="D139" s="33"/>
      <c r="E139" s="33"/>
      <c r="F139" s="34"/>
      <c r="G139" s="34"/>
      <c r="H139" s="34"/>
      <c r="I139" s="34"/>
      <c r="J139" s="34"/>
      <c r="K139" s="34"/>
      <c r="L139" s="34"/>
      <c r="M139" s="34"/>
      <c r="N139" s="121"/>
      <c r="O139" s="34"/>
      <c r="P139" s="34"/>
      <c r="Q139" s="34"/>
      <c r="R139" s="34"/>
      <c r="S139" s="121"/>
      <c r="T139" s="34"/>
      <c r="U139" s="34"/>
      <c r="V139" s="121"/>
      <c r="W139" s="34"/>
      <c r="X139" s="34"/>
      <c r="Y139" s="34"/>
      <c r="Z139" s="121"/>
      <c r="AB139" s="34"/>
      <c r="AC139" s="121"/>
      <c r="AE139" s="34"/>
      <c r="AF139" s="121"/>
      <c r="AH139" s="34"/>
      <c r="AI139" s="121"/>
      <c r="AK139" s="34"/>
      <c r="AL139" s="121"/>
      <c r="AN139" s="34"/>
      <c r="AO139" s="121"/>
    </row>
    <row r="140" spans="3:41" x14ac:dyDescent="0.25">
      <c r="C140" s="33"/>
      <c r="D140" s="33"/>
      <c r="E140" s="33"/>
      <c r="F140" s="34"/>
      <c r="G140" s="34"/>
      <c r="H140" s="34"/>
      <c r="I140" s="34"/>
      <c r="J140" s="34"/>
      <c r="K140" s="34"/>
      <c r="L140" s="34"/>
      <c r="M140" s="34"/>
      <c r="N140" s="121"/>
      <c r="O140" s="34"/>
      <c r="P140" s="34"/>
      <c r="Q140" s="34"/>
      <c r="R140" s="34"/>
      <c r="S140" s="121"/>
      <c r="T140" s="34"/>
      <c r="U140" s="34"/>
      <c r="V140" s="121"/>
      <c r="W140" s="34"/>
      <c r="X140" s="34"/>
      <c r="Y140" s="34"/>
      <c r="Z140" s="121"/>
      <c r="AB140" s="34"/>
      <c r="AC140" s="121"/>
      <c r="AE140" s="34"/>
      <c r="AF140" s="121"/>
      <c r="AH140" s="34"/>
      <c r="AI140" s="121"/>
      <c r="AK140" s="34"/>
      <c r="AL140" s="121"/>
      <c r="AN140" s="34"/>
      <c r="AO140" s="121"/>
    </row>
    <row r="141" spans="3:41" x14ac:dyDescent="0.25">
      <c r="C141" s="33"/>
      <c r="D141" s="33"/>
      <c r="E141" s="33"/>
      <c r="F141" s="34"/>
      <c r="G141" s="34"/>
      <c r="H141" s="34"/>
      <c r="I141" s="34"/>
      <c r="J141" s="34"/>
      <c r="K141" s="34"/>
      <c r="L141" s="34"/>
      <c r="M141" s="34"/>
      <c r="N141" s="121"/>
      <c r="O141" s="34"/>
      <c r="P141" s="34"/>
      <c r="Q141" s="34"/>
      <c r="R141" s="34"/>
      <c r="S141" s="121"/>
      <c r="T141" s="34"/>
      <c r="U141" s="34"/>
      <c r="V141" s="121"/>
      <c r="W141" s="34"/>
      <c r="X141" s="34"/>
      <c r="Y141" s="34"/>
      <c r="Z141" s="121"/>
      <c r="AB141" s="34"/>
      <c r="AC141" s="121"/>
      <c r="AE141" s="34"/>
      <c r="AF141" s="121"/>
      <c r="AH141" s="34"/>
      <c r="AI141" s="121"/>
      <c r="AK141" s="34"/>
      <c r="AL141" s="121"/>
      <c r="AN141" s="34"/>
      <c r="AO141" s="121"/>
    </row>
    <row r="142" spans="3:41" x14ac:dyDescent="0.25">
      <c r="C142" s="33"/>
      <c r="D142" s="33"/>
      <c r="E142" s="33"/>
      <c r="F142" s="34"/>
      <c r="G142" s="34"/>
      <c r="H142" s="34"/>
      <c r="I142" s="34"/>
      <c r="J142" s="34"/>
      <c r="K142" s="34"/>
      <c r="L142" s="34"/>
      <c r="M142" s="34"/>
      <c r="N142" s="121"/>
      <c r="O142" s="34"/>
      <c r="P142" s="34"/>
      <c r="Q142" s="34"/>
      <c r="R142" s="34"/>
      <c r="S142" s="121"/>
      <c r="T142" s="34"/>
      <c r="U142" s="34"/>
      <c r="V142" s="121"/>
      <c r="W142" s="34"/>
      <c r="X142" s="34"/>
      <c r="Y142" s="34"/>
      <c r="Z142" s="121"/>
      <c r="AB142" s="34"/>
      <c r="AC142" s="121"/>
      <c r="AE142" s="34"/>
      <c r="AF142" s="121"/>
      <c r="AH142" s="34"/>
      <c r="AI142" s="121"/>
      <c r="AK142" s="34"/>
      <c r="AL142" s="121"/>
      <c r="AN142" s="34"/>
      <c r="AO142" s="121"/>
    </row>
    <row r="143" spans="3:41" x14ac:dyDescent="0.25">
      <c r="C143" s="33"/>
      <c r="D143" s="33"/>
      <c r="E143" s="33"/>
      <c r="F143" s="34"/>
      <c r="G143" s="34"/>
      <c r="H143" s="34"/>
      <c r="I143" s="34"/>
      <c r="J143" s="34"/>
      <c r="K143" s="34"/>
      <c r="L143" s="34"/>
      <c r="M143" s="34"/>
      <c r="N143" s="121"/>
      <c r="O143" s="34"/>
      <c r="P143" s="34"/>
      <c r="Q143" s="34"/>
      <c r="R143" s="34"/>
      <c r="S143" s="121"/>
      <c r="T143" s="34"/>
      <c r="U143" s="34"/>
      <c r="V143" s="121"/>
      <c r="W143" s="34"/>
      <c r="X143" s="34"/>
      <c r="Y143" s="34"/>
      <c r="Z143" s="121"/>
      <c r="AB143" s="34"/>
      <c r="AC143" s="121"/>
      <c r="AE143" s="34"/>
      <c r="AF143" s="121"/>
      <c r="AH143" s="34"/>
      <c r="AI143" s="121"/>
      <c r="AK143" s="34"/>
      <c r="AL143" s="121"/>
      <c r="AN143" s="34"/>
      <c r="AO143" s="121"/>
    </row>
    <row r="144" spans="3:41" x14ac:dyDescent="0.25">
      <c r="C144" s="33"/>
      <c r="D144" s="33"/>
      <c r="E144" s="33"/>
      <c r="F144" s="34"/>
      <c r="G144" s="34"/>
      <c r="H144" s="34"/>
      <c r="I144" s="34"/>
      <c r="J144" s="34"/>
      <c r="K144" s="34"/>
      <c r="L144" s="34"/>
      <c r="M144" s="34"/>
      <c r="N144" s="121"/>
      <c r="O144" s="34"/>
      <c r="P144" s="34"/>
      <c r="Q144" s="34"/>
      <c r="R144" s="34"/>
      <c r="S144" s="121"/>
      <c r="T144" s="34"/>
      <c r="U144" s="34"/>
      <c r="V144" s="121"/>
      <c r="W144" s="34"/>
      <c r="X144" s="34"/>
      <c r="Y144" s="34"/>
      <c r="Z144" s="121"/>
      <c r="AB144" s="34"/>
      <c r="AC144" s="121"/>
      <c r="AE144" s="34"/>
      <c r="AF144" s="121"/>
      <c r="AH144" s="34"/>
      <c r="AI144" s="121"/>
      <c r="AK144" s="34"/>
      <c r="AL144" s="121"/>
      <c r="AN144" s="34"/>
      <c r="AO144" s="121"/>
    </row>
    <row r="145" spans="3:41" x14ac:dyDescent="0.25">
      <c r="C145" s="33"/>
      <c r="D145" s="33"/>
      <c r="E145" s="33"/>
      <c r="F145" s="34"/>
      <c r="G145" s="34"/>
      <c r="H145" s="34"/>
      <c r="I145" s="34"/>
      <c r="J145" s="34"/>
      <c r="K145" s="34"/>
      <c r="L145" s="34"/>
      <c r="M145" s="34"/>
      <c r="N145" s="121"/>
      <c r="O145" s="34"/>
      <c r="P145" s="34"/>
      <c r="Q145" s="34"/>
      <c r="R145" s="34"/>
      <c r="S145" s="121"/>
      <c r="T145" s="34"/>
      <c r="U145" s="34"/>
      <c r="V145" s="121"/>
      <c r="W145" s="34"/>
      <c r="X145" s="34"/>
      <c r="Y145" s="34"/>
      <c r="Z145" s="121"/>
      <c r="AB145" s="34"/>
      <c r="AC145" s="121"/>
      <c r="AE145" s="34"/>
      <c r="AF145" s="121"/>
      <c r="AH145" s="34"/>
      <c r="AI145" s="121"/>
      <c r="AK145" s="34"/>
      <c r="AL145" s="121"/>
      <c r="AN145" s="34"/>
      <c r="AO145" s="121"/>
    </row>
    <row r="146" spans="3:41" x14ac:dyDescent="0.25">
      <c r="C146" s="33"/>
      <c r="D146" s="33"/>
      <c r="E146" s="33"/>
      <c r="F146" s="34"/>
      <c r="G146" s="34"/>
      <c r="H146" s="34"/>
      <c r="I146" s="34"/>
      <c r="J146" s="34"/>
      <c r="K146" s="34"/>
      <c r="L146" s="34"/>
      <c r="M146" s="34"/>
      <c r="N146" s="121"/>
      <c r="O146" s="34"/>
      <c r="P146" s="34"/>
      <c r="Q146" s="34"/>
      <c r="R146" s="34"/>
      <c r="S146" s="121"/>
      <c r="T146" s="34"/>
      <c r="U146" s="34"/>
      <c r="V146" s="121"/>
      <c r="W146" s="34"/>
      <c r="X146" s="34"/>
      <c r="Y146" s="34"/>
      <c r="Z146" s="121"/>
      <c r="AB146" s="34"/>
      <c r="AC146" s="121"/>
      <c r="AE146" s="34"/>
      <c r="AF146" s="121"/>
      <c r="AH146" s="34"/>
      <c r="AI146" s="121"/>
      <c r="AK146" s="34"/>
      <c r="AL146" s="121"/>
      <c r="AN146" s="34"/>
      <c r="AO146" s="121"/>
    </row>
    <row r="147" spans="3:41" x14ac:dyDescent="0.25">
      <c r="C147" s="33"/>
      <c r="D147" s="33"/>
      <c r="E147" s="33"/>
      <c r="F147" s="34"/>
      <c r="G147" s="34"/>
      <c r="H147" s="34"/>
      <c r="I147" s="34"/>
      <c r="J147" s="34"/>
      <c r="K147" s="34"/>
      <c r="L147" s="34"/>
      <c r="M147" s="34"/>
      <c r="N147" s="121"/>
      <c r="O147" s="34"/>
      <c r="P147" s="34"/>
      <c r="Q147" s="34"/>
      <c r="R147" s="34"/>
      <c r="S147" s="121"/>
      <c r="T147" s="34"/>
      <c r="U147" s="34"/>
      <c r="V147" s="121"/>
      <c r="W147" s="34"/>
      <c r="X147" s="34"/>
      <c r="Y147" s="34"/>
      <c r="Z147" s="121"/>
      <c r="AB147" s="34"/>
      <c r="AC147" s="121"/>
      <c r="AE147" s="34"/>
      <c r="AF147" s="121"/>
      <c r="AH147" s="34"/>
      <c r="AI147" s="121"/>
      <c r="AK147" s="34"/>
      <c r="AL147" s="121"/>
      <c r="AN147" s="34"/>
      <c r="AO147" s="121"/>
    </row>
    <row r="148" spans="3:41" x14ac:dyDescent="0.25">
      <c r="C148" s="33"/>
      <c r="D148" s="33"/>
      <c r="E148" s="33"/>
      <c r="F148" s="34"/>
      <c r="G148" s="34"/>
      <c r="H148" s="34"/>
      <c r="I148" s="34"/>
      <c r="J148" s="34"/>
      <c r="K148" s="34"/>
      <c r="L148" s="34"/>
      <c r="M148" s="34"/>
      <c r="N148" s="121"/>
      <c r="O148" s="34"/>
      <c r="P148" s="34"/>
      <c r="Q148" s="34"/>
      <c r="R148" s="34"/>
      <c r="S148" s="121"/>
      <c r="T148" s="34"/>
      <c r="U148" s="34"/>
      <c r="V148" s="121"/>
      <c r="W148" s="34"/>
      <c r="X148" s="34"/>
      <c r="Y148" s="34"/>
      <c r="Z148" s="121"/>
      <c r="AB148" s="34"/>
      <c r="AC148" s="121"/>
      <c r="AE148" s="34"/>
      <c r="AF148" s="121"/>
      <c r="AH148" s="34"/>
      <c r="AI148" s="121"/>
      <c r="AK148" s="34"/>
      <c r="AL148" s="121"/>
      <c r="AN148" s="34"/>
      <c r="AO148" s="121"/>
    </row>
    <row r="149" spans="3:41" x14ac:dyDescent="0.25">
      <c r="C149" s="33"/>
      <c r="D149" s="33"/>
      <c r="E149" s="33"/>
      <c r="F149" s="34"/>
      <c r="G149" s="34"/>
      <c r="H149" s="34"/>
      <c r="I149" s="34"/>
      <c r="J149" s="34"/>
      <c r="K149" s="34"/>
      <c r="L149" s="34"/>
      <c r="M149" s="34"/>
      <c r="N149" s="121"/>
      <c r="O149" s="34"/>
      <c r="P149" s="34"/>
      <c r="Q149" s="34"/>
      <c r="R149" s="34"/>
      <c r="S149" s="121"/>
      <c r="T149" s="34"/>
      <c r="U149" s="34"/>
      <c r="V149" s="121"/>
      <c r="W149" s="34"/>
      <c r="X149" s="34"/>
      <c r="Y149" s="34"/>
      <c r="Z149" s="121"/>
      <c r="AB149" s="34"/>
      <c r="AC149" s="121"/>
      <c r="AE149" s="34"/>
      <c r="AF149" s="121"/>
      <c r="AH149" s="34"/>
      <c r="AI149" s="121"/>
      <c r="AK149" s="34"/>
      <c r="AL149" s="121"/>
      <c r="AN149" s="34"/>
      <c r="AO149" s="121"/>
    </row>
    <row r="150" spans="3:41" x14ac:dyDescent="0.25">
      <c r="C150" s="33"/>
      <c r="D150" s="33"/>
      <c r="E150" s="33"/>
      <c r="F150" s="34"/>
      <c r="G150" s="34"/>
      <c r="H150" s="34"/>
      <c r="I150" s="34"/>
      <c r="J150" s="34"/>
      <c r="K150" s="34"/>
      <c r="L150" s="34"/>
      <c r="M150" s="34"/>
      <c r="N150" s="121"/>
      <c r="O150" s="34"/>
      <c r="P150" s="34"/>
      <c r="Q150" s="34"/>
      <c r="R150" s="34"/>
      <c r="S150" s="121"/>
      <c r="T150" s="34"/>
      <c r="U150" s="34"/>
      <c r="V150" s="121"/>
      <c r="W150" s="34"/>
      <c r="X150" s="34"/>
      <c r="Y150" s="34"/>
      <c r="Z150" s="121"/>
      <c r="AB150" s="34"/>
      <c r="AC150" s="121"/>
      <c r="AE150" s="34"/>
      <c r="AF150" s="121"/>
      <c r="AH150" s="34"/>
      <c r="AI150" s="121"/>
      <c r="AK150" s="34"/>
      <c r="AL150" s="121"/>
      <c r="AN150" s="34"/>
      <c r="AO150" s="121"/>
    </row>
    <row r="151" spans="3:41" x14ac:dyDescent="0.25">
      <c r="C151" s="33"/>
      <c r="D151" s="33"/>
      <c r="E151" s="33"/>
      <c r="F151" s="34"/>
      <c r="G151" s="34"/>
      <c r="H151" s="34"/>
      <c r="I151" s="34"/>
      <c r="J151" s="34"/>
      <c r="K151" s="34"/>
      <c r="L151" s="34"/>
      <c r="M151" s="34"/>
      <c r="N151" s="121"/>
      <c r="O151" s="34"/>
      <c r="P151" s="34"/>
      <c r="Q151" s="34"/>
      <c r="R151" s="34"/>
      <c r="S151" s="121"/>
      <c r="T151" s="34"/>
      <c r="U151" s="34"/>
      <c r="V151" s="121"/>
      <c r="W151" s="34"/>
      <c r="X151" s="34"/>
      <c r="Y151" s="34"/>
      <c r="Z151" s="121"/>
      <c r="AB151" s="34"/>
      <c r="AC151" s="121"/>
      <c r="AE151" s="34"/>
      <c r="AF151" s="121"/>
      <c r="AH151" s="34"/>
      <c r="AI151" s="121"/>
      <c r="AK151" s="34"/>
      <c r="AL151" s="121"/>
      <c r="AN151" s="34"/>
      <c r="AO151" s="121"/>
    </row>
    <row r="152" spans="3:41" x14ac:dyDescent="0.25">
      <c r="C152" s="33"/>
      <c r="D152" s="33"/>
      <c r="E152" s="33"/>
      <c r="F152" s="34"/>
      <c r="G152" s="34"/>
      <c r="H152" s="34"/>
      <c r="I152" s="34"/>
      <c r="J152" s="34"/>
      <c r="K152" s="34"/>
      <c r="L152" s="34"/>
      <c r="M152" s="34"/>
      <c r="N152" s="121"/>
      <c r="O152" s="34"/>
      <c r="P152" s="34"/>
      <c r="Q152" s="34"/>
      <c r="R152" s="34"/>
      <c r="S152" s="121"/>
      <c r="T152" s="34"/>
      <c r="U152" s="34"/>
      <c r="V152" s="121"/>
      <c r="W152" s="34"/>
      <c r="X152" s="34"/>
      <c r="Y152" s="34"/>
      <c r="Z152" s="121"/>
      <c r="AB152" s="34"/>
      <c r="AC152" s="121"/>
      <c r="AE152" s="34"/>
      <c r="AF152" s="121"/>
      <c r="AH152" s="34"/>
      <c r="AI152" s="121"/>
      <c r="AK152" s="34"/>
      <c r="AL152" s="121"/>
      <c r="AN152" s="34"/>
      <c r="AO152" s="121"/>
    </row>
    <row r="153" spans="3:41" x14ac:dyDescent="0.25">
      <c r="C153" s="33"/>
      <c r="D153" s="33"/>
      <c r="E153" s="33"/>
      <c r="F153" s="34"/>
      <c r="G153" s="34"/>
      <c r="H153" s="34"/>
      <c r="I153" s="34"/>
      <c r="J153" s="34"/>
      <c r="K153" s="34"/>
      <c r="L153" s="34"/>
      <c r="M153" s="34"/>
      <c r="N153" s="121"/>
      <c r="O153" s="34"/>
      <c r="P153" s="34"/>
      <c r="Q153" s="34"/>
      <c r="R153" s="34"/>
      <c r="S153" s="121"/>
      <c r="T153" s="34"/>
      <c r="U153" s="34"/>
      <c r="V153" s="121"/>
      <c r="W153" s="34"/>
      <c r="X153" s="34"/>
      <c r="Y153" s="34"/>
      <c r="Z153" s="121"/>
      <c r="AB153" s="34"/>
      <c r="AC153" s="121"/>
      <c r="AE153" s="34"/>
      <c r="AF153" s="121"/>
      <c r="AH153" s="34"/>
      <c r="AI153" s="121"/>
      <c r="AK153" s="34"/>
      <c r="AL153" s="121"/>
      <c r="AN153" s="34"/>
      <c r="AO153" s="121"/>
    </row>
    <row r="154" spans="3:41" x14ac:dyDescent="0.25">
      <c r="C154" s="33"/>
      <c r="D154" s="33"/>
      <c r="E154" s="33"/>
      <c r="F154" s="34"/>
      <c r="G154" s="34"/>
      <c r="H154" s="34"/>
      <c r="I154" s="34"/>
      <c r="J154" s="34"/>
      <c r="K154" s="34"/>
      <c r="L154" s="34"/>
      <c r="M154" s="34"/>
      <c r="N154" s="121"/>
      <c r="O154" s="34"/>
      <c r="P154" s="34"/>
      <c r="Q154" s="34"/>
      <c r="R154" s="34"/>
      <c r="S154" s="121"/>
      <c r="T154" s="34"/>
      <c r="U154" s="34"/>
      <c r="V154" s="121"/>
      <c r="W154" s="34"/>
      <c r="X154" s="34"/>
      <c r="Y154" s="34"/>
      <c r="Z154" s="121"/>
      <c r="AB154" s="34"/>
      <c r="AC154" s="121"/>
      <c r="AE154" s="34"/>
      <c r="AF154" s="121"/>
      <c r="AH154" s="34"/>
      <c r="AI154" s="121"/>
      <c r="AK154" s="34"/>
      <c r="AL154" s="121"/>
      <c r="AN154" s="34"/>
      <c r="AO154" s="121"/>
    </row>
    <row r="155" spans="3:41" x14ac:dyDescent="0.25">
      <c r="C155" s="33"/>
      <c r="D155" s="33"/>
      <c r="E155" s="33"/>
      <c r="F155" s="34"/>
      <c r="G155" s="34"/>
      <c r="H155" s="34"/>
      <c r="I155" s="34"/>
      <c r="J155" s="34"/>
      <c r="K155" s="34"/>
      <c r="L155" s="34"/>
      <c r="M155" s="34"/>
      <c r="N155" s="121"/>
      <c r="O155" s="34"/>
      <c r="P155" s="34"/>
      <c r="Q155" s="34"/>
      <c r="R155" s="34"/>
      <c r="S155" s="121"/>
      <c r="T155" s="34"/>
      <c r="U155" s="34"/>
      <c r="V155" s="121"/>
      <c r="W155" s="34"/>
      <c r="X155" s="34"/>
      <c r="Y155" s="34"/>
      <c r="Z155" s="121"/>
      <c r="AB155" s="34"/>
      <c r="AC155" s="121"/>
      <c r="AE155" s="34"/>
      <c r="AF155" s="121"/>
      <c r="AH155" s="34"/>
      <c r="AI155" s="121"/>
      <c r="AK155" s="34"/>
      <c r="AL155" s="121"/>
      <c r="AN155" s="34"/>
      <c r="AO155" s="121"/>
    </row>
    <row r="156" spans="3:41" x14ac:dyDescent="0.25">
      <c r="C156" s="33"/>
      <c r="D156" s="33"/>
      <c r="E156" s="33"/>
      <c r="F156" s="34"/>
      <c r="G156" s="34"/>
      <c r="H156" s="34"/>
      <c r="I156" s="34"/>
      <c r="J156" s="34"/>
      <c r="K156" s="34"/>
      <c r="L156" s="34"/>
      <c r="M156" s="34"/>
      <c r="N156" s="121"/>
      <c r="O156" s="34"/>
      <c r="P156" s="34"/>
      <c r="Q156" s="34"/>
      <c r="R156" s="34"/>
      <c r="S156" s="121"/>
      <c r="T156" s="34"/>
      <c r="U156" s="34"/>
      <c r="V156" s="121"/>
      <c r="W156" s="34"/>
      <c r="X156" s="34"/>
      <c r="Y156" s="34"/>
      <c r="Z156" s="121"/>
      <c r="AB156" s="34"/>
      <c r="AC156" s="121"/>
      <c r="AE156" s="34"/>
      <c r="AF156" s="121"/>
      <c r="AH156" s="34"/>
      <c r="AI156" s="121"/>
      <c r="AK156" s="34"/>
      <c r="AL156" s="121"/>
      <c r="AN156" s="34"/>
      <c r="AO156" s="121"/>
    </row>
    <row r="157" spans="3:41" x14ac:dyDescent="0.25">
      <c r="C157" s="33"/>
      <c r="D157" s="33"/>
      <c r="E157" s="33"/>
      <c r="F157" s="34"/>
      <c r="G157" s="34"/>
      <c r="H157" s="34"/>
      <c r="I157" s="34"/>
      <c r="J157" s="34"/>
      <c r="K157" s="34"/>
      <c r="L157" s="34"/>
      <c r="M157" s="34"/>
      <c r="N157" s="121"/>
      <c r="O157" s="34"/>
      <c r="P157" s="34"/>
      <c r="Q157" s="34"/>
      <c r="R157" s="34"/>
      <c r="S157" s="121"/>
      <c r="T157" s="34"/>
      <c r="U157" s="34"/>
      <c r="V157" s="121"/>
      <c r="W157" s="34"/>
      <c r="X157" s="34"/>
      <c r="Y157" s="34"/>
      <c r="Z157" s="121"/>
      <c r="AB157" s="34"/>
      <c r="AC157" s="121"/>
      <c r="AE157" s="34"/>
      <c r="AF157" s="121"/>
      <c r="AH157" s="34"/>
      <c r="AI157" s="121"/>
      <c r="AK157" s="34"/>
      <c r="AL157" s="121"/>
      <c r="AN157" s="34"/>
      <c r="AO157" s="121"/>
    </row>
    <row r="158" spans="3:41" x14ac:dyDescent="0.25">
      <c r="C158" s="33"/>
      <c r="D158" s="33"/>
      <c r="E158" s="33"/>
      <c r="F158" s="34"/>
      <c r="G158" s="34"/>
      <c r="H158" s="34"/>
      <c r="I158" s="34"/>
      <c r="J158" s="34"/>
      <c r="K158" s="34"/>
      <c r="L158" s="34"/>
      <c r="M158" s="34"/>
      <c r="N158" s="121"/>
      <c r="O158" s="34"/>
      <c r="P158" s="34"/>
      <c r="Q158" s="34"/>
      <c r="R158" s="34"/>
      <c r="S158" s="121"/>
      <c r="T158" s="34"/>
      <c r="U158" s="34"/>
      <c r="V158" s="121"/>
      <c r="W158" s="34"/>
      <c r="X158" s="34"/>
      <c r="Y158" s="34"/>
      <c r="Z158" s="121"/>
      <c r="AB158" s="34"/>
      <c r="AC158" s="121"/>
      <c r="AE158" s="34"/>
      <c r="AF158" s="121"/>
      <c r="AH158" s="34"/>
      <c r="AI158" s="121"/>
      <c r="AK158" s="34"/>
      <c r="AL158" s="121"/>
      <c r="AN158" s="34"/>
      <c r="AO158" s="121"/>
    </row>
    <row r="159" spans="3:41" x14ac:dyDescent="0.25">
      <c r="C159" s="33"/>
      <c r="D159" s="33"/>
      <c r="E159" s="33"/>
      <c r="F159" s="34"/>
      <c r="G159" s="34"/>
      <c r="H159" s="34"/>
      <c r="I159" s="34"/>
      <c r="J159" s="34"/>
      <c r="K159" s="34"/>
      <c r="L159" s="34"/>
      <c r="M159" s="34"/>
      <c r="N159" s="121"/>
      <c r="O159" s="34"/>
      <c r="P159" s="34"/>
      <c r="Q159" s="34"/>
      <c r="R159" s="34"/>
      <c r="S159" s="121"/>
      <c r="T159" s="34"/>
      <c r="U159" s="34"/>
      <c r="V159" s="121"/>
      <c r="W159" s="34"/>
      <c r="X159" s="34"/>
      <c r="Y159" s="34"/>
      <c r="Z159" s="121"/>
      <c r="AB159" s="34"/>
      <c r="AC159" s="121"/>
      <c r="AE159" s="34"/>
      <c r="AF159" s="121"/>
      <c r="AH159" s="34"/>
      <c r="AI159" s="121"/>
      <c r="AK159" s="34"/>
      <c r="AL159" s="121"/>
      <c r="AN159" s="34"/>
      <c r="AO159" s="121"/>
    </row>
    <row r="160" spans="3:41" x14ac:dyDescent="0.25">
      <c r="C160" s="33"/>
      <c r="D160" s="33"/>
      <c r="E160" s="33"/>
      <c r="F160" s="34"/>
      <c r="G160" s="34"/>
      <c r="H160" s="34"/>
      <c r="I160" s="34"/>
      <c r="J160" s="34"/>
      <c r="K160" s="34"/>
      <c r="L160" s="34"/>
      <c r="M160" s="34"/>
      <c r="N160" s="121"/>
      <c r="O160" s="34"/>
      <c r="P160" s="34"/>
      <c r="Q160" s="34"/>
      <c r="R160" s="34"/>
      <c r="S160" s="121"/>
      <c r="T160" s="34"/>
      <c r="U160" s="34"/>
      <c r="V160" s="121"/>
      <c r="W160" s="34"/>
      <c r="X160" s="34"/>
      <c r="Y160" s="34"/>
      <c r="Z160" s="121"/>
      <c r="AB160" s="34"/>
      <c r="AC160" s="121"/>
      <c r="AE160" s="34"/>
      <c r="AF160" s="121"/>
      <c r="AH160" s="34"/>
      <c r="AI160" s="121"/>
      <c r="AK160" s="34"/>
      <c r="AL160" s="121"/>
      <c r="AN160" s="34"/>
      <c r="AO160" s="121"/>
    </row>
    <row r="161" spans="3:41" x14ac:dyDescent="0.25">
      <c r="C161" s="33"/>
      <c r="D161" s="33"/>
      <c r="E161" s="33"/>
      <c r="F161" s="34"/>
      <c r="G161" s="34"/>
      <c r="H161" s="34"/>
      <c r="I161" s="34"/>
      <c r="J161" s="34"/>
      <c r="K161" s="34"/>
      <c r="L161" s="34"/>
      <c r="M161" s="34"/>
      <c r="N161" s="121"/>
      <c r="O161" s="34"/>
      <c r="P161" s="34"/>
      <c r="Q161" s="34"/>
      <c r="R161" s="34"/>
      <c r="S161" s="121"/>
      <c r="T161" s="34"/>
      <c r="U161" s="34"/>
      <c r="V161" s="121"/>
      <c r="W161" s="34"/>
      <c r="X161" s="34"/>
      <c r="Y161" s="34"/>
      <c r="Z161" s="121"/>
      <c r="AB161" s="34"/>
      <c r="AC161" s="121"/>
      <c r="AE161" s="34"/>
      <c r="AF161" s="121"/>
      <c r="AH161" s="34"/>
      <c r="AI161" s="121"/>
      <c r="AK161" s="34"/>
      <c r="AL161" s="121"/>
      <c r="AN161" s="34"/>
      <c r="AO161" s="121"/>
    </row>
    <row r="162" spans="3:41" x14ac:dyDescent="0.25">
      <c r="C162" s="33"/>
      <c r="D162" s="33"/>
      <c r="E162" s="33"/>
      <c r="F162" s="34"/>
      <c r="G162" s="34"/>
      <c r="H162" s="34"/>
      <c r="I162" s="34"/>
      <c r="J162" s="34"/>
      <c r="K162" s="34"/>
      <c r="L162" s="34"/>
      <c r="M162" s="34"/>
      <c r="N162" s="121"/>
      <c r="O162" s="34"/>
      <c r="P162" s="34"/>
      <c r="Q162" s="34"/>
      <c r="R162" s="34"/>
      <c r="S162" s="121"/>
      <c r="T162" s="34"/>
      <c r="U162" s="34"/>
      <c r="V162" s="121"/>
      <c r="W162" s="34"/>
      <c r="X162" s="34"/>
      <c r="Y162" s="34"/>
      <c r="Z162" s="121"/>
      <c r="AB162" s="34"/>
      <c r="AC162" s="121"/>
      <c r="AE162" s="34"/>
      <c r="AF162" s="121"/>
      <c r="AH162" s="34"/>
      <c r="AI162" s="121"/>
      <c r="AK162" s="34"/>
      <c r="AL162" s="121"/>
      <c r="AN162" s="34"/>
      <c r="AO162" s="121"/>
    </row>
    <row r="163" spans="3:41" x14ac:dyDescent="0.25">
      <c r="C163" s="33"/>
      <c r="D163" s="33"/>
      <c r="E163" s="33"/>
      <c r="F163" s="34"/>
      <c r="G163" s="34"/>
      <c r="H163" s="34"/>
      <c r="I163" s="34"/>
      <c r="J163" s="34"/>
      <c r="K163" s="34"/>
      <c r="L163" s="34"/>
      <c r="M163" s="34"/>
      <c r="N163" s="121"/>
      <c r="O163" s="34"/>
      <c r="P163" s="34"/>
      <c r="Q163" s="34"/>
      <c r="R163" s="34"/>
      <c r="S163" s="121"/>
      <c r="T163" s="34"/>
      <c r="U163" s="34"/>
      <c r="V163" s="121"/>
      <c r="W163" s="34"/>
      <c r="X163" s="34"/>
      <c r="Y163" s="34"/>
      <c r="Z163" s="121"/>
      <c r="AB163" s="34"/>
      <c r="AC163" s="121"/>
      <c r="AE163" s="34"/>
      <c r="AF163" s="121"/>
      <c r="AH163" s="34"/>
      <c r="AI163" s="121"/>
      <c r="AK163" s="34"/>
      <c r="AL163" s="121"/>
      <c r="AN163" s="34"/>
      <c r="AO163" s="121"/>
    </row>
    <row r="164" spans="3:41" x14ac:dyDescent="0.25">
      <c r="C164" s="33"/>
      <c r="D164" s="33"/>
      <c r="E164" s="33"/>
      <c r="F164" s="34"/>
      <c r="G164" s="34"/>
      <c r="H164" s="34"/>
      <c r="I164" s="34"/>
      <c r="J164" s="34"/>
      <c r="K164" s="34"/>
      <c r="L164" s="34"/>
      <c r="M164" s="34"/>
      <c r="N164" s="121"/>
      <c r="O164" s="34"/>
      <c r="P164" s="34"/>
      <c r="Q164" s="34"/>
      <c r="R164" s="34"/>
      <c r="S164" s="121"/>
      <c r="T164" s="34"/>
      <c r="U164" s="34"/>
      <c r="V164" s="121"/>
      <c r="W164" s="34"/>
      <c r="X164" s="34"/>
      <c r="Y164" s="34"/>
      <c r="Z164" s="121"/>
      <c r="AB164" s="34"/>
      <c r="AC164" s="121"/>
      <c r="AE164" s="34"/>
      <c r="AF164" s="121"/>
      <c r="AH164" s="34"/>
      <c r="AI164" s="121"/>
      <c r="AK164" s="34"/>
      <c r="AL164" s="121"/>
      <c r="AN164" s="34"/>
      <c r="AO164" s="121"/>
    </row>
    <row r="165" spans="3:41" x14ac:dyDescent="0.25">
      <c r="C165" s="33"/>
      <c r="D165" s="33"/>
      <c r="E165" s="33"/>
      <c r="F165" s="34"/>
      <c r="G165" s="34"/>
      <c r="H165" s="34"/>
      <c r="I165" s="34"/>
      <c r="J165" s="34"/>
      <c r="K165" s="34"/>
      <c r="L165" s="34"/>
      <c r="M165" s="34"/>
      <c r="N165" s="121"/>
      <c r="O165" s="34"/>
      <c r="P165" s="34"/>
      <c r="Q165" s="34"/>
      <c r="R165" s="34"/>
      <c r="S165" s="121"/>
      <c r="T165" s="34"/>
      <c r="U165" s="34"/>
      <c r="V165" s="121"/>
      <c r="W165" s="34"/>
      <c r="X165" s="34"/>
      <c r="Y165" s="34"/>
      <c r="Z165" s="121"/>
      <c r="AB165" s="34"/>
      <c r="AC165" s="121"/>
      <c r="AE165" s="34"/>
      <c r="AF165" s="121"/>
      <c r="AH165" s="34"/>
      <c r="AI165" s="121"/>
      <c r="AK165" s="34"/>
      <c r="AL165" s="121"/>
      <c r="AN165" s="34"/>
      <c r="AO165" s="121"/>
    </row>
    <row r="166" spans="3:41" x14ac:dyDescent="0.25">
      <c r="C166" s="33"/>
      <c r="D166" s="33"/>
      <c r="E166" s="33"/>
      <c r="F166" s="34"/>
      <c r="G166" s="34"/>
      <c r="H166" s="34"/>
      <c r="I166" s="34"/>
      <c r="J166" s="34"/>
      <c r="K166" s="34"/>
      <c r="L166" s="34"/>
      <c r="M166" s="34"/>
      <c r="N166" s="121"/>
      <c r="O166" s="34"/>
      <c r="P166" s="34"/>
      <c r="Q166" s="34"/>
      <c r="R166" s="34"/>
      <c r="S166" s="121"/>
      <c r="T166" s="34"/>
      <c r="U166" s="34"/>
      <c r="V166" s="121"/>
      <c r="W166" s="34"/>
      <c r="X166" s="34"/>
      <c r="Y166" s="34"/>
      <c r="Z166" s="121"/>
      <c r="AB166" s="34"/>
      <c r="AC166" s="121"/>
      <c r="AE166" s="34"/>
      <c r="AF166" s="121"/>
      <c r="AH166" s="34"/>
      <c r="AI166" s="121"/>
      <c r="AK166" s="34"/>
      <c r="AL166" s="121"/>
      <c r="AN166" s="34"/>
      <c r="AO166" s="121"/>
    </row>
    <row r="167" spans="3:41" x14ac:dyDescent="0.25">
      <c r="C167" s="33"/>
      <c r="D167" s="33"/>
      <c r="E167" s="33"/>
      <c r="F167" s="34"/>
      <c r="G167" s="34"/>
      <c r="H167" s="34"/>
      <c r="I167" s="34"/>
      <c r="J167" s="34"/>
      <c r="K167" s="34"/>
      <c r="L167" s="34"/>
      <c r="M167" s="34"/>
      <c r="N167" s="121"/>
      <c r="O167" s="34"/>
      <c r="P167" s="34"/>
      <c r="Q167" s="34"/>
      <c r="R167" s="34"/>
      <c r="S167" s="121"/>
      <c r="T167" s="34"/>
      <c r="U167" s="34"/>
      <c r="V167" s="121"/>
      <c r="W167" s="34"/>
      <c r="X167" s="34"/>
      <c r="Y167" s="34"/>
      <c r="Z167" s="121"/>
      <c r="AB167" s="34"/>
      <c r="AC167" s="121"/>
      <c r="AE167" s="34"/>
      <c r="AF167" s="121"/>
      <c r="AH167" s="34"/>
      <c r="AI167" s="121"/>
      <c r="AK167" s="34"/>
      <c r="AL167" s="121"/>
      <c r="AN167" s="34"/>
      <c r="AO167" s="121"/>
    </row>
    <row r="168" spans="3:41" x14ac:dyDescent="0.25">
      <c r="C168" s="33"/>
      <c r="D168" s="33"/>
      <c r="E168" s="33"/>
      <c r="F168" s="34"/>
      <c r="G168" s="34"/>
      <c r="H168" s="34"/>
      <c r="I168" s="34"/>
      <c r="J168" s="34"/>
      <c r="K168" s="34"/>
      <c r="L168" s="34"/>
      <c r="M168" s="34"/>
      <c r="N168" s="121"/>
      <c r="O168" s="34"/>
      <c r="P168" s="34"/>
      <c r="Q168" s="34"/>
      <c r="R168" s="34"/>
      <c r="S168" s="121"/>
      <c r="T168" s="34"/>
      <c r="U168" s="34"/>
      <c r="V168" s="121"/>
      <c r="W168" s="34"/>
      <c r="X168" s="34"/>
      <c r="Y168" s="34"/>
      <c r="Z168" s="121"/>
      <c r="AB168" s="34"/>
      <c r="AC168" s="121"/>
      <c r="AE168" s="34"/>
      <c r="AF168" s="121"/>
      <c r="AH168" s="34"/>
      <c r="AI168" s="121"/>
      <c r="AK168" s="34"/>
      <c r="AL168" s="121"/>
      <c r="AN168" s="34"/>
      <c r="AO168" s="121"/>
    </row>
    <row r="169" spans="3:41" x14ac:dyDescent="0.25">
      <c r="C169" s="33"/>
      <c r="D169" s="33"/>
      <c r="E169" s="33"/>
      <c r="F169" s="34"/>
      <c r="G169" s="34"/>
      <c r="H169" s="34"/>
      <c r="I169" s="34"/>
      <c r="J169" s="34"/>
      <c r="K169" s="34"/>
      <c r="L169" s="34"/>
      <c r="M169" s="34"/>
      <c r="N169" s="121"/>
      <c r="O169" s="34"/>
      <c r="P169" s="34"/>
      <c r="Q169" s="34"/>
      <c r="R169" s="34"/>
      <c r="S169" s="121"/>
      <c r="T169" s="34"/>
      <c r="U169" s="34"/>
      <c r="V169" s="121"/>
      <c r="W169" s="34"/>
      <c r="X169" s="34"/>
      <c r="Y169" s="34"/>
      <c r="Z169" s="121"/>
      <c r="AB169" s="34"/>
      <c r="AC169" s="121"/>
      <c r="AE169" s="34"/>
      <c r="AF169" s="121"/>
      <c r="AH169" s="34"/>
      <c r="AI169" s="121"/>
      <c r="AK169" s="34"/>
      <c r="AL169" s="121"/>
      <c r="AN169" s="34"/>
      <c r="AO169" s="121"/>
    </row>
    <row r="170" spans="3:41" x14ac:dyDescent="0.25">
      <c r="C170" s="33"/>
      <c r="D170" s="33"/>
      <c r="E170" s="33"/>
      <c r="F170" s="34"/>
      <c r="G170" s="34"/>
      <c r="H170" s="34"/>
      <c r="I170" s="34"/>
      <c r="J170" s="34"/>
      <c r="K170" s="34"/>
      <c r="L170" s="34"/>
      <c r="M170" s="34"/>
      <c r="N170" s="121"/>
      <c r="O170" s="34"/>
      <c r="P170" s="34"/>
      <c r="Q170" s="34"/>
      <c r="R170" s="34"/>
      <c r="S170" s="121"/>
      <c r="T170" s="34"/>
      <c r="U170" s="34"/>
      <c r="V170" s="121"/>
      <c r="W170" s="34"/>
      <c r="X170" s="34"/>
      <c r="Y170" s="34"/>
      <c r="Z170" s="121"/>
      <c r="AB170" s="34"/>
      <c r="AC170" s="121"/>
      <c r="AE170" s="34"/>
      <c r="AF170" s="121"/>
      <c r="AH170" s="34"/>
      <c r="AI170" s="121"/>
      <c r="AK170" s="34"/>
      <c r="AL170" s="121"/>
      <c r="AN170" s="34"/>
      <c r="AO170" s="121"/>
    </row>
    <row r="171" spans="3:41" x14ac:dyDescent="0.25">
      <c r="C171" s="33"/>
      <c r="D171" s="33"/>
      <c r="E171" s="33"/>
      <c r="F171" s="34"/>
      <c r="G171" s="34"/>
      <c r="H171" s="34"/>
      <c r="I171" s="34"/>
      <c r="J171" s="34"/>
      <c r="K171" s="34"/>
      <c r="L171" s="34"/>
      <c r="M171" s="34"/>
      <c r="N171" s="121"/>
      <c r="O171" s="34"/>
      <c r="P171" s="34"/>
      <c r="Q171" s="34"/>
      <c r="R171" s="34"/>
      <c r="S171" s="121"/>
      <c r="T171" s="34"/>
      <c r="U171" s="34"/>
      <c r="V171" s="121"/>
      <c r="W171" s="34"/>
      <c r="X171" s="34"/>
      <c r="Y171" s="34"/>
      <c r="Z171" s="121"/>
      <c r="AB171" s="34"/>
      <c r="AC171" s="121"/>
      <c r="AE171" s="34"/>
      <c r="AF171" s="121"/>
      <c r="AH171" s="34"/>
      <c r="AI171" s="121"/>
      <c r="AK171" s="34"/>
      <c r="AL171" s="121"/>
      <c r="AN171" s="34"/>
      <c r="AO171" s="121"/>
    </row>
    <row r="172" spans="3:41" x14ac:dyDescent="0.25">
      <c r="C172" s="33"/>
      <c r="D172" s="33"/>
      <c r="E172" s="33"/>
      <c r="F172" s="34"/>
      <c r="G172" s="34"/>
      <c r="H172" s="34"/>
      <c r="I172" s="34"/>
      <c r="J172" s="34"/>
      <c r="K172" s="34"/>
      <c r="L172" s="34"/>
      <c r="M172" s="34"/>
      <c r="N172" s="121"/>
      <c r="O172" s="34"/>
      <c r="P172" s="34"/>
      <c r="Q172" s="34"/>
      <c r="R172" s="34"/>
      <c r="S172" s="121"/>
      <c r="T172" s="34"/>
      <c r="U172" s="34"/>
      <c r="V172" s="121"/>
      <c r="W172" s="34"/>
      <c r="X172" s="34"/>
      <c r="Y172" s="34"/>
      <c r="Z172" s="121"/>
      <c r="AB172" s="34"/>
      <c r="AC172" s="121"/>
      <c r="AE172" s="34"/>
      <c r="AF172" s="121"/>
      <c r="AH172" s="34"/>
      <c r="AI172" s="121"/>
      <c r="AK172" s="34"/>
      <c r="AL172" s="121"/>
      <c r="AN172" s="34"/>
      <c r="AO172" s="121"/>
    </row>
    <row r="173" spans="3:41" x14ac:dyDescent="0.25">
      <c r="C173" s="33"/>
      <c r="D173" s="33"/>
      <c r="E173" s="33"/>
      <c r="F173" s="34"/>
      <c r="G173" s="34"/>
      <c r="H173" s="34"/>
      <c r="I173" s="34"/>
      <c r="J173" s="34"/>
      <c r="K173" s="34"/>
      <c r="L173" s="34"/>
      <c r="M173" s="34"/>
      <c r="N173" s="121"/>
      <c r="O173" s="34"/>
      <c r="P173" s="34"/>
      <c r="Q173" s="34"/>
      <c r="R173" s="34"/>
      <c r="S173" s="121"/>
      <c r="T173" s="34"/>
      <c r="U173" s="34"/>
      <c r="V173" s="121"/>
      <c r="W173" s="34"/>
      <c r="X173" s="34"/>
      <c r="Y173" s="34"/>
      <c r="Z173" s="121"/>
      <c r="AB173" s="34"/>
      <c r="AC173" s="121"/>
      <c r="AE173" s="34"/>
      <c r="AF173" s="121"/>
      <c r="AH173" s="34"/>
      <c r="AI173" s="121"/>
      <c r="AK173" s="34"/>
      <c r="AL173" s="121"/>
      <c r="AN173" s="34"/>
      <c r="AO173" s="121"/>
    </row>
    <row r="174" spans="3:41" x14ac:dyDescent="0.25">
      <c r="C174" s="33"/>
      <c r="D174" s="33"/>
      <c r="E174" s="33"/>
      <c r="F174" s="34"/>
      <c r="G174" s="34"/>
      <c r="H174" s="34"/>
      <c r="I174" s="34"/>
      <c r="J174" s="34"/>
      <c r="K174" s="34"/>
      <c r="L174" s="34"/>
      <c r="M174" s="34"/>
      <c r="N174" s="121"/>
      <c r="O174" s="34"/>
      <c r="P174" s="34"/>
      <c r="Q174" s="34"/>
      <c r="R174" s="34"/>
      <c r="S174" s="121"/>
      <c r="T174" s="34"/>
      <c r="U174" s="34"/>
      <c r="V174" s="121"/>
      <c r="W174" s="34"/>
      <c r="X174" s="34"/>
      <c r="Y174" s="34"/>
      <c r="Z174" s="121"/>
      <c r="AB174" s="34"/>
      <c r="AC174" s="121"/>
      <c r="AE174" s="34"/>
      <c r="AF174" s="121"/>
      <c r="AH174" s="34"/>
      <c r="AI174" s="121"/>
      <c r="AK174" s="34"/>
      <c r="AL174" s="121"/>
      <c r="AN174" s="34"/>
      <c r="AO174" s="121"/>
    </row>
    <row r="175" spans="3:41" x14ac:dyDescent="0.25">
      <c r="C175" s="33"/>
      <c r="D175" s="33"/>
      <c r="E175" s="33"/>
      <c r="F175" s="34"/>
      <c r="G175" s="34"/>
      <c r="H175" s="34"/>
      <c r="I175" s="34"/>
      <c r="J175" s="34"/>
      <c r="K175" s="34"/>
      <c r="L175" s="34"/>
      <c r="M175" s="34"/>
      <c r="N175" s="121"/>
      <c r="O175" s="34"/>
      <c r="P175" s="34"/>
      <c r="Q175" s="34"/>
      <c r="R175" s="34"/>
      <c r="S175" s="121"/>
      <c r="T175" s="34"/>
      <c r="U175" s="34"/>
      <c r="V175" s="121"/>
      <c r="W175" s="34"/>
      <c r="X175" s="34"/>
      <c r="Y175" s="34"/>
      <c r="Z175" s="121"/>
      <c r="AB175" s="34"/>
      <c r="AC175" s="121"/>
      <c r="AE175" s="34"/>
      <c r="AF175" s="121"/>
      <c r="AH175" s="34"/>
      <c r="AI175" s="121"/>
      <c r="AK175" s="34"/>
      <c r="AL175" s="121"/>
      <c r="AN175" s="34"/>
      <c r="AO175" s="121"/>
    </row>
    <row r="176" spans="3:41" x14ac:dyDescent="0.25">
      <c r="C176" s="33"/>
      <c r="D176" s="33"/>
      <c r="E176" s="33"/>
      <c r="F176" s="34"/>
      <c r="G176" s="34"/>
      <c r="H176" s="34"/>
      <c r="I176" s="34"/>
      <c r="J176" s="34"/>
      <c r="K176" s="34"/>
      <c r="L176" s="34"/>
      <c r="M176" s="34"/>
      <c r="N176" s="121"/>
      <c r="O176" s="34"/>
      <c r="P176" s="34"/>
      <c r="Q176" s="34"/>
      <c r="R176" s="34"/>
      <c r="S176" s="121"/>
      <c r="T176" s="34"/>
      <c r="U176" s="34"/>
      <c r="V176" s="121"/>
      <c r="W176" s="34"/>
      <c r="X176" s="34"/>
      <c r="Y176" s="34"/>
      <c r="Z176" s="121"/>
      <c r="AB176" s="34"/>
      <c r="AC176" s="121"/>
      <c r="AE176" s="34"/>
      <c r="AF176" s="121"/>
      <c r="AH176" s="34"/>
      <c r="AI176" s="121"/>
      <c r="AK176" s="34"/>
      <c r="AL176" s="121"/>
      <c r="AN176" s="34"/>
      <c r="AO176" s="121"/>
    </row>
    <row r="177" spans="3:41" x14ac:dyDescent="0.25">
      <c r="C177" s="33"/>
      <c r="D177" s="33"/>
      <c r="E177" s="33"/>
      <c r="F177" s="34"/>
      <c r="G177" s="34"/>
      <c r="H177" s="34"/>
      <c r="I177" s="34"/>
      <c r="J177" s="34"/>
      <c r="K177" s="34"/>
      <c r="L177" s="34"/>
      <c r="M177" s="34"/>
      <c r="N177" s="121"/>
      <c r="O177" s="34"/>
      <c r="P177" s="34"/>
      <c r="Q177" s="34"/>
      <c r="R177" s="34"/>
      <c r="S177" s="121"/>
      <c r="T177" s="34"/>
      <c r="U177" s="34"/>
      <c r="V177" s="121"/>
      <c r="W177" s="34"/>
      <c r="X177" s="34"/>
      <c r="Y177" s="34"/>
      <c r="Z177" s="121"/>
      <c r="AB177" s="34"/>
      <c r="AC177" s="121"/>
      <c r="AE177" s="34"/>
      <c r="AF177" s="121"/>
      <c r="AH177" s="34"/>
      <c r="AI177" s="121"/>
      <c r="AK177" s="34"/>
      <c r="AL177" s="121"/>
      <c r="AN177" s="34"/>
      <c r="AO177" s="121"/>
    </row>
    <row r="178" spans="3:41" x14ac:dyDescent="0.25">
      <c r="C178" s="33"/>
      <c r="D178" s="33"/>
      <c r="E178" s="33"/>
      <c r="F178" s="34"/>
      <c r="G178" s="34"/>
      <c r="H178" s="34"/>
      <c r="I178" s="34"/>
      <c r="J178" s="34"/>
      <c r="K178" s="34"/>
      <c r="L178" s="34"/>
      <c r="M178" s="34"/>
      <c r="N178" s="121"/>
      <c r="O178" s="34"/>
      <c r="P178" s="34"/>
      <c r="Q178" s="34"/>
      <c r="R178" s="34"/>
      <c r="S178" s="121"/>
      <c r="T178" s="34"/>
      <c r="U178" s="34"/>
      <c r="V178" s="121"/>
      <c r="W178" s="34"/>
      <c r="X178" s="34"/>
      <c r="Y178" s="34"/>
      <c r="Z178" s="121"/>
      <c r="AB178" s="34"/>
      <c r="AC178" s="121"/>
      <c r="AE178" s="34"/>
      <c r="AF178" s="121"/>
      <c r="AH178" s="34"/>
      <c r="AI178" s="121"/>
      <c r="AK178" s="34"/>
      <c r="AL178" s="121"/>
      <c r="AN178" s="34"/>
      <c r="AO178" s="121"/>
    </row>
    <row r="179" spans="3:41" x14ac:dyDescent="0.25">
      <c r="C179" s="33"/>
      <c r="D179" s="33"/>
      <c r="E179" s="33"/>
      <c r="F179" s="34"/>
      <c r="G179" s="34"/>
      <c r="H179" s="34"/>
      <c r="I179" s="34"/>
      <c r="J179" s="34"/>
      <c r="K179" s="34"/>
      <c r="L179" s="34"/>
      <c r="M179" s="34"/>
      <c r="N179" s="121"/>
      <c r="O179" s="34"/>
      <c r="P179" s="34"/>
      <c r="Q179" s="34"/>
      <c r="R179" s="34"/>
      <c r="S179" s="121"/>
      <c r="T179" s="34"/>
      <c r="U179" s="34"/>
      <c r="V179" s="121"/>
      <c r="W179" s="34"/>
      <c r="X179" s="34"/>
      <c r="Y179" s="34"/>
      <c r="Z179" s="121"/>
      <c r="AB179" s="34"/>
      <c r="AC179" s="121"/>
      <c r="AE179" s="34"/>
      <c r="AF179" s="121"/>
      <c r="AH179" s="34"/>
      <c r="AI179" s="121"/>
      <c r="AK179" s="34"/>
      <c r="AL179" s="121"/>
      <c r="AN179" s="34"/>
      <c r="AO179" s="121"/>
    </row>
    <row r="180" spans="3:41" x14ac:dyDescent="0.25">
      <c r="C180" s="33"/>
      <c r="D180" s="33"/>
      <c r="E180" s="33"/>
      <c r="F180" s="34"/>
      <c r="G180" s="34"/>
      <c r="H180" s="34"/>
      <c r="I180" s="34"/>
      <c r="J180" s="34"/>
      <c r="K180" s="34"/>
      <c r="L180" s="34"/>
      <c r="M180" s="34"/>
      <c r="N180" s="121"/>
      <c r="O180" s="34"/>
      <c r="P180" s="34"/>
      <c r="Q180" s="34"/>
      <c r="R180" s="34"/>
      <c r="S180" s="121"/>
      <c r="T180" s="34"/>
      <c r="U180" s="34"/>
      <c r="V180" s="121"/>
      <c r="W180" s="34"/>
      <c r="X180" s="34"/>
      <c r="Y180" s="34"/>
      <c r="Z180" s="121"/>
      <c r="AB180" s="34"/>
      <c r="AC180" s="121"/>
      <c r="AE180" s="34"/>
      <c r="AF180" s="121"/>
      <c r="AH180" s="34"/>
      <c r="AI180" s="121"/>
      <c r="AK180" s="34"/>
      <c r="AL180" s="121"/>
      <c r="AN180" s="34"/>
      <c r="AO180" s="121"/>
    </row>
    <row r="181" spans="3:41" x14ac:dyDescent="0.25">
      <c r="C181" s="33"/>
      <c r="D181" s="33"/>
      <c r="E181" s="33"/>
      <c r="F181" s="34"/>
      <c r="G181" s="34"/>
      <c r="H181" s="34"/>
      <c r="I181" s="34"/>
      <c r="J181" s="34"/>
      <c r="K181" s="34"/>
      <c r="L181" s="34"/>
      <c r="M181" s="34"/>
      <c r="N181" s="121"/>
      <c r="O181" s="34"/>
      <c r="P181" s="34"/>
      <c r="Q181" s="34"/>
      <c r="R181" s="34"/>
      <c r="S181" s="121"/>
      <c r="T181" s="34"/>
      <c r="U181" s="34"/>
      <c r="V181" s="121"/>
      <c r="W181" s="34"/>
      <c r="X181" s="34"/>
      <c r="Y181" s="34"/>
      <c r="Z181" s="121"/>
      <c r="AB181" s="34"/>
      <c r="AC181" s="121"/>
      <c r="AE181" s="34"/>
      <c r="AF181" s="121"/>
      <c r="AH181" s="34"/>
      <c r="AI181" s="121"/>
      <c r="AK181" s="34"/>
      <c r="AL181" s="121"/>
      <c r="AN181" s="34"/>
      <c r="AO181" s="121"/>
    </row>
    <row r="182" spans="3:41" x14ac:dyDescent="0.25">
      <c r="C182" s="33"/>
      <c r="D182" s="33"/>
      <c r="E182" s="33"/>
      <c r="F182" s="34"/>
      <c r="G182" s="34"/>
      <c r="H182" s="34"/>
      <c r="I182" s="34"/>
      <c r="J182" s="34"/>
      <c r="K182" s="34"/>
      <c r="L182" s="34"/>
      <c r="M182" s="34"/>
      <c r="N182" s="121"/>
      <c r="O182" s="34"/>
      <c r="P182" s="34"/>
      <c r="Q182" s="34"/>
      <c r="R182" s="34"/>
      <c r="S182" s="121"/>
      <c r="T182" s="34"/>
      <c r="U182" s="34"/>
      <c r="V182" s="121"/>
      <c r="W182" s="34"/>
      <c r="X182" s="34"/>
      <c r="Y182" s="34"/>
      <c r="Z182" s="121"/>
      <c r="AB182" s="34"/>
      <c r="AC182" s="121"/>
      <c r="AE182" s="34"/>
      <c r="AF182" s="121"/>
      <c r="AH182" s="34"/>
      <c r="AI182" s="121"/>
      <c r="AK182" s="34"/>
      <c r="AL182" s="121"/>
      <c r="AN182" s="34"/>
      <c r="AO182" s="121"/>
    </row>
    <row r="183" spans="3:41" x14ac:dyDescent="0.25">
      <c r="C183" s="33"/>
      <c r="D183" s="33"/>
      <c r="E183" s="33"/>
      <c r="F183" s="34"/>
      <c r="G183" s="34"/>
      <c r="H183" s="34"/>
      <c r="I183" s="34"/>
      <c r="J183" s="34"/>
      <c r="K183" s="34"/>
      <c r="L183" s="34"/>
      <c r="M183" s="34"/>
      <c r="N183" s="121"/>
      <c r="O183" s="34"/>
      <c r="P183" s="34"/>
      <c r="Q183" s="34"/>
      <c r="R183" s="34"/>
      <c r="S183" s="121"/>
      <c r="T183" s="34"/>
      <c r="U183" s="34"/>
      <c r="V183" s="121"/>
      <c r="W183" s="34"/>
      <c r="X183" s="34"/>
      <c r="Y183" s="34"/>
      <c r="Z183" s="121"/>
      <c r="AB183" s="34"/>
      <c r="AC183" s="121"/>
      <c r="AE183" s="34"/>
      <c r="AF183" s="121"/>
      <c r="AH183" s="34"/>
      <c r="AI183" s="121"/>
      <c r="AK183" s="34"/>
      <c r="AL183" s="121"/>
      <c r="AN183" s="34"/>
      <c r="AO183" s="121"/>
    </row>
    <row r="184" spans="3:41" x14ac:dyDescent="0.25">
      <c r="C184" s="33"/>
      <c r="D184" s="33"/>
      <c r="E184" s="33"/>
      <c r="F184" s="34"/>
      <c r="G184" s="34"/>
      <c r="H184" s="34"/>
      <c r="I184" s="34"/>
      <c r="J184" s="34"/>
      <c r="K184" s="34"/>
      <c r="L184" s="34"/>
      <c r="M184" s="34"/>
      <c r="N184" s="121"/>
      <c r="O184" s="34"/>
      <c r="P184" s="34"/>
      <c r="Q184" s="34"/>
      <c r="R184" s="34"/>
      <c r="S184" s="121"/>
      <c r="T184" s="34"/>
      <c r="U184" s="34"/>
      <c r="V184" s="121"/>
      <c r="W184" s="34"/>
      <c r="X184" s="34"/>
      <c r="Y184" s="34"/>
      <c r="Z184" s="121"/>
      <c r="AB184" s="34"/>
      <c r="AC184" s="121"/>
      <c r="AE184" s="34"/>
      <c r="AF184" s="121"/>
      <c r="AH184" s="34"/>
      <c r="AI184" s="121"/>
      <c r="AK184" s="34"/>
      <c r="AL184" s="121"/>
      <c r="AN184" s="34"/>
      <c r="AO184" s="121"/>
    </row>
    <row r="185" spans="3:41" x14ac:dyDescent="0.25">
      <c r="C185" s="33"/>
      <c r="D185" s="33"/>
      <c r="E185" s="33"/>
      <c r="F185" s="34"/>
      <c r="G185" s="34"/>
      <c r="H185" s="34"/>
      <c r="I185" s="34"/>
      <c r="J185" s="34"/>
      <c r="K185" s="34"/>
      <c r="L185" s="34"/>
      <c r="M185" s="34"/>
      <c r="N185" s="121"/>
      <c r="O185" s="34"/>
      <c r="P185" s="34"/>
      <c r="Q185" s="34"/>
      <c r="R185" s="34"/>
      <c r="S185" s="121"/>
      <c r="T185" s="34"/>
      <c r="U185" s="34"/>
      <c r="V185" s="121"/>
      <c r="W185" s="34"/>
      <c r="X185" s="34"/>
      <c r="Y185" s="34"/>
      <c r="Z185" s="121"/>
      <c r="AB185" s="34"/>
      <c r="AC185" s="121"/>
      <c r="AE185" s="34"/>
      <c r="AF185" s="121"/>
      <c r="AH185" s="34"/>
      <c r="AI185" s="121"/>
      <c r="AK185" s="34"/>
      <c r="AL185" s="121"/>
      <c r="AN185" s="34"/>
      <c r="AO185" s="121"/>
    </row>
    <row r="186" spans="3:41" x14ac:dyDescent="0.25">
      <c r="C186" s="33"/>
      <c r="D186" s="33"/>
      <c r="E186" s="33"/>
      <c r="F186" s="34"/>
      <c r="G186" s="34"/>
      <c r="H186" s="34"/>
      <c r="I186" s="34"/>
      <c r="J186" s="34"/>
      <c r="K186" s="34"/>
      <c r="L186" s="34"/>
      <c r="M186" s="34"/>
      <c r="N186" s="121"/>
      <c r="O186" s="34"/>
      <c r="P186" s="34"/>
      <c r="Q186" s="34"/>
      <c r="R186" s="34"/>
      <c r="S186" s="121"/>
      <c r="T186" s="34"/>
      <c r="U186" s="34"/>
      <c r="V186" s="121"/>
      <c r="W186" s="34"/>
      <c r="X186" s="34"/>
      <c r="Y186" s="34"/>
      <c r="Z186" s="121"/>
      <c r="AB186" s="34"/>
      <c r="AC186" s="121"/>
      <c r="AE186" s="34"/>
      <c r="AF186" s="121"/>
      <c r="AH186" s="34"/>
      <c r="AI186" s="121"/>
      <c r="AK186" s="34"/>
      <c r="AL186" s="121"/>
      <c r="AN186" s="34"/>
      <c r="AO186" s="121"/>
    </row>
    <row r="187" spans="3:41" x14ac:dyDescent="0.25">
      <c r="C187" s="33"/>
      <c r="D187" s="33"/>
      <c r="E187" s="33"/>
      <c r="F187" s="34"/>
      <c r="G187" s="34"/>
      <c r="H187" s="34"/>
      <c r="I187" s="34"/>
      <c r="J187" s="34"/>
      <c r="K187" s="34"/>
      <c r="L187" s="34"/>
      <c r="M187" s="34"/>
      <c r="N187" s="121"/>
      <c r="O187" s="34"/>
      <c r="P187" s="34"/>
      <c r="Q187" s="34"/>
      <c r="R187" s="34"/>
      <c r="S187" s="121"/>
      <c r="T187" s="34"/>
      <c r="U187" s="34"/>
      <c r="V187" s="121"/>
      <c r="W187" s="34"/>
      <c r="X187" s="34"/>
      <c r="Y187" s="34"/>
      <c r="Z187" s="121"/>
      <c r="AB187" s="34"/>
      <c r="AC187" s="121"/>
      <c r="AE187" s="34"/>
      <c r="AF187" s="121"/>
      <c r="AH187" s="34"/>
      <c r="AI187" s="121"/>
      <c r="AK187" s="34"/>
      <c r="AL187" s="121"/>
      <c r="AN187" s="34"/>
      <c r="AO187" s="121"/>
    </row>
    <row r="188" spans="3:41" x14ac:dyDescent="0.25">
      <c r="C188" s="33"/>
      <c r="D188" s="33"/>
      <c r="E188" s="33"/>
      <c r="F188" s="34"/>
      <c r="G188" s="34"/>
      <c r="H188" s="34"/>
      <c r="I188" s="34"/>
      <c r="J188" s="34"/>
      <c r="K188" s="34"/>
      <c r="L188" s="34"/>
      <c r="M188" s="34"/>
      <c r="N188" s="121"/>
      <c r="O188" s="34"/>
      <c r="P188" s="34"/>
      <c r="Q188" s="34"/>
      <c r="R188" s="34"/>
      <c r="S188" s="121"/>
      <c r="T188" s="34"/>
      <c r="U188" s="34"/>
      <c r="V188" s="121"/>
      <c r="W188" s="34"/>
      <c r="X188" s="34"/>
      <c r="Y188" s="34"/>
      <c r="Z188" s="121"/>
      <c r="AB188" s="34"/>
      <c r="AC188" s="121"/>
      <c r="AE188" s="34"/>
      <c r="AF188" s="121"/>
      <c r="AH188" s="34"/>
      <c r="AI188" s="121"/>
      <c r="AK188" s="34"/>
      <c r="AL188" s="121"/>
      <c r="AN188" s="34"/>
      <c r="AO188" s="121"/>
    </row>
    <row r="189" spans="3:41" x14ac:dyDescent="0.25">
      <c r="C189" s="33"/>
      <c r="D189" s="33"/>
      <c r="E189" s="33"/>
      <c r="F189" s="34"/>
      <c r="G189" s="34"/>
      <c r="H189" s="34"/>
      <c r="I189" s="34"/>
      <c r="J189" s="34"/>
      <c r="K189" s="34"/>
      <c r="L189" s="34"/>
      <c r="M189" s="34"/>
      <c r="N189" s="121"/>
      <c r="O189" s="34"/>
      <c r="P189" s="34"/>
      <c r="Q189" s="34"/>
      <c r="R189" s="34"/>
      <c r="S189" s="121"/>
      <c r="T189" s="34"/>
      <c r="U189" s="34"/>
      <c r="V189" s="121"/>
      <c r="W189" s="34"/>
      <c r="X189" s="34"/>
      <c r="Y189" s="34"/>
      <c r="Z189" s="121"/>
      <c r="AB189" s="34"/>
      <c r="AC189" s="121"/>
      <c r="AE189" s="34"/>
      <c r="AF189" s="121"/>
      <c r="AH189" s="34"/>
      <c r="AI189" s="121"/>
      <c r="AK189" s="34"/>
      <c r="AL189" s="121"/>
      <c r="AN189" s="34"/>
      <c r="AO189" s="121"/>
    </row>
    <row r="190" spans="3:41" x14ac:dyDescent="0.25">
      <c r="C190" s="33"/>
      <c r="D190" s="33"/>
      <c r="E190" s="33"/>
      <c r="F190" s="34"/>
      <c r="G190" s="34"/>
      <c r="H190" s="34"/>
      <c r="I190" s="34"/>
      <c r="J190" s="34"/>
      <c r="K190" s="34"/>
      <c r="L190" s="34"/>
      <c r="M190" s="34"/>
      <c r="N190" s="121"/>
      <c r="O190" s="34"/>
      <c r="P190" s="34"/>
      <c r="Q190" s="34"/>
      <c r="R190" s="34"/>
      <c r="S190" s="121"/>
      <c r="T190" s="34"/>
      <c r="U190" s="34"/>
      <c r="V190" s="121"/>
      <c r="W190" s="34"/>
      <c r="X190" s="34"/>
      <c r="Y190" s="34"/>
      <c r="Z190" s="121"/>
      <c r="AB190" s="34"/>
      <c r="AC190" s="121"/>
      <c r="AE190" s="34"/>
      <c r="AF190" s="121"/>
      <c r="AH190" s="34"/>
      <c r="AI190" s="121"/>
      <c r="AK190" s="34"/>
      <c r="AL190" s="121"/>
      <c r="AN190" s="34"/>
      <c r="AO190" s="121"/>
    </row>
    <row r="191" spans="3:41" x14ac:dyDescent="0.25">
      <c r="C191" s="33"/>
      <c r="D191" s="33"/>
      <c r="E191" s="33"/>
      <c r="F191" s="34"/>
      <c r="G191" s="34"/>
      <c r="H191" s="34"/>
      <c r="I191" s="34"/>
      <c r="J191" s="34"/>
      <c r="K191" s="34"/>
      <c r="L191" s="34"/>
      <c r="M191" s="34"/>
      <c r="N191" s="121"/>
      <c r="O191" s="34"/>
      <c r="P191" s="34"/>
      <c r="Q191" s="34"/>
      <c r="R191" s="34"/>
      <c r="S191" s="121"/>
      <c r="T191" s="34"/>
      <c r="U191" s="34"/>
      <c r="V191" s="121"/>
      <c r="W191" s="34"/>
      <c r="X191" s="34"/>
      <c r="Y191" s="34"/>
      <c r="Z191" s="121"/>
      <c r="AB191" s="34"/>
      <c r="AC191" s="121"/>
      <c r="AE191" s="34"/>
      <c r="AF191" s="121"/>
      <c r="AH191" s="34"/>
      <c r="AI191" s="121"/>
      <c r="AK191" s="34"/>
      <c r="AL191" s="121"/>
      <c r="AN191" s="34"/>
      <c r="AO191" s="121"/>
    </row>
    <row r="192" spans="3:41" x14ac:dyDescent="0.25">
      <c r="C192" s="33"/>
      <c r="D192" s="33"/>
      <c r="E192" s="33"/>
      <c r="F192" s="34"/>
      <c r="G192" s="34"/>
      <c r="H192" s="34"/>
      <c r="I192" s="34"/>
      <c r="J192" s="34"/>
      <c r="K192" s="34"/>
      <c r="L192" s="34"/>
      <c r="M192" s="34"/>
      <c r="N192" s="121"/>
      <c r="O192" s="34"/>
      <c r="P192" s="34"/>
      <c r="Q192" s="34"/>
      <c r="R192" s="34"/>
      <c r="S192" s="121"/>
      <c r="T192" s="34"/>
      <c r="U192" s="34"/>
      <c r="V192" s="121"/>
      <c r="W192" s="34"/>
      <c r="X192" s="34"/>
      <c r="Y192" s="34"/>
      <c r="Z192" s="121"/>
      <c r="AB192" s="34"/>
      <c r="AC192" s="121"/>
      <c r="AE192" s="34"/>
      <c r="AF192" s="121"/>
      <c r="AH192" s="34"/>
      <c r="AI192" s="121"/>
      <c r="AK192" s="34"/>
      <c r="AL192" s="121"/>
      <c r="AN192" s="34"/>
      <c r="AO192" s="121"/>
    </row>
    <row r="193" spans="3:41" x14ac:dyDescent="0.25">
      <c r="C193" s="33"/>
      <c r="D193" s="33"/>
      <c r="E193" s="33"/>
      <c r="F193" s="34"/>
      <c r="G193" s="34"/>
      <c r="H193" s="34"/>
      <c r="I193" s="34"/>
      <c r="J193" s="34"/>
      <c r="K193" s="34"/>
      <c r="L193" s="34"/>
      <c r="M193" s="34"/>
      <c r="N193" s="121"/>
      <c r="O193" s="34"/>
      <c r="P193" s="34"/>
      <c r="Q193" s="34"/>
      <c r="R193" s="34"/>
      <c r="S193" s="121"/>
      <c r="T193" s="34"/>
      <c r="U193" s="34"/>
      <c r="V193" s="121"/>
      <c r="W193" s="34"/>
      <c r="X193" s="34"/>
      <c r="Y193" s="34"/>
      <c r="Z193" s="121"/>
      <c r="AB193" s="34"/>
      <c r="AC193" s="121"/>
      <c r="AE193" s="34"/>
      <c r="AF193" s="121"/>
      <c r="AH193" s="34"/>
      <c r="AI193" s="121"/>
      <c r="AK193" s="34"/>
      <c r="AL193" s="121"/>
      <c r="AN193" s="34"/>
      <c r="AO193" s="121"/>
    </row>
    <row r="194" spans="3:41" x14ac:dyDescent="0.25">
      <c r="C194" s="33"/>
      <c r="D194" s="33"/>
      <c r="E194" s="33"/>
      <c r="F194" s="34"/>
      <c r="G194" s="34"/>
      <c r="H194" s="34"/>
      <c r="I194" s="34"/>
      <c r="J194" s="34"/>
      <c r="K194" s="34"/>
      <c r="L194" s="34"/>
      <c r="M194" s="34"/>
      <c r="N194" s="121"/>
      <c r="O194" s="34"/>
      <c r="P194" s="34"/>
      <c r="Q194" s="34"/>
      <c r="R194" s="34"/>
      <c r="S194" s="121"/>
      <c r="T194" s="34"/>
      <c r="U194" s="34"/>
      <c r="V194" s="121"/>
      <c r="W194" s="34"/>
      <c r="X194" s="34"/>
      <c r="Y194" s="34"/>
      <c r="Z194" s="121"/>
      <c r="AB194" s="34"/>
      <c r="AC194" s="121"/>
      <c r="AE194" s="34"/>
      <c r="AF194" s="121"/>
      <c r="AH194" s="34"/>
      <c r="AI194" s="121"/>
      <c r="AK194" s="34"/>
      <c r="AL194" s="121"/>
      <c r="AN194" s="34"/>
      <c r="AO194" s="121"/>
    </row>
    <row r="195" spans="3:41" x14ac:dyDescent="0.25">
      <c r="C195" s="33"/>
      <c r="D195" s="33"/>
      <c r="E195" s="33"/>
      <c r="F195" s="34"/>
      <c r="G195" s="34"/>
      <c r="H195" s="34"/>
      <c r="I195" s="34"/>
      <c r="J195" s="34"/>
      <c r="K195" s="34"/>
      <c r="L195" s="34"/>
      <c r="M195" s="34"/>
      <c r="N195" s="121"/>
      <c r="O195" s="34"/>
      <c r="P195" s="34"/>
      <c r="Q195" s="34"/>
      <c r="R195" s="34"/>
      <c r="S195" s="121"/>
      <c r="T195" s="34"/>
      <c r="U195" s="34"/>
      <c r="V195" s="121"/>
      <c r="W195" s="34"/>
      <c r="X195" s="34"/>
      <c r="Y195" s="34"/>
      <c r="Z195" s="121"/>
      <c r="AB195" s="34"/>
      <c r="AC195" s="121"/>
      <c r="AE195" s="34"/>
      <c r="AF195" s="121"/>
      <c r="AH195" s="34"/>
      <c r="AI195" s="121"/>
      <c r="AK195" s="34"/>
      <c r="AL195" s="121"/>
      <c r="AN195" s="34"/>
      <c r="AO195" s="121"/>
    </row>
    <row r="196" spans="3:41" x14ac:dyDescent="0.25">
      <c r="C196" s="33"/>
      <c r="D196" s="33"/>
      <c r="E196" s="33"/>
      <c r="F196" s="34"/>
      <c r="G196" s="34"/>
      <c r="H196" s="34"/>
      <c r="I196" s="34"/>
      <c r="J196" s="34"/>
      <c r="K196" s="34"/>
      <c r="L196" s="34"/>
      <c r="M196" s="34"/>
      <c r="N196" s="121"/>
      <c r="O196" s="34"/>
      <c r="P196" s="34"/>
      <c r="Q196" s="34"/>
      <c r="R196" s="34"/>
      <c r="S196" s="121"/>
      <c r="T196" s="34"/>
      <c r="U196" s="34"/>
      <c r="V196" s="121"/>
      <c r="W196" s="34"/>
      <c r="X196" s="34"/>
      <c r="Y196" s="34"/>
      <c r="Z196" s="121"/>
      <c r="AB196" s="34"/>
      <c r="AC196" s="121"/>
      <c r="AE196" s="34"/>
      <c r="AF196" s="121"/>
      <c r="AH196" s="34"/>
      <c r="AI196" s="121"/>
      <c r="AK196" s="34"/>
      <c r="AL196" s="121"/>
      <c r="AN196" s="34"/>
      <c r="AO196" s="121"/>
    </row>
    <row r="197" spans="3:41" x14ac:dyDescent="0.25">
      <c r="C197" s="33"/>
      <c r="D197" s="33"/>
      <c r="E197" s="33"/>
      <c r="F197" s="34"/>
      <c r="G197" s="34"/>
      <c r="H197" s="34"/>
      <c r="I197" s="34"/>
      <c r="J197" s="34"/>
      <c r="K197" s="34"/>
      <c r="L197" s="34"/>
      <c r="M197" s="34"/>
      <c r="N197" s="121"/>
      <c r="O197" s="34"/>
      <c r="P197" s="34"/>
      <c r="Q197" s="34"/>
      <c r="R197" s="34"/>
      <c r="S197" s="121"/>
      <c r="T197" s="34"/>
      <c r="U197" s="34"/>
      <c r="V197" s="121"/>
      <c r="W197" s="34"/>
      <c r="X197" s="34"/>
      <c r="Y197" s="34"/>
      <c r="Z197" s="121"/>
      <c r="AB197" s="34"/>
      <c r="AC197" s="121"/>
      <c r="AE197" s="34"/>
      <c r="AF197" s="121"/>
      <c r="AH197" s="34"/>
      <c r="AI197" s="121"/>
      <c r="AK197" s="34"/>
      <c r="AL197" s="121"/>
      <c r="AN197" s="34"/>
      <c r="AO197" s="121"/>
    </row>
    <row r="198" spans="3:41" x14ac:dyDescent="0.25">
      <c r="C198" s="33"/>
      <c r="D198" s="33"/>
      <c r="E198" s="33"/>
      <c r="F198" s="34"/>
      <c r="G198" s="34"/>
      <c r="H198" s="34"/>
      <c r="I198" s="34"/>
      <c r="J198" s="34"/>
      <c r="K198" s="34"/>
      <c r="L198" s="34"/>
      <c r="M198" s="34"/>
      <c r="N198" s="121"/>
      <c r="O198" s="34"/>
      <c r="P198" s="34"/>
      <c r="Q198" s="34"/>
      <c r="R198" s="34"/>
      <c r="S198" s="121"/>
      <c r="T198" s="34"/>
      <c r="U198" s="34"/>
      <c r="V198" s="121"/>
      <c r="W198" s="34"/>
      <c r="X198" s="34"/>
      <c r="Y198" s="34"/>
      <c r="Z198" s="121"/>
      <c r="AB198" s="34"/>
      <c r="AC198" s="121"/>
      <c r="AE198" s="34"/>
      <c r="AF198" s="121"/>
      <c r="AH198" s="34"/>
      <c r="AI198" s="121"/>
      <c r="AK198" s="34"/>
      <c r="AL198" s="121"/>
      <c r="AN198" s="34"/>
      <c r="AO198" s="121"/>
    </row>
    <row r="199" spans="3:41" x14ac:dyDescent="0.25">
      <c r="C199" s="33"/>
      <c r="D199" s="33"/>
      <c r="E199" s="33"/>
      <c r="F199" s="34"/>
      <c r="G199" s="34"/>
      <c r="H199" s="34"/>
      <c r="I199" s="34"/>
      <c r="J199" s="34"/>
      <c r="K199" s="34"/>
      <c r="L199" s="34"/>
      <c r="M199" s="34"/>
      <c r="N199" s="121"/>
      <c r="O199" s="34"/>
      <c r="P199" s="34"/>
      <c r="Q199" s="34"/>
      <c r="R199" s="34"/>
      <c r="S199" s="121"/>
      <c r="T199" s="34"/>
      <c r="U199" s="34"/>
      <c r="V199" s="121"/>
      <c r="W199" s="34"/>
      <c r="X199" s="34"/>
      <c r="Y199" s="34"/>
      <c r="Z199" s="121"/>
      <c r="AB199" s="34"/>
      <c r="AC199" s="121"/>
      <c r="AE199" s="34"/>
      <c r="AF199" s="121"/>
      <c r="AH199" s="34"/>
      <c r="AI199" s="121"/>
      <c r="AK199" s="34"/>
      <c r="AL199" s="121"/>
      <c r="AN199" s="34"/>
      <c r="AO199" s="121"/>
    </row>
    <row r="200" spans="3:41" x14ac:dyDescent="0.25">
      <c r="C200" s="33"/>
      <c r="D200" s="33"/>
      <c r="E200" s="33"/>
      <c r="F200" s="34"/>
      <c r="G200" s="34"/>
      <c r="H200" s="34"/>
      <c r="I200" s="34"/>
      <c r="J200" s="34"/>
      <c r="K200" s="34"/>
      <c r="L200" s="34"/>
      <c r="M200" s="34"/>
      <c r="N200" s="121"/>
      <c r="O200" s="34"/>
      <c r="P200" s="34"/>
      <c r="Q200" s="34"/>
      <c r="R200" s="34"/>
      <c r="S200" s="121"/>
      <c r="T200" s="34"/>
      <c r="U200" s="34"/>
      <c r="V200" s="121"/>
      <c r="W200" s="34"/>
      <c r="X200" s="34"/>
      <c r="Y200" s="34"/>
      <c r="Z200" s="121"/>
      <c r="AB200" s="34"/>
      <c r="AC200" s="121"/>
      <c r="AE200" s="34"/>
      <c r="AF200" s="121"/>
      <c r="AH200" s="34"/>
      <c r="AI200" s="121"/>
      <c r="AK200" s="34"/>
      <c r="AL200" s="121"/>
      <c r="AN200" s="34"/>
      <c r="AO200" s="121"/>
    </row>
    <row r="201" spans="3:41" x14ac:dyDescent="0.25">
      <c r="C201" s="33"/>
      <c r="D201" s="33"/>
      <c r="E201" s="33"/>
      <c r="F201" s="34"/>
      <c r="G201" s="34"/>
      <c r="H201" s="34"/>
      <c r="I201" s="34"/>
      <c r="J201" s="34"/>
      <c r="K201" s="34"/>
      <c r="L201" s="34"/>
      <c r="M201" s="34"/>
      <c r="N201" s="121"/>
      <c r="O201" s="34"/>
      <c r="P201" s="34"/>
      <c r="Q201" s="34"/>
      <c r="R201" s="34"/>
      <c r="S201" s="121"/>
      <c r="T201" s="34"/>
      <c r="U201" s="34"/>
      <c r="V201" s="121"/>
      <c r="W201" s="34"/>
      <c r="X201" s="34"/>
      <c r="Y201" s="34"/>
      <c r="Z201" s="121"/>
      <c r="AB201" s="34"/>
      <c r="AC201" s="121"/>
      <c r="AE201" s="34"/>
      <c r="AF201" s="121"/>
      <c r="AH201" s="34"/>
      <c r="AI201" s="121"/>
      <c r="AK201" s="34"/>
      <c r="AL201" s="121"/>
      <c r="AN201" s="34"/>
      <c r="AO201" s="121"/>
    </row>
    <row r="202" spans="3:41" x14ac:dyDescent="0.25">
      <c r="C202" s="33"/>
      <c r="D202" s="33"/>
      <c r="E202" s="33"/>
      <c r="F202" s="34"/>
      <c r="G202" s="34"/>
      <c r="H202" s="34"/>
      <c r="I202" s="34"/>
      <c r="J202" s="34"/>
      <c r="K202" s="34"/>
      <c r="L202" s="34"/>
      <c r="M202" s="34"/>
      <c r="N202" s="121"/>
      <c r="O202" s="34"/>
      <c r="P202" s="34"/>
      <c r="Q202" s="34"/>
      <c r="R202" s="34"/>
      <c r="S202" s="121"/>
      <c r="T202" s="34"/>
      <c r="U202" s="34"/>
      <c r="V202" s="121"/>
      <c r="W202" s="34"/>
      <c r="X202" s="34"/>
      <c r="Y202" s="34"/>
      <c r="Z202" s="121"/>
      <c r="AB202" s="34"/>
      <c r="AC202" s="121"/>
      <c r="AE202" s="34"/>
      <c r="AF202" s="121"/>
      <c r="AH202" s="34"/>
      <c r="AI202" s="121"/>
      <c r="AK202" s="34"/>
      <c r="AL202" s="121"/>
      <c r="AN202" s="34"/>
      <c r="AO202" s="121"/>
    </row>
    <row r="203" spans="3:41" x14ac:dyDescent="0.25">
      <c r="C203" s="33"/>
      <c r="D203" s="33"/>
      <c r="E203" s="33"/>
      <c r="F203" s="34"/>
      <c r="G203" s="34"/>
      <c r="H203" s="34"/>
      <c r="I203" s="34"/>
      <c r="J203" s="34"/>
      <c r="K203" s="34"/>
      <c r="L203" s="34"/>
      <c r="M203" s="34"/>
      <c r="N203" s="121"/>
      <c r="O203" s="34"/>
      <c r="P203" s="34"/>
      <c r="Q203" s="34"/>
      <c r="R203" s="34"/>
      <c r="S203" s="121"/>
      <c r="T203" s="34"/>
      <c r="U203" s="34"/>
      <c r="V203" s="121"/>
      <c r="W203" s="34"/>
      <c r="X203" s="34"/>
      <c r="Y203" s="34"/>
      <c r="Z203" s="121"/>
      <c r="AB203" s="34"/>
      <c r="AC203" s="121"/>
      <c r="AE203" s="34"/>
      <c r="AF203" s="121"/>
      <c r="AH203" s="34"/>
      <c r="AI203" s="121"/>
      <c r="AK203" s="34"/>
      <c r="AL203" s="121"/>
      <c r="AN203" s="34"/>
      <c r="AO203" s="121"/>
    </row>
    <row r="204" spans="3:41" x14ac:dyDescent="0.25">
      <c r="C204" s="33"/>
      <c r="D204" s="33"/>
      <c r="E204" s="33"/>
      <c r="F204" s="34"/>
      <c r="G204" s="34"/>
      <c r="H204" s="34"/>
      <c r="I204" s="34"/>
      <c r="J204" s="34"/>
      <c r="K204" s="34"/>
      <c r="L204" s="34"/>
      <c r="M204" s="34"/>
      <c r="N204" s="121"/>
      <c r="O204" s="34"/>
      <c r="P204" s="34"/>
      <c r="Q204" s="34"/>
      <c r="R204" s="34"/>
      <c r="S204" s="121"/>
      <c r="T204" s="34"/>
      <c r="U204" s="34"/>
      <c r="V204" s="121"/>
      <c r="W204" s="34"/>
      <c r="X204" s="34"/>
      <c r="Y204" s="34"/>
      <c r="Z204" s="121"/>
      <c r="AB204" s="34"/>
      <c r="AC204" s="121"/>
      <c r="AE204" s="34"/>
      <c r="AF204" s="121"/>
      <c r="AH204" s="34"/>
      <c r="AI204" s="121"/>
      <c r="AK204" s="34"/>
      <c r="AL204" s="121"/>
      <c r="AN204" s="34"/>
      <c r="AO204" s="121"/>
    </row>
    <row r="205" spans="3:41" x14ac:dyDescent="0.25">
      <c r="C205" s="33"/>
      <c r="D205" s="33"/>
      <c r="E205" s="33"/>
      <c r="F205" s="34"/>
      <c r="G205" s="34"/>
      <c r="H205" s="34"/>
      <c r="I205" s="34"/>
      <c r="J205" s="34"/>
      <c r="K205" s="34"/>
      <c r="L205" s="34"/>
      <c r="M205" s="34"/>
      <c r="N205" s="121"/>
      <c r="O205" s="34"/>
      <c r="P205" s="34"/>
      <c r="Q205" s="34"/>
      <c r="R205" s="34"/>
      <c r="S205" s="121"/>
      <c r="T205" s="34"/>
      <c r="U205" s="34"/>
      <c r="V205" s="121"/>
      <c r="W205" s="34"/>
      <c r="X205" s="34"/>
      <c r="Y205" s="34"/>
      <c r="Z205" s="121"/>
      <c r="AB205" s="34"/>
      <c r="AC205" s="121"/>
      <c r="AE205" s="34"/>
      <c r="AF205" s="121"/>
      <c r="AH205" s="34"/>
      <c r="AI205" s="121"/>
      <c r="AK205" s="34"/>
      <c r="AL205" s="121"/>
      <c r="AN205" s="34"/>
      <c r="AO205" s="121"/>
    </row>
    <row r="206" spans="3:41" x14ac:dyDescent="0.25">
      <c r="C206" s="33"/>
      <c r="D206" s="33"/>
      <c r="E206" s="33"/>
      <c r="F206" s="34"/>
      <c r="G206" s="34"/>
      <c r="H206" s="34"/>
      <c r="I206" s="34"/>
      <c r="J206" s="34"/>
      <c r="K206" s="34"/>
      <c r="L206" s="34"/>
      <c r="M206" s="34"/>
      <c r="N206" s="121"/>
      <c r="O206" s="34"/>
      <c r="P206" s="34"/>
      <c r="Q206" s="34"/>
      <c r="R206" s="34"/>
      <c r="S206" s="121"/>
      <c r="T206" s="34"/>
      <c r="U206" s="34"/>
      <c r="V206" s="121"/>
      <c r="W206" s="34"/>
      <c r="X206" s="34"/>
      <c r="Y206" s="34"/>
      <c r="Z206" s="121"/>
      <c r="AB206" s="34"/>
      <c r="AC206" s="121"/>
      <c r="AE206" s="34"/>
      <c r="AF206" s="121"/>
      <c r="AH206" s="34"/>
      <c r="AI206" s="121"/>
      <c r="AK206" s="34"/>
      <c r="AL206" s="121"/>
      <c r="AN206" s="34"/>
      <c r="AO206" s="121"/>
    </row>
    <row r="207" spans="3:41" x14ac:dyDescent="0.25">
      <c r="C207" s="33"/>
      <c r="D207" s="33"/>
      <c r="E207" s="33"/>
      <c r="F207" s="34"/>
      <c r="G207" s="34"/>
      <c r="H207" s="34"/>
      <c r="I207" s="34"/>
      <c r="J207" s="34"/>
      <c r="K207" s="34"/>
      <c r="L207" s="34"/>
      <c r="M207" s="34"/>
      <c r="N207" s="121"/>
      <c r="O207" s="34"/>
      <c r="P207" s="34"/>
      <c r="Q207" s="34"/>
      <c r="R207" s="34"/>
      <c r="S207" s="121"/>
      <c r="T207" s="34"/>
      <c r="U207" s="34"/>
      <c r="V207" s="121"/>
      <c r="W207" s="34"/>
      <c r="X207" s="34"/>
      <c r="Y207" s="34"/>
      <c r="Z207" s="121"/>
      <c r="AB207" s="34"/>
      <c r="AC207" s="121"/>
      <c r="AE207" s="34"/>
      <c r="AF207" s="121"/>
      <c r="AH207" s="34"/>
      <c r="AI207" s="121"/>
      <c r="AK207" s="34"/>
      <c r="AL207" s="121"/>
      <c r="AN207" s="34"/>
      <c r="AO207" s="121"/>
    </row>
    <row r="208" spans="3:41" x14ac:dyDescent="0.25">
      <c r="C208" s="33"/>
      <c r="D208" s="33"/>
      <c r="E208" s="33"/>
      <c r="F208" s="34"/>
      <c r="G208" s="34"/>
      <c r="H208" s="34"/>
      <c r="I208" s="34"/>
      <c r="J208" s="34"/>
      <c r="K208" s="34"/>
      <c r="L208" s="34"/>
      <c r="M208" s="34"/>
      <c r="N208" s="121"/>
      <c r="O208" s="34"/>
      <c r="P208" s="34"/>
      <c r="Q208" s="34"/>
      <c r="R208" s="34"/>
      <c r="S208" s="121"/>
      <c r="T208" s="34"/>
      <c r="U208" s="34"/>
      <c r="V208" s="121"/>
      <c r="W208" s="34"/>
      <c r="X208" s="34"/>
      <c r="Y208" s="34"/>
      <c r="Z208" s="121"/>
      <c r="AB208" s="34"/>
      <c r="AC208" s="121"/>
      <c r="AE208" s="34"/>
      <c r="AF208" s="121"/>
      <c r="AH208" s="34"/>
      <c r="AI208" s="121"/>
      <c r="AK208" s="34"/>
      <c r="AL208" s="121"/>
      <c r="AN208" s="34"/>
      <c r="AO208" s="121"/>
    </row>
    <row r="209" spans="3:41" x14ac:dyDescent="0.25">
      <c r="C209" s="33"/>
      <c r="D209" s="33"/>
      <c r="E209" s="33"/>
      <c r="F209" s="34"/>
      <c r="G209" s="34"/>
      <c r="H209" s="34"/>
      <c r="I209" s="34"/>
      <c r="J209" s="34"/>
      <c r="K209" s="34"/>
      <c r="L209" s="34"/>
      <c r="M209" s="34"/>
      <c r="N209" s="121"/>
      <c r="O209" s="34"/>
      <c r="P209" s="34"/>
      <c r="Q209" s="34"/>
      <c r="R209" s="34"/>
      <c r="S209" s="121"/>
      <c r="T209" s="34"/>
      <c r="U209" s="34"/>
      <c r="V209" s="121"/>
      <c r="W209" s="34"/>
      <c r="X209" s="34"/>
      <c r="Y209" s="34"/>
      <c r="Z209" s="121"/>
      <c r="AB209" s="34"/>
      <c r="AC209" s="121"/>
      <c r="AE209" s="34"/>
      <c r="AF209" s="121"/>
      <c r="AH209" s="34"/>
      <c r="AI209" s="121"/>
      <c r="AK209" s="34"/>
      <c r="AL209" s="121"/>
      <c r="AN209" s="34"/>
      <c r="AO209" s="121"/>
    </row>
    <row r="210" spans="3:41" x14ac:dyDescent="0.25">
      <c r="C210" s="33"/>
      <c r="D210" s="33"/>
      <c r="E210" s="33"/>
      <c r="F210" s="34"/>
      <c r="G210" s="34"/>
      <c r="H210" s="34"/>
      <c r="I210" s="34"/>
      <c r="J210" s="34"/>
      <c r="K210" s="34"/>
      <c r="L210" s="34"/>
      <c r="M210" s="34"/>
      <c r="N210" s="121"/>
      <c r="O210" s="34"/>
      <c r="P210" s="34"/>
      <c r="Q210" s="34"/>
      <c r="R210" s="34"/>
      <c r="S210" s="121"/>
      <c r="T210" s="34"/>
      <c r="U210" s="34"/>
      <c r="V210" s="121"/>
      <c r="W210" s="34"/>
      <c r="X210" s="34"/>
      <c r="Y210" s="34"/>
      <c r="Z210" s="121"/>
      <c r="AB210" s="34"/>
      <c r="AC210" s="121"/>
      <c r="AE210" s="34"/>
      <c r="AF210" s="121"/>
      <c r="AH210" s="34"/>
      <c r="AI210" s="121"/>
      <c r="AK210" s="34"/>
      <c r="AL210" s="121"/>
      <c r="AN210" s="34"/>
      <c r="AO210" s="121"/>
    </row>
    <row r="211" spans="3:41" x14ac:dyDescent="0.25">
      <c r="C211" s="33"/>
      <c r="D211" s="33"/>
      <c r="E211" s="33"/>
      <c r="F211" s="34"/>
      <c r="G211" s="34"/>
      <c r="H211" s="34"/>
      <c r="I211" s="34"/>
      <c r="J211" s="34"/>
      <c r="K211" s="34"/>
      <c r="L211" s="34"/>
      <c r="M211" s="34"/>
      <c r="N211" s="121"/>
      <c r="O211" s="34"/>
      <c r="P211" s="34"/>
      <c r="Q211" s="34"/>
      <c r="R211" s="34"/>
      <c r="S211" s="121"/>
      <c r="T211" s="34"/>
      <c r="U211" s="34"/>
      <c r="V211" s="121"/>
      <c r="W211" s="34"/>
      <c r="X211" s="34"/>
      <c r="Y211" s="34"/>
      <c r="Z211" s="121"/>
      <c r="AB211" s="34"/>
      <c r="AC211" s="121"/>
      <c r="AE211" s="34"/>
      <c r="AF211" s="121"/>
      <c r="AH211" s="34"/>
      <c r="AI211" s="121"/>
      <c r="AK211" s="34"/>
      <c r="AL211" s="121"/>
      <c r="AN211" s="34"/>
      <c r="AO211" s="121"/>
    </row>
    <row r="212" spans="3:41" x14ac:dyDescent="0.25">
      <c r="C212" s="33"/>
      <c r="D212" s="33"/>
      <c r="E212" s="33"/>
      <c r="F212" s="34"/>
      <c r="G212" s="34"/>
      <c r="H212" s="34"/>
      <c r="I212" s="34"/>
      <c r="J212" s="34"/>
      <c r="K212" s="34"/>
      <c r="L212" s="34"/>
      <c r="M212" s="34"/>
      <c r="N212" s="121"/>
      <c r="O212" s="34"/>
      <c r="P212" s="34"/>
      <c r="Q212" s="34"/>
      <c r="R212" s="34"/>
      <c r="S212" s="121"/>
      <c r="T212" s="34"/>
      <c r="U212" s="34"/>
      <c r="V212" s="121"/>
      <c r="W212" s="34"/>
      <c r="X212" s="34"/>
      <c r="Y212" s="34"/>
      <c r="Z212" s="121"/>
      <c r="AB212" s="34"/>
      <c r="AC212" s="121"/>
      <c r="AE212" s="34"/>
      <c r="AF212" s="121"/>
      <c r="AH212" s="34"/>
      <c r="AI212" s="121"/>
      <c r="AK212" s="34"/>
      <c r="AL212" s="121"/>
      <c r="AN212" s="34"/>
      <c r="AO212" s="121"/>
    </row>
    <row r="213" spans="3:41" x14ac:dyDescent="0.25">
      <c r="C213" s="33"/>
      <c r="D213" s="33"/>
      <c r="E213" s="33"/>
      <c r="F213" s="34"/>
      <c r="G213" s="34"/>
      <c r="H213" s="34"/>
      <c r="I213" s="34"/>
      <c r="J213" s="34"/>
      <c r="K213" s="34"/>
      <c r="L213" s="34"/>
      <c r="M213" s="34"/>
      <c r="N213" s="121"/>
      <c r="O213" s="34"/>
      <c r="P213" s="34"/>
      <c r="Q213" s="34"/>
      <c r="R213" s="34"/>
      <c r="S213" s="121"/>
      <c r="T213" s="34"/>
      <c r="U213" s="34"/>
      <c r="V213" s="121"/>
      <c r="W213" s="34"/>
      <c r="X213" s="34"/>
      <c r="Y213" s="34"/>
      <c r="Z213" s="121"/>
      <c r="AB213" s="34"/>
      <c r="AC213" s="121"/>
      <c r="AE213" s="34"/>
      <c r="AF213" s="121"/>
      <c r="AH213" s="34"/>
      <c r="AI213" s="121"/>
      <c r="AK213" s="34"/>
      <c r="AL213" s="121"/>
      <c r="AN213" s="34"/>
      <c r="AO213" s="121"/>
    </row>
    <row r="214" spans="3:41" x14ac:dyDescent="0.25">
      <c r="C214" s="33"/>
      <c r="D214" s="33"/>
      <c r="E214" s="33"/>
      <c r="F214" s="34"/>
      <c r="G214" s="34"/>
      <c r="H214" s="34"/>
      <c r="I214" s="34"/>
      <c r="J214" s="34"/>
      <c r="K214" s="34"/>
      <c r="L214" s="34"/>
      <c r="M214" s="34"/>
      <c r="N214" s="121"/>
      <c r="O214" s="34"/>
      <c r="P214" s="34"/>
      <c r="Q214" s="34"/>
      <c r="R214" s="34"/>
      <c r="S214" s="121"/>
      <c r="T214" s="34"/>
      <c r="U214" s="34"/>
      <c r="V214" s="121"/>
      <c r="W214" s="34"/>
      <c r="X214" s="34"/>
      <c r="Y214" s="34"/>
      <c r="Z214" s="121"/>
      <c r="AB214" s="34"/>
      <c r="AC214" s="121"/>
      <c r="AE214" s="34"/>
      <c r="AF214" s="121"/>
      <c r="AH214" s="34"/>
      <c r="AI214" s="121"/>
      <c r="AK214" s="34"/>
      <c r="AL214" s="121"/>
      <c r="AN214" s="34"/>
      <c r="AO214" s="121"/>
    </row>
    <row r="215" spans="3:41" x14ac:dyDescent="0.25">
      <c r="C215" s="33"/>
      <c r="D215" s="33"/>
      <c r="E215" s="33"/>
      <c r="F215" s="34"/>
      <c r="G215" s="34"/>
      <c r="H215" s="34"/>
      <c r="I215" s="34"/>
      <c r="J215" s="34"/>
      <c r="K215" s="34"/>
      <c r="L215" s="34"/>
      <c r="M215" s="34"/>
      <c r="N215" s="121"/>
      <c r="O215" s="34"/>
      <c r="P215" s="34"/>
      <c r="Q215" s="34"/>
      <c r="R215" s="34"/>
      <c r="S215" s="121"/>
      <c r="T215" s="34"/>
      <c r="U215" s="34"/>
      <c r="V215" s="121"/>
      <c r="W215" s="34"/>
      <c r="X215" s="34"/>
      <c r="Y215" s="34"/>
      <c r="Z215" s="121"/>
      <c r="AB215" s="34"/>
      <c r="AC215" s="121"/>
      <c r="AE215" s="34"/>
      <c r="AF215" s="121"/>
      <c r="AH215" s="34"/>
      <c r="AI215" s="121"/>
      <c r="AK215" s="34"/>
      <c r="AL215" s="121"/>
      <c r="AN215" s="34"/>
      <c r="AO215" s="121"/>
    </row>
    <row r="216" spans="3:41" x14ac:dyDescent="0.25">
      <c r="C216" s="33"/>
      <c r="D216" s="33"/>
      <c r="E216" s="33"/>
      <c r="F216" s="34"/>
      <c r="G216" s="34"/>
      <c r="H216" s="34"/>
      <c r="I216" s="34"/>
      <c r="J216" s="34"/>
      <c r="K216" s="34"/>
      <c r="L216" s="34"/>
      <c r="M216" s="34"/>
      <c r="N216" s="121"/>
      <c r="O216" s="34"/>
      <c r="P216" s="34"/>
      <c r="Q216" s="34"/>
      <c r="R216" s="34"/>
      <c r="S216" s="121"/>
      <c r="T216" s="34"/>
      <c r="U216" s="34"/>
      <c r="V216" s="121"/>
      <c r="W216" s="34"/>
      <c r="X216" s="34"/>
      <c r="Y216" s="34"/>
      <c r="Z216" s="121"/>
      <c r="AB216" s="34"/>
      <c r="AC216" s="121"/>
      <c r="AE216" s="34"/>
      <c r="AF216" s="121"/>
      <c r="AH216" s="34"/>
      <c r="AI216" s="121"/>
      <c r="AK216" s="34"/>
      <c r="AL216" s="121"/>
      <c r="AN216" s="34"/>
      <c r="AO216" s="121"/>
    </row>
    <row r="217" spans="3:41" x14ac:dyDescent="0.25">
      <c r="C217" s="33"/>
      <c r="D217" s="33"/>
      <c r="E217" s="33"/>
      <c r="F217" s="34"/>
      <c r="G217" s="34"/>
      <c r="H217" s="34"/>
      <c r="I217" s="34"/>
      <c r="J217" s="34"/>
      <c r="K217" s="34"/>
      <c r="L217" s="34"/>
      <c r="M217" s="34"/>
      <c r="N217" s="121"/>
      <c r="O217" s="34"/>
      <c r="P217" s="34"/>
      <c r="Q217" s="34"/>
      <c r="R217" s="34"/>
      <c r="S217" s="121"/>
      <c r="T217" s="34"/>
      <c r="U217" s="34"/>
      <c r="V217" s="121"/>
      <c r="W217" s="34"/>
      <c r="X217" s="34"/>
      <c r="Y217" s="34"/>
      <c r="Z217" s="121"/>
      <c r="AB217" s="34"/>
      <c r="AC217" s="121"/>
      <c r="AE217" s="34"/>
      <c r="AF217" s="121"/>
      <c r="AH217" s="34"/>
      <c r="AI217" s="121"/>
      <c r="AK217" s="34"/>
      <c r="AL217" s="121"/>
      <c r="AN217" s="34"/>
      <c r="AO217" s="121"/>
    </row>
    <row r="218" spans="3:41" x14ac:dyDescent="0.25">
      <c r="C218" s="33"/>
      <c r="D218" s="33"/>
      <c r="E218" s="33"/>
      <c r="F218" s="34"/>
      <c r="G218" s="34"/>
      <c r="H218" s="34"/>
      <c r="I218" s="34"/>
      <c r="J218" s="34"/>
      <c r="K218" s="34"/>
      <c r="L218" s="34"/>
      <c r="M218" s="34"/>
      <c r="N218" s="121"/>
      <c r="O218" s="34"/>
      <c r="P218" s="34"/>
      <c r="Q218" s="34"/>
      <c r="R218" s="34"/>
      <c r="S218" s="121"/>
      <c r="T218" s="34"/>
      <c r="U218" s="34"/>
      <c r="V218" s="121"/>
      <c r="W218" s="34"/>
      <c r="X218" s="34"/>
      <c r="Y218" s="34"/>
      <c r="Z218" s="121"/>
      <c r="AB218" s="34"/>
      <c r="AC218" s="121"/>
      <c r="AE218" s="34"/>
      <c r="AF218" s="121"/>
      <c r="AH218" s="34"/>
      <c r="AI218" s="121"/>
      <c r="AK218" s="34"/>
      <c r="AL218" s="121"/>
      <c r="AN218" s="34"/>
      <c r="AO218" s="121"/>
    </row>
    <row r="219" spans="3:41" x14ac:dyDescent="0.25">
      <c r="C219" s="33"/>
      <c r="D219" s="33"/>
      <c r="E219" s="33"/>
      <c r="F219" s="34"/>
      <c r="G219" s="34"/>
      <c r="H219" s="34"/>
      <c r="I219" s="34"/>
      <c r="J219" s="34"/>
      <c r="K219" s="34"/>
      <c r="L219" s="34"/>
      <c r="M219" s="34"/>
      <c r="N219" s="121"/>
      <c r="O219" s="34"/>
      <c r="P219" s="34"/>
      <c r="Q219" s="34"/>
      <c r="R219" s="34"/>
      <c r="S219" s="121"/>
      <c r="T219" s="34"/>
      <c r="U219" s="34"/>
      <c r="V219" s="121"/>
      <c r="W219" s="34"/>
      <c r="X219" s="34"/>
      <c r="Y219" s="34"/>
      <c r="Z219" s="121"/>
      <c r="AB219" s="34"/>
      <c r="AC219" s="121"/>
      <c r="AE219" s="34"/>
      <c r="AF219" s="121"/>
      <c r="AH219" s="34"/>
      <c r="AI219" s="121"/>
      <c r="AK219" s="34"/>
      <c r="AL219" s="121"/>
      <c r="AN219" s="34"/>
      <c r="AO219" s="121"/>
    </row>
    <row r="220" spans="3:41" x14ac:dyDescent="0.25">
      <c r="C220" s="33"/>
      <c r="D220" s="33"/>
      <c r="E220" s="33"/>
      <c r="F220" s="34"/>
      <c r="G220" s="34"/>
      <c r="H220" s="34"/>
      <c r="I220" s="34"/>
      <c r="J220" s="34"/>
      <c r="K220" s="34"/>
      <c r="L220" s="34"/>
      <c r="M220" s="34"/>
      <c r="N220" s="121"/>
      <c r="O220" s="34"/>
      <c r="P220" s="34"/>
      <c r="Q220" s="34"/>
      <c r="R220" s="34"/>
      <c r="S220" s="121"/>
      <c r="T220" s="34"/>
      <c r="U220" s="34"/>
      <c r="V220" s="121"/>
      <c r="W220" s="34"/>
      <c r="X220" s="34"/>
      <c r="Y220" s="34"/>
      <c r="Z220" s="121"/>
      <c r="AB220" s="34"/>
      <c r="AC220" s="121"/>
      <c r="AE220" s="34"/>
      <c r="AF220" s="121"/>
      <c r="AH220" s="34"/>
      <c r="AI220" s="121"/>
      <c r="AK220" s="34"/>
      <c r="AL220" s="121"/>
      <c r="AN220" s="34"/>
      <c r="AO220" s="121"/>
    </row>
    <row r="221" spans="3:41" x14ac:dyDescent="0.25">
      <c r="C221" s="33"/>
      <c r="D221" s="33"/>
      <c r="E221" s="33"/>
      <c r="F221" s="34"/>
      <c r="G221" s="34"/>
      <c r="H221" s="34"/>
      <c r="I221" s="34"/>
      <c r="J221" s="34"/>
      <c r="K221" s="34"/>
      <c r="L221" s="34"/>
      <c r="M221" s="34"/>
      <c r="N221" s="121"/>
      <c r="O221" s="34"/>
      <c r="P221" s="34"/>
      <c r="Q221" s="34"/>
      <c r="R221" s="34"/>
      <c r="S221" s="121"/>
      <c r="T221" s="34"/>
      <c r="U221" s="34"/>
      <c r="V221" s="121"/>
      <c r="W221" s="34"/>
      <c r="X221" s="34"/>
      <c r="Y221" s="34"/>
      <c r="Z221" s="121"/>
      <c r="AB221" s="34"/>
      <c r="AC221" s="121"/>
      <c r="AE221" s="34"/>
      <c r="AF221" s="121"/>
      <c r="AH221" s="34"/>
      <c r="AI221" s="121"/>
      <c r="AK221" s="34"/>
      <c r="AL221" s="121"/>
      <c r="AN221" s="34"/>
      <c r="AO221" s="121"/>
    </row>
    <row r="222" spans="3:41" x14ac:dyDescent="0.25">
      <c r="C222" s="33"/>
      <c r="D222" s="33"/>
      <c r="E222" s="33"/>
      <c r="F222" s="34"/>
      <c r="G222" s="34"/>
      <c r="H222" s="34"/>
      <c r="I222" s="34"/>
      <c r="J222" s="34"/>
      <c r="K222" s="34"/>
      <c r="L222" s="34"/>
      <c r="M222" s="34"/>
      <c r="N222" s="121"/>
      <c r="O222" s="34"/>
      <c r="P222" s="34"/>
      <c r="Q222" s="34"/>
      <c r="R222" s="34"/>
      <c r="S222" s="121"/>
      <c r="T222" s="34"/>
      <c r="U222" s="34"/>
      <c r="V222" s="121"/>
      <c r="W222" s="34"/>
      <c r="X222" s="34"/>
      <c r="Y222" s="34"/>
      <c r="Z222" s="121"/>
      <c r="AB222" s="34"/>
      <c r="AC222" s="121"/>
      <c r="AE222" s="34"/>
      <c r="AF222" s="121"/>
      <c r="AH222" s="34"/>
      <c r="AI222" s="121"/>
      <c r="AK222" s="34"/>
      <c r="AL222" s="121"/>
      <c r="AN222" s="34"/>
      <c r="AO222" s="121"/>
    </row>
    <row r="223" spans="3:41" x14ac:dyDescent="0.25">
      <c r="C223" s="33"/>
      <c r="D223" s="33"/>
      <c r="E223" s="33"/>
      <c r="F223" s="34"/>
      <c r="G223" s="34"/>
      <c r="H223" s="34"/>
      <c r="I223" s="34"/>
      <c r="J223" s="34"/>
      <c r="K223" s="34"/>
      <c r="L223" s="34"/>
      <c r="M223" s="34"/>
      <c r="N223" s="121"/>
      <c r="O223" s="34"/>
      <c r="P223" s="34"/>
      <c r="Q223" s="34"/>
      <c r="R223" s="34"/>
      <c r="S223" s="121"/>
      <c r="T223" s="34"/>
      <c r="U223" s="34"/>
      <c r="V223" s="121"/>
      <c r="W223" s="34"/>
      <c r="X223" s="34"/>
      <c r="Y223" s="34"/>
      <c r="Z223" s="121"/>
      <c r="AB223" s="34"/>
      <c r="AC223" s="121"/>
      <c r="AE223" s="34"/>
      <c r="AF223" s="121"/>
      <c r="AH223" s="34"/>
      <c r="AI223" s="121"/>
      <c r="AK223" s="34"/>
      <c r="AL223" s="121"/>
      <c r="AN223" s="34"/>
      <c r="AO223" s="121"/>
    </row>
    <row r="224" spans="3:41" x14ac:dyDescent="0.25">
      <c r="C224" s="33"/>
      <c r="D224" s="33"/>
      <c r="E224" s="33"/>
      <c r="F224" s="34"/>
      <c r="G224" s="34"/>
      <c r="H224" s="34"/>
      <c r="I224" s="34"/>
      <c r="J224" s="34"/>
      <c r="K224" s="34"/>
      <c r="L224" s="34"/>
      <c r="M224" s="34"/>
      <c r="N224" s="121"/>
      <c r="O224" s="34"/>
      <c r="P224" s="34"/>
      <c r="Q224" s="34"/>
      <c r="R224" s="34"/>
      <c r="S224" s="121"/>
      <c r="T224" s="34"/>
      <c r="U224" s="34"/>
      <c r="V224" s="121"/>
      <c r="W224" s="34"/>
      <c r="X224" s="34"/>
      <c r="Y224" s="34"/>
      <c r="Z224" s="121"/>
      <c r="AB224" s="34"/>
      <c r="AC224" s="121"/>
      <c r="AE224" s="34"/>
      <c r="AF224" s="121"/>
      <c r="AH224" s="34"/>
      <c r="AI224" s="121"/>
      <c r="AK224" s="34"/>
      <c r="AL224" s="121"/>
      <c r="AN224" s="34"/>
      <c r="AO224" s="121"/>
    </row>
    <row r="225" spans="3:41" x14ac:dyDescent="0.25">
      <c r="C225" s="33"/>
      <c r="D225" s="33"/>
      <c r="E225" s="33"/>
      <c r="F225" s="34"/>
      <c r="G225" s="34"/>
      <c r="H225" s="34"/>
      <c r="I225" s="34"/>
      <c r="J225" s="34"/>
      <c r="K225" s="34"/>
      <c r="L225" s="34"/>
      <c r="M225" s="34"/>
      <c r="N225" s="121"/>
      <c r="O225" s="34"/>
      <c r="P225" s="34"/>
      <c r="Q225" s="34"/>
      <c r="R225" s="34"/>
      <c r="S225" s="121"/>
      <c r="T225" s="34"/>
      <c r="U225" s="34"/>
      <c r="V225" s="121"/>
      <c r="W225" s="34"/>
      <c r="X225" s="34"/>
      <c r="Y225" s="34"/>
      <c r="Z225" s="121"/>
      <c r="AB225" s="34"/>
      <c r="AC225" s="121"/>
      <c r="AE225" s="34"/>
      <c r="AF225" s="121"/>
      <c r="AH225" s="34"/>
      <c r="AI225" s="121"/>
      <c r="AK225" s="34"/>
      <c r="AL225" s="121"/>
      <c r="AN225" s="34"/>
      <c r="AO225" s="121"/>
    </row>
    <row r="226" spans="3:41" x14ac:dyDescent="0.25">
      <c r="C226" s="33"/>
      <c r="D226" s="33"/>
      <c r="E226" s="33"/>
      <c r="F226" s="34"/>
      <c r="G226" s="34"/>
      <c r="H226" s="34"/>
      <c r="I226" s="34"/>
      <c r="J226" s="34"/>
      <c r="K226" s="34"/>
      <c r="L226" s="34"/>
      <c r="M226" s="34"/>
      <c r="N226" s="121"/>
      <c r="O226" s="34"/>
      <c r="P226" s="34"/>
      <c r="Q226" s="34"/>
      <c r="R226" s="34"/>
      <c r="S226" s="121"/>
      <c r="T226" s="34"/>
      <c r="U226" s="34"/>
      <c r="V226" s="121"/>
      <c r="W226" s="34"/>
      <c r="X226" s="34"/>
      <c r="Y226" s="34"/>
      <c r="Z226" s="121"/>
      <c r="AB226" s="34"/>
      <c r="AC226" s="121"/>
      <c r="AE226" s="34"/>
      <c r="AF226" s="121"/>
      <c r="AH226" s="34"/>
      <c r="AI226" s="121"/>
      <c r="AK226" s="34"/>
      <c r="AL226" s="121"/>
      <c r="AN226" s="34"/>
      <c r="AO226" s="121"/>
    </row>
    <row r="227" spans="3:41" x14ac:dyDescent="0.25">
      <c r="C227" s="33"/>
      <c r="D227" s="33"/>
      <c r="E227" s="33"/>
      <c r="F227" s="34"/>
      <c r="G227" s="34"/>
      <c r="H227" s="34"/>
      <c r="I227" s="34"/>
      <c r="J227" s="34"/>
      <c r="K227" s="34"/>
      <c r="L227" s="34"/>
      <c r="M227" s="34"/>
      <c r="N227" s="121"/>
      <c r="O227" s="34"/>
      <c r="P227" s="34"/>
      <c r="Q227" s="34"/>
      <c r="R227" s="34"/>
      <c r="S227" s="121"/>
      <c r="T227" s="34"/>
      <c r="U227" s="34"/>
      <c r="V227" s="121"/>
      <c r="W227" s="34"/>
      <c r="X227" s="34"/>
      <c r="Y227" s="34"/>
      <c r="Z227" s="121"/>
      <c r="AB227" s="34"/>
      <c r="AC227" s="121"/>
      <c r="AE227" s="34"/>
      <c r="AF227" s="121"/>
      <c r="AH227" s="34"/>
      <c r="AI227" s="121"/>
      <c r="AK227" s="34"/>
      <c r="AL227" s="121"/>
      <c r="AN227" s="34"/>
      <c r="AO227" s="121"/>
    </row>
    <row r="228" spans="3:41" x14ac:dyDescent="0.25">
      <c r="C228" s="33"/>
      <c r="D228" s="33"/>
      <c r="E228" s="33"/>
      <c r="F228" s="34"/>
      <c r="G228" s="34"/>
      <c r="H228" s="34"/>
      <c r="I228" s="34"/>
      <c r="J228" s="34"/>
      <c r="K228" s="34"/>
      <c r="L228" s="34"/>
      <c r="M228" s="34"/>
      <c r="N228" s="121"/>
      <c r="O228" s="34"/>
      <c r="P228" s="34"/>
      <c r="Q228" s="34"/>
      <c r="R228" s="34"/>
      <c r="S228" s="121"/>
      <c r="T228" s="34"/>
      <c r="U228" s="34"/>
      <c r="V228" s="121"/>
      <c r="W228" s="34"/>
      <c r="X228" s="34"/>
      <c r="Y228" s="34"/>
      <c r="Z228" s="121"/>
      <c r="AB228" s="34"/>
      <c r="AC228" s="121"/>
      <c r="AE228" s="34"/>
      <c r="AF228" s="121"/>
      <c r="AH228" s="34"/>
      <c r="AI228" s="121"/>
      <c r="AK228" s="34"/>
      <c r="AL228" s="121"/>
      <c r="AN228" s="34"/>
      <c r="AO228" s="121"/>
    </row>
    <row r="229" spans="3:41" x14ac:dyDescent="0.25">
      <c r="C229" s="33"/>
      <c r="D229" s="33"/>
      <c r="E229" s="33"/>
      <c r="F229" s="34"/>
      <c r="G229" s="34"/>
      <c r="H229" s="34"/>
      <c r="I229" s="34"/>
      <c r="J229" s="34"/>
      <c r="K229" s="34"/>
      <c r="L229" s="34"/>
      <c r="M229" s="34"/>
      <c r="N229" s="121"/>
      <c r="O229" s="34"/>
      <c r="P229" s="34"/>
      <c r="Q229" s="34"/>
      <c r="R229" s="34"/>
      <c r="S229" s="121"/>
      <c r="T229" s="34"/>
      <c r="U229" s="34"/>
      <c r="V229" s="121"/>
      <c r="W229" s="34"/>
      <c r="X229" s="34"/>
      <c r="Y229" s="34"/>
      <c r="Z229" s="121"/>
      <c r="AB229" s="34"/>
      <c r="AC229" s="121"/>
      <c r="AE229" s="34"/>
      <c r="AF229" s="121"/>
      <c r="AH229" s="34"/>
      <c r="AI229" s="121"/>
      <c r="AK229" s="34"/>
      <c r="AL229" s="121"/>
      <c r="AN229" s="34"/>
      <c r="AO229" s="121"/>
    </row>
    <row r="230" spans="3:41" x14ac:dyDescent="0.25">
      <c r="C230" s="33"/>
      <c r="D230" s="33"/>
      <c r="E230" s="33"/>
      <c r="F230" s="34"/>
      <c r="G230" s="34"/>
      <c r="H230" s="34"/>
      <c r="I230" s="34"/>
      <c r="J230" s="34"/>
      <c r="K230" s="34"/>
      <c r="L230" s="34"/>
      <c r="M230" s="34"/>
      <c r="N230" s="121"/>
      <c r="O230" s="34"/>
      <c r="P230" s="34"/>
      <c r="Q230" s="34"/>
      <c r="R230" s="34"/>
      <c r="S230" s="121"/>
      <c r="T230" s="34"/>
      <c r="U230" s="34"/>
      <c r="V230" s="121"/>
      <c r="W230" s="34"/>
      <c r="X230" s="34"/>
      <c r="Y230" s="34"/>
      <c r="Z230" s="121"/>
      <c r="AB230" s="34"/>
      <c r="AC230" s="121"/>
      <c r="AE230" s="34"/>
      <c r="AF230" s="121"/>
      <c r="AH230" s="34"/>
      <c r="AI230" s="121"/>
      <c r="AK230" s="34"/>
      <c r="AL230" s="121"/>
      <c r="AN230" s="34"/>
      <c r="AO230" s="121"/>
    </row>
    <row r="231" spans="3:41" x14ac:dyDescent="0.25">
      <c r="C231" s="33"/>
      <c r="D231" s="33"/>
      <c r="E231" s="33"/>
      <c r="F231" s="34"/>
      <c r="G231" s="34"/>
      <c r="H231" s="34"/>
      <c r="I231" s="34"/>
      <c r="J231" s="34"/>
      <c r="K231" s="34"/>
      <c r="L231" s="34"/>
      <c r="M231" s="34"/>
      <c r="N231" s="121"/>
      <c r="O231" s="34"/>
      <c r="P231" s="34"/>
      <c r="Q231" s="34"/>
      <c r="R231" s="34"/>
      <c r="S231" s="121"/>
      <c r="T231" s="34"/>
      <c r="U231" s="34"/>
      <c r="V231" s="121"/>
      <c r="W231" s="34"/>
      <c r="X231" s="34"/>
      <c r="Y231" s="34"/>
      <c r="Z231" s="121"/>
      <c r="AB231" s="34"/>
      <c r="AC231" s="121"/>
      <c r="AE231" s="34"/>
      <c r="AF231" s="121"/>
      <c r="AH231" s="34"/>
      <c r="AI231" s="121"/>
      <c r="AK231" s="34"/>
      <c r="AL231" s="121"/>
      <c r="AN231" s="34"/>
      <c r="AO231" s="121"/>
    </row>
    <row r="232" spans="3:41" x14ac:dyDescent="0.25">
      <c r="C232" s="33"/>
      <c r="D232" s="33"/>
      <c r="E232" s="33"/>
      <c r="F232" s="34"/>
      <c r="G232" s="34"/>
      <c r="H232" s="34"/>
      <c r="I232" s="34"/>
      <c r="J232" s="34"/>
      <c r="K232" s="34"/>
      <c r="L232" s="34"/>
      <c r="M232" s="34"/>
      <c r="N232" s="121"/>
      <c r="O232" s="34"/>
      <c r="P232" s="34"/>
      <c r="Q232" s="34"/>
      <c r="R232" s="34"/>
      <c r="S232" s="121"/>
      <c r="T232" s="34"/>
      <c r="U232" s="34"/>
      <c r="V232" s="121"/>
      <c r="W232" s="34"/>
      <c r="X232" s="34"/>
      <c r="Y232" s="34"/>
      <c r="Z232" s="121"/>
      <c r="AB232" s="34"/>
      <c r="AC232" s="121"/>
      <c r="AE232" s="34"/>
      <c r="AF232" s="121"/>
      <c r="AH232" s="34"/>
      <c r="AI232" s="121"/>
      <c r="AK232" s="34"/>
      <c r="AL232" s="121"/>
      <c r="AN232" s="34"/>
      <c r="AO232" s="121"/>
    </row>
    <row r="233" spans="3:41" x14ac:dyDescent="0.25">
      <c r="C233" s="33"/>
      <c r="D233" s="33"/>
      <c r="E233" s="33"/>
      <c r="F233" s="34"/>
      <c r="G233" s="34"/>
      <c r="H233" s="34"/>
      <c r="I233" s="34"/>
      <c r="J233" s="34"/>
      <c r="K233" s="34"/>
      <c r="L233" s="34"/>
      <c r="M233" s="34"/>
      <c r="N233" s="121"/>
      <c r="O233" s="34"/>
      <c r="P233" s="34"/>
      <c r="Q233" s="34"/>
      <c r="R233" s="34"/>
      <c r="S233" s="121"/>
      <c r="T233" s="34"/>
      <c r="U233" s="34"/>
      <c r="V233" s="121"/>
      <c r="W233" s="34"/>
      <c r="X233" s="34"/>
      <c r="Y233" s="34"/>
      <c r="Z233" s="121"/>
      <c r="AB233" s="34"/>
      <c r="AC233" s="121"/>
      <c r="AE233" s="34"/>
      <c r="AF233" s="121"/>
      <c r="AH233" s="34"/>
      <c r="AI233" s="121"/>
      <c r="AK233" s="34"/>
      <c r="AL233" s="121"/>
      <c r="AN233" s="34"/>
      <c r="AO233" s="121"/>
    </row>
    <row r="234" spans="3:41" x14ac:dyDescent="0.25">
      <c r="C234" s="33"/>
      <c r="D234" s="33"/>
      <c r="E234" s="33"/>
      <c r="F234" s="34"/>
      <c r="G234" s="34"/>
      <c r="H234" s="34"/>
      <c r="I234" s="34"/>
      <c r="J234" s="34"/>
      <c r="K234" s="34"/>
      <c r="L234" s="34"/>
      <c r="M234" s="34"/>
      <c r="N234" s="121"/>
      <c r="O234" s="34"/>
      <c r="P234" s="34"/>
      <c r="Q234" s="34"/>
      <c r="R234" s="34"/>
      <c r="S234" s="121"/>
      <c r="T234" s="34"/>
      <c r="U234" s="34"/>
      <c r="V234" s="121"/>
      <c r="W234" s="34"/>
      <c r="X234" s="34"/>
      <c r="Y234" s="34"/>
      <c r="Z234" s="121"/>
      <c r="AB234" s="34"/>
      <c r="AC234" s="121"/>
      <c r="AE234" s="34"/>
      <c r="AF234" s="121"/>
      <c r="AH234" s="34"/>
      <c r="AI234" s="121"/>
      <c r="AK234" s="34"/>
      <c r="AL234" s="121"/>
      <c r="AN234" s="34"/>
      <c r="AO234" s="121"/>
    </row>
    <row r="235" spans="3:41" x14ac:dyDescent="0.25">
      <c r="C235" s="33"/>
      <c r="D235" s="33"/>
      <c r="E235" s="33"/>
      <c r="F235" s="34"/>
      <c r="G235" s="34"/>
      <c r="H235" s="34"/>
      <c r="I235" s="34"/>
      <c r="J235" s="34"/>
      <c r="K235" s="34"/>
      <c r="L235" s="34"/>
      <c r="M235" s="34"/>
      <c r="N235" s="121"/>
      <c r="O235" s="34"/>
      <c r="P235" s="34"/>
      <c r="Q235" s="34"/>
      <c r="R235" s="34"/>
      <c r="S235" s="121"/>
      <c r="T235" s="34"/>
      <c r="U235" s="34"/>
      <c r="V235" s="121"/>
      <c r="W235" s="34"/>
      <c r="X235" s="34"/>
      <c r="Y235" s="34"/>
      <c r="Z235" s="121"/>
      <c r="AB235" s="34"/>
      <c r="AC235" s="121"/>
      <c r="AE235" s="34"/>
      <c r="AF235" s="121"/>
      <c r="AH235" s="34"/>
      <c r="AI235" s="121"/>
      <c r="AK235" s="34"/>
      <c r="AL235" s="121"/>
      <c r="AN235" s="34"/>
      <c r="AO235" s="121"/>
    </row>
    <row r="236" spans="3:41" x14ac:dyDescent="0.25">
      <c r="C236" s="33"/>
      <c r="D236" s="33"/>
      <c r="E236" s="33"/>
      <c r="F236" s="34"/>
      <c r="G236" s="34"/>
      <c r="H236" s="34"/>
      <c r="I236" s="34"/>
      <c r="J236" s="34"/>
      <c r="K236" s="34"/>
      <c r="L236" s="34"/>
      <c r="M236" s="34"/>
      <c r="N236" s="121"/>
      <c r="O236" s="34"/>
      <c r="P236" s="34"/>
      <c r="Q236" s="34"/>
      <c r="R236" s="34"/>
      <c r="S236" s="121"/>
      <c r="T236" s="34"/>
      <c r="U236" s="34"/>
      <c r="V236" s="121"/>
      <c r="W236" s="34"/>
      <c r="X236" s="34"/>
      <c r="Y236" s="34"/>
      <c r="Z236" s="121"/>
      <c r="AB236" s="34"/>
      <c r="AC236" s="121"/>
      <c r="AE236" s="34"/>
      <c r="AF236" s="121"/>
      <c r="AH236" s="34"/>
      <c r="AI236" s="121"/>
      <c r="AK236" s="34"/>
      <c r="AL236" s="121"/>
      <c r="AN236" s="34"/>
      <c r="AO236" s="121"/>
    </row>
    <row r="237" spans="3:41" x14ac:dyDescent="0.25">
      <c r="C237" s="33"/>
      <c r="D237" s="33"/>
      <c r="E237" s="33"/>
      <c r="F237" s="34"/>
      <c r="G237" s="34"/>
      <c r="H237" s="34"/>
      <c r="I237" s="34"/>
      <c r="J237" s="34"/>
      <c r="K237" s="34"/>
      <c r="L237" s="34"/>
      <c r="M237" s="34"/>
      <c r="N237" s="121"/>
      <c r="O237" s="34"/>
      <c r="P237" s="34"/>
      <c r="Q237" s="34"/>
      <c r="R237" s="34"/>
      <c r="S237" s="121"/>
      <c r="T237" s="34"/>
      <c r="U237" s="34"/>
      <c r="V237" s="121"/>
      <c r="W237" s="34"/>
      <c r="X237" s="34"/>
      <c r="Y237" s="34"/>
      <c r="Z237" s="121"/>
      <c r="AB237" s="34"/>
      <c r="AC237" s="121"/>
      <c r="AE237" s="34"/>
      <c r="AF237" s="121"/>
      <c r="AH237" s="34"/>
      <c r="AI237" s="121"/>
      <c r="AK237" s="34"/>
      <c r="AL237" s="121"/>
      <c r="AN237" s="34"/>
      <c r="AO237" s="121"/>
    </row>
    <row r="238" spans="3:41" x14ac:dyDescent="0.25">
      <c r="C238" s="33"/>
      <c r="D238" s="33"/>
      <c r="E238" s="33"/>
      <c r="F238" s="34"/>
      <c r="G238" s="34"/>
      <c r="H238" s="34"/>
      <c r="I238" s="34"/>
      <c r="J238" s="34"/>
      <c r="K238" s="34"/>
      <c r="L238" s="34"/>
      <c r="M238" s="34"/>
      <c r="N238" s="121"/>
      <c r="O238" s="34"/>
      <c r="P238" s="34"/>
      <c r="Q238" s="34"/>
      <c r="R238" s="34"/>
      <c r="S238" s="121"/>
      <c r="T238" s="34"/>
      <c r="U238" s="34"/>
      <c r="V238" s="121"/>
      <c r="W238" s="34"/>
      <c r="X238" s="34"/>
      <c r="Y238" s="34"/>
      <c r="Z238" s="121"/>
      <c r="AB238" s="34"/>
      <c r="AC238" s="121"/>
      <c r="AE238" s="34"/>
      <c r="AF238" s="121"/>
      <c r="AH238" s="34"/>
      <c r="AI238" s="121"/>
      <c r="AK238" s="34"/>
      <c r="AL238" s="121"/>
      <c r="AN238" s="34"/>
      <c r="AO238" s="121"/>
    </row>
    <row r="239" spans="3:41" x14ac:dyDescent="0.25">
      <c r="C239" s="33"/>
      <c r="D239" s="33"/>
      <c r="E239" s="33"/>
      <c r="F239" s="34"/>
      <c r="G239" s="34"/>
      <c r="H239" s="34"/>
      <c r="I239" s="34"/>
      <c r="J239" s="34"/>
      <c r="K239" s="34"/>
      <c r="L239" s="34"/>
      <c r="M239" s="34"/>
      <c r="N239" s="121"/>
      <c r="O239" s="34"/>
      <c r="P239" s="34"/>
      <c r="Q239" s="34"/>
      <c r="R239" s="34"/>
      <c r="S239" s="121"/>
      <c r="T239" s="34"/>
      <c r="U239" s="34"/>
      <c r="V239" s="121"/>
      <c r="W239" s="34"/>
      <c r="X239" s="34"/>
      <c r="Y239" s="34"/>
      <c r="Z239" s="121"/>
      <c r="AB239" s="34"/>
      <c r="AC239" s="121"/>
      <c r="AE239" s="34"/>
      <c r="AF239" s="121"/>
      <c r="AH239" s="34"/>
      <c r="AI239" s="121"/>
      <c r="AK239" s="34"/>
      <c r="AL239" s="121"/>
      <c r="AN239" s="34"/>
      <c r="AO239" s="121"/>
    </row>
    <row r="240" spans="3:41" x14ac:dyDescent="0.25">
      <c r="C240" s="33"/>
      <c r="D240" s="33"/>
      <c r="E240" s="33"/>
      <c r="F240" s="34"/>
      <c r="G240" s="34"/>
      <c r="H240" s="34"/>
      <c r="I240" s="34"/>
      <c r="J240" s="34"/>
      <c r="K240" s="34"/>
      <c r="L240" s="34"/>
      <c r="M240" s="34"/>
      <c r="N240" s="121"/>
      <c r="O240" s="34"/>
      <c r="P240" s="34"/>
      <c r="Q240" s="34"/>
      <c r="R240" s="34"/>
      <c r="S240" s="121"/>
      <c r="T240" s="34"/>
      <c r="U240" s="34"/>
      <c r="V240" s="121"/>
      <c r="W240" s="34"/>
      <c r="X240" s="34"/>
      <c r="Y240" s="34"/>
      <c r="Z240" s="121"/>
      <c r="AB240" s="34"/>
      <c r="AC240" s="121"/>
      <c r="AE240" s="34"/>
      <c r="AF240" s="121"/>
      <c r="AH240" s="34"/>
      <c r="AI240" s="121"/>
      <c r="AK240" s="34"/>
      <c r="AL240" s="121"/>
      <c r="AN240" s="34"/>
      <c r="AO240" s="121"/>
    </row>
    <row r="241" spans="3:41" x14ac:dyDescent="0.25">
      <c r="C241" s="33"/>
      <c r="D241" s="33"/>
      <c r="E241" s="33"/>
      <c r="F241" s="34"/>
      <c r="G241" s="34"/>
      <c r="H241" s="34"/>
      <c r="I241" s="34"/>
      <c r="J241" s="34"/>
      <c r="K241" s="34"/>
      <c r="L241" s="34"/>
      <c r="M241" s="34"/>
      <c r="N241" s="121"/>
      <c r="O241" s="34"/>
      <c r="P241" s="34"/>
      <c r="Q241" s="34"/>
      <c r="R241" s="34"/>
      <c r="S241" s="121"/>
      <c r="T241" s="34"/>
      <c r="U241" s="34"/>
      <c r="V241" s="121"/>
      <c r="W241" s="34"/>
      <c r="X241" s="34"/>
      <c r="Y241" s="34"/>
      <c r="Z241" s="121"/>
      <c r="AB241" s="34"/>
      <c r="AC241" s="121"/>
      <c r="AE241" s="34"/>
      <c r="AF241" s="121"/>
      <c r="AH241" s="34"/>
      <c r="AI241" s="121"/>
      <c r="AK241" s="34"/>
      <c r="AL241" s="121"/>
      <c r="AN241" s="34"/>
      <c r="AO241" s="121"/>
    </row>
    <row r="242" spans="3:41" x14ac:dyDescent="0.25">
      <c r="C242" s="33"/>
      <c r="D242" s="33"/>
      <c r="E242" s="33"/>
      <c r="F242" s="34"/>
      <c r="G242" s="34"/>
      <c r="H242" s="34"/>
      <c r="I242" s="34"/>
      <c r="J242" s="34"/>
      <c r="K242" s="34"/>
      <c r="L242" s="34"/>
      <c r="M242" s="34"/>
      <c r="N242" s="121"/>
      <c r="O242" s="34"/>
      <c r="P242" s="34"/>
      <c r="Q242" s="34"/>
      <c r="R242" s="34"/>
      <c r="S242" s="121"/>
      <c r="T242" s="34"/>
      <c r="U242" s="34"/>
      <c r="V242" s="121"/>
      <c r="W242" s="34"/>
      <c r="X242" s="34"/>
      <c r="Y242" s="34"/>
      <c r="Z242" s="121"/>
      <c r="AB242" s="34"/>
      <c r="AC242" s="121"/>
      <c r="AE242" s="34"/>
      <c r="AF242" s="121"/>
      <c r="AH242" s="34"/>
      <c r="AI242" s="121"/>
      <c r="AK242" s="34"/>
      <c r="AL242" s="121"/>
      <c r="AN242" s="34"/>
      <c r="AO242" s="121"/>
    </row>
    <row r="243" spans="3:41" x14ac:dyDescent="0.25">
      <c r="C243" s="33"/>
      <c r="D243" s="33"/>
      <c r="E243" s="33"/>
      <c r="F243" s="34"/>
      <c r="G243" s="34"/>
      <c r="H243" s="34"/>
      <c r="I243" s="34"/>
      <c r="J243" s="34"/>
      <c r="K243" s="34"/>
      <c r="L243" s="34"/>
      <c r="M243" s="34"/>
      <c r="N243" s="121"/>
      <c r="O243" s="34"/>
      <c r="P243" s="34"/>
      <c r="Q243" s="34"/>
      <c r="R243" s="34"/>
      <c r="S243" s="121"/>
      <c r="T243" s="34"/>
      <c r="U243" s="34"/>
      <c r="V243" s="121"/>
      <c r="W243" s="34"/>
      <c r="X243" s="34"/>
      <c r="Y243" s="34"/>
      <c r="Z243" s="121"/>
      <c r="AB243" s="34"/>
      <c r="AC243" s="121"/>
      <c r="AE243" s="34"/>
      <c r="AF243" s="121"/>
      <c r="AH243" s="34"/>
      <c r="AI243" s="121"/>
      <c r="AK243" s="34"/>
      <c r="AL243" s="121"/>
      <c r="AN243" s="34"/>
      <c r="AO243" s="121"/>
    </row>
    <row r="244" spans="3:41" x14ac:dyDescent="0.25">
      <c r="C244" s="33"/>
      <c r="D244" s="33"/>
      <c r="E244" s="33"/>
      <c r="F244" s="34"/>
      <c r="G244" s="34"/>
      <c r="H244" s="34"/>
      <c r="I244" s="34"/>
      <c r="J244" s="34"/>
      <c r="K244" s="34"/>
      <c r="L244" s="34"/>
      <c r="M244" s="34"/>
      <c r="N244" s="121"/>
      <c r="O244" s="34"/>
      <c r="P244" s="34"/>
      <c r="Q244" s="34"/>
      <c r="R244" s="34"/>
      <c r="S244" s="121"/>
      <c r="T244" s="34"/>
      <c r="U244" s="34"/>
      <c r="V244" s="121"/>
      <c r="W244" s="34"/>
      <c r="X244" s="34"/>
      <c r="Y244" s="34"/>
      <c r="Z244" s="121"/>
      <c r="AB244" s="34"/>
      <c r="AC244" s="121"/>
      <c r="AE244" s="34"/>
      <c r="AF244" s="121"/>
      <c r="AH244" s="34"/>
      <c r="AI244" s="121"/>
      <c r="AK244" s="34"/>
      <c r="AL244" s="121"/>
      <c r="AN244" s="34"/>
      <c r="AO244" s="121"/>
    </row>
    <row r="245" spans="3:41" x14ac:dyDescent="0.25">
      <c r="C245" s="33"/>
      <c r="D245" s="33"/>
      <c r="E245" s="33"/>
      <c r="F245" s="34"/>
      <c r="G245" s="34"/>
      <c r="H245" s="34"/>
      <c r="I245" s="34"/>
      <c r="J245" s="34"/>
      <c r="K245" s="34"/>
      <c r="L245" s="34"/>
      <c r="M245" s="34"/>
      <c r="N245" s="121"/>
      <c r="O245" s="34"/>
      <c r="P245" s="34"/>
      <c r="Q245" s="34"/>
      <c r="R245" s="34"/>
      <c r="S245" s="121"/>
      <c r="T245" s="34"/>
      <c r="U245" s="34"/>
      <c r="V245" s="121"/>
      <c r="W245" s="34"/>
      <c r="X245" s="34"/>
      <c r="Y245" s="34"/>
      <c r="Z245" s="121"/>
      <c r="AB245" s="34"/>
      <c r="AC245" s="121"/>
      <c r="AE245" s="34"/>
      <c r="AF245" s="121"/>
      <c r="AH245" s="34"/>
      <c r="AI245" s="121"/>
      <c r="AK245" s="34"/>
      <c r="AL245" s="121"/>
      <c r="AN245" s="34"/>
      <c r="AO245" s="121"/>
    </row>
    <row r="246" spans="3:41" x14ac:dyDescent="0.25">
      <c r="C246" s="33"/>
      <c r="D246" s="33"/>
      <c r="E246" s="33"/>
      <c r="F246" s="34"/>
      <c r="G246" s="34"/>
      <c r="H246" s="34"/>
      <c r="I246" s="34"/>
      <c r="J246" s="34"/>
      <c r="K246" s="34"/>
      <c r="L246" s="34"/>
      <c r="M246" s="34"/>
      <c r="N246" s="121"/>
      <c r="O246" s="34"/>
      <c r="P246" s="34"/>
      <c r="Q246" s="34"/>
      <c r="R246" s="34"/>
      <c r="S246" s="121"/>
      <c r="T246" s="34"/>
      <c r="U246" s="34"/>
      <c r="V246" s="121"/>
      <c r="W246" s="34"/>
      <c r="X246" s="34"/>
      <c r="Y246" s="34"/>
      <c r="Z246" s="121"/>
      <c r="AB246" s="34"/>
      <c r="AC246" s="121"/>
      <c r="AE246" s="34"/>
      <c r="AF246" s="121"/>
      <c r="AH246" s="34"/>
      <c r="AI246" s="121"/>
      <c r="AK246" s="34"/>
      <c r="AL246" s="121"/>
      <c r="AN246" s="34"/>
      <c r="AO246" s="121"/>
    </row>
  </sheetData>
  <mergeCells count="11">
    <mergeCell ref="D40:I40"/>
    <mergeCell ref="Q40:X40"/>
    <mergeCell ref="AJ40:AR40"/>
    <mergeCell ref="C2:AS2"/>
    <mergeCell ref="B4:C4"/>
    <mergeCell ref="D37:I37"/>
    <mergeCell ref="Q37:X37"/>
    <mergeCell ref="AJ37:AR37"/>
    <mergeCell ref="D39:I39"/>
    <mergeCell ref="Q39:X39"/>
    <mergeCell ref="AJ39:AR39"/>
  </mergeCells>
  <printOptions horizontalCentered="1"/>
  <pageMargins left="0" right="7.874015748031496E-2" top="0.78740157480314965" bottom="0.19685039370078741" header="0.55118110236220474" footer="0"/>
  <pageSetup paperSize="256" scale="67" orientation="landscape" r:id="rId1"/>
  <headerFooter differentOddEven="1">
    <oddFooter>&amp;R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J246"/>
  <sheetViews>
    <sheetView workbookViewId="0">
      <pane xSplit="4" ySplit="4" topLeftCell="E29" activePane="bottomRight" state="frozen"/>
      <selection pane="topRight" activeCell="D1" sqref="D1"/>
      <selection pane="bottomLeft" activeCell="A5" sqref="A5"/>
      <selection pane="bottomRight" activeCell="C2" sqref="C2:AU2"/>
    </sheetView>
  </sheetViews>
  <sheetFormatPr baseColWidth="10" defaultRowHeight="12.75" x14ac:dyDescent="0.25"/>
  <cols>
    <col min="1" max="1" width="8" style="32" customWidth="1"/>
    <col min="2" max="2" width="5.7109375" style="32" hidden="1" customWidth="1"/>
    <col min="3" max="3" width="4" style="79" hidden="1" customWidth="1"/>
    <col min="4" max="4" width="41" style="79" customWidth="1"/>
    <col min="5" max="5" width="17.42578125" style="79" hidden="1" customWidth="1"/>
    <col min="6" max="7" width="5.7109375" style="32" hidden="1" customWidth="1"/>
    <col min="8" max="9" width="14.28515625" style="32" hidden="1" customWidth="1"/>
    <col min="10" max="10" width="35.42578125" style="32" customWidth="1"/>
    <col min="11" max="11" width="14.28515625" style="32" customWidth="1"/>
    <col min="12" max="12" width="5.7109375" style="32" hidden="1" customWidth="1"/>
    <col min="13" max="13" width="7" style="32" hidden="1" customWidth="1"/>
    <col min="14" max="14" width="17" style="32" customWidth="1"/>
    <col min="15" max="15" width="5.85546875" style="32" hidden="1" customWidth="1"/>
    <col min="16" max="16" width="11.28515625" style="125" hidden="1" customWidth="1"/>
    <col min="17" max="17" width="14.28515625" style="32" customWidth="1"/>
    <col min="18" max="18" width="12.7109375" style="32" customWidth="1"/>
    <col min="19" max="19" width="14.140625" style="32" customWidth="1"/>
    <col min="20" max="20" width="5.7109375" style="32" hidden="1" customWidth="1"/>
    <col min="21" max="21" width="11.28515625" style="125" hidden="1" customWidth="1"/>
    <col min="22" max="22" width="13.85546875" style="32" customWidth="1"/>
    <col min="23" max="23" width="5.7109375" style="32" hidden="1" customWidth="1"/>
    <col min="24" max="24" width="11.28515625" style="125" hidden="1" customWidth="1"/>
    <col min="25" max="25" width="19.140625" style="32" hidden="1" customWidth="1"/>
    <col min="26" max="26" width="15.7109375" style="32" bestFit="1" customWidth="1"/>
    <col min="27" max="27" width="5.7109375" style="32" hidden="1" customWidth="1"/>
    <col min="28" max="28" width="11.28515625" style="125" hidden="1" customWidth="1"/>
    <col min="29" max="29" width="13" style="32" customWidth="1"/>
    <col min="30" max="30" width="5.7109375" style="32" hidden="1" customWidth="1"/>
    <col min="31" max="31" width="11.28515625" style="125" hidden="1" customWidth="1"/>
    <col min="32" max="32" width="16.5703125" style="118" customWidth="1"/>
    <col min="33" max="33" width="5.7109375" style="32" hidden="1" customWidth="1"/>
    <col min="34" max="34" width="11.28515625" style="125" hidden="1" customWidth="1"/>
    <col min="35" max="35" width="13.85546875" style="32" customWidth="1"/>
    <col min="36" max="36" width="5.7109375" style="32" hidden="1" customWidth="1"/>
    <col min="37" max="37" width="11.28515625" style="125" hidden="1" customWidth="1"/>
    <col min="38" max="38" width="13" style="118" customWidth="1"/>
    <col min="39" max="39" width="5.7109375" style="32" hidden="1" customWidth="1"/>
    <col min="40" max="40" width="11.28515625" style="125" hidden="1" customWidth="1"/>
    <col min="41" max="41" width="14.85546875" style="32" customWidth="1"/>
    <col min="42" max="42" width="5.7109375" style="32" hidden="1" customWidth="1"/>
    <col min="43" max="43" width="11.28515625" style="125" hidden="1" customWidth="1"/>
    <col min="44" max="44" width="13.85546875" style="32" hidden="1" customWidth="1"/>
    <col min="45" max="45" width="15.42578125" style="32" bestFit="1" customWidth="1"/>
    <col min="46" max="46" width="16.7109375" style="32" customWidth="1"/>
    <col min="47" max="47" width="46.28515625" style="32" hidden="1" customWidth="1"/>
    <col min="48" max="48" width="11.28515625" style="32" hidden="1" customWidth="1"/>
    <col min="49" max="60" width="11.42578125" style="32" hidden="1" customWidth="1"/>
    <col min="61" max="61" width="10" style="32" hidden="1" customWidth="1"/>
    <col min="62" max="62" width="15.85546875" style="32" hidden="1" customWidth="1"/>
    <col min="63" max="255" width="11.42578125" style="32"/>
    <col min="256" max="256" width="8" style="32" customWidth="1"/>
    <col min="257" max="258" width="0" style="32" hidden="1" customWidth="1"/>
    <col min="259" max="259" width="41" style="32" customWidth="1"/>
    <col min="260" max="266" width="0" style="32" hidden="1" customWidth="1"/>
    <col min="267" max="267" width="14.28515625" style="32" customWidth="1"/>
    <col min="268" max="269" width="0" style="32" hidden="1" customWidth="1"/>
    <col min="270" max="270" width="17" style="32" customWidth="1"/>
    <col min="271" max="272" width="0" style="32" hidden="1" customWidth="1"/>
    <col min="273" max="273" width="14.28515625" style="32" customWidth="1"/>
    <col min="274" max="274" width="12.7109375" style="32" customWidth="1"/>
    <col min="275" max="275" width="14.140625" style="32" customWidth="1"/>
    <col min="276" max="277" width="0" style="32" hidden="1" customWidth="1"/>
    <col min="278" max="278" width="13.85546875" style="32" customWidth="1"/>
    <col min="279" max="281" width="0" style="32" hidden="1" customWidth="1"/>
    <col min="282" max="282" width="15.7109375" style="32" bestFit="1" customWidth="1"/>
    <col min="283" max="284" width="0" style="32" hidden="1" customWidth="1"/>
    <col min="285" max="285" width="13" style="32" customWidth="1"/>
    <col min="286" max="287" width="0" style="32" hidden="1" customWidth="1"/>
    <col min="288" max="288" width="16.5703125" style="32" customWidth="1"/>
    <col min="289" max="290" width="0" style="32" hidden="1" customWidth="1"/>
    <col min="291" max="291" width="13.85546875" style="32" customWidth="1"/>
    <col min="292" max="293" width="0" style="32" hidden="1" customWidth="1"/>
    <col min="294" max="294" width="13" style="32" customWidth="1"/>
    <col min="295" max="296" width="0" style="32" hidden="1" customWidth="1"/>
    <col min="297" max="297" width="14.85546875" style="32" customWidth="1"/>
    <col min="298" max="300" width="0" style="32" hidden="1" customWidth="1"/>
    <col min="301" max="301" width="15.42578125" style="32" bestFit="1" customWidth="1"/>
    <col min="302" max="302" width="14" style="32" customWidth="1"/>
    <col min="303" max="318" width="0" style="32" hidden="1" customWidth="1"/>
    <col min="319" max="511" width="11.42578125" style="32"/>
    <col min="512" max="512" width="8" style="32" customWidth="1"/>
    <col min="513" max="514" width="0" style="32" hidden="1" customWidth="1"/>
    <col min="515" max="515" width="41" style="32" customWidth="1"/>
    <col min="516" max="522" width="0" style="32" hidden="1" customWidth="1"/>
    <col min="523" max="523" width="14.28515625" style="32" customWidth="1"/>
    <col min="524" max="525" width="0" style="32" hidden="1" customWidth="1"/>
    <col min="526" max="526" width="17" style="32" customWidth="1"/>
    <col min="527" max="528" width="0" style="32" hidden="1" customWidth="1"/>
    <col min="529" max="529" width="14.28515625" style="32" customWidth="1"/>
    <col min="530" max="530" width="12.7109375" style="32" customWidth="1"/>
    <col min="531" max="531" width="14.140625" style="32" customWidth="1"/>
    <col min="532" max="533" width="0" style="32" hidden="1" customWidth="1"/>
    <col min="534" max="534" width="13.85546875" style="32" customWidth="1"/>
    <col min="535" max="537" width="0" style="32" hidden="1" customWidth="1"/>
    <col min="538" max="538" width="15.7109375" style="32" bestFit="1" customWidth="1"/>
    <col min="539" max="540" width="0" style="32" hidden="1" customWidth="1"/>
    <col min="541" max="541" width="13" style="32" customWidth="1"/>
    <col min="542" max="543" width="0" style="32" hidden="1" customWidth="1"/>
    <col min="544" max="544" width="16.5703125" style="32" customWidth="1"/>
    <col min="545" max="546" width="0" style="32" hidden="1" customWidth="1"/>
    <col min="547" max="547" width="13.85546875" style="32" customWidth="1"/>
    <col min="548" max="549" width="0" style="32" hidden="1" customWidth="1"/>
    <col min="550" max="550" width="13" style="32" customWidth="1"/>
    <col min="551" max="552" width="0" style="32" hidden="1" customWidth="1"/>
    <col min="553" max="553" width="14.85546875" style="32" customWidth="1"/>
    <col min="554" max="556" width="0" style="32" hidden="1" customWidth="1"/>
    <col min="557" max="557" width="15.42578125" style="32" bestFit="1" customWidth="1"/>
    <col min="558" max="558" width="14" style="32" customWidth="1"/>
    <col min="559" max="574" width="0" style="32" hidden="1" customWidth="1"/>
    <col min="575" max="767" width="11.42578125" style="32"/>
    <col min="768" max="768" width="8" style="32" customWidth="1"/>
    <col min="769" max="770" width="0" style="32" hidden="1" customWidth="1"/>
    <col min="771" max="771" width="41" style="32" customWidth="1"/>
    <col min="772" max="778" width="0" style="32" hidden="1" customWidth="1"/>
    <col min="779" max="779" width="14.28515625" style="32" customWidth="1"/>
    <col min="780" max="781" width="0" style="32" hidden="1" customWidth="1"/>
    <col min="782" max="782" width="17" style="32" customWidth="1"/>
    <col min="783" max="784" width="0" style="32" hidden="1" customWidth="1"/>
    <col min="785" max="785" width="14.28515625" style="32" customWidth="1"/>
    <col min="786" max="786" width="12.7109375" style="32" customWidth="1"/>
    <col min="787" max="787" width="14.140625" style="32" customWidth="1"/>
    <col min="788" max="789" width="0" style="32" hidden="1" customWidth="1"/>
    <col min="790" max="790" width="13.85546875" style="32" customWidth="1"/>
    <col min="791" max="793" width="0" style="32" hidden="1" customWidth="1"/>
    <col min="794" max="794" width="15.7109375" style="32" bestFit="1" customWidth="1"/>
    <col min="795" max="796" width="0" style="32" hidden="1" customWidth="1"/>
    <col min="797" max="797" width="13" style="32" customWidth="1"/>
    <col min="798" max="799" width="0" style="32" hidden="1" customWidth="1"/>
    <col min="800" max="800" width="16.5703125" style="32" customWidth="1"/>
    <col min="801" max="802" width="0" style="32" hidden="1" customWidth="1"/>
    <col min="803" max="803" width="13.85546875" style="32" customWidth="1"/>
    <col min="804" max="805" width="0" style="32" hidden="1" customWidth="1"/>
    <col min="806" max="806" width="13" style="32" customWidth="1"/>
    <col min="807" max="808" width="0" style="32" hidden="1" customWidth="1"/>
    <col min="809" max="809" width="14.85546875" style="32" customWidth="1"/>
    <col min="810" max="812" width="0" style="32" hidden="1" customWidth="1"/>
    <col min="813" max="813" width="15.42578125" style="32" bestFit="1" customWidth="1"/>
    <col min="814" max="814" width="14" style="32" customWidth="1"/>
    <col min="815" max="830" width="0" style="32" hidden="1" customWidth="1"/>
    <col min="831" max="1023" width="11.42578125" style="32"/>
    <col min="1024" max="1024" width="8" style="32" customWidth="1"/>
    <col min="1025" max="1026" width="0" style="32" hidden="1" customWidth="1"/>
    <col min="1027" max="1027" width="41" style="32" customWidth="1"/>
    <col min="1028" max="1034" width="0" style="32" hidden="1" customWidth="1"/>
    <col min="1035" max="1035" width="14.28515625" style="32" customWidth="1"/>
    <col min="1036" max="1037" width="0" style="32" hidden="1" customWidth="1"/>
    <col min="1038" max="1038" width="17" style="32" customWidth="1"/>
    <col min="1039" max="1040" width="0" style="32" hidden="1" customWidth="1"/>
    <col min="1041" max="1041" width="14.28515625" style="32" customWidth="1"/>
    <col min="1042" max="1042" width="12.7109375" style="32" customWidth="1"/>
    <col min="1043" max="1043" width="14.140625" style="32" customWidth="1"/>
    <col min="1044" max="1045" width="0" style="32" hidden="1" customWidth="1"/>
    <col min="1046" max="1046" width="13.85546875" style="32" customWidth="1"/>
    <col min="1047" max="1049" width="0" style="32" hidden="1" customWidth="1"/>
    <col min="1050" max="1050" width="15.7109375" style="32" bestFit="1" customWidth="1"/>
    <col min="1051" max="1052" width="0" style="32" hidden="1" customWidth="1"/>
    <col min="1053" max="1053" width="13" style="32" customWidth="1"/>
    <col min="1054" max="1055" width="0" style="32" hidden="1" customWidth="1"/>
    <col min="1056" max="1056" width="16.5703125" style="32" customWidth="1"/>
    <col min="1057" max="1058" width="0" style="32" hidden="1" customWidth="1"/>
    <col min="1059" max="1059" width="13.85546875" style="32" customWidth="1"/>
    <col min="1060" max="1061" width="0" style="32" hidden="1" customWidth="1"/>
    <col min="1062" max="1062" width="13" style="32" customWidth="1"/>
    <col min="1063" max="1064" width="0" style="32" hidden="1" customWidth="1"/>
    <col min="1065" max="1065" width="14.85546875" style="32" customWidth="1"/>
    <col min="1066" max="1068" width="0" style="32" hidden="1" customWidth="1"/>
    <col min="1069" max="1069" width="15.42578125" style="32" bestFit="1" customWidth="1"/>
    <col min="1070" max="1070" width="14" style="32" customWidth="1"/>
    <col min="1071" max="1086" width="0" style="32" hidden="1" customWidth="1"/>
    <col min="1087" max="1279" width="11.42578125" style="32"/>
    <col min="1280" max="1280" width="8" style="32" customWidth="1"/>
    <col min="1281" max="1282" width="0" style="32" hidden="1" customWidth="1"/>
    <col min="1283" max="1283" width="41" style="32" customWidth="1"/>
    <col min="1284" max="1290" width="0" style="32" hidden="1" customWidth="1"/>
    <col min="1291" max="1291" width="14.28515625" style="32" customWidth="1"/>
    <col min="1292" max="1293" width="0" style="32" hidden="1" customWidth="1"/>
    <col min="1294" max="1294" width="17" style="32" customWidth="1"/>
    <col min="1295" max="1296" width="0" style="32" hidden="1" customWidth="1"/>
    <col min="1297" max="1297" width="14.28515625" style="32" customWidth="1"/>
    <col min="1298" max="1298" width="12.7109375" style="32" customWidth="1"/>
    <col min="1299" max="1299" width="14.140625" style="32" customWidth="1"/>
    <col min="1300" max="1301" width="0" style="32" hidden="1" customWidth="1"/>
    <col min="1302" max="1302" width="13.85546875" style="32" customWidth="1"/>
    <col min="1303" max="1305" width="0" style="32" hidden="1" customWidth="1"/>
    <col min="1306" max="1306" width="15.7109375" style="32" bestFit="1" customWidth="1"/>
    <col min="1307" max="1308" width="0" style="32" hidden="1" customWidth="1"/>
    <col min="1309" max="1309" width="13" style="32" customWidth="1"/>
    <col min="1310" max="1311" width="0" style="32" hidden="1" customWidth="1"/>
    <col min="1312" max="1312" width="16.5703125" style="32" customWidth="1"/>
    <col min="1313" max="1314" width="0" style="32" hidden="1" customWidth="1"/>
    <col min="1315" max="1315" width="13.85546875" style="32" customWidth="1"/>
    <col min="1316" max="1317" width="0" style="32" hidden="1" customWidth="1"/>
    <col min="1318" max="1318" width="13" style="32" customWidth="1"/>
    <col min="1319" max="1320" width="0" style="32" hidden="1" customWidth="1"/>
    <col min="1321" max="1321" width="14.85546875" style="32" customWidth="1"/>
    <col min="1322" max="1324" width="0" style="32" hidden="1" customWidth="1"/>
    <col min="1325" max="1325" width="15.42578125" style="32" bestFit="1" customWidth="1"/>
    <col min="1326" max="1326" width="14" style="32" customWidth="1"/>
    <col min="1327" max="1342" width="0" style="32" hidden="1" customWidth="1"/>
    <col min="1343" max="1535" width="11.42578125" style="32"/>
    <col min="1536" max="1536" width="8" style="32" customWidth="1"/>
    <col min="1537" max="1538" width="0" style="32" hidden="1" customWidth="1"/>
    <col min="1539" max="1539" width="41" style="32" customWidth="1"/>
    <col min="1540" max="1546" width="0" style="32" hidden="1" customWidth="1"/>
    <col min="1547" max="1547" width="14.28515625" style="32" customWidth="1"/>
    <col min="1548" max="1549" width="0" style="32" hidden="1" customWidth="1"/>
    <col min="1550" max="1550" width="17" style="32" customWidth="1"/>
    <col min="1551" max="1552" width="0" style="32" hidden="1" customWidth="1"/>
    <col min="1553" max="1553" width="14.28515625" style="32" customWidth="1"/>
    <col min="1554" max="1554" width="12.7109375" style="32" customWidth="1"/>
    <col min="1555" max="1555" width="14.140625" style="32" customWidth="1"/>
    <col min="1556" max="1557" width="0" style="32" hidden="1" customWidth="1"/>
    <col min="1558" max="1558" width="13.85546875" style="32" customWidth="1"/>
    <col min="1559" max="1561" width="0" style="32" hidden="1" customWidth="1"/>
    <col min="1562" max="1562" width="15.7109375" style="32" bestFit="1" customWidth="1"/>
    <col min="1563" max="1564" width="0" style="32" hidden="1" customWidth="1"/>
    <col min="1565" max="1565" width="13" style="32" customWidth="1"/>
    <col min="1566" max="1567" width="0" style="32" hidden="1" customWidth="1"/>
    <col min="1568" max="1568" width="16.5703125" style="32" customWidth="1"/>
    <col min="1569" max="1570" width="0" style="32" hidden="1" customWidth="1"/>
    <col min="1571" max="1571" width="13.85546875" style="32" customWidth="1"/>
    <col min="1572" max="1573" width="0" style="32" hidden="1" customWidth="1"/>
    <col min="1574" max="1574" width="13" style="32" customWidth="1"/>
    <col min="1575" max="1576" width="0" style="32" hidden="1" customWidth="1"/>
    <col min="1577" max="1577" width="14.85546875" style="32" customWidth="1"/>
    <col min="1578" max="1580" width="0" style="32" hidden="1" customWidth="1"/>
    <col min="1581" max="1581" width="15.42578125" style="32" bestFit="1" customWidth="1"/>
    <col min="1582" max="1582" width="14" style="32" customWidth="1"/>
    <col min="1583" max="1598" width="0" style="32" hidden="1" customWidth="1"/>
    <col min="1599" max="1791" width="11.42578125" style="32"/>
    <col min="1792" max="1792" width="8" style="32" customWidth="1"/>
    <col min="1793" max="1794" width="0" style="32" hidden="1" customWidth="1"/>
    <col min="1795" max="1795" width="41" style="32" customWidth="1"/>
    <col min="1796" max="1802" width="0" style="32" hidden="1" customWidth="1"/>
    <col min="1803" max="1803" width="14.28515625" style="32" customWidth="1"/>
    <col min="1804" max="1805" width="0" style="32" hidden="1" customWidth="1"/>
    <col min="1806" max="1806" width="17" style="32" customWidth="1"/>
    <col min="1807" max="1808" width="0" style="32" hidden="1" customWidth="1"/>
    <col min="1809" max="1809" width="14.28515625" style="32" customWidth="1"/>
    <col min="1810" max="1810" width="12.7109375" style="32" customWidth="1"/>
    <col min="1811" max="1811" width="14.140625" style="32" customWidth="1"/>
    <col min="1812" max="1813" width="0" style="32" hidden="1" customWidth="1"/>
    <col min="1814" max="1814" width="13.85546875" style="32" customWidth="1"/>
    <col min="1815" max="1817" width="0" style="32" hidden="1" customWidth="1"/>
    <col min="1818" max="1818" width="15.7109375" style="32" bestFit="1" customWidth="1"/>
    <col min="1819" max="1820" width="0" style="32" hidden="1" customWidth="1"/>
    <col min="1821" max="1821" width="13" style="32" customWidth="1"/>
    <col min="1822" max="1823" width="0" style="32" hidden="1" customWidth="1"/>
    <col min="1824" max="1824" width="16.5703125" style="32" customWidth="1"/>
    <col min="1825" max="1826" width="0" style="32" hidden="1" customWidth="1"/>
    <col min="1827" max="1827" width="13.85546875" style="32" customWidth="1"/>
    <col min="1828" max="1829" width="0" style="32" hidden="1" customWidth="1"/>
    <col min="1830" max="1830" width="13" style="32" customWidth="1"/>
    <col min="1831" max="1832" width="0" style="32" hidden="1" customWidth="1"/>
    <col min="1833" max="1833" width="14.85546875" style="32" customWidth="1"/>
    <col min="1834" max="1836" width="0" style="32" hidden="1" customWidth="1"/>
    <col min="1837" max="1837" width="15.42578125" style="32" bestFit="1" customWidth="1"/>
    <col min="1838" max="1838" width="14" style="32" customWidth="1"/>
    <col min="1839" max="1854" width="0" style="32" hidden="1" customWidth="1"/>
    <col min="1855" max="2047" width="11.42578125" style="32"/>
    <col min="2048" max="2048" width="8" style="32" customWidth="1"/>
    <col min="2049" max="2050" width="0" style="32" hidden="1" customWidth="1"/>
    <col min="2051" max="2051" width="41" style="32" customWidth="1"/>
    <col min="2052" max="2058" width="0" style="32" hidden="1" customWidth="1"/>
    <col min="2059" max="2059" width="14.28515625" style="32" customWidth="1"/>
    <col min="2060" max="2061" width="0" style="32" hidden="1" customWidth="1"/>
    <col min="2062" max="2062" width="17" style="32" customWidth="1"/>
    <col min="2063" max="2064" width="0" style="32" hidden="1" customWidth="1"/>
    <col min="2065" max="2065" width="14.28515625" style="32" customWidth="1"/>
    <col min="2066" max="2066" width="12.7109375" style="32" customWidth="1"/>
    <col min="2067" max="2067" width="14.140625" style="32" customWidth="1"/>
    <col min="2068" max="2069" width="0" style="32" hidden="1" customWidth="1"/>
    <col min="2070" max="2070" width="13.85546875" style="32" customWidth="1"/>
    <col min="2071" max="2073" width="0" style="32" hidden="1" customWidth="1"/>
    <col min="2074" max="2074" width="15.7109375" style="32" bestFit="1" customWidth="1"/>
    <col min="2075" max="2076" width="0" style="32" hidden="1" customWidth="1"/>
    <col min="2077" max="2077" width="13" style="32" customWidth="1"/>
    <col min="2078" max="2079" width="0" style="32" hidden="1" customWidth="1"/>
    <col min="2080" max="2080" width="16.5703125" style="32" customWidth="1"/>
    <col min="2081" max="2082" width="0" style="32" hidden="1" customWidth="1"/>
    <col min="2083" max="2083" width="13.85546875" style="32" customWidth="1"/>
    <col min="2084" max="2085" width="0" style="32" hidden="1" customWidth="1"/>
    <col min="2086" max="2086" width="13" style="32" customWidth="1"/>
    <col min="2087" max="2088" width="0" style="32" hidden="1" customWidth="1"/>
    <col min="2089" max="2089" width="14.85546875" style="32" customWidth="1"/>
    <col min="2090" max="2092" width="0" style="32" hidden="1" customWidth="1"/>
    <col min="2093" max="2093" width="15.42578125" style="32" bestFit="1" customWidth="1"/>
    <col min="2094" max="2094" width="14" style="32" customWidth="1"/>
    <col min="2095" max="2110" width="0" style="32" hidden="1" customWidth="1"/>
    <col min="2111" max="2303" width="11.42578125" style="32"/>
    <col min="2304" max="2304" width="8" style="32" customWidth="1"/>
    <col min="2305" max="2306" width="0" style="32" hidden="1" customWidth="1"/>
    <col min="2307" max="2307" width="41" style="32" customWidth="1"/>
    <col min="2308" max="2314" width="0" style="32" hidden="1" customWidth="1"/>
    <col min="2315" max="2315" width="14.28515625" style="32" customWidth="1"/>
    <col min="2316" max="2317" width="0" style="32" hidden="1" customWidth="1"/>
    <col min="2318" max="2318" width="17" style="32" customWidth="1"/>
    <col min="2319" max="2320" width="0" style="32" hidden="1" customWidth="1"/>
    <col min="2321" max="2321" width="14.28515625" style="32" customWidth="1"/>
    <col min="2322" max="2322" width="12.7109375" style="32" customWidth="1"/>
    <col min="2323" max="2323" width="14.140625" style="32" customWidth="1"/>
    <col min="2324" max="2325" width="0" style="32" hidden="1" customWidth="1"/>
    <col min="2326" max="2326" width="13.85546875" style="32" customWidth="1"/>
    <col min="2327" max="2329" width="0" style="32" hidden="1" customWidth="1"/>
    <col min="2330" max="2330" width="15.7109375" style="32" bestFit="1" customWidth="1"/>
    <col min="2331" max="2332" width="0" style="32" hidden="1" customWidth="1"/>
    <col min="2333" max="2333" width="13" style="32" customWidth="1"/>
    <col min="2334" max="2335" width="0" style="32" hidden="1" customWidth="1"/>
    <col min="2336" max="2336" width="16.5703125" style="32" customWidth="1"/>
    <col min="2337" max="2338" width="0" style="32" hidden="1" customWidth="1"/>
    <col min="2339" max="2339" width="13.85546875" style="32" customWidth="1"/>
    <col min="2340" max="2341" width="0" style="32" hidden="1" customWidth="1"/>
    <col min="2342" max="2342" width="13" style="32" customWidth="1"/>
    <col min="2343" max="2344" width="0" style="32" hidden="1" customWidth="1"/>
    <col min="2345" max="2345" width="14.85546875" style="32" customWidth="1"/>
    <col min="2346" max="2348" width="0" style="32" hidden="1" customWidth="1"/>
    <col min="2349" max="2349" width="15.42578125" style="32" bestFit="1" customWidth="1"/>
    <col min="2350" max="2350" width="14" style="32" customWidth="1"/>
    <col min="2351" max="2366" width="0" style="32" hidden="1" customWidth="1"/>
    <col min="2367" max="2559" width="11.42578125" style="32"/>
    <col min="2560" max="2560" width="8" style="32" customWidth="1"/>
    <col min="2561" max="2562" width="0" style="32" hidden="1" customWidth="1"/>
    <col min="2563" max="2563" width="41" style="32" customWidth="1"/>
    <col min="2564" max="2570" width="0" style="32" hidden="1" customWidth="1"/>
    <col min="2571" max="2571" width="14.28515625" style="32" customWidth="1"/>
    <col min="2572" max="2573" width="0" style="32" hidden="1" customWidth="1"/>
    <col min="2574" max="2574" width="17" style="32" customWidth="1"/>
    <col min="2575" max="2576" width="0" style="32" hidden="1" customWidth="1"/>
    <col min="2577" max="2577" width="14.28515625" style="32" customWidth="1"/>
    <col min="2578" max="2578" width="12.7109375" style="32" customWidth="1"/>
    <col min="2579" max="2579" width="14.140625" style="32" customWidth="1"/>
    <col min="2580" max="2581" width="0" style="32" hidden="1" customWidth="1"/>
    <col min="2582" max="2582" width="13.85546875" style="32" customWidth="1"/>
    <col min="2583" max="2585" width="0" style="32" hidden="1" customWidth="1"/>
    <col min="2586" max="2586" width="15.7109375" style="32" bestFit="1" customWidth="1"/>
    <col min="2587" max="2588" width="0" style="32" hidden="1" customWidth="1"/>
    <col min="2589" max="2589" width="13" style="32" customWidth="1"/>
    <col min="2590" max="2591" width="0" style="32" hidden="1" customWidth="1"/>
    <col min="2592" max="2592" width="16.5703125" style="32" customWidth="1"/>
    <col min="2593" max="2594" width="0" style="32" hidden="1" customWidth="1"/>
    <col min="2595" max="2595" width="13.85546875" style="32" customWidth="1"/>
    <col min="2596" max="2597" width="0" style="32" hidden="1" customWidth="1"/>
    <col min="2598" max="2598" width="13" style="32" customWidth="1"/>
    <col min="2599" max="2600" width="0" style="32" hidden="1" customWidth="1"/>
    <col min="2601" max="2601" width="14.85546875" style="32" customWidth="1"/>
    <col min="2602" max="2604" width="0" style="32" hidden="1" customWidth="1"/>
    <col min="2605" max="2605" width="15.42578125" style="32" bestFit="1" customWidth="1"/>
    <col min="2606" max="2606" width="14" style="32" customWidth="1"/>
    <col min="2607" max="2622" width="0" style="32" hidden="1" customWidth="1"/>
    <col min="2623" max="2815" width="11.42578125" style="32"/>
    <col min="2816" max="2816" width="8" style="32" customWidth="1"/>
    <col min="2817" max="2818" width="0" style="32" hidden="1" customWidth="1"/>
    <col min="2819" max="2819" width="41" style="32" customWidth="1"/>
    <col min="2820" max="2826" width="0" style="32" hidden="1" customWidth="1"/>
    <col min="2827" max="2827" width="14.28515625" style="32" customWidth="1"/>
    <col min="2828" max="2829" width="0" style="32" hidden="1" customWidth="1"/>
    <col min="2830" max="2830" width="17" style="32" customWidth="1"/>
    <col min="2831" max="2832" width="0" style="32" hidden="1" customWidth="1"/>
    <col min="2833" max="2833" width="14.28515625" style="32" customWidth="1"/>
    <col min="2834" max="2834" width="12.7109375" style="32" customWidth="1"/>
    <col min="2835" max="2835" width="14.140625" style="32" customWidth="1"/>
    <col min="2836" max="2837" width="0" style="32" hidden="1" customWidth="1"/>
    <col min="2838" max="2838" width="13.85546875" style="32" customWidth="1"/>
    <col min="2839" max="2841" width="0" style="32" hidden="1" customWidth="1"/>
    <col min="2842" max="2842" width="15.7109375" style="32" bestFit="1" customWidth="1"/>
    <col min="2843" max="2844" width="0" style="32" hidden="1" customWidth="1"/>
    <col min="2845" max="2845" width="13" style="32" customWidth="1"/>
    <col min="2846" max="2847" width="0" style="32" hidden="1" customWidth="1"/>
    <col min="2848" max="2848" width="16.5703125" style="32" customWidth="1"/>
    <col min="2849" max="2850" width="0" style="32" hidden="1" customWidth="1"/>
    <col min="2851" max="2851" width="13.85546875" style="32" customWidth="1"/>
    <col min="2852" max="2853" width="0" style="32" hidden="1" customWidth="1"/>
    <col min="2854" max="2854" width="13" style="32" customWidth="1"/>
    <col min="2855" max="2856" width="0" style="32" hidden="1" customWidth="1"/>
    <col min="2857" max="2857" width="14.85546875" style="32" customWidth="1"/>
    <col min="2858" max="2860" width="0" style="32" hidden="1" customWidth="1"/>
    <col min="2861" max="2861" width="15.42578125" style="32" bestFit="1" customWidth="1"/>
    <col min="2862" max="2862" width="14" style="32" customWidth="1"/>
    <col min="2863" max="2878" width="0" style="32" hidden="1" customWidth="1"/>
    <col min="2879" max="3071" width="11.42578125" style="32"/>
    <col min="3072" max="3072" width="8" style="32" customWidth="1"/>
    <col min="3073" max="3074" width="0" style="32" hidden="1" customWidth="1"/>
    <col min="3075" max="3075" width="41" style="32" customWidth="1"/>
    <col min="3076" max="3082" width="0" style="32" hidden="1" customWidth="1"/>
    <col min="3083" max="3083" width="14.28515625" style="32" customWidth="1"/>
    <col min="3084" max="3085" width="0" style="32" hidden="1" customWidth="1"/>
    <col min="3086" max="3086" width="17" style="32" customWidth="1"/>
    <col min="3087" max="3088" width="0" style="32" hidden="1" customWidth="1"/>
    <col min="3089" max="3089" width="14.28515625" style="32" customWidth="1"/>
    <col min="3090" max="3090" width="12.7109375" style="32" customWidth="1"/>
    <col min="3091" max="3091" width="14.140625" style="32" customWidth="1"/>
    <col min="3092" max="3093" width="0" style="32" hidden="1" customWidth="1"/>
    <col min="3094" max="3094" width="13.85546875" style="32" customWidth="1"/>
    <col min="3095" max="3097" width="0" style="32" hidden="1" customWidth="1"/>
    <col min="3098" max="3098" width="15.7109375" style="32" bestFit="1" customWidth="1"/>
    <col min="3099" max="3100" width="0" style="32" hidden="1" customWidth="1"/>
    <col min="3101" max="3101" width="13" style="32" customWidth="1"/>
    <col min="3102" max="3103" width="0" style="32" hidden="1" customWidth="1"/>
    <col min="3104" max="3104" width="16.5703125" style="32" customWidth="1"/>
    <col min="3105" max="3106" width="0" style="32" hidden="1" customWidth="1"/>
    <col min="3107" max="3107" width="13.85546875" style="32" customWidth="1"/>
    <col min="3108" max="3109" width="0" style="32" hidden="1" customWidth="1"/>
    <col min="3110" max="3110" width="13" style="32" customWidth="1"/>
    <col min="3111" max="3112" width="0" style="32" hidden="1" customWidth="1"/>
    <col min="3113" max="3113" width="14.85546875" style="32" customWidth="1"/>
    <col min="3114" max="3116" width="0" style="32" hidden="1" customWidth="1"/>
    <col min="3117" max="3117" width="15.42578125" style="32" bestFit="1" customWidth="1"/>
    <col min="3118" max="3118" width="14" style="32" customWidth="1"/>
    <col min="3119" max="3134" width="0" style="32" hidden="1" customWidth="1"/>
    <col min="3135" max="3327" width="11.42578125" style="32"/>
    <col min="3328" max="3328" width="8" style="32" customWidth="1"/>
    <col min="3329" max="3330" width="0" style="32" hidden="1" customWidth="1"/>
    <col min="3331" max="3331" width="41" style="32" customWidth="1"/>
    <col min="3332" max="3338" width="0" style="32" hidden="1" customWidth="1"/>
    <col min="3339" max="3339" width="14.28515625" style="32" customWidth="1"/>
    <col min="3340" max="3341" width="0" style="32" hidden="1" customWidth="1"/>
    <col min="3342" max="3342" width="17" style="32" customWidth="1"/>
    <col min="3343" max="3344" width="0" style="32" hidden="1" customWidth="1"/>
    <col min="3345" max="3345" width="14.28515625" style="32" customWidth="1"/>
    <col min="3346" max="3346" width="12.7109375" style="32" customWidth="1"/>
    <col min="3347" max="3347" width="14.140625" style="32" customWidth="1"/>
    <col min="3348" max="3349" width="0" style="32" hidden="1" customWidth="1"/>
    <col min="3350" max="3350" width="13.85546875" style="32" customWidth="1"/>
    <col min="3351" max="3353" width="0" style="32" hidden="1" customWidth="1"/>
    <col min="3354" max="3354" width="15.7109375" style="32" bestFit="1" customWidth="1"/>
    <col min="3355" max="3356" width="0" style="32" hidden="1" customWidth="1"/>
    <col min="3357" max="3357" width="13" style="32" customWidth="1"/>
    <col min="3358" max="3359" width="0" style="32" hidden="1" customWidth="1"/>
    <col min="3360" max="3360" width="16.5703125" style="32" customWidth="1"/>
    <col min="3361" max="3362" width="0" style="32" hidden="1" customWidth="1"/>
    <col min="3363" max="3363" width="13.85546875" style="32" customWidth="1"/>
    <col min="3364" max="3365" width="0" style="32" hidden="1" customWidth="1"/>
    <col min="3366" max="3366" width="13" style="32" customWidth="1"/>
    <col min="3367" max="3368" width="0" style="32" hidden="1" customWidth="1"/>
    <col min="3369" max="3369" width="14.85546875" style="32" customWidth="1"/>
    <col min="3370" max="3372" width="0" style="32" hidden="1" customWidth="1"/>
    <col min="3373" max="3373" width="15.42578125" style="32" bestFit="1" customWidth="1"/>
    <col min="3374" max="3374" width="14" style="32" customWidth="1"/>
    <col min="3375" max="3390" width="0" style="32" hidden="1" customWidth="1"/>
    <col min="3391" max="3583" width="11.42578125" style="32"/>
    <col min="3584" max="3584" width="8" style="32" customWidth="1"/>
    <col min="3585" max="3586" width="0" style="32" hidden="1" customWidth="1"/>
    <col min="3587" max="3587" width="41" style="32" customWidth="1"/>
    <col min="3588" max="3594" width="0" style="32" hidden="1" customWidth="1"/>
    <col min="3595" max="3595" width="14.28515625" style="32" customWidth="1"/>
    <col min="3596" max="3597" width="0" style="32" hidden="1" customWidth="1"/>
    <col min="3598" max="3598" width="17" style="32" customWidth="1"/>
    <col min="3599" max="3600" width="0" style="32" hidden="1" customWidth="1"/>
    <col min="3601" max="3601" width="14.28515625" style="32" customWidth="1"/>
    <col min="3602" max="3602" width="12.7109375" style="32" customWidth="1"/>
    <col min="3603" max="3603" width="14.140625" style="32" customWidth="1"/>
    <col min="3604" max="3605" width="0" style="32" hidden="1" customWidth="1"/>
    <col min="3606" max="3606" width="13.85546875" style="32" customWidth="1"/>
    <col min="3607" max="3609" width="0" style="32" hidden="1" customWidth="1"/>
    <col min="3610" max="3610" width="15.7109375" style="32" bestFit="1" customWidth="1"/>
    <col min="3611" max="3612" width="0" style="32" hidden="1" customWidth="1"/>
    <col min="3613" max="3613" width="13" style="32" customWidth="1"/>
    <col min="3614" max="3615" width="0" style="32" hidden="1" customWidth="1"/>
    <col min="3616" max="3616" width="16.5703125" style="32" customWidth="1"/>
    <col min="3617" max="3618" width="0" style="32" hidden="1" customWidth="1"/>
    <col min="3619" max="3619" width="13.85546875" style="32" customWidth="1"/>
    <col min="3620" max="3621" width="0" style="32" hidden="1" customWidth="1"/>
    <col min="3622" max="3622" width="13" style="32" customWidth="1"/>
    <col min="3623" max="3624" width="0" style="32" hidden="1" customWidth="1"/>
    <col min="3625" max="3625" width="14.85546875" style="32" customWidth="1"/>
    <col min="3626" max="3628" width="0" style="32" hidden="1" customWidth="1"/>
    <col min="3629" max="3629" width="15.42578125" style="32" bestFit="1" customWidth="1"/>
    <col min="3630" max="3630" width="14" style="32" customWidth="1"/>
    <col min="3631" max="3646" width="0" style="32" hidden="1" customWidth="1"/>
    <col min="3647" max="3839" width="11.42578125" style="32"/>
    <col min="3840" max="3840" width="8" style="32" customWidth="1"/>
    <col min="3841" max="3842" width="0" style="32" hidden="1" customWidth="1"/>
    <col min="3843" max="3843" width="41" style="32" customWidth="1"/>
    <col min="3844" max="3850" width="0" style="32" hidden="1" customWidth="1"/>
    <col min="3851" max="3851" width="14.28515625" style="32" customWidth="1"/>
    <col min="3852" max="3853" width="0" style="32" hidden="1" customWidth="1"/>
    <col min="3854" max="3854" width="17" style="32" customWidth="1"/>
    <col min="3855" max="3856" width="0" style="32" hidden="1" customWidth="1"/>
    <col min="3857" max="3857" width="14.28515625" style="32" customWidth="1"/>
    <col min="3858" max="3858" width="12.7109375" style="32" customWidth="1"/>
    <col min="3859" max="3859" width="14.140625" style="32" customWidth="1"/>
    <col min="3860" max="3861" width="0" style="32" hidden="1" customWidth="1"/>
    <col min="3862" max="3862" width="13.85546875" style="32" customWidth="1"/>
    <col min="3863" max="3865" width="0" style="32" hidden="1" customWidth="1"/>
    <col min="3866" max="3866" width="15.7109375" style="32" bestFit="1" customWidth="1"/>
    <col min="3867" max="3868" width="0" style="32" hidden="1" customWidth="1"/>
    <col min="3869" max="3869" width="13" style="32" customWidth="1"/>
    <col min="3870" max="3871" width="0" style="32" hidden="1" customWidth="1"/>
    <col min="3872" max="3872" width="16.5703125" style="32" customWidth="1"/>
    <col min="3873" max="3874" width="0" style="32" hidden="1" customWidth="1"/>
    <col min="3875" max="3875" width="13.85546875" style="32" customWidth="1"/>
    <col min="3876" max="3877" width="0" style="32" hidden="1" customWidth="1"/>
    <col min="3878" max="3878" width="13" style="32" customWidth="1"/>
    <col min="3879" max="3880" width="0" style="32" hidden="1" customWidth="1"/>
    <col min="3881" max="3881" width="14.85546875" style="32" customWidth="1"/>
    <col min="3882" max="3884" width="0" style="32" hidden="1" customWidth="1"/>
    <col min="3885" max="3885" width="15.42578125" style="32" bestFit="1" customWidth="1"/>
    <col min="3886" max="3886" width="14" style="32" customWidth="1"/>
    <col min="3887" max="3902" width="0" style="32" hidden="1" customWidth="1"/>
    <col min="3903" max="4095" width="11.42578125" style="32"/>
    <col min="4096" max="4096" width="8" style="32" customWidth="1"/>
    <col min="4097" max="4098" width="0" style="32" hidden="1" customWidth="1"/>
    <col min="4099" max="4099" width="41" style="32" customWidth="1"/>
    <col min="4100" max="4106" width="0" style="32" hidden="1" customWidth="1"/>
    <col min="4107" max="4107" width="14.28515625" style="32" customWidth="1"/>
    <col min="4108" max="4109" width="0" style="32" hidden="1" customWidth="1"/>
    <col min="4110" max="4110" width="17" style="32" customWidth="1"/>
    <col min="4111" max="4112" width="0" style="32" hidden="1" customWidth="1"/>
    <col min="4113" max="4113" width="14.28515625" style="32" customWidth="1"/>
    <col min="4114" max="4114" width="12.7109375" style="32" customWidth="1"/>
    <col min="4115" max="4115" width="14.140625" style="32" customWidth="1"/>
    <col min="4116" max="4117" width="0" style="32" hidden="1" customWidth="1"/>
    <col min="4118" max="4118" width="13.85546875" style="32" customWidth="1"/>
    <col min="4119" max="4121" width="0" style="32" hidden="1" customWidth="1"/>
    <col min="4122" max="4122" width="15.7109375" style="32" bestFit="1" customWidth="1"/>
    <col min="4123" max="4124" width="0" style="32" hidden="1" customWidth="1"/>
    <col min="4125" max="4125" width="13" style="32" customWidth="1"/>
    <col min="4126" max="4127" width="0" style="32" hidden="1" customWidth="1"/>
    <col min="4128" max="4128" width="16.5703125" style="32" customWidth="1"/>
    <col min="4129" max="4130" width="0" style="32" hidden="1" customWidth="1"/>
    <col min="4131" max="4131" width="13.85546875" style="32" customWidth="1"/>
    <col min="4132" max="4133" width="0" style="32" hidden="1" customWidth="1"/>
    <col min="4134" max="4134" width="13" style="32" customWidth="1"/>
    <col min="4135" max="4136" width="0" style="32" hidden="1" customWidth="1"/>
    <col min="4137" max="4137" width="14.85546875" style="32" customWidth="1"/>
    <col min="4138" max="4140" width="0" style="32" hidden="1" customWidth="1"/>
    <col min="4141" max="4141" width="15.42578125" style="32" bestFit="1" customWidth="1"/>
    <col min="4142" max="4142" width="14" style="32" customWidth="1"/>
    <col min="4143" max="4158" width="0" style="32" hidden="1" customWidth="1"/>
    <col min="4159" max="4351" width="11.42578125" style="32"/>
    <col min="4352" max="4352" width="8" style="32" customWidth="1"/>
    <col min="4353" max="4354" width="0" style="32" hidden="1" customWidth="1"/>
    <col min="4355" max="4355" width="41" style="32" customWidth="1"/>
    <col min="4356" max="4362" width="0" style="32" hidden="1" customWidth="1"/>
    <col min="4363" max="4363" width="14.28515625" style="32" customWidth="1"/>
    <col min="4364" max="4365" width="0" style="32" hidden="1" customWidth="1"/>
    <col min="4366" max="4366" width="17" style="32" customWidth="1"/>
    <col min="4367" max="4368" width="0" style="32" hidden="1" customWidth="1"/>
    <col min="4369" max="4369" width="14.28515625" style="32" customWidth="1"/>
    <col min="4370" max="4370" width="12.7109375" style="32" customWidth="1"/>
    <col min="4371" max="4371" width="14.140625" style="32" customWidth="1"/>
    <col min="4372" max="4373" width="0" style="32" hidden="1" customWidth="1"/>
    <col min="4374" max="4374" width="13.85546875" style="32" customWidth="1"/>
    <col min="4375" max="4377" width="0" style="32" hidden="1" customWidth="1"/>
    <col min="4378" max="4378" width="15.7109375" style="32" bestFit="1" customWidth="1"/>
    <col min="4379" max="4380" width="0" style="32" hidden="1" customWidth="1"/>
    <col min="4381" max="4381" width="13" style="32" customWidth="1"/>
    <col min="4382" max="4383" width="0" style="32" hidden="1" customWidth="1"/>
    <col min="4384" max="4384" width="16.5703125" style="32" customWidth="1"/>
    <col min="4385" max="4386" width="0" style="32" hidden="1" customWidth="1"/>
    <col min="4387" max="4387" width="13.85546875" style="32" customWidth="1"/>
    <col min="4388" max="4389" width="0" style="32" hidden="1" customWidth="1"/>
    <col min="4390" max="4390" width="13" style="32" customWidth="1"/>
    <col min="4391" max="4392" width="0" style="32" hidden="1" customWidth="1"/>
    <col min="4393" max="4393" width="14.85546875" style="32" customWidth="1"/>
    <col min="4394" max="4396" width="0" style="32" hidden="1" customWidth="1"/>
    <col min="4397" max="4397" width="15.42578125" style="32" bestFit="1" customWidth="1"/>
    <col min="4398" max="4398" width="14" style="32" customWidth="1"/>
    <col min="4399" max="4414" width="0" style="32" hidden="1" customWidth="1"/>
    <col min="4415" max="4607" width="11.42578125" style="32"/>
    <col min="4608" max="4608" width="8" style="32" customWidth="1"/>
    <col min="4609" max="4610" width="0" style="32" hidden="1" customWidth="1"/>
    <col min="4611" max="4611" width="41" style="32" customWidth="1"/>
    <col min="4612" max="4618" width="0" style="32" hidden="1" customWidth="1"/>
    <col min="4619" max="4619" width="14.28515625" style="32" customWidth="1"/>
    <col min="4620" max="4621" width="0" style="32" hidden="1" customWidth="1"/>
    <col min="4622" max="4622" width="17" style="32" customWidth="1"/>
    <col min="4623" max="4624" width="0" style="32" hidden="1" customWidth="1"/>
    <col min="4625" max="4625" width="14.28515625" style="32" customWidth="1"/>
    <col min="4626" max="4626" width="12.7109375" style="32" customWidth="1"/>
    <col min="4627" max="4627" width="14.140625" style="32" customWidth="1"/>
    <col min="4628" max="4629" width="0" style="32" hidden="1" customWidth="1"/>
    <col min="4630" max="4630" width="13.85546875" style="32" customWidth="1"/>
    <col min="4631" max="4633" width="0" style="32" hidden="1" customWidth="1"/>
    <col min="4634" max="4634" width="15.7109375" style="32" bestFit="1" customWidth="1"/>
    <col min="4635" max="4636" width="0" style="32" hidden="1" customWidth="1"/>
    <col min="4637" max="4637" width="13" style="32" customWidth="1"/>
    <col min="4638" max="4639" width="0" style="32" hidden="1" customWidth="1"/>
    <col min="4640" max="4640" width="16.5703125" style="32" customWidth="1"/>
    <col min="4641" max="4642" width="0" style="32" hidden="1" customWidth="1"/>
    <col min="4643" max="4643" width="13.85546875" style="32" customWidth="1"/>
    <col min="4644" max="4645" width="0" style="32" hidden="1" customWidth="1"/>
    <col min="4646" max="4646" width="13" style="32" customWidth="1"/>
    <col min="4647" max="4648" width="0" style="32" hidden="1" customWidth="1"/>
    <col min="4649" max="4649" width="14.85546875" style="32" customWidth="1"/>
    <col min="4650" max="4652" width="0" style="32" hidden="1" customWidth="1"/>
    <col min="4653" max="4653" width="15.42578125" style="32" bestFit="1" customWidth="1"/>
    <col min="4654" max="4654" width="14" style="32" customWidth="1"/>
    <col min="4655" max="4670" width="0" style="32" hidden="1" customWidth="1"/>
    <col min="4671" max="4863" width="11.42578125" style="32"/>
    <col min="4864" max="4864" width="8" style="32" customWidth="1"/>
    <col min="4865" max="4866" width="0" style="32" hidden="1" customWidth="1"/>
    <col min="4867" max="4867" width="41" style="32" customWidth="1"/>
    <col min="4868" max="4874" width="0" style="32" hidden="1" customWidth="1"/>
    <col min="4875" max="4875" width="14.28515625" style="32" customWidth="1"/>
    <col min="4876" max="4877" width="0" style="32" hidden="1" customWidth="1"/>
    <col min="4878" max="4878" width="17" style="32" customWidth="1"/>
    <col min="4879" max="4880" width="0" style="32" hidden="1" customWidth="1"/>
    <col min="4881" max="4881" width="14.28515625" style="32" customWidth="1"/>
    <col min="4882" max="4882" width="12.7109375" style="32" customWidth="1"/>
    <col min="4883" max="4883" width="14.140625" style="32" customWidth="1"/>
    <col min="4884" max="4885" width="0" style="32" hidden="1" customWidth="1"/>
    <col min="4886" max="4886" width="13.85546875" style="32" customWidth="1"/>
    <col min="4887" max="4889" width="0" style="32" hidden="1" customWidth="1"/>
    <col min="4890" max="4890" width="15.7109375" style="32" bestFit="1" customWidth="1"/>
    <col min="4891" max="4892" width="0" style="32" hidden="1" customWidth="1"/>
    <col min="4893" max="4893" width="13" style="32" customWidth="1"/>
    <col min="4894" max="4895" width="0" style="32" hidden="1" customWidth="1"/>
    <col min="4896" max="4896" width="16.5703125" style="32" customWidth="1"/>
    <col min="4897" max="4898" width="0" style="32" hidden="1" customWidth="1"/>
    <col min="4899" max="4899" width="13.85546875" style="32" customWidth="1"/>
    <col min="4900" max="4901" width="0" style="32" hidden="1" customWidth="1"/>
    <col min="4902" max="4902" width="13" style="32" customWidth="1"/>
    <col min="4903" max="4904" width="0" style="32" hidden="1" customWidth="1"/>
    <col min="4905" max="4905" width="14.85546875" style="32" customWidth="1"/>
    <col min="4906" max="4908" width="0" style="32" hidden="1" customWidth="1"/>
    <col min="4909" max="4909" width="15.42578125" style="32" bestFit="1" customWidth="1"/>
    <col min="4910" max="4910" width="14" style="32" customWidth="1"/>
    <col min="4911" max="4926" width="0" style="32" hidden="1" customWidth="1"/>
    <col min="4927" max="5119" width="11.42578125" style="32"/>
    <col min="5120" max="5120" width="8" style="32" customWidth="1"/>
    <col min="5121" max="5122" width="0" style="32" hidden="1" customWidth="1"/>
    <col min="5123" max="5123" width="41" style="32" customWidth="1"/>
    <col min="5124" max="5130" width="0" style="32" hidden="1" customWidth="1"/>
    <col min="5131" max="5131" width="14.28515625" style="32" customWidth="1"/>
    <col min="5132" max="5133" width="0" style="32" hidden="1" customWidth="1"/>
    <col min="5134" max="5134" width="17" style="32" customWidth="1"/>
    <col min="5135" max="5136" width="0" style="32" hidden="1" customWidth="1"/>
    <col min="5137" max="5137" width="14.28515625" style="32" customWidth="1"/>
    <col min="5138" max="5138" width="12.7109375" style="32" customWidth="1"/>
    <col min="5139" max="5139" width="14.140625" style="32" customWidth="1"/>
    <col min="5140" max="5141" width="0" style="32" hidden="1" customWidth="1"/>
    <col min="5142" max="5142" width="13.85546875" style="32" customWidth="1"/>
    <col min="5143" max="5145" width="0" style="32" hidden="1" customWidth="1"/>
    <col min="5146" max="5146" width="15.7109375" style="32" bestFit="1" customWidth="1"/>
    <col min="5147" max="5148" width="0" style="32" hidden="1" customWidth="1"/>
    <col min="5149" max="5149" width="13" style="32" customWidth="1"/>
    <col min="5150" max="5151" width="0" style="32" hidden="1" customWidth="1"/>
    <col min="5152" max="5152" width="16.5703125" style="32" customWidth="1"/>
    <col min="5153" max="5154" width="0" style="32" hidden="1" customWidth="1"/>
    <col min="5155" max="5155" width="13.85546875" style="32" customWidth="1"/>
    <col min="5156" max="5157" width="0" style="32" hidden="1" customWidth="1"/>
    <col min="5158" max="5158" width="13" style="32" customWidth="1"/>
    <col min="5159" max="5160" width="0" style="32" hidden="1" customWidth="1"/>
    <col min="5161" max="5161" width="14.85546875" style="32" customWidth="1"/>
    <col min="5162" max="5164" width="0" style="32" hidden="1" customWidth="1"/>
    <col min="5165" max="5165" width="15.42578125" style="32" bestFit="1" customWidth="1"/>
    <col min="5166" max="5166" width="14" style="32" customWidth="1"/>
    <col min="5167" max="5182" width="0" style="32" hidden="1" customWidth="1"/>
    <col min="5183" max="5375" width="11.42578125" style="32"/>
    <col min="5376" max="5376" width="8" style="32" customWidth="1"/>
    <col min="5377" max="5378" width="0" style="32" hidden="1" customWidth="1"/>
    <col min="5379" max="5379" width="41" style="32" customWidth="1"/>
    <col min="5380" max="5386" width="0" style="32" hidden="1" customWidth="1"/>
    <col min="5387" max="5387" width="14.28515625" style="32" customWidth="1"/>
    <col min="5388" max="5389" width="0" style="32" hidden="1" customWidth="1"/>
    <col min="5390" max="5390" width="17" style="32" customWidth="1"/>
    <col min="5391" max="5392" width="0" style="32" hidden="1" customWidth="1"/>
    <col min="5393" max="5393" width="14.28515625" style="32" customWidth="1"/>
    <col min="5394" max="5394" width="12.7109375" style="32" customWidth="1"/>
    <col min="5395" max="5395" width="14.140625" style="32" customWidth="1"/>
    <col min="5396" max="5397" width="0" style="32" hidden="1" customWidth="1"/>
    <col min="5398" max="5398" width="13.85546875" style="32" customWidth="1"/>
    <col min="5399" max="5401" width="0" style="32" hidden="1" customWidth="1"/>
    <col min="5402" max="5402" width="15.7109375" style="32" bestFit="1" customWidth="1"/>
    <col min="5403" max="5404" width="0" style="32" hidden="1" customWidth="1"/>
    <col min="5405" max="5405" width="13" style="32" customWidth="1"/>
    <col min="5406" max="5407" width="0" style="32" hidden="1" customWidth="1"/>
    <col min="5408" max="5408" width="16.5703125" style="32" customWidth="1"/>
    <col min="5409" max="5410" width="0" style="32" hidden="1" customWidth="1"/>
    <col min="5411" max="5411" width="13.85546875" style="32" customWidth="1"/>
    <col min="5412" max="5413" width="0" style="32" hidden="1" customWidth="1"/>
    <col min="5414" max="5414" width="13" style="32" customWidth="1"/>
    <col min="5415" max="5416" width="0" style="32" hidden="1" customWidth="1"/>
    <col min="5417" max="5417" width="14.85546875" style="32" customWidth="1"/>
    <col min="5418" max="5420" width="0" style="32" hidden="1" customWidth="1"/>
    <col min="5421" max="5421" width="15.42578125" style="32" bestFit="1" customWidth="1"/>
    <col min="5422" max="5422" width="14" style="32" customWidth="1"/>
    <col min="5423" max="5438" width="0" style="32" hidden="1" customWidth="1"/>
    <col min="5439" max="5631" width="11.42578125" style="32"/>
    <col min="5632" max="5632" width="8" style="32" customWidth="1"/>
    <col min="5633" max="5634" width="0" style="32" hidden="1" customWidth="1"/>
    <col min="5635" max="5635" width="41" style="32" customWidth="1"/>
    <col min="5636" max="5642" width="0" style="32" hidden="1" customWidth="1"/>
    <col min="5643" max="5643" width="14.28515625" style="32" customWidth="1"/>
    <col min="5644" max="5645" width="0" style="32" hidden="1" customWidth="1"/>
    <col min="5646" max="5646" width="17" style="32" customWidth="1"/>
    <col min="5647" max="5648" width="0" style="32" hidden="1" customWidth="1"/>
    <col min="5649" max="5649" width="14.28515625" style="32" customWidth="1"/>
    <col min="5650" max="5650" width="12.7109375" style="32" customWidth="1"/>
    <col min="5651" max="5651" width="14.140625" style="32" customWidth="1"/>
    <col min="5652" max="5653" width="0" style="32" hidden="1" customWidth="1"/>
    <col min="5654" max="5654" width="13.85546875" style="32" customWidth="1"/>
    <col min="5655" max="5657" width="0" style="32" hidden="1" customWidth="1"/>
    <col min="5658" max="5658" width="15.7109375" style="32" bestFit="1" customWidth="1"/>
    <col min="5659" max="5660" width="0" style="32" hidden="1" customWidth="1"/>
    <col min="5661" max="5661" width="13" style="32" customWidth="1"/>
    <col min="5662" max="5663" width="0" style="32" hidden="1" customWidth="1"/>
    <col min="5664" max="5664" width="16.5703125" style="32" customWidth="1"/>
    <col min="5665" max="5666" width="0" style="32" hidden="1" customWidth="1"/>
    <col min="5667" max="5667" width="13.85546875" style="32" customWidth="1"/>
    <col min="5668" max="5669" width="0" style="32" hidden="1" customWidth="1"/>
    <col min="5670" max="5670" width="13" style="32" customWidth="1"/>
    <col min="5671" max="5672" width="0" style="32" hidden="1" customWidth="1"/>
    <col min="5673" max="5673" width="14.85546875" style="32" customWidth="1"/>
    <col min="5674" max="5676" width="0" style="32" hidden="1" customWidth="1"/>
    <col min="5677" max="5677" width="15.42578125" style="32" bestFit="1" customWidth="1"/>
    <col min="5678" max="5678" width="14" style="32" customWidth="1"/>
    <col min="5679" max="5694" width="0" style="32" hidden="1" customWidth="1"/>
    <col min="5695" max="5887" width="11.42578125" style="32"/>
    <col min="5888" max="5888" width="8" style="32" customWidth="1"/>
    <col min="5889" max="5890" width="0" style="32" hidden="1" customWidth="1"/>
    <col min="5891" max="5891" width="41" style="32" customWidth="1"/>
    <col min="5892" max="5898" width="0" style="32" hidden="1" customWidth="1"/>
    <col min="5899" max="5899" width="14.28515625" style="32" customWidth="1"/>
    <col min="5900" max="5901" width="0" style="32" hidden="1" customWidth="1"/>
    <col min="5902" max="5902" width="17" style="32" customWidth="1"/>
    <col min="5903" max="5904" width="0" style="32" hidden="1" customWidth="1"/>
    <col min="5905" max="5905" width="14.28515625" style="32" customWidth="1"/>
    <col min="5906" max="5906" width="12.7109375" style="32" customWidth="1"/>
    <col min="5907" max="5907" width="14.140625" style="32" customWidth="1"/>
    <col min="5908" max="5909" width="0" style="32" hidden="1" customWidth="1"/>
    <col min="5910" max="5910" width="13.85546875" style="32" customWidth="1"/>
    <col min="5911" max="5913" width="0" style="32" hidden="1" customWidth="1"/>
    <col min="5914" max="5914" width="15.7109375" style="32" bestFit="1" customWidth="1"/>
    <col min="5915" max="5916" width="0" style="32" hidden="1" customWidth="1"/>
    <col min="5917" max="5917" width="13" style="32" customWidth="1"/>
    <col min="5918" max="5919" width="0" style="32" hidden="1" customWidth="1"/>
    <col min="5920" max="5920" width="16.5703125" style="32" customWidth="1"/>
    <col min="5921" max="5922" width="0" style="32" hidden="1" customWidth="1"/>
    <col min="5923" max="5923" width="13.85546875" style="32" customWidth="1"/>
    <col min="5924" max="5925" width="0" style="32" hidden="1" customWidth="1"/>
    <col min="5926" max="5926" width="13" style="32" customWidth="1"/>
    <col min="5927" max="5928" width="0" style="32" hidden="1" customWidth="1"/>
    <col min="5929" max="5929" width="14.85546875" style="32" customWidth="1"/>
    <col min="5930" max="5932" width="0" style="32" hidden="1" customWidth="1"/>
    <col min="5933" max="5933" width="15.42578125" style="32" bestFit="1" customWidth="1"/>
    <col min="5934" max="5934" width="14" style="32" customWidth="1"/>
    <col min="5935" max="5950" width="0" style="32" hidden="1" customWidth="1"/>
    <col min="5951" max="6143" width="11.42578125" style="32"/>
    <col min="6144" max="6144" width="8" style="32" customWidth="1"/>
    <col min="6145" max="6146" width="0" style="32" hidden="1" customWidth="1"/>
    <col min="6147" max="6147" width="41" style="32" customWidth="1"/>
    <col min="6148" max="6154" width="0" style="32" hidden="1" customWidth="1"/>
    <col min="6155" max="6155" width="14.28515625" style="32" customWidth="1"/>
    <col min="6156" max="6157" width="0" style="32" hidden="1" customWidth="1"/>
    <col min="6158" max="6158" width="17" style="32" customWidth="1"/>
    <col min="6159" max="6160" width="0" style="32" hidden="1" customWidth="1"/>
    <col min="6161" max="6161" width="14.28515625" style="32" customWidth="1"/>
    <col min="6162" max="6162" width="12.7109375" style="32" customWidth="1"/>
    <col min="6163" max="6163" width="14.140625" style="32" customWidth="1"/>
    <col min="6164" max="6165" width="0" style="32" hidden="1" customWidth="1"/>
    <col min="6166" max="6166" width="13.85546875" style="32" customWidth="1"/>
    <col min="6167" max="6169" width="0" style="32" hidden="1" customWidth="1"/>
    <col min="6170" max="6170" width="15.7109375" style="32" bestFit="1" customWidth="1"/>
    <col min="6171" max="6172" width="0" style="32" hidden="1" customWidth="1"/>
    <col min="6173" max="6173" width="13" style="32" customWidth="1"/>
    <col min="6174" max="6175" width="0" style="32" hidden="1" customWidth="1"/>
    <col min="6176" max="6176" width="16.5703125" style="32" customWidth="1"/>
    <col min="6177" max="6178" width="0" style="32" hidden="1" customWidth="1"/>
    <col min="6179" max="6179" width="13.85546875" style="32" customWidth="1"/>
    <col min="6180" max="6181" width="0" style="32" hidden="1" customWidth="1"/>
    <col min="6182" max="6182" width="13" style="32" customWidth="1"/>
    <col min="6183" max="6184" width="0" style="32" hidden="1" customWidth="1"/>
    <col min="6185" max="6185" width="14.85546875" style="32" customWidth="1"/>
    <col min="6186" max="6188" width="0" style="32" hidden="1" customWidth="1"/>
    <col min="6189" max="6189" width="15.42578125" style="32" bestFit="1" customWidth="1"/>
    <col min="6190" max="6190" width="14" style="32" customWidth="1"/>
    <col min="6191" max="6206" width="0" style="32" hidden="1" customWidth="1"/>
    <col min="6207" max="6399" width="11.42578125" style="32"/>
    <col min="6400" max="6400" width="8" style="32" customWidth="1"/>
    <col min="6401" max="6402" width="0" style="32" hidden="1" customWidth="1"/>
    <col min="6403" max="6403" width="41" style="32" customWidth="1"/>
    <col min="6404" max="6410" width="0" style="32" hidden="1" customWidth="1"/>
    <col min="6411" max="6411" width="14.28515625" style="32" customWidth="1"/>
    <col min="6412" max="6413" width="0" style="32" hidden="1" customWidth="1"/>
    <col min="6414" max="6414" width="17" style="32" customWidth="1"/>
    <col min="6415" max="6416" width="0" style="32" hidden="1" customWidth="1"/>
    <col min="6417" max="6417" width="14.28515625" style="32" customWidth="1"/>
    <col min="6418" max="6418" width="12.7109375" style="32" customWidth="1"/>
    <col min="6419" max="6419" width="14.140625" style="32" customWidth="1"/>
    <col min="6420" max="6421" width="0" style="32" hidden="1" customWidth="1"/>
    <col min="6422" max="6422" width="13.85546875" style="32" customWidth="1"/>
    <col min="6423" max="6425" width="0" style="32" hidden="1" customWidth="1"/>
    <col min="6426" max="6426" width="15.7109375" style="32" bestFit="1" customWidth="1"/>
    <col min="6427" max="6428" width="0" style="32" hidden="1" customWidth="1"/>
    <col min="6429" max="6429" width="13" style="32" customWidth="1"/>
    <col min="6430" max="6431" width="0" style="32" hidden="1" customWidth="1"/>
    <col min="6432" max="6432" width="16.5703125" style="32" customWidth="1"/>
    <col min="6433" max="6434" width="0" style="32" hidden="1" customWidth="1"/>
    <col min="6435" max="6435" width="13.85546875" style="32" customWidth="1"/>
    <col min="6436" max="6437" width="0" style="32" hidden="1" customWidth="1"/>
    <col min="6438" max="6438" width="13" style="32" customWidth="1"/>
    <col min="6439" max="6440" width="0" style="32" hidden="1" customWidth="1"/>
    <col min="6441" max="6441" width="14.85546875" style="32" customWidth="1"/>
    <col min="6442" max="6444" width="0" style="32" hidden="1" customWidth="1"/>
    <col min="6445" max="6445" width="15.42578125" style="32" bestFit="1" customWidth="1"/>
    <col min="6446" max="6446" width="14" style="32" customWidth="1"/>
    <col min="6447" max="6462" width="0" style="32" hidden="1" customWidth="1"/>
    <col min="6463" max="6655" width="11.42578125" style="32"/>
    <col min="6656" max="6656" width="8" style="32" customWidth="1"/>
    <col min="6657" max="6658" width="0" style="32" hidden="1" customWidth="1"/>
    <col min="6659" max="6659" width="41" style="32" customWidth="1"/>
    <col min="6660" max="6666" width="0" style="32" hidden="1" customWidth="1"/>
    <col min="6667" max="6667" width="14.28515625" style="32" customWidth="1"/>
    <col min="6668" max="6669" width="0" style="32" hidden="1" customWidth="1"/>
    <col min="6670" max="6670" width="17" style="32" customWidth="1"/>
    <col min="6671" max="6672" width="0" style="32" hidden="1" customWidth="1"/>
    <col min="6673" max="6673" width="14.28515625" style="32" customWidth="1"/>
    <col min="6674" max="6674" width="12.7109375" style="32" customWidth="1"/>
    <col min="6675" max="6675" width="14.140625" style="32" customWidth="1"/>
    <col min="6676" max="6677" width="0" style="32" hidden="1" customWidth="1"/>
    <col min="6678" max="6678" width="13.85546875" style="32" customWidth="1"/>
    <col min="6679" max="6681" width="0" style="32" hidden="1" customWidth="1"/>
    <col min="6682" max="6682" width="15.7109375" style="32" bestFit="1" customWidth="1"/>
    <col min="6683" max="6684" width="0" style="32" hidden="1" customWidth="1"/>
    <col min="6685" max="6685" width="13" style="32" customWidth="1"/>
    <col min="6686" max="6687" width="0" style="32" hidden="1" customWidth="1"/>
    <col min="6688" max="6688" width="16.5703125" style="32" customWidth="1"/>
    <col min="6689" max="6690" width="0" style="32" hidden="1" customWidth="1"/>
    <col min="6691" max="6691" width="13.85546875" style="32" customWidth="1"/>
    <col min="6692" max="6693" width="0" style="32" hidden="1" customWidth="1"/>
    <col min="6694" max="6694" width="13" style="32" customWidth="1"/>
    <col min="6695" max="6696" width="0" style="32" hidden="1" customWidth="1"/>
    <col min="6697" max="6697" width="14.85546875" style="32" customWidth="1"/>
    <col min="6698" max="6700" width="0" style="32" hidden="1" customWidth="1"/>
    <col min="6701" max="6701" width="15.42578125" style="32" bestFit="1" customWidth="1"/>
    <col min="6702" max="6702" width="14" style="32" customWidth="1"/>
    <col min="6703" max="6718" width="0" style="32" hidden="1" customWidth="1"/>
    <col min="6719" max="6911" width="11.42578125" style="32"/>
    <col min="6912" max="6912" width="8" style="32" customWidth="1"/>
    <col min="6913" max="6914" width="0" style="32" hidden="1" customWidth="1"/>
    <col min="6915" max="6915" width="41" style="32" customWidth="1"/>
    <col min="6916" max="6922" width="0" style="32" hidden="1" customWidth="1"/>
    <col min="6923" max="6923" width="14.28515625" style="32" customWidth="1"/>
    <col min="6924" max="6925" width="0" style="32" hidden="1" customWidth="1"/>
    <col min="6926" max="6926" width="17" style="32" customWidth="1"/>
    <col min="6927" max="6928" width="0" style="32" hidden="1" customWidth="1"/>
    <col min="6929" max="6929" width="14.28515625" style="32" customWidth="1"/>
    <col min="6930" max="6930" width="12.7109375" style="32" customWidth="1"/>
    <col min="6931" max="6931" width="14.140625" style="32" customWidth="1"/>
    <col min="6932" max="6933" width="0" style="32" hidden="1" customWidth="1"/>
    <col min="6934" max="6934" width="13.85546875" style="32" customWidth="1"/>
    <col min="6935" max="6937" width="0" style="32" hidden="1" customWidth="1"/>
    <col min="6938" max="6938" width="15.7109375" style="32" bestFit="1" customWidth="1"/>
    <col min="6939" max="6940" width="0" style="32" hidden="1" customWidth="1"/>
    <col min="6941" max="6941" width="13" style="32" customWidth="1"/>
    <col min="6942" max="6943" width="0" style="32" hidden="1" customWidth="1"/>
    <col min="6944" max="6944" width="16.5703125" style="32" customWidth="1"/>
    <col min="6945" max="6946" width="0" style="32" hidden="1" customWidth="1"/>
    <col min="6947" max="6947" width="13.85546875" style="32" customWidth="1"/>
    <col min="6948" max="6949" width="0" style="32" hidden="1" customWidth="1"/>
    <col min="6950" max="6950" width="13" style="32" customWidth="1"/>
    <col min="6951" max="6952" width="0" style="32" hidden="1" customWidth="1"/>
    <col min="6953" max="6953" width="14.85546875" style="32" customWidth="1"/>
    <col min="6954" max="6956" width="0" style="32" hidden="1" customWidth="1"/>
    <col min="6957" max="6957" width="15.42578125" style="32" bestFit="1" customWidth="1"/>
    <col min="6958" max="6958" width="14" style="32" customWidth="1"/>
    <col min="6959" max="6974" width="0" style="32" hidden="1" customWidth="1"/>
    <col min="6975" max="7167" width="11.42578125" style="32"/>
    <col min="7168" max="7168" width="8" style="32" customWidth="1"/>
    <col min="7169" max="7170" width="0" style="32" hidden="1" customWidth="1"/>
    <col min="7171" max="7171" width="41" style="32" customWidth="1"/>
    <col min="7172" max="7178" width="0" style="32" hidden="1" customWidth="1"/>
    <col min="7179" max="7179" width="14.28515625" style="32" customWidth="1"/>
    <col min="7180" max="7181" width="0" style="32" hidden="1" customWidth="1"/>
    <col min="7182" max="7182" width="17" style="32" customWidth="1"/>
    <col min="7183" max="7184" width="0" style="32" hidden="1" customWidth="1"/>
    <col min="7185" max="7185" width="14.28515625" style="32" customWidth="1"/>
    <col min="7186" max="7186" width="12.7109375" style="32" customWidth="1"/>
    <col min="7187" max="7187" width="14.140625" style="32" customWidth="1"/>
    <col min="7188" max="7189" width="0" style="32" hidden="1" customWidth="1"/>
    <col min="7190" max="7190" width="13.85546875" style="32" customWidth="1"/>
    <col min="7191" max="7193" width="0" style="32" hidden="1" customWidth="1"/>
    <col min="7194" max="7194" width="15.7109375" style="32" bestFit="1" customWidth="1"/>
    <col min="7195" max="7196" width="0" style="32" hidden="1" customWidth="1"/>
    <col min="7197" max="7197" width="13" style="32" customWidth="1"/>
    <col min="7198" max="7199" width="0" style="32" hidden="1" customWidth="1"/>
    <col min="7200" max="7200" width="16.5703125" style="32" customWidth="1"/>
    <col min="7201" max="7202" width="0" style="32" hidden="1" customWidth="1"/>
    <col min="7203" max="7203" width="13.85546875" style="32" customWidth="1"/>
    <col min="7204" max="7205" width="0" style="32" hidden="1" customWidth="1"/>
    <col min="7206" max="7206" width="13" style="32" customWidth="1"/>
    <col min="7207" max="7208" width="0" style="32" hidden="1" customWidth="1"/>
    <col min="7209" max="7209" width="14.85546875" style="32" customWidth="1"/>
    <col min="7210" max="7212" width="0" style="32" hidden="1" customWidth="1"/>
    <col min="7213" max="7213" width="15.42578125" style="32" bestFit="1" customWidth="1"/>
    <col min="7214" max="7214" width="14" style="32" customWidth="1"/>
    <col min="7215" max="7230" width="0" style="32" hidden="1" customWidth="1"/>
    <col min="7231" max="7423" width="11.42578125" style="32"/>
    <col min="7424" max="7424" width="8" style="32" customWidth="1"/>
    <col min="7425" max="7426" width="0" style="32" hidden="1" customWidth="1"/>
    <col min="7427" max="7427" width="41" style="32" customWidth="1"/>
    <col min="7428" max="7434" width="0" style="32" hidden="1" customWidth="1"/>
    <col min="7435" max="7435" width="14.28515625" style="32" customWidth="1"/>
    <col min="7436" max="7437" width="0" style="32" hidden="1" customWidth="1"/>
    <col min="7438" max="7438" width="17" style="32" customWidth="1"/>
    <col min="7439" max="7440" width="0" style="32" hidden="1" customWidth="1"/>
    <col min="7441" max="7441" width="14.28515625" style="32" customWidth="1"/>
    <col min="7442" max="7442" width="12.7109375" style="32" customWidth="1"/>
    <col min="7443" max="7443" width="14.140625" style="32" customWidth="1"/>
    <col min="7444" max="7445" width="0" style="32" hidden="1" customWidth="1"/>
    <col min="7446" max="7446" width="13.85546875" style="32" customWidth="1"/>
    <col min="7447" max="7449" width="0" style="32" hidden="1" customWidth="1"/>
    <col min="7450" max="7450" width="15.7109375" style="32" bestFit="1" customWidth="1"/>
    <col min="7451" max="7452" width="0" style="32" hidden="1" customWidth="1"/>
    <col min="7453" max="7453" width="13" style="32" customWidth="1"/>
    <col min="7454" max="7455" width="0" style="32" hidden="1" customWidth="1"/>
    <col min="7456" max="7456" width="16.5703125" style="32" customWidth="1"/>
    <col min="7457" max="7458" width="0" style="32" hidden="1" customWidth="1"/>
    <col min="7459" max="7459" width="13.85546875" style="32" customWidth="1"/>
    <col min="7460" max="7461" width="0" style="32" hidden="1" customWidth="1"/>
    <col min="7462" max="7462" width="13" style="32" customWidth="1"/>
    <col min="7463" max="7464" width="0" style="32" hidden="1" customWidth="1"/>
    <col min="7465" max="7465" width="14.85546875" style="32" customWidth="1"/>
    <col min="7466" max="7468" width="0" style="32" hidden="1" customWidth="1"/>
    <col min="7469" max="7469" width="15.42578125" style="32" bestFit="1" customWidth="1"/>
    <col min="7470" max="7470" width="14" style="32" customWidth="1"/>
    <col min="7471" max="7486" width="0" style="32" hidden="1" customWidth="1"/>
    <col min="7487" max="7679" width="11.42578125" style="32"/>
    <col min="7680" max="7680" width="8" style="32" customWidth="1"/>
    <col min="7681" max="7682" width="0" style="32" hidden="1" customWidth="1"/>
    <col min="7683" max="7683" width="41" style="32" customWidth="1"/>
    <col min="7684" max="7690" width="0" style="32" hidden="1" customWidth="1"/>
    <col min="7691" max="7691" width="14.28515625" style="32" customWidth="1"/>
    <col min="7692" max="7693" width="0" style="32" hidden="1" customWidth="1"/>
    <col min="7694" max="7694" width="17" style="32" customWidth="1"/>
    <col min="7695" max="7696" width="0" style="32" hidden="1" customWidth="1"/>
    <col min="7697" max="7697" width="14.28515625" style="32" customWidth="1"/>
    <col min="7698" max="7698" width="12.7109375" style="32" customWidth="1"/>
    <col min="7699" max="7699" width="14.140625" style="32" customWidth="1"/>
    <col min="7700" max="7701" width="0" style="32" hidden="1" customWidth="1"/>
    <col min="7702" max="7702" width="13.85546875" style="32" customWidth="1"/>
    <col min="7703" max="7705" width="0" style="32" hidden="1" customWidth="1"/>
    <col min="7706" max="7706" width="15.7109375" style="32" bestFit="1" customWidth="1"/>
    <col min="7707" max="7708" width="0" style="32" hidden="1" customWidth="1"/>
    <col min="7709" max="7709" width="13" style="32" customWidth="1"/>
    <col min="7710" max="7711" width="0" style="32" hidden="1" customWidth="1"/>
    <col min="7712" max="7712" width="16.5703125" style="32" customWidth="1"/>
    <col min="7713" max="7714" width="0" style="32" hidden="1" customWidth="1"/>
    <col min="7715" max="7715" width="13.85546875" style="32" customWidth="1"/>
    <col min="7716" max="7717" width="0" style="32" hidden="1" customWidth="1"/>
    <col min="7718" max="7718" width="13" style="32" customWidth="1"/>
    <col min="7719" max="7720" width="0" style="32" hidden="1" customWidth="1"/>
    <col min="7721" max="7721" width="14.85546875" style="32" customWidth="1"/>
    <col min="7722" max="7724" width="0" style="32" hidden="1" customWidth="1"/>
    <col min="7725" max="7725" width="15.42578125" style="32" bestFit="1" customWidth="1"/>
    <col min="7726" max="7726" width="14" style="32" customWidth="1"/>
    <col min="7727" max="7742" width="0" style="32" hidden="1" customWidth="1"/>
    <col min="7743" max="7935" width="11.42578125" style="32"/>
    <col min="7936" max="7936" width="8" style="32" customWidth="1"/>
    <col min="7937" max="7938" width="0" style="32" hidden="1" customWidth="1"/>
    <col min="7939" max="7939" width="41" style="32" customWidth="1"/>
    <col min="7940" max="7946" width="0" style="32" hidden="1" customWidth="1"/>
    <col min="7947" max="7947" width="14.28515625" style="32" customWidth="1"/>
    <col min="7948" max="7949" width="0" style="32" hidden="1" customWidth="1"/>
    <col min="7950" max="7950" width="17" style="32" customWidth="1"/>
    <col min="7951" max="7952" width="0" style="32" hidden="1" customWidth="1"/>
    <col min="7953" max="7953" width="14.28515625" style="32" customWidth="1"/>
    <col min="7954" max="7954" width="12.7109375" style="32" customWidth="1"/>
    <col min="7955" max="7955" width="14.140625" style="32" customWidth="1"/>
    <col min="7956" max="7957" width="0" style="32" hidden="1" customWidth="1"/>
    <col min="7958" max="7958" width="13.85546875" style="32" customWidth="1"/>
    <col min="7959" max="7961" width="0" style="32" hidden="1" customWidth="1"/>
    <col min="7962" max="7962" width="15.7109375" style="32" bestFit="1" customWidth="1"/>
    <col min="7963" max="7964" width="0" style="32" hidden="1" customWidth="1"/>
    <col min="7965" max="7965" width="13" style="32" customWidth="1"/>
    <col min="7966" max="7967" width="0" style="32" hidden="1" customWidth="1"/>
    <col min="7968" max="7968" width="16.5703125" style="32" customWidth="1"/>
    <col min="7969" max="7970" width="0" style="32" hidden="1" customWidth="1"/>
    <col min="7971" max="7971" width="13.85546875" style="32" customWidth="1"/>
    <col min="7972" max="7973" width="0" style="32" hidden="1" customWidth="1"/>
    <col min="7974" max="7974" width="13" style="32" customWidth="1"/>
    <col min="7975" max="7976" width="0" style="32" hidden="1" customWidth="1"/>
    <col min="7977" max="7977" width="14.85546875" style="32" customWidth="1"/>
    <col min="7978" max="7980" width="0" style="32" hidden="1" customWidth="1"/>
    <col min="7981" max="7981" width="15.42578125" style="32" bestFit="1" customWidth="1"/>
    <col min="7982" max="7982" width="14" style="32" customWidth="1"/>
    <col min="7983" max="7998" width="0" style="32" hidden="1" customWidth="1"/>
    <col min="7999" max="8191" width="11.42578125" style="32"/>
    <col min="8192" max="8192" width="8" style="32" customWidth="1"/>
    <col min="8193" max="8194" width="0" style="32" hidden="1" customWidth="1"/>
    <col min="8195" max="8195" width="41" style="32" customWidth="1"/>
    <col min="8196" max="8202" width="0" style="32" hidden="1" customWidth="1"/>
    <col min="8203" max="8203" width="14.28515625" style="32" customWidth="1"/>
    <col min="8204" max="8205" width="0" style="32" hidden="1" customWidth="1"/>
    <col min="8206" max="8206" width="17" style="32" customWidth="1"/>
    <col min="8207" max="8208" width="0" style="32" hidden="1" customWidth="1"/>
    <col min="8209" max="8209" width="14.28515625" style="32" customWidth="1"/>
    <col min="8210" max="8210" width="12.7109375" style="32" customWidth="1"/>
    <col min="8211" max="8211" width="14.140625" style="32" customWidth="1"/>
    <col min="8212" max="8213" width="0" style="32" hidden="1" customWidth="1"/>
    <col min="8214" max="8214" width="13.85546875" style="32" customWidth="1"/>
    <col min="8215" max="8217" width="0" style="32" hidden="1" customWidth="1"/>
    <col min="8218" max="8218" width="15.7109375" style="32" bestFit="1" customWidth="1"/>
    <col min="8219" max="8220" width="0" style="32" hidden="1" customWidth="1"/>
    <col min="8221" max="8221" width="13" style="32" customWidth="1"/>
    <col min="8222" max="8223" width="0" style="32" hidden="1" customWidth="1"/>
    <col min="8224" max="8224" width="16.5703125" style="32" customWidth="1"/>
    <col min="8225" max="8226" width="0" style="32" hidden="1" customWidth="1"/>
    <col min="8227" max="8227" width="13.85546875" style="32" customWidth="1"/>
    <col min="8228" max="8229" width="0" style="32" hidden="1" customWidth="1"/>
    <col min="8230" max="8230" width="13" style="32" customWidth="1"/>
    <col min="8231" max="8232" width="0" style="32" hidden="1" customWidth="1"/>
    <col min="8233" max="8233" width="14.85546875" style="32" customWidth="1"/>
    <col min="8234" max="8236" width="0" style="32" hidden="1" customWidth="1"/>
    <col min="8237" max="8237" width="15.42578125" style="32" bestFit="1" customWidth="1"/>
    <col min="8238" max="8238" width="14" style="32" customWidth="1"/>
    <col min="8239" max="8254" width="0" style="32" hidden="1" customWidth="1"/>
    <col min="8255" max="8447" width="11.42578125" style="32"/>
    <col min="8448" max="8448" width="8" style="32" customWidth="1"/>
    <col min="8449" max="8450" width="0" style="32" hidden="1" customWidth="1"/>
    <col min="8451" max="8451" width="41" style="32" customWidth="1"/>
    <col min="8452" max="8458" width="0" style="32" hidden="1" customWidth="1"/>
    <col min="8459" max="8459" width="14.28515625" style="32" customWidth="1"/>
    <col min="8460" max="8461" width="0" style="32" hidden="1" customWidth="1"/>
    <col min="8462" max="8462" width="17" style="32" customWidth="1"/>
    <col min="8463" max="8464" width="0" style="32" hidden="1" customWidth="1"/>
    <col min="8465" max="8465" width="14.28515625" style="32" customWidth="1"/>
    <col min="8466" max="8466" width="12.7109375" style="32" customWidth="1"/>
    <col min="8467" max="8467" width="14.140625" style="32" customWidth="1"/>
    <col min="8468" max="8469" width="0" style="32" hidden="1" customWidth="1"/>
    <col min="8470" max="8470" width="13.85546875" style="32" customWidth="1"/>
    <col min="8471" max="8473" width="0" style="32" hidden="1" customWidth="1"/>
    <col min="8474" max="8474" width="15.7109375" style="32" bestFit="1" customWidth="1"/>
    <col min="8475" max="8476" width="0" style="32" hidden="1" customWidth="1"/>
    <col min="8477" max="8477" width="13" style="32" customWidth="1"/>
    <col min="8478" max="8479" width="0" style="32" hidden="1" customWidth="1"/>
    <col min="8480" max="8480" width="16.5703125" style="32" customWidth="1"/>
    <col min="8481" max="8482" width="0" style="32" hidden="1" customWidth="1"/>
    <col min="8483" max="8483" width="13.85546875" style="32" customWidth="1"/>
    <col min="8484" max="8485" width="0" style="32" hidden="1" customWidth="1"/>
    <col min="8486" max="8486" width="13" style="32" customWidth="1"/>
    <col min="8487" max="8488" width="0" style="32" hidden="1" customWidth="1"/>
    <col min="8489" max="8489" width="14.85546875" style="32" customWidth="1"/>
    <col min="8490" max="8492" width="0" style="32" hidden="1" customWidth="1"/>
    <col min="8493" max="8493" width="15.42578125" style="32" bestFit="1" customWidth="1"/>
    <col min="8494" max="8494" width="14" style="32" customWidth="1"/>
    <col min="8495" max="8510" width="0" style="32" hidden="1" customWidth="1"/>
    <col min="8511" max="8703" width="11.42578125" style="32"/>
    <col min="8704" max="8704" width="8" style="32" customWidth="1"/>
    <col min="8705" max="8706" width="0" style="32" hidden="1" customWidth="1"/>
    <col min="8707" max="8707" width="41" style="32" customWidth="1"/>
    <col min="8708" max="8714" width="0" style="32" hidden="1" customWidth="1"/>
    <col min="8715" max="8715" width="14.28515625" style="32" customWidth="1"/>
    <col min="8716" max="8717" width="0" style="32" hidden="1" customWidth="1"/>
    <col min="8718" max="8718" width="17" style="32" customWidth="1"/>
    <col min="8719" max="8720" width="0" style="32" hidden="1" customWidth="1"/>
    <col min="8721" max="8721" width="14.28515625" style="32" customWidth="1"/>
    <col min="8722" max="8722" width="12.7109375" style="32" customWidth="1"/>
    <col min="8723" max="8723" width="14.140625" style="32" customWidth="1"/>
    <col min="8724" max="8725" width="0" style="32" hidden="1" customWidth="1"/>
    <col min="8726" max="8726" width="13.85546875" style="32" customWidth="1"/>
    <col min="8727" max="8729" width="0" style="32" hidden="1" customWidth="1"/>
    <col min="8730" max="8730" width="15.7109375" style="32" bestFit="1" customWidth="1"/>
    <col min="8731" max="8732" width="0" style="32" hidden="1" customWidth="1"/>
    <col min="8733" max="8733" width="13" style="32" customWidth="1"/>
    <col min="8734" max="8735" width="0" style="32" hidden="1" customWidth="1"/>
    <col min="8736" max="8736" width="16.5703125" style="32" customWidth="1"/>
    <col min="8737" max="8738" width="0" style="32" hidden="1" customWidth="1"/>
    <col min="8739" max="8739" width="13.85546875" style="32" customWidth="1"/>
    <col min="8740" max="8741" width="0" style="32" hidden="1" customWidth="1"/>
    <col min="8742" max="8742" width="13" style="32" customWidth="1"/>
    <col min="8743" max="8744" width="0" style="32" hidden="1" customWidth="1"/>
    <col min="8745" max="8745" width="14.85546875" style="32" customWidth="1"/>
    <col min="8746" max="8748" width="0" style="32" hidden="1" customWidth="1"/>
    <col min="8749" max="8749" width="15.42578125" style="32" bestFit="1" customWidth="1"/>
    <col min="8750" max="8750" width="14" style="32" customWidth="1"/>
    <col min="8751" max="8766" width="0" style="32" hidden="1" customWidth="1"/>
    <col min="8767" max="8959" width="11.42578125" style="32"/>
    <col min="8960" max="8960" width="8" style="32" customWidth="1"/>
    <col min="8961" max="8962" width="0" style="32" hidden="1" customWidth="1"/>
    <col min="8963" max="8963" width="41" style="32" customWidth="1"/>
    <col min="8964" max="8970" width="0" style="32" hidden="1" customWidth="1"/>
    <col min="8971" max="8971" width="14.28515625" style="32" customWidth="1"/>
    <col min="8972" max="8973" width="0" style="32" hidden="1" customWidth="1"/>
    <col min="8974" max="8974" width="17" style="32" customWidth="1"/>
    <col min="8975" max="8976" width="0" style="32" hidden="1" customWidth="1"/>
    <col min="8977" max="8977" width="14.28515625" style="32" customWidth="1"/>
    <col min="8978" max="8978" width="12.7109375" style="32" customWidth="1"/>
    <col min="8979" max="8979" width="14.140625" style="32" customWidth="1"/>
    <col min="8980" max="8981" width="0" style="32" hidden="1" customWidth="1"/>
    <col min="8982" max="8982" width="13.85546875" style="32" customWidth="1"/>
    <col min="8983" max="8985" width="0" style="32" hidden="1" customWidth="1"/>
    <col min="8986" max="8986" width="15.7109375" style="32" bestFit="1" customWidth="1"/>
    <col min="8987" max="8988" width="0" style="32" hidden="1" customWidth="1"/>
    <col min="8989" max="8989" width="13" style="32" customWidth="1"/>
    <col min="8990" max="8991" width="0" style="32" hidden="1" customWidth="1"/>
    <col min="8992" max="8992" width="16.5703125" style="32" customWidth="1"/>
    <col min="8993" max="8994" width="0" style="32" hidden="1" customWidth="1"/>
    <col min="8995" max="8995" width="13.85546875" style="32" customWidth="1"/>
    <col min="8996" max="8997" width="0" style="32" hidden="1" customWidth="1"/>
    <col min="8998" max="8998" width="13" style="32" customWidth="1"/>
    <col min="8999" max="9000" width="0" style="32" hidden="1" customWidth="1"/>
    <col min="9001" max="9001" width="14.85546875" style="32" customWidth="1"/>
    <col min="9002" max="9004" width="0" style="32" hidden="1" customWidth="1"/>
    <col min="9005" max="9005" width="15.42578125" style="32" bestFit="1" customWidth="1"/>
    <col min="9006" max="9006" width="14" style="32" customWidth="1"/>
    <col min="9007" max="9022" width="0" style="32" hidden="1" customWidth="1"/>
    <col min="9023" max="9215" width="11.42578125" style="32"/>
    <col min="9216" max="9216" width="8" style="32" customWidth="1"/>
    <col min="9217" max="9218" width="0" style="32" hidden="1" customWidth="1"/>
    <col min="9219" max="9219" width="41" style="32" customWidth="1"/>
    <col min="9220" max="9226" width="0" style="32" hidden="1" customWidth="1"/>
    <col min="9227" max="9227" width="14.28515625" style="32" customWidth="1"/>
    <col min="9228" max="9229" width="0" style="32" hidden="1" customWidth="1"/>
    <col min="9230" max="9230" width="17" style="32" customWidth="1"/>
    <col min="9231" max="9232" width="0" style="32" hidden="1" customWidth="1"/>
    <col min="9233" max="9233" width="14.28515625" style="32" customWidth="1"/>
    <col min="9234" max="9234" width="12.7109375" style="32" customWidth="1"/>
    <col min="9235" max="9235" width="14.140625" style="32" customWidth="1"/>
    <col min="9236" max="9237" width="0" style="32" hidden="1" customWidth="1"/>
    <col min="9238" max="9238" width="13.85546875" style="32" customWidth="1"/>
    <col min="9239" max="9241" width="0" style="32" hidden="1" customWidth="1"/>
    <col min="9242" max="9242" width="15.7109375" style="32" bestFit="1" customWidth="1"/>
    <col min="9243" max="9244" width="0" style="32" hidden="1" customWidth="1"/>
    <col min="9245" max="9245" width="13" style="32" customWidth="1"/>
    <col min="9246" max="9247" width="0" style="32" hidden="1" customWidth="1"/>
    <col min="9248" max="9248" width="16.5703125" style="32" customWidth="1"/>
    <col min="9249" max="9250" width="0" style="32" hidden="1" customWidth="1"/>
    <col min="9251" max="9251" width="13.85546875" style="32" customWidth="1"/>
    <col min="9252" max="9253" width="0" style="32" hidden="1" customWidth="1"/>
    <col min="9254" max="9254" width="13" style="32" customWidth="1"/>
    <col min="9255" max="9256" width="0" style="32" hidden="1" customWidth="1"/>
    <col min="9257" max="9257" width="14.85546875" style="32" customWidth="1"/>
    <col min="9258" max="9260" width="0" style="32" hidden="1" customWidth="1"/>
    <col min="9261" max="9261" width="15.42578125" style="32" bestFit="1" customWidth="1"/>
    <col min="9262" max="9262" width="14" style="32" customWidth="1"/>
    <col min="9263" max="9278" width="0" style="32" hidden="1" customWidth="1"/>
    <col min="9279" max="9471" width="11.42578125" style="32"/>
    <col min="9472" max="9472" width="8" style="32" customWidth="1"/>
    <col min="9473" max="9474" width="0" style="32" hidden="1" customWidth="1"/>
    <col min="9475" max="9475" width="41" style="32" customWidth="1"/>
    <col min="9476" max="9482" width="0" style="32" hidden="1" customWidth="1"/>
    <col min="9483" max="9483" width="14.28515625" style="32" customWidth="1"/>
    <col min="9484" max="9485" width="0" style="32" hidden="1" customWidth="1"/>
    <col min="9486" max="9486" width="17" style="32" customWidth="1"/>
    <col min="9487" max="9488" width="0" style="32" hidden="1" customWidth="1"/>
    <col min="9489" max="9489" width="14.28515625" style="32" customWidth="1"/>
    <col min="9490" max="9490" width="12.7109375" style="32" customWidth="1"/>
    <col min="9491" max="9491" width="14.140625" style="32" customWidth="1"/>
    <col min="9492" max="9493" width="0" style="32" hidden="1" customWidth="1"/>
    <col min="9494" max="9494" width="13.85546875" style="32" customWidth="1"/>
    <col min="9495" max="9497" width="0" style="32" hidden="1" customWidth="1"/>
    <col min="9498" max="9498" width="15.7109375" style="32" bestFit="1" customWidth="1"/>
    <col min="9499" max="9500" width="0" style="32" hidden="1" customWidth="1"/>
    <col min="9501" max="9501" width="13" style="32" customWidth="1"/>
    <col min="9502" max="9503" width="0" style="32" hidden="1" customWidth="1"/>
    <col min="9504" max="9504" width="16.5703125" style="32" customWidth="1"/>
    <col min="9505" max="9506" width="0" style="32" hidden="1" customWidth="1"/>
    <col min="9507" max="9507" width="13.85546875" style="32" customWidth="1"/>
    <col min="9508" max="9509" width="0" style="32" hidden="1" customWidth="1"/>
    <col min="9510" max="9510" width="13" style="32" customWidth="1"/>
    <col min="9511" max="9512" width="0" style="32" hidden="1" customWidth="1"/>
    <col min="9513" max="9513" width="14.85546875" style="32" customWidth="1"/>
    <col min="9514" max="9516" width="0" style="32" hidden="1" customWidth="1"/>
    <col min="9517" max="9517" width="15.42578125" style="32" bestFit="1" customWidth="1"/>
    <col min="9518" max="9518" width="14" style="32" customWidth="1"/>
    <col min="9519" max="9534" width="0" style="32" hidden="1" customWidth="1"/>
    <col min="9535" max="9727" width="11.42578125" style="32"/>
    <col min="9728" max="9728" width="8" style="32" customWidth="1"/>
    <col min="9729" max="9730" width="0" style="32" hidden="1" customWidth="1"/>
    <col min="9731" max="9731" width="41" style="32" customWidth="1"/>
    <col min="9732" max="9738" width="0" style="32" hidden="1" customWidth="1"/>
    <col min="9739" max="9739" width="14.28515625" style="32" customWidth="1"/>
    <col min="9740" max="9741" width="0" style="32" hidden="1" customWidth="1"/>
    <col min="9742" max="9742" width="17" style="32" customWidth="1"/>
    <col min="9743" max="9744" width="0" style="32" hidden="1" customWidth="1"/>
    <col min="9745" max="9745" width="14.28515625" style="32" customWidth="1"/>
    <col min="9746" max="9746" width="12.7109375" style="32" customWidth="1"/>
    <col min="9747" max="9747" width="14.140625" style="32" customWidth="1"/>
    <col min="9748" max="9749" width="0" style="32" hidden="1" customWidth="1"/>
    <col min="9750" max="9750" width="13.85546875" style="32" customWidth="1"/>
    <col min="9751" max="9753" width="0" style="32" hidden="1" customWidth="1"/>
    <col min="9754" max="9754" width="15.7109375" style="32" bestFit="1" customWidth="1"/>
    <col min="9755" max="9756" width="0" style="32" hidden="1" customWidth="1"/>
    <col min="9757" max="9757" width="13" style="32" customWidth="1"/>
    <col min="9758" max="9759" width="0" style="32" hidden="1" customWidth="1"/>
    <col min="9760" max="9760" width="16.5703125" style="32" customWidth="1"/>
    <col min="9761" max="9762" width="0" style="32" hidden="1" customWidth="1"/>
    <col min="9763" max="9763" width="13.85546875" style="32" customWidth="1"/>
    <col min="9764" max="9765" width="0" style="32" hidden="1" customWidth="1"/>
    <col min="9766" max="9766" width="13" style="32" customWidth="1"/>
    <col min="9767" max="9768" width="0" style="32" hidden="1" customWidth="1"/>
    <col min="9769" max="9769" width="14.85546875" style="32" customWidth="1"/>
    <col min="9770" max="9772" width="0" style="32" hidden="1" customWidth="1"/>
    <col min="9773" max="9773" width="15.42578125" style="32" bestFit="1" customWidth="1"/>
    <col min="9774" max="9774" width="14" style="32" customWidth="1"/>
    <col min="9775" max="9790" width="0" style="32" hidden="1" customWidth="1"/>
    <col min="9791" max="9983" width="11.42578125" style="32"/>
    <col min="9984" max="9984" width="8" style="32" customWidth="1"/>
    <col min="9985" max="9986" width="0" style="32" hidden="1" customWidth="1"/>
    <col min="9987" max="9987" width="41" style="32" customWidth="1"/>
    <col min="9988" max="9994" width="0" style="32" hidden="1" customWidth="1"/>
    <col min="9995" max="9995" width="14.28515625" style="32" customWidth="1"/>
    <col min="9996" max="9997" width="0" style="32" hidden="1" customWidth="1"/>
    <col min="9998" max="9998" width="17" style="32" customWidth="1"/>
    <col min="9999" max="10000" width="0" style="32" hidden="1" customWidth="1"/>
    <col min="10001" max="10001" width="14.28515625" style="32" customWidth="1"/>
    <col min="10002" max="10002" width="12.7109375" style="32" customWidth="1"/>
    <col min="10003" max="10003" width="14.140625" style="32" customWidth="1"/>
    <col min="10004" max="10005" width="0" style="32" hidden="1" customWidth="1"/>
    <col min="10006" max="10006" width="13.85546875" style="32" customWidth="1"/>
    <col min="10007" max="10009" width="0" style="32" hidden="1" customWidth="1"/>
    <col min="10010" max="10010" width="15.7109375" style="32" bestFit="1" customWidth="1"/>
    <col min="10011" max="10012" width="0" style="32" hidden="1" customWidth="1"/>
    <col min="10013" max="10013" width="13" style="32" customWidth="1"/>
    <col min="10014" max="10015" width="0" style="32" hidden="1" customWidth="1"/>
    <col min="10016" max="10016" width="16.5703125" style="32" customWidth="1"/>
    <col min="10017" max="10018" width="0" style="32" hidden="1" customWidth="1"/>
    <col min="10019" max="10019" width="13.85546875" style="32" customWidth="1"/>
    <col min="10020" max="10021" width="0" style="32" hidden="1" customWidth="1"/>
    <col min="10022" max="10022" width="13" style="32" customWidth="1"/>
    <col min="10023" max="10024" width="0" style="32" hidden="1" customWidth="1"/>
    <col min="10025" max="10025" width="14.85546875" style="32" customWidth="1"/>
    <col min="10026" max="10028" width="0" style="32" hidden="1" customWidth="1"/>
    <col min="10029" max="10029" width="15.42578125" style="32" bestFit="1" customWidth="1"/>
    <col min="10030" max="10030" width="14" style="32" customWidth="1"/>
    <col min="10031" max="10046" width="0" style="32" hidden="1" customWidth="1"/>
    <col min="10047" max="10239" width="11.42578125" style="32"/>
    <col min="10240" max="10240" width="8" style="32" customWidth="1"/>
    <col min="10241" max="10242" width="0" style="32" hidden="1" customWidth="1"/>
    <col min="10243" max="10243" width="41" style="32" customWidth="1"/>
    <col min="10244" max="10250" width="0" style="32" hidden="1" customWidth="1"/>
    <col min="10251" max="10251" width="14.28515625" style="32" customWidth="1"/>
    <col min="10252" max="10253" width="0" style="32" hidden="1" customWidth="1"/>
    <col min="10254" max="10254" width="17" style="32" customWidth="1"/>
    <col min="10255" max="10256" width="0" style="32" hidden="1" customWidth="1"/>
    <col min="10257" max="10257" width="14.28515625" style="32" customWidth="1"/>
    <col min="10258" max="10258" width="12.7109375" style="32" customWidth="1"/>
    <col min="10259" max="10259" width="14.140625" style="32" customWidth="1"/>
    <col min="10260" max="10261" width="0" style="32" hidden="1" customWidth="1"/>
    <col min="10262" max="10262" width="13.85546875" style="32" customWidth="1"/>
    <col min="10263" max="10265" width="0" style="32" hidden="1" customWidth="1"/>
    <col min="10266" max="10266" width="15.7109375" style="32" bestFit="1" customWidth="1"/>
    <col min="10267" max="10268" width="0" style="32" hidden="1" customWidth="1"/>
    <col min="10269" max="10269" width="13" style="32" customWidth="1"/>
    <col min="10270" max="10271" width="0" style="32" hidden="1" customWidth="1"/>
    <col min="10272" max="10272" width="16.5703125" style="32" customWidth="1"/>
    <col min="10273" max="10274" width="0" style="32" hidden="1" customWidth="1"/>
    <col min="10275" max="10275" width="13.85546875" style="32" customWidth="1"/>
    <col min="10276" max="10277" width="0" style="32" hidden="1" customWidth="1"/>
    <col min="10278" max="10278" width="13" style="32" customWidth="1"/>
    <col min="10279" max="10280" width="0" style="32" hidden="1" customWidth="1"/>
    <col min="10281" max="10281" width="14.85546875" style="32" customWidth="1"/>
    <col min="10282" max="10284" width="0" style="32" hidden="1" customWidth="1"/>
    <col min="10285" max="10285" width="15.42578125" style="32" bestFit="1" customWidth="1"/>
    <col min="10286" max="10286" width="14" style="32" customWidth="1"/>
    <col min="10287" max="10302" width="0" style="32" hidden="1" customWidth="1"/>
    <col min="10303" max="10495" width="11.42578125" style="32"/>
    <col min="10496" max="10496" width="8" style="32" customWidth="1"/>
    <col min="10497" max="10498" width="0" style="32" hidden="1" customWidth="1"/>
    <col min="10499" max="10499" width="41" style="32" customWidth="1"/>
    <col min="10500" max="10506" width="0" style="32" hidden="1" customWidth="1"/>
    <col min="10507" max="10507" width="14.28515625" style="32" customWidth="1"/>
    <col min="10508" max="10509" width="0" style="32" hidden="1" customWidth="1"/>
    <col min="10510" max="10510" width="17" style="32" customWidth="1"/>
    <col min="10511" max="10512" width="0" style="32" hidden="1" customWidth="1"/>
    <col min="10513" max="10513" width="14.28515625" style="32" customWidth="1"/>
    <col min="10514" max="10514" width="12.7109375" style="32" customWidth="1"/>
    <col min="10515" max="10515" width="14.140625" style="32" customWidth="1"/>
    <col min="10516" max="10517" width="0" style="32" hidden="1" customWidth="1"/>
    <col min="10518" max="10518" width="13.85546875" style="32" customWidth="1"/>
    <col min="10519" max="10521" width="0" style="32" hidden="1" customWidth="1"/>
    <col min="10522" max="10522" width="15.7109375" style="32" bestFit="1" customWidth="1"/>
    <col min="10523" max="10524" width="0" style="32" hidden="1" customWidth="1"/>
    <col min="10525" max="10525" width="13" style="32" customWidth="1"/>
    <col min="10526" max="10527" width="0" style="32" hidden="1" customWidth="1"/>
    <col min="10528" max="10528" width="16.5703125" style="32" customWidth="1"/>
    <col min="10529" max="10530" width="0" style="32" hidden="1" customWidth="1"/>
    <col min="10531" max="10531" width="13.85546875" style="32" customWidth="1"/>
    <col min="10532" max="10533" width="0" style="32" hidden="1" customWidth="1"/>
    <col min="10534" max="10534" width="13" style="32" customWidth="1"/>
    <col min="10535" max="10536" width="0" style="32" hidden="1" customWidth="1"/>
    <col min="10537" max="10537" width="14.85546875" style="32" customWidth="1"/>
    <col min="10538" max="10540" width="0" style="32" hidden="1" customWidth="1"/>
    <col min="10541" max="10541" width="15.42578125" style="32" bestFit="1" customWidth="1"/>
    <col min="10542" max="10542" width="14" style="32" customWidth="1"/>
    <col min="10543" max="10558" width="0" style="32" hidden="1" customWidth="1"/>
    <col min="10559" max="10751" width="11.42578125" style="32"/>
    <col min="10752" max="10752" width="8" style="32" customWidth="1"/>
    <col min="10753" max="10754" width="0" style="32" hidden="1" customWidth="1"/>
    <col min="10755" max="10755" width="41" style="32" customWidth="1"/>
    <col min="10756" max="10762" width="0" style="32" hidden="1" customWidth="1"/>
    <col min="10763" max="10763" width="14.28515625" style="32" customWidth="1"/>
    <col min="10764" max="10765" width="0" style="32" hidden="1" customWidth="1"/>
    <col min="10766" max="10766" width="17" style="32" customWidth="1"/>
    <col min="10767" max="10768" width="0" style="32" hidden="1" customWidth="1"/>
    <col min="10769" max="10769" width="14.28515625" style="32" customWidth="1"/>
    <col min="10770" max="10770" width="12.7109375" style="32" customWidth="1"/>
    <col min="10771" max="10771" width="14.140625" style="32" customWidth="1"/>
    <col min="10772" max="10773" width="0" style="32" hidden="1" customWidth="1"/>
    <col min="10774" max="10774" width="13.85546875" style="32" customWidth="1"/>
    <col min="10775" max="10777" width="0" style="32" hidden="1" customWidth="1"/>
    <col min="10778" max="10778" width="15.7109375" style="32" bestFit="1" customWidth="1"/>
    <col min="10779" max="10780" width="0" style="32" hidden="1" customWidth="1"/>
    <col min="10781" max="10781" width="13" style="32" customWidth="1"/>
    <col min="10782" max="10783" width="0" style="32" hidden="1" customWidth="1"/>
    <col min="10784" max="10784" width="16.5703125" style="32" customWidth="1"/>
    <col min="10785" max="10786" width="0" style="32" hidden="1" customWidth="1"/>
    <col min="10787" max="10787" width="13.85546875" style="32" customWidth="1"/>
    <col min="10788" max="10789" width="0" style="32" hidden="1" customWidth="1"/>
    <col min="10790" max="10790" width="13" style="32" customWidth="1"/>
    <col min="10791" max="10792" width="0" style="32" hidden="1" customWidth="1"/>
    <col min="10793" max="10793" width="14.85546875" style="32" customWidth="1"/>
    <col min="10794" max="10796" width="0" style="32" hidden="1" customWidth="1"/>
    <col min="10797" max="10797" width="15.42578125" style="32" bestFit="1" customWidth="1"/>
    <col min="10798" max="10798" width="14" style="32" customWidth="1"/>
    <col min="10799" max="10814" width="0" style="32" hidden="1" customWidth="1"/>
    <col min="10815" max="11007" width="11.42578125" style="32"/>
    <col min="11008" max="11008" width="8" style="32" customWidth="1"/>
    <col min="11009" max="11010" width="0" style="32" hidden="1" customWidth="1"/>
    <col min="11011" max="11011" width="41" style="32" customWidth="1"/>
    <col min="11012" max="11018" width="0" style="32" hidden="1" customWidth="1"/>
    <col min="11019" max="11019" width="14.28515625" style="32" customWidth="1"/>
    <col min="11020" max="11021" width="0" style="32" hidden="1" customWidth="1"/>
    <col min="11022" max="11022" width="17" style="32" customWidth="1"/>
    <col min="11023" max="11024" width="0" style="32" hidden="1" customWidth="1"/>
    <col min="11025" max="11025" width="14.28515625" style="32" customWidth="1"/>
    <col min="11026" max="11026" width="12.7109375" style="32" customWidth="1"/>
    <col min="11027" max="11027" width="14.140625" style="32" customWidth="1"/>
    <col min="11028" max="11029" width="0" style="32" hidden="1" customWidth="1"/>
    <col min="11030" max="11030" width="13.85546875" style="32" customWidth="1"/>
    <col min="11031" max="11033" width="0" style="32" hidden="1" customWidth="1"/>
    <col min="11034" max="11034" width="15.7109375" style="32" bestFit="1" customWidth="1"/>
    <col min="11035" max="11036" width="0" style="32" hidden="1" customWidth="1"/>
    <col min="11037" max="11037" width="13" style="32" customWidth="1"/>
    <col min="11038" max="11039" width="0" style="32" hidden="1" customWidth="1"/>
    <col min="11040" max="11040" width="16.5703125" style="32" customWidth="1"/>
    <col min="11041" max="11042" width="0" style="32" hidden="1" customWidth="1"/>
    <col min="11043" max="11043" width="13.85546875" style="32" customWidth="1"/>
    <col min="11044" max="11045" width="0" style="32" hidden="1" customWidth="1"/>
    <col min="11046" max="11046" width="13" style="32" customWidth="1"/>
    <col min="11047" max="11048" width="0" style="32" hidden="1" customWidth="1"/>
    <col min="11049" max="11049" width="14.85546875" style="32" customWidth="1"/>
    <col min="11050" max="11052" width="0" style="32" hidden="1" customWidth="1"/>
    <col min="11053" max="11053" width="15.42578125" style="32" bestFit="1" customWidth="1"/>
    <col min="11054" max="11054" width="14" style="32" customWidth="1"/>
    <col min="11055" max="11070" width="0" style="32" hidden="1" customWidth="1"/>
    <col min="11071" max="11263" width="11.42578125" style="32"/>
    <col min="11264" max="11264" width="8" style="32" customWidth="1"/>
    <col min="11265" max="11266" width="0" style="32" hidden="1" customWidth="1"/>
    <col min="11267" max="11267" width="41" style="32" customWidth="1"/>
    <col min="11268" max="11274" width="0" style="32" hidden="1" customWidth="1"/>
    <col min="11275" max="11275" width="14.28515625" style="32" customWidth="1"/>
    <col min="11276" max="11277" width="0" style="32" hidden="1" customWidth="1"/>
    <col min="11278" max="11278" width="17" style="32" customWidth="1"/>
    <col min="11279" max="11280" width="0" style="32" hidden="1" customWidth="1"/>
    <col min="11281" max="11281" width="14.28515625" style="32" customWidth="1"/>
    <col min="11282" max="11282" width="12.7109375" style="32" customWidth="1"/>
    <col min="11283" max="11283" width="14.140625" style="32" customWidth="1"/>
    <col min="11284" max="11285" width="0" style="32" hidden="1" customWidth="1"/>
    <col min="11286" max="11286" width="13.85546875" style="32" customWidth="1"/>
    <col min="11287" max="11289" width="0" style="32" hidden="1" customWidth="1"/>
    <col min="11290" max="11290" width="15.7109375" style="32" bestFit="1" customWidth="1"/>
    <col min="11291" max="11292" width="0" style="32" hidden="1" customWidth="1"/>
    <col min="11293" max="11293" width="13" style="32" customWidth="1"/>
    <col min="11294" max="11295" width="0" style="32" hidden="1" customWidth="1"/>
    <col min="11296" max="11296" width="16.5703125" style="32" customWidth="1"/>
    <col min="11297" max="11298" width="0" style="32" hidden="1" customWidth="1"/>
    <col min="11299" max="11299" width="13.85546875" style="32" customWidth="1"/>
    <col min="11300" max="11301" width="0" style="32" hidden="1" customWidth="1"/>
    <col min="11302" max="11302" width="13" style="32" customWidth="1"/>
    <col min="11303" max="11304" width="0" style="32" hidden="1" customWidth="1"/>
    <col min="11305" max="11305" width="14.85546875" style="32" customWidth="1"/>
    <col min="11306" max="11308" width="0" style="32" hidden="1" customWidth="1"/>
    <col min="11309" max="11309" width="15.42578125" style="32" bestFit="1" customWidth="1"/>
    <col min="11310" max="11310" width="14" style="32" customWidth="1"/>
    <col min="11311" max="11326" width="0" style="32" hidden="1" customWidth="1"/>
    <col min="11327" max="11519" width="11.42578125" style="32"/>
    <col min="11520" max="11520" width="8" style="32" customWidth="1"/>
    <col min="11521" max="11522" width="0" style="32" hidden="1" customWidth="1"/>
    <col min="11523" max="11523" width="41" style="32" customWidth="1"/>
    <col min="11524" max="11530" width="0" style="32" hidden="1" customWidth="1"/>
    <col min="11531" max="11531" width="14.28515625" style="32" customWidth="1"/>
    <col min="11532" max="11533" width="0" style="32" hidden="1" customWidth="1"/>
    <col min="11534" max="11534" width="17" style="32" customWidth="1"/>
    <col min="11535" max="11536" width="0" style="32" hidden="1" customWidth="1"/>
    <col min="11537" max="11537" width="14.28515625" style="32" customWidth="1"/>
    <col min="11538" max="11538" width="12.7109375" style="32" customWidth="1"/>
    <col min="11539" max="11539" width="14.140625" style="32" customWidth="1"/>
    <col min="11540" max="11541" width="0" style="32" hidden="1" customWidth="1"/>
    <col min="11542" max="11542" width="13.85546875" style="32" customWidth="1"/>
    <col min="11543" max="11545" width="0" style="32" hidden="1" customWidth="1"/>
    <col min="11546" max="11546" width="15.7109375" style="32" bestFit="1" customWidth="1"/>
    <col min="11547" max="11548" width="0" style="32" hidden="1" customWidth="1"/>
    <col min="11549" max="11549" width="13" style="32" customWidth="1"/>
    <col min="11550" max="11551" width="0" style="32" hidden="1" customWidth="1"/>
    <col min="11552" max="11552" width="16.5703125" style="32" customWidth="1"/>
    <col min="11553" max="11554" width="0" style="32" hidden="1" customWidth="1"/>
    <col min="11555" max="11555" width="13.85546875" style="32" customWidth="1"/>
    <col min="11556" max="11557" width="0" style="32" hidden="1" customWidth="1"/>
    <col min="11558" max="11558" width="13" style="32" customWidth="1"/>
    <col min="11559" max="11560" width="0" style="32" hidden="1" customWidth="1"/>
    <col min="11561" max="11561" width="14.85546875" style="32" customWidth="1"/>
    <col min="11562" max="11564" width="0" style="32" hidden="1" customWidth="1"/>
    <col min="11565" max="11565" width="15.42578125" style="32" bestFit="1" customWidth="1"/>
    <col min="11566" max="11566" width="14" style="32" customWidth="1"/>
    <col min="11567" max="11582" width="0" style="32" hidden="1" customWidth="1"/>
    <col min="11583" max="11775" width="11.42578125" style="32"/>
    <col min="11776" max="11776" width="8" style="32" customWidth="1"/>
    <col min="11777" max="11778" width="0" style="32" hidden="1" customWidth="1"/>
    <col min="11779" max="11779" width="41" style="32" customWidth="1"/>
    <col min="11780" max="11786" width="0" style="32" hidden="1" customWidth="1"/>
    <col min="11787" max="11787" width="14.28515625" style="32" customWidth="1"/>
    <col min="11788" max="11789" width="0" style="32" hidden="1" customWidth="1"/>
    <col min="11790" max="11790" width="17" style="32" customWidth="1"/>
    <col min="11791" max="11792" width="0" style="32" hidden="1" customWidth="1"/>
    <col min="11793" max="11793" width="14.28515625" style="32" customWidth="1"/>
    <col min="11794" max="11794" width="12.7109375" style="32" customWidth="1"/>
    <col min="11795" max="11795" width="14.140625" style="32" customWidth="1"/>
    <col min="11796" max="11797" width="0" style="32" hidden="1" customWidth="1"/>
    <col min="11798" max="11798" width="13.85546875" style="32" customWidth="1"/>
    <col min="11799" max="11801" width="0" style="32" hidden="1" customWidth="1"/>
    <col min="11802" max="11802" width="15.7109375" style="32" bestFit="1" customWidth="1"/>
    <col min="11803" max="11804" width="0" style="32" hidden="1" customWidth="1"/>
    <col min="11805" max="11805" width="13" style="32" customWidth="1"/>
    <col min="11806" max="11807" width="0" style="32" hidden="1" customWidth="1"/>
    <col min="11808" max="11808" width="16.5703125" style="32" customWidth="1"/>
    <col min="11809" max="11810" width="0" style="32" hidden="1" customWidth="1"/>
    <col min="11811" max="11811" width="13.85546875" style="32" customWidth="1"/>
    <col min="11812" max="11813" width="0" style="32" hidden="1" customWidth="1"/>
    <col min="11814" max="11814" width="13" style="32" customWidth="1"/>
    <col min="11815" max="11816" width="0" style="32" hidden="1" customWidth="1"/>
    <col min="11817" max="11817" width="14.85546875" style="32" customWidth="1"/>
    <col min="11818" max="11820" width="0" style="32" hidden="1" customWidth="1"/>
    <col min="11821" max="11821" width="15.42578125" style="32" bestFit="1" customWidth="1"/>
    <col min="11822" max="11822" width="14" style="32" customWidth="1"/>
    <col min="11823" max="11838" width="0" style="32" hidden="1" customWidth="1"/>
    <col min="11839" max="12031" width="11.42578125" style="32"/>
    <col min="12032" max="12032" width="8" style="32" customWidth="1"/>
    <col min="12033" max="12034" width="0" style="32" hidden="1" customWidth="1"/>
    <col min="12035" max="12035" width="41" style="32" customWidth="1"/>
    <col min="12036" max="12042" width="0" style="32" hidden="1" customWidth="1"/>
    <col min="12043" max="12043" width="14.28515625" style="32" customWidth="1"/>
    <col min="12044" max="12045" width="0" style="32" hidden="1" customWidth="1"/>
    <col min="12046" max="12046" width="17" style="32" customWidth="1"/>
    <col min="12047" max="12048" width="0" style="32" hidden="1" customWidth="1"/>
    <col min="12049" max="12049" width="14.28515625" style="32" customWidth="1"/>
    <col min="12050" max="12050" width="12.7109375" style="32" customWidth="1"/>
    <col min="12051" max="12051" width="14.140625" style="32" customWidth="1"/>
    <col min="12052" max="12053" width="0" style="32" hidden="1" customWidth="1"/>
    <col min="12054" max="12054" width="13.85546875" style="32" customWidth="1"/>
    <col min="12055" max="12057" width="0" style="32" hidden="1" customWidth="1"/>
    <col min="12058" max="12058" width="15.7109375" style="32" bestFit="1" customWidth="1"/>
    <col min="12059" max="12060" width="0" style="32" hidden="1" customWidth="1"/>
    <col min="12061" max="12061" width="13" style="32" customWidth="1"/>
    <col min="12062" max="12063" width="0" style="32" hidden="1" customWidth="1"/>
    <col min="12064" max="12064" width="16.5703125" style="32" customWidth="1"/>
    <col min="12065" max="12066" width="0" style="32" hidden="1" customWidth="1"/>
    <col min="12067" max="12067" width="13.85546875" style="32" customWidth="1"/>
    <col min="12068" max="12069" width="0" style="32" hidden="1" customWidth="1"/>
    <col min="12070" max="12070" width="13" style="32" customWidth="1"/>
    <col min="12071" max="12072" width="0" style="32" hidden="1" customWidth="1"/>
    <col min="12073" max="12073" width="14.85546875" style="32" customWidth="1"/>
    <col min="12074" max="12076" width="0" style="32" hidden="1" customWidth="1"/>
    <col min="12077" max="12077" width="15.42578125" style="32" bestFit="1" customWidth="1"/>
    <col min="12078" max="12078" width="14" style="32" customWidth="1"/>
    <col min="12079" max="12094" width="0" style="32" hidden="1" customWidth="1"/>
    <col min="12095" max="12287" width="11.42578125" style="32"/>
    <col min="12288" max="12288" width="8" style="32" customWidth="1"/>
    <col min="12289" max="12290" width="0" style="32" hidden="1" customWidth="1"/>
    <col min="12291" max="12291" width="41" style="32" customWidth="1"/>
    <col min="12292" max="12298" width="0" style="32" hidden="1" customWidth="1"/>
    <col min="12299" max="12299" width="14.28515625" style="32" customWidth="1"/>
    <col min="12300" max="12301" width="0" style="32" hidden="1" customWidth="1"/>
    <col min="12302" max="12302" width="17" style="32" customWidth="1"/>
    <col min="12303" max="12304" width="0" style="32" hidden="1" customWidth="1"/>
    <col min="12305" max="12305" width="14.28515625" style="32" customWidth="1"/>
    <col min="12306" max="12306" width="12.7109375" style="32" customWidth="1"/>
    <col min="12307" max="12307" width="14.140625" style="32" customWidth="1"/>
    <col min="12308" max="12309" width="0" style="32" hidden="1" customWidth="1"/>
    <col min="12310" max="12310" width="13.85546875" style="32" customWidth="1"/>
    <col min="12311" max="12313" width="0" style="32" hidden="1" customWidth="1"/>
    <col min="12314" max="12314" width="15.7109375" style="32" bestFit="1" customWidth="1"/>
    <col min="12315" max="12316" width="0" style="32" hidden="1" customWidth="1"/>
    <col min="12317" max="12317" width="13" style="32" customWidth="1"/>
    <col min="12318" max="12319" width="0" style="32" hidden="1" customWidth="1"/>
    <col min="12320" max="12320" width="16.5703125" style="32" customWidth="1"/>
    <col min="12321" max="12322" width="0" style="32" hidden="1" customWidth="1"/>
    <col min="12323" max="12323" width="13.85546875" style="32" customWidth="1"/>
    <col min="12324" max="12325" width="0" style="32" hidden="1" customWidth="1"/>
    <col min="12326" max="12326" width="13" style="32" customWidth="1"/>
    <col min="12327" max="12328" width="0" style="32" hidden="1" customWidth="1"/>
    <col min="12329" max="12329" width="14.85546875" style="32" customWidth="1"/>
    <col min="12330" max="12332" width="0" style="32" hidden="1" customWidth="1"/>
    <col min="12333" max="12333" width="15.42578125" style="32" bestFit="1" customWidth="1"/>
    <col min="12334" max="12334" width="14" style="32" customWidth="1"/>
    <col min="12335" max="12350" width="0" style="32" hidden="1" customWidth="1"/>
    <col min="12351" max="12543" width="11.42578125" style="32"/>
    <col min="12544" max="12544" width="8" style="32" customWidth="1"/>
    <col min="12545" max="12546" width="0" style="32" hidden="1" customWidth="1"/>
    <col min="12547" max="12547" width="41" style="32" customWidth="1"/>
    <col min="12548" max="12554" width="0" style="32" hidden="1" customWidth="1"/>
    <col min="12555" max="12555" width="14.28515625" style="32" customWidth="1"/>
    <col min="12556" max="12557" width="0" style="32" hidden="1" customWidth="1"/>
    <col min="12558" max="12558" width="17" style="32" customWidth="1"/>
    <col min="12559" max="12560" width="0" style="32" hidden="1" customWidth="1"/>
    <col min="12561" max="12561" width="14.28515625" style="32" customWidth="1"/>
    <col min="12562" max="12562" width="12.7109375" style="32" customWidth="1"/>
    <col min="12563" max="12563" width="14.140625" style="32" customWidth="1"/>
    <col min="12564" max="12565" width="0" style="32" hidden="1" customWidth="1"/>
    <col min="12566" max="12566" width="13.85546875" style="32" customWidth="1"/>
    <col min="12567" max="12569" width="0" style="32" hidden="1" customWidth="1"/>
    <col min="12570" max="12570" width="15.7109375" style="32" bestFit="1" customWidth="1"/>
    <col min="12571" max="12572" width="0" style="32" hidden="1" customWidth="1"/>
    <col min="12573" max="12573" width="13" style="32" customWidth="1"/>
    <col min="12574" max="12575" width="0" style="32" hidden="1" customWidth="1"/>
    <col min="12576" max="12576" width="16.5703125" style="32" customWidth="1"/>
    <col min="12577" max="12578" width="0" style="32" hidden="1" customWidth="1"/>
    <col min="12579" max="12579" width="13.85546875" style="32" customWidth="1"/>
    <col min="12580" max="12581" width="0" style="32" hidden="1" customWidth="1"/>
    <col min="12582" max="12582" width="13" style="32" customWidth="1"/>
    <col min="12583" max="12584" width="0" style="32" hidden="1" customWidth="1"/>
    <col min="12585" max="12585" width="14.85546875" style="32" customWidth="1"/>
    <col min="12586" max="12588" width="0" style="32" hidden="1" customWidth="1"/>
    <col min="12589" max="12589" width="15.42578125" style="32" bestFit="1" customWidth="1"/>
    <col min="12590" max="12590" width="14" style="32" customWidth="1"/>
    <col min="12591" max="12606" width="0" style="32" hidden="1" customWidth="1"/>
    <col min="12607" max="12799" width="11.42578125" style="32"/>
    <col min="12800" max="12800" width="8" style="32" customWidth="1"/>
    <col min="12801" max="12802" width="0" style="32" hidden="1" customWidth="1"/>
    <col min="12803" max="12803" width="41" style="32" customWidth="1"/>
    <col min="12804" max="12810" width="0" style="32" hidden="1" customWidth="1"/>
    <col min="12811" max="12811" width="14.28515625" style="32" customWidth="1"/>
    <col min="12812" max="12813" width="0" style="32" hidden="1" customWidth="1"/>
    <col min="12814" max="12814" width="17" style="32" customWidth="1"/>
    <col min="12815" max="12816" width="0" style="32" hidden="1" customWidth="1"/>
    <col min="12817" max="12817" width="14.28515625" style="32" customWidth="1"/>
    <col min="12818" max="12818" width="12.7109375" style="32" customWidth="1"/>
    <col min="12819" max="12819" width="14.140625" style="32" customWidth="1"/>
    <col min="12820" max="12821" width="0" style="32" hidden="1" customWidth="1"/>
    <col min="12822" max="12822" width="13.85546875" style="32" customWidth="1"/>
    <col min="12823" max="12825" width="0" style="32" hidden="1" customWidth="1"/>
    <col min="12826" max="12826" width="15.7109375" style="32" bestFit="1" customWidth="1"/>
    <col min="12827" max="12828" width="0" style="32" hidden="1" customWidth="1"/>
    <col min="12829" max="12829" width="13" style="32" customWidth="1"/>
    <col min="12830" max="12831" width="0" style="32" hidden="1" customWidth="1"/>
    <col min="12832" max="12832" width="16.5703125" style="32" customWidth="1"/>
    <col min="12833" max="12834" width="0" style="32" hidden="1" customWidth="1"/>
    <col min="12835" max="12835" width="13.85546875" style="32" customWidth="1"/>
    <col min="12836" max="12837" width="0" style="32" hidden="1" customWidth="1"/>
    <col min="12838" max="12838" width="13" style="32" customWidth="1"/>
    <col min="12839" max="12840" width="0" style="32" hidden="1" customWidth="1"/>
    <col min="12841" max="12841" width="14.85546875" style="32" customWidth="1"/>
    <col min="12842" max="12844" width="0" style="32" hidden="1" customWidth="1"/>
    <col min="12845" max="12845" width="15.42578125" style="32" bestFit="1" customWidth="1"/>
    <col min="12846" max="12846" width="14" style="32" customWidth="1"/>
    <col min="12847" max="12862" width="0" style="32" hidden="1" customWidth="1"/>
    <col min="12863" max="13055" width="11.42578125" style="32"/>
    <col min="13056" max="13056" width="8" style="32" customWidth="1"/>
    <col min="13057" max="13058" width="0" style="32" hidden="1" customWidth="1"/>
    <col min="13059" max="13059" width="41" style="32" customWidth="1"/>
    <col min="13060" max="13066" width="0" style="32" hidden="1" customWidth="1"/>
    <col min="13067" max="13067" width="14.28515625" style="32" customWidth="1"/>
    <col min="13068" max="13069" width="0" style="32" hidden="1" customWidth="1"/>
    <col min="13070" max="13070" width="17" style="32" customWidth="1"/>
    <col min="13071" max="13072" width="0" style="32" hidden="1" customWidth="1"/>
    <col min="13073" max="13073" width="14.28515625" style="32" customWidth="1"/>
    <col min="13074" max="13074" width="12.7109375" style="32" customWidth="1"/>
    <col min="13075" max="13075" width="14.140625" style="32" customWidth="1"/>
    <col min="13076" max="13077" width="0" style="32" hidden="1" customWidth="1"/>
    <col min="13078" max="13078" width="13.85546875" style="32" customWidth="1"/>
    <col min="13079" max="13081" width="0" style="32" hidden="1" customWidth="1"/>
    <col min="13082" max="13082" width="15.7109375" style="32" bestFit="1" customWidth="1"/>
    <col min="13083" max="13084" width="0" style="32" hidden="1" customWidth="1"/>
    <col min="13085" max="13085" width="13" style="32" customWidth="1"/>
    <col min="13086" max="13087" width="0" style="32" hidden="1" customWidth="1"/>
    <col min="13088" max="13088" width="16.5703125" style="32" customWidth="1"/>
    <col min="13089" max="13090" width="0" style="32" hidden="1" customWidth="1"/>
    <col min="13091" max="13091" width="13.85546875" style="32" customWidth="1"/>
    <col min="13092" max="13093" width="0" style="32" hidden="1" customWidth="1"/>
    <col min="13094" max="13094" width="13" style="32" customWidth="1"/>
    <col min="13095" max="13096" width="0" style="32" hidden="1" customWidth="1"/>
    <col min="13097" max="13097" width="14.85546875" style="32" customWidth="1"/>
    <col min="13098" max="13100" width="0" style="32" hidden="1" customWidth="1"/>
    <col min="13101" max="13101" width="15.42578125" style="32" bestFit="1" customWidth="1"/>
    <col min="13102" max="13102" width="14" style="32" customWidth="1"/>
    <col min="13103" max="13118" width="0" style="32" hidden="1" customWidth="1"/>
    <col min="13119" max="13311" width="11.42578125" style="32"/>
    <col min="13312" max="13312" width="8" style="32" customWidth="1"/>
    <col min="13313" max="13314" width="0" style="32" hidden="1" customWidth="1"/>
    <col min="13315" max="13315" width="41" style="32" customWidth="1"/>
    <col min="13316" max="13322" width="0" style="32" hidden="1" customWidth="1"/>
    <col min="13323" max="13323" width="14.28515625" style="32" customWidth="1"/>
    <col min="13324" max="13325" width="0" style="32" hidden="1" customWidth="1"/>
    <col min="13326" max="13326" width="17" style="32" customWidth="1"/>
    <col min="13327" max="13328" width="0" style="32" hidden="1" customWidth="1"/>
    <col min="13329" max="13329" width="14.28515625" style="32" customWidth="1"/>
    <col min="13330" max="13330" width="12.7109375" style="32" customWidth="1"/>
    <col min="13331" max="13331" width="14.140625" style="32" customWidth="1"/>
    <col min="13332" max="13333" width="0" style="32" hidden="1" customWidth="1"/>
    <col min="13334" max="13334" width="13.85546875" style="32" customWidth="1"/>
    <col min="13335" max="13337" width="0" style="32" hidden="1" customWidth="1"/>
    <col min="13338" max="13338" width="15.7109375" style="32" bestFit="1" customWidth="1"/>
    <col min="13339" max="13340" width="0" style="32" hidden="1" customWidth="1"/>
    <col min="13341" max="13341" width="13" style="32" customWidth="1"/>
    <col min="13342" max="13343" width="0" style="32" hidden="1" customWidth="1"/>
    <col min="13344" max="13344" width="16.5703125" style="32" customWidth="1"/>
    <col min="13345" max="13346" width="0" style="32" hidden="1" customWidth="1"/>
    <col min="13347" max="13347" width="13.85546875" style="32" customWidth="1"/>
    <col min="13348" max="13349" width="0" style="32" hidden="1" customWidth="1"/>
    <col min="13350" max="13350" width="13" style="32" customWidth="1"/>
    <col min="13351" max="13352" width="0" style="32" hidden="1" customWidth="1"/>
    <col min="13353" max="13353" width="14.85546875" style="32" customWidth="1"/>
    <col min="13354" max="13356" width="0" style="32" hidden="1" customWidth="1"/>
    <col min="13357" max="13357" width="15.42578125" style="32" bestFit="1" customWidth="1"/>
    <col min="13358" max="13358" width="14" style="32" customWidth="1"/>
    <col min="13359" max="13374" width="0" style="32" hidden="1" customWidth="1"/>
    <col min="13375" max="13567" width="11.42578125" style="32"/>
    <col min="13568" max="13568" width="8" style="32" customWidth="1"/>
    <col min="13569" max="13570" width="0" style="32" hidden="1" customWidth="1"/>
    <col min="13571" max="13571" width="41" style="32" customWidth="1"/>
    <col min="13572" max="13578" width="0" style="32" hidden="1" customWidth="1"/>
    <col min="13579" max="13579" width="14.28515625" style="32" customWidth="1"/>
    <col min="13580" max="13581" width="0" style="32" hidden="1" customWidth="1"/>
    <col min="13582" max="13582" width="17" style="32" customWidth="1"/>
    <col min="13583" max="13584" width="0" style="32" hidden="1" customWidth="1"/>
    <col min="13585" max="13585" width="14.28515625" style="32" customWidth="1"/>
    <col min="13586" max="13586" width="12.7109375" style="32" customWidth="1"/>
    <col min="13587" max="13587" width="14.140625" style="32" customWidth="1"/>
    <col min="13588" max="13589" width="0" style="32" hidden="1" customWidth="1"/>
    <col min="13590" max="13590" width="13.85546875" style="32" customWidth="1"/>
    <col min="13591" max="13593" width="0" style="32" hidden="1" customWidth="1"/>
    <col min="13594" max="13594" width="15.7109375" style="32" bestFit="1" customWidth="1"/>
    <col min="13595" max="13596" width="0" style="32" hidden="1" customWidth="1"/>
    <col min="13597" max="13597" width="13" style="32" customWidth="1"/>
    <col min="13598" max="13599" width="0" style="32" hidden="1" customWidth="1"/>
    <col min="13600" max="13600" width="16.5703125" style="32" customWidth="1"/>
    <col min="13601" max="13602" width="0" style="32" hidden="1" customWidth="1"/>
    <col min="13603" max="13603" width="13.85546875" style="32" customWidth="1"/>
    <col min="13604" max="13605" width="0" style="32" hidden="1" customWidth="1"/>
    <col min="13606" max="13606" width="13" style="32" customWidth="1"/>
    <col min="13607" max="13608" width="0" style="32" hidden="1" customWidth="1"/>
    <col min="13609" max="13609" width="14.85546875" style="32" customWidth="1"/>
    <col min="13610" max="13612" width="0" style="32" hidden="1" customWidth="1"/>
    <col min="13613" max="13613" width="15.42578125" style="32" bestFit="1" customWidth="1"/>
    <col min="13614" max="13614" width="14" style="32" customWidth="1"/>
    <col min="13615" max="13630" width="0" style="32" hidden="1" customWidth="1"/>
    <col min="13631" max="13823" width="11.42578125" style="32"/>
    <col min="13824" max="13824" width="8" style="32" customWidth="1"/>
    <col min="13825" max="13826" width="0" style="32" hidden="1" customWidth="1"/>
    <col min="13827" max="13827" width="41" style="32" customWidth="1"/>
    <col min="13828" max="13834" width="0" style="32" hidden="1" customWidth="1"/>
    <col min="13835" max="13835" width="14.28515625" style="32" customWidth="1"/>
    <col min="13836" max="13837" width="0" style="32" hidden="1" customWidth="1"/>
    <col min="13838" max="13838" width="17" style="32" customWidth="1"/>
    <col min="13839" max="13840" width="0" style="32" hidden="1" customWidth="1"/>
    <col min="13841" max="13841" width="14.28515625" style="32" customWidth="1"/>
    <col min="13842" max="13842" width="12.7109375" style="32" customWidth="1"/>
    <col min="13843" max="13843" width="14.140625" style="32" customWidth="1"/>
    <col min="13844" max="13845" width="0" style="32" hidden="1" customWidth="1"/>
    <col min="13846" max="13846" width="13.85546875" style="32" customWidth="1"/>
    <col min="13847" max="13849" width="0" style="32" hidden="1" customWidth="1"/>
    <col min="13850" max="13850" width="15.7109375" style="32" bestFit="1" customWidth="1"/>
    <col min="13851" max="13852" width="0" style="32" hidden="1" customWidth="1"/>
    <col min="13853" max="13853" width="13" style="32" customWidth="1"/>
    <col min="13854" max="13855" width="0" style="32" hidden="1" customWidth="1"/>
    <col min="13856" max="13856" width="16.5703125" style="32" customWidth="1"/>
    <col min="13857" max="13858" width="0" style="32" hidden="1" customWidth="1"/>
    <col min="13859" max="13859" width="13.85546875" style="32" customWidth="1"/>
    <col min="13860" max="13861" width="0" style="32" hidden="1" customWidth="1"/>
    <col min="13862" max="13862" width="13" style="32" customWidth="1"/>
    <col min="13863" max="13864" width="0" style="32" hidden="1" customWidth="1"/>
    <col min="13865" max="13865" width="14.85546875" style="32" customWidth="1"/>
    <col min="13866" max="13868" width="0" style="32" hidden="1" customWidth="1"/>
    <col min="13869" max="13869" width="15.42578125" style="32" bestFit="1" customWidth="1"/>
    <col min="13870" max="13870" width="14" style="32" customWidth="1"/>
    <col min="13871" max="13886" width="0" style="32" hidden="1" customWidth="1"/>
    <col min="13887" max="14079" width="11.42578125" style="32"/>
    <col min="14080" max="14080" width="8" style="32" customWidth="1"/>
    <col min="14081" max="14082" width="0" style="32" hidden="1" customWidth="1"/>
    <col min="14083" max="14083" width="41" style="32" customWidth="1"/>
    <col min="14084" max="14090" width="0" style="32" hidden="1" customWidth="1"/>
    <col min="14091" max="14091" width="14.28515625" style="32" customWidth="1"/>
    <col min="14092" max="14093" width="0" style="32" hidden="1" customWidth="1"/>
    <col min="14094" max="14094" width="17" style="32" customWidth="1"/>
    <col min="14095" max="14096" width="0" style="32" hidden="1" customWidth="1"/>
    <col min="14097" max="14097" width="14.28515625" style="32" customWidth="1"/>
    <col min="14098" max="14098" width="12.7109375" style="32" customWidth="1"/>
    <col min="14099" max="14099" width="14.140625" style="32" customWidth="1"/>
    <col min="14100" max="14101" width="0" style="32" hidden="1" customWidth="1"/>
    <col min="14102" max="14102" width="13.85546875" style="32" customWidth="1"/>
    <col min="14103" max="14105" width="0" style="32" hidden="1" customWidth="1"/>
    <col min="14106" max="14106" width="15.7109375" style="32" bestFit="1" customWidth="1"/>
    <col min="14107" max="14108" width="0" style="32" hidden="1" customWidth="1"/>
    <col min="14109" max="14109" width="13" style="32" customWidth="1"/>
    <col min="14110" max="14111" width="0" style="32" hidden="1" customWidth="1"/>
    <col min="14112" max="14112" width="16.5703125" style="32" customWidth="1"/>
    <col min="14113" max="14114" width="0" style="32" hidden="1" customWidth="1"/>
    <col min="14115" max="14115" width="13.85546875" style="32" customWidth="1"/>
    <col min="14116" max="14117" width="0" style="32" hidden="1" customWidth="1"/>
    <col min="14118" max="14118" width="13" style="32" customWidth="1"/>
    <col min="14119" max="14120" width="0" style="32" hidden="1" customWidth="1"/>
    <col min="14121" max="14121" width="14.85546875" style="32" customWidth="1"/>
    <col min="14122" max="14124" width="0" style="32" hidden="1" customWidth="1"/>
    <col min="14125" max="14125" width="15.42578125" style="32" bestFit="1" customWidth="1"/>
    <col min="14126" max="14126" width="14" style="32" customWidth="1"/>
    <col min="14127" max="14142" width="0" style="32" hidden="1" customWidth="1"/>
    <col min="14143" max="14335" width="11.42578125" style="32"/>
    <col min="14336" max="14336" width="8" style="32" customWidth="1"/>
    <col min="14337" max="14338" width="0" style="32" hidden="1" customWidth="1"/>
    <col min="14339" max="14339" width="41" style="32" customWidth="1"/>
    <col min="14340" max="14346" width="0" style="32" hidden="1" customWidth="1"/>
    <col min="14347" max="14347" width="14.28515625" style="32" customWidth="1"/>
    <col min="14348" max="14349" width="0" style="32" hidden="1" customWidth="1"/>
    <col min="14350" max="14350" width="17" style="32" customWidth="1"/>
    <col min="14351" max="14352" width="0" style="32" hidden="1" customWidth="1"/>
    <col min="14353" max="14353" width="14.28515625" style="32" customWidth="1"/>
    <col min="14354" max="14354" width="12.7109375" style="32" customWidth="1"/>
    <col min="14355" max="14355" width="14.140625" style="32" customWidth="1"/>
    <col min="14356" max="14357" width="0" style="32" hidden="1" customWidth="1"/>
    <col min="14358" max="14358" width="13.85546875" style="32" customWidth="1"/>
    <col min="14359" max="14361" width="0" style="32" hidden="1" customWidth="1"/>
    <col min="14362" max="14362" width="15.7109375" style="32" bestFit="1" customWidth="1"/>
    <col min="14363" max="14364" width="0" style="32" hidden="1" customWidth="1"/>
    <col min="14365" max="14365" width="13" style="32" customWidth="1"/>
    <col min="14366" max="14367" width="0" style="32" hidden="1" customWidth="1"/>
    <col min="14368" max="14368" width="16.5703125" style="32" customWidth="1"/>
    <col min="14369" max="14370" width="0" style="32" hidden="1" customWidth="1"/>
    <col min="14371" max="14371" width="13.85546875" style="32" customWidth="1"/>
    <col min="14372" max="14373" width="0" style="32" hidden="1" customWidth="1"/>
    <col min="14374" max="14374" width="13" style="32" customWidth="1"/>
    <col min="14375" max="14376" width="0" style="32" hidden="1" customWidth="1"/>
    <col min="14377" max="14377" width="14.85546875" style="32" customWidth="1"/>
    <col min="14378" max="14380" width="0" style="32" hidden="1" customWidth="1"/>
    <col min="14381" max="14381" width="15.42578125" style="32" bestFit="1" customWidth="1"/>
    <col min="14382" max="14382" width="14" style="32" customWidth="1"/>
    <col min="14383" max="14398" width="0" style="32" hidden="1" customWidth="1"/>
    <col min="14399" max="14591" width="11.42578125" style="32"/>
    <col min="14592" max="14592" width="8" style="32" customWidth="1"/>
    <col min="14593" max="14594" width="0" style="32" hidden="1" customWidth="1"/>
    <col min="14595" max="14595" width="41" style="32" customWidth="1"/>
    <col min="14596" max="14602" width="0" style="32" hidden="1" customWidth="1"/>
    <col min="14603" max="14603" width="14.28515625" style="32" customWidth="1"/>
    <col min="14604" max="14605" width="0" style="32" hidden="1" customWidth="1"/>
    <col min="14606" max="14606" width="17" style="32" customWidth="1"/>
    <col min="14607" max="14608" width="0" style="32" hidden="1" customWidth="1"/>
    <col min="14609" max="14609" width="14.28515625" style="32" customWidth="1"/>
    <col min="14610" max="14610" width="12.7109375" style="32" customWidth="1"/>
    <col min="14611" max="14611" width="14.140625" style="32" customWidth="1"/>
    <col min="14612" max="14613" width="0" style="32" hidden="1" customWidth="1"/>
    <col min="14614" max="14614" width="13.85546875" style="32" customWidth="1"/>
    <col min="14615" max="14617" width="0" style="32" hidden="1" customWidth="1"/>
    <col min="14618" max="14618" width="15.7109375" style="32" bestFit="1" customWidth="1"/>
    <col min="14619" max="14620" width="0" style="32" hidden="1" customWidth="1"/>
    <col min="14621" max="14621" width="13" style="32" customWidth="1"/>
    <col min="14622" max="14623" width="0" style="32" hidden="1" customWidth="1"/>
    <col min="14624" max="14624" width="16.5703125" style="32" customWidth="1"/>
    <col min="14625" max="14626" width="0" style="32" hidden="1" customWidth="1"/>
    <col min="14627" max="14627" width="13.85546875" style="32" customWidth="1"/>
    <col min="14628" max="14629" width="0" style="32" hidden="1" customWidth="1"/>
    <col min="14630" max="14630" width="13" style="32" customWidth="1"/>
    <col min="14631" max="14632" width="0" style="32" hidden="1" customWidth="1"/>
    <col min="14633" max="14633" width="14.85546875" style="32" customWidth="1"/>
    <col min="14634" max="14636" width="0" style="32" hidden="1" customWidth="1"/>
    <col min="14637" max="14637" width="15.42578125" style="32" bestFit="1" customWidth="1"/>
    <col min="14638" max="14638" width="14" style="32" customWidth="1"/>
    <col min="14639" max="14654" width="0" style="32" hidden="1" customWidth="1"/>
    <col min="14655" max="14847" width="11.42578125" style="32"/>
    <col min="14848" max="14848" width="8" style="32" customWidth="1"/>
    <col min="14849" max="14850" width="0" style="32" hidden="1" customWidth="1"/>
    <col min="14851" max="14851" width="41" style="32" customWidth="1"/>
    <col min="14852" max="14858" width="0" style="32" hidden="1" customWidth="1"/>
    <col min="14859" max="14859" width="14.28515625" style="32" customWidth="1"/>
    <col min="14860" max="14861" width="0" style="32" hidden="1" customWidth="1"/>
    <col min="14862" max="14862" width="17" style="32" customWidth="1"/>
    <col min="14863" max="14864" width="0" style="32" hidden="1" customWidth="1"/>
    <col min="14865" max="14865" width="14.28515625" style="32" customWidth="1"/>
    <col min="14866" max="14866" width="12.7109375" style="32" customWidth="1"/>
    <col min="14867" max="14867" width="14.140625" style="32" customWidth="1"/>
    <col min="14868" max="14869" width="0" style="32" hidden="1" customWidth="1"/>
    <col min="14870" max="14870" width="13.85546875" style="32" customWidth="1"/>
    <col min="14871" max="14873" width="0" style="32" hidden="1" customWidth="1"/>
    <col min="14874" max="14874" width="15.7109375" style="32" bestFit="1" customWidth="1"/>
    <col min="14875" max="14876" width="0" style="32" hidden="1" customWidth="1"/>
    <col min="14877" max="14877" width="13" style="32" customWidth="1"/>
    <col min="14878" max="14879" width="0" style="32" hidden="1" customWidth="1"/>
    <col min="14880" max="14880" width="16.5703125" style="32" customWidth="1"/>
    <col min="14881" max="14882" width="0" style="32" hidden="1" customWidth="1"/>
    <col min="14883" max="14883" width="13.85546875" style="32" customWidth="1"/>
    <col min="14884" max="14885" width="0" style="32" hidden="1" customWidth="1"/>
    <col min="14886" max="14886" width="13" style="32" customWidth="1"/>
    <col min="14887" max="14888" width="0" style="32" hidden="1" customWidth="1"/>
    <col min="14889" max="14889" width="14.85546875" style="32" customWidth="1"/>
    <col min="14890" max="14892" width="0" style="32" hidden="1" customWidth="1"/>
    <col min="14893" max="14893" width="15.42578125" style="32" bestFit="1" customWidth="1"/>
    <col min="14894" max="14894" width="14" style="32" customWidth="1"/>
    <col min="14895" max="14910" width="0" style="32" hidden="1" customWidth="1"/>
    <col min="14911" max="15103" width="11.42578125" style="32"/>
    <col min="15104" max="15104" width="8" style="32" customWidth="1"/>
    <col min="15105" max="15106" width="0" style="32" hidden="1" customWidth="1"/>
    <col min="15107" max="15107" width="41" style="32" customWidth="1"/>
    <col min="15108" max="15114" width="0" style="32" hidden="1" customWidth="1"/>
    <col min="15115" max="15115" width="14.28515625" style="32" customWidth="1"/>
    <col min="15116" max="15117" width="0" style="32" hidden="1" customWidth="1"/>
    <col min="15118" max="15118" width="17" style="32" customWidth="1"/>
    <col min="15119" max="15120" width="0" style="32" hidden="1" customWidth="1"/>
    <col min="15121" max="15121" width="14.28515625" style="32" customWidth="1"/>
    <col min="15122" max="15122" width="12.7109375" style="32" customWidth="1"/>
    <col min="15123" max="15123" width="14.140625" style="32" customWidth="1"/>
    <col min="15124" max="15125" width="0" style="32" hidden="1" customWidth="1"/>
    <col min="15126" max="15126" width="13.85546875" style="32" customWidth="1"/>
    <col min="15127" max="15129" width="0" style="32" hidden="1" customWidth="1"/>
    <col min="15130" max="15130" width="15.7109375" style="32" bestFit="1" customWidth="1"/>
    <col min="15131" max="15132" width="0" style="32" hidden="1" customWidth="1"/>
    <col min="15133" max="15133" width="13" style="32" customWidth="1"/>
    <col min="15134" max="15135" width="0" style="32" hidden="1" customWidth="1"/>
    <col min="15136" max="15136" width="16.5703125" style="32" customWidth="1"/>
    <col min="15137" max="15138" width="0" style="32" hidden="1" customWidth="1"/>
    <col min="15139" max="15139" width="13.85546875" style="32" customWidth="1"/>
    <col min="15140" max="15141" width="0" style="32" hidden="1" customWidth="1"/>
    <col min="15142" max="15142" width="13" style="32" customWidth="1"/>
    <col min="15143" max="15144" width="0" style="32" hidden="1" customWidth="1"/>
    <col min="15145" max="15145" width="14.85546875" style="32" customWidth="1"/>
    <col min="15146" max="15148" width="0" style="32" hidden="1" customWidth="1"/>
    <col min="15149" max="15149" width="15.42578125" style="32" bestFit="1" customWidth="1"/>
    <col min="15150" max="15150" width="14" style="32" customWidth="1"/>
    <col min="15151" max="15166" width="0" style="32" hidden="1" customWidth="1"/>
    <col min="15167" max="15359" width="11.42578125" style="32"/>
    <col min="15360" max="15360" width="8" style="32" customWidth="1"/>
    <col min="15361" max="15362" width="0" style="32" hidden="1" customWidth="1"/>
    <col min="15363" max="15363" width="41" style="32" customWidth="1"/>
    <col min="15364" max="15370" width="0" style="32" hidden="1" customWidth="1"/>
    <col min="15371" max="15371" width="14.28515625" style="32" customWidth="1"/>
    <col min="15372" max="15373" width="0" style="32" hidden="1" customWidth="1"/>
    <col min="15374" max="15374" width="17" style="32" customWidth="1"/>
    <col min="15375" max="15376" width="0" style="32" hidden="1" customWidth="1"/>
    <col min="15377" max="15377" width="14.28515625" style="32" customWidth="1"/>
    <col min="15378" max="15378" width="12.7109375" style="32" customWidth="1"/>
    <col min="15379" max="15379" width="14.140625" style="32" customWidth="1"/>
    <col min="15380" max="15381" width="0" style="32" hidden="1" customWidth="1"/>
    <col min="15382" max="15382" width="13.85546875" style="32" customWidth="1"/>
    <col min="15383" max="15385" width="0" style="32" hidden="1" customWidth="1"/>
    <col min="15386" max="15386" width="15.7109375" style="32" bestFit="1" customWidth="1"/>
    <col min="15387" max="15388" width="0" style="32" hidden="1" customWidth="1"/>
    <col min="15389" max="15389" width="13" style="32" customWidth="1"/>
    <col min="15390" max="15391" width="0" style="32" hidden="1" customWidth="1"/>
    <col min="15392" max="15392" width="16.5703125" style="32" customWidth="1"/>
    <col min="15393" max="15394" width="0" style="32" hidden="1" customWidth="1"/>
    <col min="15395" max="15395" width="13.85546875" style="32" customWidth="1"/>
    <col min="15396" max="15397" width="0" style="32" hidden="1" customWidth="1"/>
    <col min="15398" max="15398" width="13" style="32" customWidth="1"/>
    <col min="15399" max="15400" width="0" style="32" hidden="1" customWidth="1"/>
    <col min="15401" max="15401" width="14.85546875" style="32" customWidth="1"/>
    <col min="15402" max="15404" width="0" style="32" hidden="1" customWidth="1"/>
    <col min="15405" max="15405" width="15.42578125" style="32" bestFit="1" customWidth="1"/>
    <col min="15406" max="15406" width="14" style="32" customWidth="1"/>
    <col min="15407" max="15422" width="0" style="32" hidden="1" customWidth="1"/>
    <col min="15423" max="15615" width="11.42578125" style="32"/>
    <col min="15616" max="15616" width="8" style="32" customWidth="1"/>
    <col min="15617" max="15618" width="0" style="32" hidden="1" customWidth="1"/>
    <col min="15619" max="15619" width="41" style="32" customWidth="1"/>
    <col min="15620" max="15626" width="0" style="32" hidden="1" customWidth="1"/>
    <col min="15627" max="15627" width="14.28515625" style="32" customWidth="1"/>
    <col min="15628" max="15629" width="0" style="32" hidden="1" customWidth="1"/>
    <col min="15630" max="15630" width="17" style="32" customWidth="1"/>
    <col min="15631" max="15632" width="0" style="32" hidden="1" customWidth="1"/>
    <col min="15633" max="15633" width="14.28515625" style="32" customWidth="1"/>
    <col min="15634" max="15634" width="12.7109375" style="32" customWidth="1"/>
    <col min="15635" max="15635" width="14.140625" style="32" customWidth="1"/>
    <col min="15636" max="15637" width="0" style="32" hidden="1" customWidth="1"/>
    <col min="15638" max="15638" width="13.85546875" style="32" customWidth="1"/>
    <col min="15639" max="15641" width="0" style="32" hidden="1" customWidth="1"/>
    <col min="15642" max="15642" width="15.7109375" style="32" bestFit="1" customWidth="1"/>
    <col min="15643" max="15644" width="0" style="32" hidden="1" customWidth="1"/>
    <col min="15645" max="15645" width="13" style="32" customWidth="1"/>
    <col min="15646" max="15647" width="0" style="32" hidden="1" customWidth="1"/>
    <col min="15648" max="15648" width="16.5703125" style="32" customWidth="1"/>
    <col min="15649" max="15650" width="0" style="32" hidden="1" customWidth="1"/>
    <col min="15651" max="15651" width="13.85546875" style="32" customWidth="1"/>
    <col min="15652" max="15653" width="0" style="32" hidden="1" customWidth="1"/>
    <col min="15654" max="15654" width="13" style="32" customWidth="1"/>
    <col min="15655" max="15656" width="0" style="32" hidden="1" customWidth="1"/>
    <col min="15657" max="15657" width="14.85546875" style="32" customWidth="1"/>
    <col min="15658" max="15660" width="0" style="32" hidden="1" customWidth="1"/>
    <col min="15661" max="15661" width="15.42578125" style="32" bestFit="1" customWidth="1"/>
    <col min="15662" max="15662" width="14" style="32" customWidth="1"/>
    <col min="15663" max="15678" width="0" style="32" hidden="1" customWidth="1"/>
    <col min="15679" max="15871" width="11.42578125" style="32"/>
    <col min="15872" max="15872" width="8" style="32" customWidth="1"/>
    <col min="15873" max="15874" width="0" style="32" hidden="1" customWidth="1"/>
    <col min="15875" max="15875" width="41" style="32" customWidth="1"/>
    <col min="15876" max="15882" width="0" style="32" hidden="1" customWidth="1"/>
    <col min="15883" max="15883" width="14.28515625" style="32" customWidth="1"/>
    <col min="15884" max="15885" width="0" style="32" hidden="1" customWidth="1"/>
    <col min="15886" max="15886" width="17" style="32" customWidth="1"/>
    <col min="15887" max="15888" width="0" style="32" hidden="1" customWidth="1"/>
    <col min="15889" max="15889" width="14.28515625" style="32" customWidth="1"/>
    <col min="15890" max="15890" width="12.7109375" style="32" customWidth="1"/>
    <col min="15891" max="15891" width="14.140625" style="32" customWidth="1"/>
    <col min="15892" max="15893" width="0" style="32" hidden="1" customWidth="1"/>
    <col min="15894" max="15894" width="13.85546875" style="32" customWidth="1"/>
    <col min="15895" max="15897" width="0" style="32" hidden="1" customWidth="1"/>
    <col min="15898" max="15898" width="15.7109375" style="32" bestFit="1" customWidth="1"/>
    <col min="15899" max="15900" width="0" style="32" hidden="1" customWidth="1"/>
    <col min="15901" max="15901" width="13" style="32" customWidth="1"/>
    <col min="15902" max="15903" width="0" style="32" hidden="1" customWidth="1"/>
    <col min="15904" max="15904" width="16.5703125" style="32" customWidth="1"/>
    <col min="15905" max="15906" width="0" style="32" hidden="1" customWidth="1"/>
    <col min="15907" max="15907" width="13.85546875" style="32" customWidth="1"/>
    <col min="15908" max="15909" width="0" style="32" hidden="1" customWidth="1"/>
    <col min="15910" max="15910" width="13" style="32" customWidth="1"/>
    <col min="15911" max="15912" width="0" style="32" hidden="1" customWidth="1"/>
    <col min="15913" max="15913" width="14.85546875" style="32" customWidth="1"/>
    <col min="15914" max="15916" width="0" style="32" hidden="1" customWidth="1"/>
    <col min="15917" max="15917" width="15.42578125" style="32" bestFit="1" customWidth="1"/>
    <col min="15918" max="15918" width="14" style="32" customWidth="1"/>
    <col min="15919" max="15934" width="0" style="32" hidden="1" customWidth="1"/>
    <col min="15935" max="16127" width="11.42578125" style="32"/>
    <col min="16128" max="16128" width="8" style="32" customWidth="1"/>
    <col min="16129" max="16130" width="0" style="32" hidden="1" customWidth="1"/>
    <col min="16131" max="16131" width="41" style="32" customWidth="1"/>
    <col min="16132" max="16138" width="0" style="32" hidden="1" customWidth="1"/>
    <col min="16139" max="16139" width="14.28515625" style="32" customWidth="1"/>
    <col min="16140" max="16141" width="0" style="32" hidden="1" customWidth="1"/>
    <col min="16142" max="16142" width="17" style="32" customWidth="1"/>
    <col min="16143" max="16144" width="0" style="32" hidden="1" customWidth="1"/>
    <col min="16145" max="16145" width="14.28515625" style="32" customWidth="1"/>
    <col min="16146" max="16146" width="12.7109375" style="32" customWidth="1"/>
    <col min="16147" max="16147" width="14.140625" style="32" customWidth="1"/>
    <col min="16148" max="16149" width="0" style="32" hidden="1" customWidth="1"/>
    <col min="16150" max="16150" width="13.85546875" style="32" customWidth="1"/>
    <col min="16151" max="16153" width="0" style="32" hidden="1" customWidth="1"/>
    <col min="16154" max="16154" width="15.7109375" style="32" bestFit="1" customWidth="1"/>
    <col min="16155" max="16156" width="0" style="32" hidden="1" customWidth="1"/>
    <col min="16157" max="16157" width="13" style="32" customWidth="1"/>
    <col min="16158" max="16159" width="0" style="32" hidden="1" customWidth="1"/>
    <col min="16160" max="16160" width="16.5703125" style="32" customWidth="1"/>
    <col min="16161" max="16162" width="0" style="32" hidden="1" customWidth="1"/>
    <col min="16163" max="16163" width="13.85546875" style="32" customWidth="1"/>
    <col min="16164" max="16165" width="0" style="32" hidden="1" customWidth="1"/>
    <col min="16166" max="16166" width="13" style="32" customWidth="1"/>
    <col min="16167" max="16168" width="0" style="32" hidden="1" customWidth="1"/>
    <col min="16169" max="16169" width="14.85546875" style="32" customWidth="1"/>
    <col min="16170" max="16172" width="0" style="32" hidden="1" customWidth="1"/>
    <col min="16173" max="16173" width="15.42578125" style="32" bestFit="1" customWidth="1"/>
    <col min="16174" max="16174" width="14" style="32" customWidth="1"/>
    <col min="16175" max="16190" width="0" style="32" hidden="1" customWidth="1"/>
    <col min="16191" max="16384" width="11.42578125" style="32"/>
  </cols>
  <sheetData>
    <row r="2" spans="1:62" ht="35.25" customHeight="1" x14ac:dyDescent="0.25">
      <c r="C2" s="323" t="s">
        <v>104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</row>
    <row r="3" spans="1:62" s="80" customFormat="1" ht="9" thickBot="1" x14ac:dyDescent="0.3">
      <c r="A3" s="80">
        <v>1</v>
      </c>
      <c r="B3" s="80">
        <f>+A3+1</f>
        <v>2</v>
      </c>
      <c r="C3" s="80">
        <f t="shared" ref="C3:AT3" si="0">+B3+1</f>
        <v>3</v>
      </c>
      <c r="D3" s="80">
        <f t="shared" si="0"/>
        <v>4</v>
      </c>
      <c r="E3" s="80" t="e">
        <f>+#REF!+1</f>
        <v>#REF!</v>
      </c>
      <c r="F3" s="80" t="e">
        <f>+#REF!+1</f>
        <v>#REF!</v>
      </c>
      <c r="G3" s="80" t="e">
        <f t="shared" si="0"/>
        <v>#REF!</v>
      </c>
      <c r="H3" s="80" t="e">
        <f t="shared" si="0"/>
        <v>#REF!</v>
      </c>
      <c r="I3" s="80" t="e">
        <f t="shared" si="0"/>
        <v>#REF!</v>
      </c>
      <c r="K3" s="80" t="e">
        <f>+I3+1</f>
        <v>#REF!</v>
      </c>
      <c r="L3" s="80" t="e">
        <f t="shared" si="0"/>
        <v>#REF!</v>
      </c>
      <c r="M3" s="80" t="e">
        <f t="shared" si="0"/>
        <v>#REF!</v>
      </c>
      <c r="N3" s="80" t="e">
        <f t="shared" si="0"/>
        <v>#REF!</v>
      </c>
      <c r="O3" s="80" t="e">
        <f t="shared" si="0"/>
        <v>#REF!</v>
      </c>
      <c r="P3" s="80" t="e">
        <f t="shared" si="0"/>
        <v>#REF!</v>
      </c>
      <c r="Q3" s="80" t="e">
        <f t="shared" si="0"/>
        <v>#REF!</v>
      </c>
      <c r="R3" s="80" t="e">
        <f t="shared" si="0"/>
        <v>#REF!</v>
      </c>
      <c r="S3" s="80" t="e">
        <f t="shared" si="0"/>
        <v>#REF!</v>
      </c>
      <c r="T3" s="80" t="e">
        <f t="shared" si="0"/>
        <v>#REF!</v>
      </c>
      <c r="U3" s="80" t="e">
        <f t="shared" si="0"/>
        <v>#REF!</v>
      </c>
      <c r="V3" s="80" t="e">
        <f t="shared" si="0"/>
        <v>#REF!</v>
      </c>
      <c r="W3" s="80" t="e">
        <f t="shared" si="0"/>
        <v>#REF!</v>
      </c>
      <c r="X3" s="80" t="e">
        <f t="shared" si="0"/>
        <v>#REF!</v>
      </c>
      <c r="Y3" s="80" t="e">
        <f t="shared" si="0"/>
        <v>#REF!</v>
      </c>
      <c r="Z3" s="80" t="e">
        <f t="shared" si="0"/>
        <v>#REF!</v>
      </c>
      <c r="AA3" s="80" t="e">
        <f t="shared" si="0"/>
        <v>#REF!</v>
      </c>
      <c r="AB3" s="80" t="e">
        <f t="shared" si="0"/>
        <v>#REF!</v>
      </c>
      <c r="AC3" s="80" t="e">
        <f t="shared" si="0"/>
        <v>#REF!</v>
      </c>
      <c r="AD3" s="80" t="e">
        <f t="shared" si="0"/>
        <v>#REF!</v>
      </c>
      <c r="AE3" s="80" t="e">
        <f t="shared" si="0"/>
        <v>#REF!</v>
      </c>
      <c r="AF3" s="81" t="e">
        <f t="shared" si="0"/>
        <v>#REF!</v>
      </c>
      <c r="AG3" s="80" t="e">
        <f t="shared" si="0"/>
        <v>#REF!</v>
      </c>
      <c r="AH3" s="80" t="e">
        <f t="shared" si="0"/>
        <v>#REF!</v>
      </c>
      <c r="AI3" s="80" t="e">
        <f t="shared" si="0"/>
        <v>#REF!</v>
      </c>
      <c r="AJ3" s="80" t="e">
        <f t="shared" si="0"/>
        <v>#REF!</v>
      </c>
      <c r="AK3" s="80" t="e">
        <f t="shared" si="0"/>
        <v>#REF!</v>
      </c>
      <c r="AL3" s="81" t="e">
        <f t="shared" si="0"/>
        <v>#REF!</v>
      </c>
      <c r="AM3" s="80" t="e">
        <f t="shared" si="0"/>
        <v>#REF!</v>
      </c>
      <c r="AN3" s="80" t="e">
        <f t="shared" si="0"/>
        <v>#REF!</v>
      </c>
      <c r="AO3" s="80" t="e">
        <f t="shared" si="0"/>
        <v>#REF!</v>
      </c>
      <c r="AP3" s="80" t="e">
        <f t="shared" si="0"/>
        <v>#REF!</v>
      </c>
      <c r="AQ3" s="80" t="e">
        <f t="shared" si="0"/>
        <v>#REF!</v>
      </c>
      <c r="AR3" s="80" t="e">
        <f t="shared" si="0"/>
        <v>#REF!</v>
      </c>
      <c r="AS3" s="80" t="e">
        <f t="shared" si="0"/>
        <v>#REF!</v>
      </c>
      <c r="AT3" s="80" t="e">
        <f t="shared" si="0"/>
        <v>#REF!</v>
      </c>
    </row>
    <row r="4" spans="1:62" s="35" customFormat="1" ht="44.25" customHeight="1" thickBot="1" x14ac:dyDescent="0.35">
      <c r="A4" s="35" t="s">
        <v>1</v>
      </c>
      <c r="B4" s="330" t="s">
        <v>1</v>
      </c>
      <c r="C4" s="331"/>
      <c r="D4" s="38" t="s">
        <v>2</v>
      </c>
      <c r="E4" s="82" t="s">
        <v>105</v>
      </c>
      <c r="F4" s="37" t="s">
        <v>106</v>
      </c>
      <c r="G4" s="37" t="s">
        <v>107</v>
      </c>
      <c r="H4" s="37" t="s">
        <v>108</v>
      </c>
      <c r="I4" s="37" t="s">
        <v>109</v>
      </c>
      <c r="J4" s="233" t="s">
        <v>247</v>
      </c>
      <c r="K4" s="37" t="s">
        <v>110</v>
      </c>
      <c r="L4" s="37" t="s">
        <v>106</v>
      </c>
      <c r="M4" s="37" t="s">
        <v>107</v>
      </c>
      <c r="N4" s="83" t="s">
        <v>111</v>
      </c>
      <c r="O4" s="83" t="s">
        <v>106</v>
      </c>
      <c r="P4" s="84" t="s">
        <v>107</v>
      </c>
      <c r="Q4" s="83" t="s">
        <v>112</v>
      </c>
      <c r="R4" s="83" t="s">
        <v>6</v>
      </c>
      <c r="S4" s="83" t="s">
        <v>7</v>
      </c>
      <c r="T4" s="37" t="s">
        <v>106</v>
      </c>
      <c r="U4" s="85" t="s">
        <v>107</v>
      </c>
      <c r="V4" s="37" t="s">
        <v>113</v>
      </c>
      <c r="W4" s="86" t="s">
        <v>106</v>
      </c>
      <c r="X4" s="87" t="s">
        <v>107</v>
      </c>
      <c r="Y4" s="86" t="s">
        <v>114</v>
      </c>
      <c r="Z4" s="247" t="s">
        <v>254</v>
      </c>
      <c r="AA4" s="37" t="s">
        <v>106</v>
      </c>
      <c r="AB4" s="85" t="s">
        <v>107</v>
      </c>
      <c r="AC4" s="37" t="s">
        <v>115</v>
      </c>
      <c r="AD4" s="37" t="s">
        <v>106</v>
      </c>
      <c r="AE4" s="85" t="s">
        <v>107</v>
      </c>
      <c r="AF4" s="83" t="s">
        <v>88</v>
      </c>
      <c r="AG4" s="37" t="s">
        <v>106</v>
      </c>
      <c r="AH4" s="85" t="s">
        <v>107</v>
      </c>
      <c r="AI4" s="37" t="s">
        <v>116</v>
      </c>
      <c r="AJ4" s="37" t="s">
        <v>106</v>
      </c>
      <c r="AK4" s="85" t="s">
        <v>107</v>
      </c>
      <c r="AL4" s="83" t="s">
        <v>117</v>
      </c>
      <c r="AM4" s="37" t="s">
        <v>106</v>
      </c>
      <c r="AN4" s="85" t="s">
        <v>107</v>
      </c>
      <c r="AO4" s="37" t="s">
        <v>118</v>
      </c>
      <c r="AP4" s="86" t="s">
        <v>106</v>
      </c>
      <c r="AQ4" s="87" t="s">
        <v>107</v>
      </c>
      <c r="AR4" s="86" t="s">
        <v>88</v>
      </c>
      <c r="AS4" s="247" t="s">
        <v>255</v>
      </c>
      <c r="AT4" s="248" t="s">
        <v>256</v>
      </c>
      <c r="AU4" s="88" t="s">
        <v>14</v>
      </c>
      <c r="AW4" s="89"/>
      <c r="AX4" s="89" t="s">
        <v>119</v>
      </c>
      <c r="AY4" s="90" t="s">
        <v>120</v>
      </c>
      <c r="AZ4" s="90" t="s">
        <v>121</v>
      </c>
      <c r="BA4" s="90" t="s">
        <v>122</v>
      </c>
      <c r="BB4" s="90" t="s">
        <v>123</v>
      </c>
      <c r="BC4" s="90" t="s">
        <v>124</v>
      </c>
      <c r="BD4" s="90" t="s">
        <v>125</v>
      </c>
      <c r="BE4" s="90" t="s">
        <v>126</v>
      </c>
      <c r="BF4" s="91"/>
      <c r="BG4" s="91"/>
      <c r="BH4" s="91"/>
      <c r="BI4" s="89"/>
      <c r="BJ4" s="88" t="s">
        <v>127</v>
      </c>
    </row>
    <row r="5" spans="1:62" s="57" customFormat="1" ht="30" customHeight="1" x14ac:dyDescent="0.25">
      <c r="A5" s="92" t="str">
        <f>B5&amp;" "&amp;C5</f>
        <v>SEI 004</v>
      </c>
      <c r="B5" s="50" t="s">
        <v>128</v>
      </c>
      <c r="C5" s="93" t="s">
        <v>129</v>
      </c>
      <c r="D5" s="51" t="s">
        <v>19</v>
      </c>
      <c r="E5" s="51" t="s">
        <v>130</v>
      </c>
      <c r="F5" s="53" t="s">
        <v>131</v>
      </c>
      <c r="G5" s="53" t="s">
        <v>132</v>
      </c>
      <c r="H5" s="53">
        <v>15</v>
      </c>
      <c r="I5" s="53">
        <v>421.49</v>
      </c>
      <c r="J5" s="234" t="s">
        <v>249</v>
      </c>
      <c r="K5" s="53">
        <v>6322.35</v>
      </c>
      <c r="L5" s="53" t="s">
        <v>131</v>
      </c>
      <c r="M5" s="94">
        <v>1311</v>
      </c>
      <c r="N5" s="54">
        <v>129.52000000000001</v>
      </c>
      <c r="O5" s="53" t="s">
        <v>131</v>
      </c>
      <c r="P5" s="94">
        <v>1713</v>
      </c>
      <c r="Q5" s="53">
        <v>351.5</v>
      </c>
      <c r="R5" s="54">
        <v>406.32</v>
      </c>
      <c r="S5" s="54">
        <f>(K5*3%)</f>
        <v>189.6705</v>
      </c>
      <c r="T5" s="53" t="s">
        <v>131</v>
      </c>
      <c r="U5" s="94">
        <v>1712</v>
      </c>
      <c r="V5" s="55">
        <f>(R5+S5)</f>
        <v>595.9905</v>
      </c>
      <c r="W5" s="53"/>
      <c r="X5" s="94"/>
      <c r="Y5" s="55"/>
      <c r="Z5" s="55">
        <f>K5+N5+Q5+V5+Y5</f>
        <v>7399.3605000000007</v>
      </c>
      <c r="AA5" s="53" t="s">
        <v>133</v>
      </c>
      <c r="AB5" s="94">
        <v>1431</v>
      </c>
      <c r="AC5" s="55">
        <f t="shared" ref="AC5:AC16" si="1">(K5*8.5%)</f>
        <v>537.39975000000004</v>
      </c>
      <c r="AD5" s="53" t="s">
        <v>133</v>
      </c>
      <c r="AE5" s="95" t="s">
        <v>134</v>
      </c>
      <c r="AF5" s="54">
        <v>306</v>
      </c>
      <c r="AG5" s="53" t="s">
        <v>133</v>
      </c>
      <c r="AH5" s="95" t="s">
        <v>135</v>
      </c>
      <c r="AI5" s="54">
        <f>+BE5</f>
        <v>1033.31</v>
      </c>
      <c r="AJ5" s="53" t="s">
        <v>133</v>
      </c>
      <c r="AK5" s="95" t="s">
        <v>136</v>
      </c>
      <c r="AL5" s="54">
        <f>(K5*0%)</f>
        <v>0</v>
      </c>
      <c r="AM5" s="53" t="s">
        <v>133</v>
      </c>
      <c r="AN5" s="95" t="s">
        <v>137</v>
      </c>
      <c r="AO5" s="54">
        <v>0</v>
      </c>
      <c r="AP5" s="53" t="s">
        <v>133</v>
      </c>
      <c r="AQ5" s="95" t="s">
        <v>138</v>
      </c>
      <c r="AR5" s="54">
        <v>0</v>
      </c>
      <c r="AS5" s="55">
        <f>(AC5+AF5+AI5+AL5+AO5+AR5)</f>
        <v>1876.70975</v>
      </c>
      <c r="AT5" s="96">
        <f t="shared" ref="AT5:AT33" si="2">(Z5-AS5)</f>
        <v>5522.6507500000007</v>
      </c>
      <c r="AU5" s="97"/>
      <c r="AV5" s="98"/>
      <c r="AW5" s="99">
        <f>+H5</f>
        <v>15</v>
      </c>
      <c r="AX5" s="99">
        <f>+K5+S5+N5+Q5+R5</f>
        <v>7399.3605000000007</v>
      </c>
      <c r="AY5" s="100">
        <f>IFERROR(+AX5/AW5,0)*AW5</f>
        <v>7399.3605000000007</v>
      </c>
      <c r="AZ5" s="100">
        <f>IFERROR(+LOOKUP(AY5,[2]TARIFAS!$A$4:$B$11,[2]TARIFAS!$A$4:$A$11),0)</f>
        <v>5081.41</v>
      </c>
      <c r="BA5" s="100">
        <f>+AY5-AZ5</f>
        <v>2317.9505000000008</v>
      </c>
      <c r="BB5" s="100">
        <f>IFERROR(+LOOKUP(AY5,[2]TARIFAS!$A$4:$B$11,[2]TARIFAS!$D$4:$D$11),0)</f>
        <v>21.36</v>
      </c>
      <c r="BC5" s="100">
        <f>(+BA5*BB5)/100</f>
        <v>495.11422680000015</v>
      </c>
      <c r="BD5" s="100">
        <f>IFERROR(+LOOKUP(AY5,[2]TARIFAS!$A$4:$B$11,[2]TARIFAS!$C$4:$C$11),0)</f>
        <v>538.20000000000005</v>
      </c>
      <c r="BE5" s="100">
        <f>ROUND(+BC5+BD5,2)</f>
        <v>1033.31</v>
      </c>
      <c r="BF5" s="100"/>
      <c r="BG5" s="100"/>
      <c r="BH5" s="100"/>
      <c r="BI5" s="99"/>
    </row>
    <row r="6" spans="1:62" s="57" customFormat="1" ht="29.25" customHeight="1" x14ac:dyDescent="0.25">
      <c r="A6" s="92" t="str">
        <f t="shared" ref="A6:A34" si="3">B6&amp;" "&amp;C6</f>
        <v>SEI 006</v>
      </c>
      <c r="B6" s="92" t="s">
        <v>128</v>
      </c>
      <c r="C6" s="101" t="s">
        <v>139</v>
      </c>
      <c r="D6" s="51" t="s">
        <v>22</v>
      </c>
      <c r="E6" s="51" t="s">
        <v>130</v>
      </c>
      <c r="F6" s="53" t="s">
        <v>131</v>
      </c>
      <c r="G6" s="53" t="s">
        <v>132</v>
      </c>
      <c r="H6" s="53">
        <v>15</v>
      </c>
      <c r="I6" s="53">
        <v>421.49</v>
      </c>
      <c r="J6" s="234" t="s">
        <v>250</v>
      </c>
      <c r="K6" s="53">
        <v>6322.35</v>
      </c>
      <c r="L6" s="53" t="s">
        <v>131</v>
      </c>
      <c r="M6" s="94">
        <v>1311</v>
      </c>
      <c r="N6" s="54">
        <v>161.9</v>
      </c>
      <c r="O6" s="53" t="s">
        <v>131</v>
      </c>
      <c r="P6" s="94">
        <v>1713</v>
      </c>
      <c r="Q6" s="53">
        <v>351.5</v>
      </c>
      <c r="R6" s="54">
        <v>406.32</v>
      </c>
      <c r="S6" s="54">
        <f t="shared" ref="S6:S34" si="4">(K6*3%)</f>
        <v>189.6705</v>
      </c>
      <c r="T6" s="53" t="s">
        <v>131</v>
      </c>
      <c r="U6" s="94">
        <v>1712</v>
      </c>
      <c r="V6" s="55">
        <f t="shared" ref="V6:V33" si="5">(R6+S6)</f>
        <v>595.9905</v>
      </c>
      <c r="W6" s="53"/>
      <c r="X6" s="94"/>
      <c r="Y6" s="55"/>
      <c r="Z6" s="55">
        <f t="shared" ref="Z6:Z34" si="6">K6+N6+Q6+V6+Y6</f>
        <v>7431.7404999999999</v>
      </c>
      <c r="AA6" s="53" t="s">
        <v>133</v>
      </c>
      <c r="AB6" s="94">
        <v>1431</v>
      </c>
      <c r="AC6" s="55">
        <f t="shared" si="1"/>
        <v>537.39975000000004</v>
      </c>
      <c r="AD6" s="53" t="s">
        <v>133</v>
      </c>
      <c r="AE6" s="95" t="s">
        <v>134</v>
      </c>
      <c r="AF6" s="54">
        <v>2000</v>
      </c>
      <c r="AG6" s="53" t="s">
        <v>133</v>
      </c>
      <c r="AH6" s="95" t="s">
        <v>135</v>
      </c>
      <c r="AI6" s="54">
        <f t="shared" ref="AI6:AI34" si="7">+BE6</f>
        <v>1040.23</v>
      </c>
      <c r="AJ6" s="53" t="s">
        <v>133</v>
      </c>
      <c r="AK6" s="95" t="s">
        <v>136</v>
      </c>
      <c r="AL6" s="54">
        <f>(K6*1%)</f>
        <v>63.223500000000008</v>
      </c>
      <c r="AM6" s="53" t="s">
        <v>133</v>
      </c>
      <c r="AN6" s="95" t="s">
        <v>137</v>
      </c>
      <c r="AO6" s="54">
        <v>0</v>
      </c>
      <c r="AP6" s="53" t="s">
        <v>133</v>
      </c>
      <c r="AQ6" s="95" t="s">
        <v>138</v>
      </c>
      <c r="AR6" s="54">
        <v>0</v>
      </c>
      <c r="AS6" s="55">
        <f t="shared" ref="AS6:AS33" si="8">(AC6+AF6+AI6+AL6+AO6+AR6)</f>
        <v>3640.8532500000001</v>
      </c>
      <c r="AT6" s="96">
        <f t="shared" si="2"/>
        <v>3790.8872499999998</v>
      </c>
      <c r="AU6" s="102"/>
      <c r="AV6" s="98"/>
      <c r="AW6" s="99">
        <f t="shared" ref="AW6:AW34" si="9">+H6</f>
        <v>15</v>
      </c>
      <c r="AX6" s="99">
        <f t="shared" ref="AX6:AX34" si="10">+K6+S6+N6+Q6+R6</f>
        <v>7431.7404999999999</v>
      </c>
      <c r="AY6" s="100">
        <f t="shared" ref="AY6:AY34" si="11">IFERROR(+AX6/AW6,0)*AW6</f>
        <v>7431.7404999999999</v>
      </c>
      <c r="AZ6" s="100">
        <f>IFERROR(+LOOKUP(AY6,[2]TARIFAS!$A$4:$B$11,[2]TARIFAS!$A$4:$A$11),0)</f>
        <v>5081.41</v>
      </c>
      <c r="BA6" s="100">
        <f t="shared" ref="BA6:BA34" si="12">+AY6-AZ6</f>
        <v>2350.3305</v>
      </c>
      <c r="BB6" s="100">
        <f>IFERROR(+LOOKUP(AY6,[2]TARIFAS!$A$4:$B$11,[2]TARIFAS!$D$4:$D$11),0)</f>
        <v>21.36</v>
      </c>
      <c r="BC6" s="100">
        <f t="shared" ref="BC6:BC34" si="13">(+BA6*BB6)/100</f>
        <v>502.03059479999996</v>
      </c>
      <c r="BD6" s="100">
        <f>IFERROR(+LOOKUP(AY6,[2]TARIFAS!$A$4:$B$11,[2]TARIFAS!$C$4:$C$11),0)</f>
        <v>538.20000000000005</v>
      </c>
      <c r="BE6" s="100">
        <f t="shared" ref="BE6:BE34" si="14">ROUND(+BC6+BD6,2)</f>
        <v>1040.23</v>
      </c>
      <c r="BF6" s="100"/>
      <c r="BG6" s="100"/>
      <c r="BH6" s="100"/>
      <c r="BI6" s="99"/>
    </row>
    <row r="7" spans="1:62" s="57" customFormat="1" ht="30" customHeight="1" x14ac:dyDescent="0.25">
      <c r="A7" s="92" t="str">
        <f t="shared" si="3"/>
        <v>SEI 007</v>
      </c>
      <c r="B7" s="92" t="s">
        <v>128</v>
      </c>
      <c r="C7" s="101" t="s">
        <v>140</v>
      </c>
      <c r="D7" s="51" t="s">
        <v>24</v>
      </c>
      <c r="E7" s="51" t="s">
        <v>141</v>
      </c>
      <c r="F7" s="53" t="s">
        <v>131</v>
      </c>
      <c r="G7" s="53" t="s">
        <v>132</v>
      </c>
      <c r="H7" s="53">
        <v>15</v>
      </c>
      <c r="I7" s="53">
        <v>504.21533333333332</v>
      </c>
      <c r="J7" s="234" t="s">
        <v>250</v>
      </c>
      <c r="K7" s="53">
        <v>7563.23</v>
      </c>
      <c r="L7" s="53" t="s">
        <v>131</v>
      </c>
      <c r="M7" s="94">
        <v>1311</v>
      </c>
      <c r="N7" s="54">
        <v>161.9</v>
      </c>
      <c r="O7" s="53" t="s">
        <v>131</v>
      </c>
      <c r="P7" s="94">
        <v>1713</v>
      </c>
      <c r="Q7" s="53">
        <v>282.08999999999997</v>
      </c>
      <c r="R7" s="54">
        <v>418.44</v>
      </c>
      <c r="S7" s="54">
        <f t="shared" si="4"/>
        <v>226.89689999999999</v>
      </c>
      <c r="T7" s="53" t="s">
        <v>131</v>
      </c>
      <c r="U7" s="94">
        <v>1712</v>
      </c>
      <c r="V7" s="55">
        <f t="shared" si="5"/>
        <v>645.33690000000001</v>
      </c>
      <c r="W7" s="53"/>
      <c r="X7" s="94"/>
      <c r="Y7" s="55"/>
      <c r="Z7" s="55">
        <f t="shared" si="6"/>
        <v>8652.5568999999996</v>
      </c>
      <c r="AA7" s="53" t="s">
        <v>133</v>
      </c>
      <c r="AB7" s="94">
        <v>1431</v>
      </c>
      <c r="AC7" s="55">
        <f t="shared" si="1"/>
        <v>642.87455</v>
      </c>
      <c r="AD7" s="53" t="s">
        <v>133</v>
      </c>
      <c r="AE7" s="95" t="s">
        <v>134</v>
      </c>
      <c r="AF7" s="54">
        <v>1158.5</v>
      </c>
      <c r="AG7" s="53" t="s">
        <v>133</v>
      </c>
      <c r="AH7" s="95" t="s">
        <v>135</v>
      </c>
      <c r="AI7" s="54">
        <f t="shared" si="7"/>
        <v>1301</v>
      </c>
      <c r="AJ7" s="53" t="s">
        <v>133</v>
      </c>
      <c r="AK7" s="95" t="s">
        <v>136</v>
      </c>
      <c r="AL7" s="54">
        <f>(K7*1%)</f>
        <v>75.632300000000001</v>
      </c>
      <c r="AM7" s="53" t="s">
        <v>133</v>
      </c>
      <c r="AN7" s="95" t="s">
        <v>137</v>
      </c>
      <c r="AO7" s="54">
        <v>0</v>
      </c>
      <c r="AP7" s="53" t="s">
        <v>133</v>
      </c>
      <c r="AQ7" s="95" t="s">
        <v>138</v>
      </c>
      <c r="AR7" s="54">
        <v>0</v>
      </c>
      <c r="AS7" s="55">
        <f t="shared" si="8"/>
        <v>3178.0068500000002</v>
      </c>
      <c r="AT7" s="96">
        <f t="shared" si="2"/>
        <v>5474.5500499999998</v>
      </c>
      <c r="AU7" s="102"/>
      <c r="AV7" s="98"/>
      <c r="AW7" s="99">
        <f t="shared" si="9"/>
        <v>15</v>
      </c>
      <c r="AX7" s="99">
        <f t="shared" si="10"/>
        <v>8652.5568999999996</v>
      </c>
      <c r="AY7" s="100">
        <f t="shared" si="11"/>
        <v>8652.5568999999996</v>
      </c>
      <c r="AZ7" s="100">
        <f>IFERROR(+LOOKUP(AY7,[2]TARIFAS!$A$4:$B$11,[2]TARIFAS!$A$4:$A$11),0)</f>
        <v>5081.41</v>
      </c>
      <c r="BA7" s="100">
        <f t="shared" si="12"/>
        <v>3571.1468999999997</v>
      </c>
      <c r="BB7" s="100">
        <f>IFERROR(+LOOKUP(AY7,[2]TARIFAS!$A$4:$B$11,[2]TARIFAS!$D$4:$D$11),0)</f>
        <v>21.36</v>
      </c>
      <c r="BC7" s="100">
        <f t="shared" si="13"/>
        <v>762.79697783999984</v>
      </c>
      <c r="BD7" s="100">
        <f>IFERROR(+LOOKUP(AY7,[2]TARIFAS!$A$4:$B$11,[2]TARIFAS!$C$4:$C$11),0)</f>
        <v>538.20000000000005</v>
      </c>
      <c r="BE7" s="100">
        <f t="shared" si="14"/>
        <v>1301</v>
      </c>
      <c r="BF7" s="100"/>
      <c r="BG7" s="100"/>
      <c r="BH7" s="100"/>
      <c r="BI7" s="99"/>
    </row>
    <row r="8" spans="1:62" s="57" customFormat="1" ht="30" customHeight="1" x14ac:dyDescent="0.25">
      <c r="A8" s="92" t="str">
        <f t="shared" si="3"/>
        <v>SEI 008</v>
      </c>
      <c r="B8" s="92" t="s">
        <v>128</v>
      </c>
      <c r="C8" s="101" t="s">
        <v>142</v>
      </c>
      <c r="D8" s="51" t="s">
        <v>26</v>
      </c>
      <c r="E8" s="51" t="s">
        <v>130</v>
      </c>
      <c r="F8" s="53" t="s">
        <v>131</v>
      </c>
      <c r="G8" s="53" t="s">
        <v>132</v>
      </c>
      <c r="H8" s="53">
        <v>15</v>
      </c>
      <c r="I8" s="53">
        <v>421.49</v>
      </c>
      <c r="J8" s="234" t="s">
        <v>248</v>
      </c>
      <c r="K8" s="53">
        <v>6322.35</v>
      </c>
      <c r="L8" s="53" t="s">
        <v>131</v>
      </c>
      <c r="M8" s="94">
        <v>1311</v>
      </c>
      <c r="N8" s="54">
        <v>194.28</v>
      </c>
      <c r="O8" s="53" t="s">
        <v>131</v>
      </c>
      <c r="P8" s="94">
        <v>1713</v>
      </c>
      <c r="Q8" s="53">
        <v>351.5</v>
      </c>
      <c r="R8" s="54">
        <v>406.32</v>
      </c>
      <c r="S8" s="54">
        <f t="shared" si="4"/>
        <v>189.6705</v>
      </c>
      <c r="T8" s="53" t="s">
        <v>131</v>
      </c>
      <c r="U8" s="94">
        <v>1712</v>
      </c>
      <c r="V8" s="55">
        <f t="shared" si="5"/>
        <v>595.9905</v>
      </c>
      <c r="W8" s="53"/>
      <c r="X8" s="94"/>
      <c r="Y8" s="55"/>
      <c r="Z8" s="55">
        <f t="shared" si="6"/>
        <v>7464.1205</v>
      </c>
      <c r="AA8" s="53" t="s">
        <v>133</v>
      </c>
      <c r="AB8" s="94">
        <v>1431</v>
      </c>
      <c r="AC8" s="55">
        <f t="shared" si="1"/>
        <v>537.39975000000004</v>
      </c>
      <c r="AD8" s="53" t="s">
        <v>133</v>
      </c>
      <c r="AE8" s="95" t="s">
        <v>134</v>
      </c>
      <c r="AF8" s="54">
        <v>1542</v>
      </c>
      <c r="AG8" s="53" t="s">
        <v>133</v>
      </c>
      <c r="AH8" s="95" t="s">
        <v>135</v>
      </c>
      <c r="AI8" s="54">
        <f t="shared" si="7"/>
        <v>1047.1500000000001</v>
      </c>
      <c r="AJ8" s="53" t="s">
        <v>133</v>
      </c>
      <c r="AK8" s="95" t="s">
        <v>136</v>
      </c>
      <c r="AL8" s="54">
        <f>(K8*1%)</f>
        <v>63.223500000000008</v>
      </c>
      <c r="AM8" s="53" t="s">
        <v>133</v>
      </c>
      <c r="AN8" s="95" t="s">
        <v>137</v>
      </c>
      <c r="AO8" s="54">
        <v>0</v>
      </c>
      <c r="AP8" s="53" t="s">
        <v>133</v>
      </c>
      <c r="AQ8" s="95" t="s">
        <v>138</v>
      </c>
      <c r="AR8" s="54">
        <v>0</v>
      </c>
      <c r="AS8" s="55">
        <f t="shared" si="8"/>
        <v>3189.7732500000002</v>
      </c>
      <c r="AT8" s="96">
        <f t="shared" si="2"/>
        <v>4274.3472499999998</v>
      </c>
      <c r="AU8" s="102"/>
      <c r="AV8" s="98"/>
      <c r="AW8" s="99">
        <f t="shared" si="9"/>
        <v>15</v>
      </c>
      <c r="AX8" s="99">
        <f t="shared" si="10"/>
        <v>7464.1205</v>
      </c>
      <c r="AY8" s="100">
        <f>IFERROR(+AX8/AW8,0)*AW8</f>
        <v>7464.1205</v>
      </c>
      <c r="AZ8" s="100">
        <f>IFERROR(+LOOKUP(AY8,[2]TARIFAS!$A$4:$B$11,[2]TARIFAS!$A$4:$A$11),0)</f>
        <v>5081.41</v>
      </c>
      <c r="BA8" s="100">
        <f t="shared" si="12"/>
        <v>2382.7105000000001</v>
      </c>
      <c r="BB8" s="100">
        <f>IFERROR(+LOOKUP(AY8,[2]TARIFAS!$A$4:$B$11,[2]TARIFAS!$D$4:$D$11),0)</f>
        <v>21.36</v>
      </c>
      <c r="BC8" s="100">
        <f t="shared" si="13"/>
        <v>508.94696280000005</v>
      </c>
      <c r="BD8" s="100">
        <f>IFERROR(+LOOKUP(AY8,[2]TARIFAS!$A$4:$B$11,[2]TARIFAS!$C$4:$C$11),0)</f>
        <v>538.20000000000005</v>
      </c>
      <c r="BE8" s="100">
        <f t="shared" si="14"/>
        <v>1047.1500000000001</v>
      </c>
      <c r="BF8" s="100"/>
      <c r="BG8" s="100"/>
      <c r="BH8" s="100"/>
      <c r="BI8" s="99"/>
    </row>
    <row r="9" spans="1:62" s="57" customFormat="1" ht="30" customHeight="1" x14ac:dyDescent="0.25">
      <c r="A9" s="92" t="str">
        <f t="shared" si="3"/>
        <v>SEI 009</v>
      </c>
      <c r="B9" s="92" t="s">
        <v>128</v>
      </c>
      <c r="C9" s="101" t="s">
        <v>143</v>
      </c>
      <c r="D9" s="51" t="s">
        <v>28</v>
      </c>
      <c r="E9" s="51" t="s">
        <v>141</v>
      </c>
      <c r="F9" s="53" t="s">
        <v>131</v>
      </c>
      <c r="G9" s="53" t="s">
        <v>132</v>
      </c>
      <c r="H9" s="53">
        <v>15</v>
      </c>
      <c r="I9" s="53">
        <v>504.21533333333332</v>
      </c>
      <c r="J9" s="234" t="s">
        <v>250</v>
      </c>
      <c r="K9" s="53">
        <v>7563.23</v>
      </c>
      <c r="L9" s="53" t="s">
        <v>131</v>
      </c>
      <c r="M9" s="94">
        <v>1311</v>
      </c>
      <c r="N9" s="54">
        <v>161.9</v>
      </c>
      <c r="O9" s="53" t="s">
        <v>131</v>
      </c>
      <c r="P9" s="94">
        <v>1713</v>
      </c>
      <c r="Q9" s="53">
        <v>282.08999999999997</v>
      </c>
      <c r="R9" s="54">
        <v>418.44</v>
      </c>
      <c r="S9" s="54">
        <f t="shared" si="4"/>
        <v>226.89689999999999</v>
      </c>
      <c r="T9" s="53" t="s">
        <v>131</v>
      </c>
      <c r="U9" s="94">
        <v>1712</v>
      </c>
      <c r="V9" s="55">
        <f t="shared" si="5"/>
        <v>645.33690000000001</v>
      </c>
      <c r="W9" s="53"/>
      <c r="X9" s="94"/>
      <c r="Y9" s="55"/>
      <c r="Z9" s="55">
        <f t="shared" si="6"/>
        <v>8652.5568999999996</v>
      </c>
      <c r="AA9" s="53" t="s">
        <v>133</v>
      </c>
      <c r="AB9" s="94">
        <v>1431</v>
      </c>
      <c r="AC9" s="55">
        <f t="shared" si="1"/>
        <v>642.87455</v>
      </c>
      <c r="AD9" s="53" t="s">
        <v>133</v>
      </c>
      <c r="AE9" s="95" t="s">
        <v>134</v>
      </c>
      <c r="AF9" s="54">
        <v>0</v>
      </c>
      <c r="AG9" s="53" t="s">
        <v>133</v>
      </c>
      <c r="AH9" s="95" t="s">
        <v>135</v>
      </c>
      <c r="AI9" s="54">
        <f t="shared" si="7"/>
        <v>1301</v>
      </c>
      <c r="AJ9" s="53" t="s">
        <v>133</v>
      </c>
      <c r="AK9" s="95" t="s">
        <v>136</v>
      </c>
      <c r="AL9" s="54">
        <f>(K9*1%)</f>
        <v>75.632300000000001</v>
      </c>
      <c r="AM9" s="53" t="s">
        <v>133</v>
      </c>
      <c r="AN9" s="95" t="s">
        <v>137</v>
      </c>
      <c r="AO9" s="54">
        <v>0</v>
      </c>
      <c r="AP9" s="53" t="s">
        <v>133</v>
      </c>
      <c r="AQ9" s="95" t="s">
        <v>138</v>
      </c>
      <c r="AR9" s="54">
        <v>0</v>
      </c>
      <c r="AS9" s="55">
        <f t="shared" si="8"/>
        <v>2019.50685</v>
      </c>
      <c r="AT9" s="96">
        <f t="shared" si="2"/>
        <v>6633.0500499999998</v>
      </c>
      <c r="AU9" s="102"/>
      <c r="AV9" s="98"/>
      <c r="AW9" s="99">
        <f t="shared" si="9"/>
        <v>15</v>
      </c>
      <c r="AX9" s="99">
        <f t="shared" si="10"/>
        <v>8652.5568999999996</v>
      </c>
      <c r="AY9" s="100">
        <f>IFERROR(+AX9/AW9,0)*AW9</f>
        <v>8652.5568999999996</v>
      </c>
      <c r="AZ9" s="100">
        <f>IFERROR(+LOOKUP(AY9,[2]TARIFAS!$A$4:$B$11,[2]TARIFAS!$A$4:$A$11),0)</f>
        <v>5081.41</v>
      </c>
      <c r="BA9" s="100">
        <f t="shared" si="12"/>
        <v>3571.1468999999997</v>
      </c>
      <c r="BB9" s="100">
        <f>IFERROR(+LOOKUP(AY9,[2]TARIFAS!$A$4:$B$11,[2]TARIFAS!$D$4:$D$11),0)</f>
        <v>21.36</v>
      </c>
      <c r="BC9" s="100">
        <f t="shared" si="13"/>
        <v>762.79697783999984</v>
      </c>
      <c r="BD9" s="100">
        <f>IFERROR(+LOOKUP(AY9,[2]TARIFAS!$A$4:$B$11,[2]TARIFAS!$C$4:$C$11),0)</f>
        <v>538.20000000000005</v>
      </c>
      <c r="BE9" s="100">
        <f t="shared" si="14"/>
        <v>1301</v>
      </c>
      <c r="BF9" s="100"/>
      <c r="BG9" s="100"/>
      <c r="BH9" s="100"/>
      <c r="BI9" s="99"/>
    </row>
    <row r="10" spans="1:62" s="57" customFormat="1" ht="30" customHeight="1" x14ac:dyDescent="0.25">
      <c r="A10" s="92" t="str">
        <f t="shared" si="3"/>
        <v>SEI 010</v>
      </c>
      <c r="B10" s="92" t="s">
        <v>128</v>
      </c>
      <c r="C10" s="101" t="s">
        <v>144</v>
      </c>
      <c r="D10" s="51" t="s">
        <v>30</v>
      </c>
      <c r="E10" s="51" t="s">
        <v>130</v>
      </c>
      <c r="F10" s="53" t="s">
        <v>131</v>
      </c>
      <c r="G10" s="53" t="s">
        <v>132</v>
      </c>
      <c r="H10" s="53">
        <v>15</v>
      </c>
      <c r="I10" s="53">
        <v>421.49</v>
      </c>
      <c r="J10" s="234" t="s">
        <v>250</v>
      </c>
      <c r="K10" s="53">
        <v>6322.35</v>
      </c>
      <c r="L10" s="53" t="s">
        <v>131</v>
      </c>
      <c r="M10" s="94">
        <v>1311</v>
      </c>
      <c r="N10" s="54">
        <v>194.28</v>
      </c>
      <c r="O10" s="53" t="s">
        <v>131</v>
      </c>
      <c r="P10" s="94">
        <v>1713</v>
      </c>
      <c r="Q10" s="53">
        <v>351.5</v>
      </c>
      <c r="R10" s="54">
        <v>406.32</v>
      </c>
      <c r="S10" s="54">
        <f t="shared" si="4"/>
        <v>189.6705</v>
      </c>
      <c r="T10" s="53" t="s">
        <v>131</v>
      </c>
      <c r="U10" s="94">
        <v>1712</v>
      </c>
      <c r="V10" s="55">
        <f t="shared" si="5"/>
        <v>595.9905</v>
      </c>
      <c r="W10" s="53"/>
      <c r="X10" s="94"/>
      <c r="Y10" s="55"/>
      <c r="Z10" s="55">
        <f t="shared" si="6"/>
        <v>7464.1205</v>
      </c>
      <c r="AA10" s="53" t="s">
        <v>133</v>
      </c>
      <c r="AB10" s="94">
        <v>1431</v>
      </c>
      <c r="AC10" s="55">
        <f t="shared" si="1"/>
        <v>537.39975000000004</v>
      </c>
      <c r="AD10" s="53" t="s">
        <v>133</v>
      </c>
      <c r="AE10" s="95" t="s">
        <v>134</v>
      </c>
      <c r="AF10" s="54">
        <v>2108</v>
      </c>
      <c r="AG10" s="53" t="s">
        <v>133</v>
      </c>
      <c r="AH10" s="95" t="s">
        <v>135</v>
      </c>
      <c r="AI10" s="54">
        <f t="shared" si="7"/>
        <v>1047.1500000000001</v>
      </c>
      <c r="AJ10" s="53" t="s">
        <v>133</v>
      </c>
      <c r="AK10" s="95" t="s">
        <v>136</v>
      </c>
      <c r="AL10" s="54">
        <f>(K10*1%)</f>
        <v>63.223500000000008</v>
      </c>
      <c r="AM10" s="53" t="s">
        <v>133</v>
      </c>
      <c r="AN10" s="95" t="s">
        <v>137</v>
      </c>
      <c r="AO10" s="54">
        <v>0</v>
      </c>
      <c r="AP10" s="53" t="s">
        <v>133</v>
      </c>
      <c r="AQ10" s="95" t="s">
        <v>138</v>
      </c>
      <c r="AR10" s="54">
        <v>0</v>
      </c>
      <c r="AS10" s="55">
        <f t="shared" si="8"/>
        <v>3755.7732500000002</v>
      </c>
      <c r="AT10" s="96">
        <f t="shared" si="2"/>
        <v>3708.3472499999998</v>
      </c>
      <c r="AU10" s="102"/>
      <c r="AV10" s="98"/>
      <c r="AW10" s="99">
        <f t="shared" si="9"/>
        <v>15</v>
      </c>
      <c r="AX10" s="99">
        <f t="shared" si="10"/>
        <v>7464.1205</v>
      </c>
      <c r="AY10" s="100">
        <f>IFERROR(+AX10/AW10,0)*AW10</f>
        <v>7464.1205</v>
      </c>
      <c r="AZ10" s="100">
        <f>IFERROR(+LOOKUP(AY10,[2]TARIFAS!$A$4:$B$11,[2]TARIFAS!$A$4:$A$11),0)</f>
        <v>5081.41</v>
      </c>
      <c r="BA10" s="100">
        <f t="shared" si="12"/>
        <v>2382.7105000000001</v>
      </c>
      <c r="BB10" s="100">
        <f>IFERROR(+LOOKUP(AY10,[2]TARIFAS!$A$4:$B$11,[2]TARIFAS!$D$4:$D$11),0)</f>
        <v>21.36</v>
      </c>
      <c r="BC10" s="100">
        <f t="shared" si="13"/>
        <v>508.94696280000005</v>
      </c>
      <c r="BD10" s="100">
        <f>IFERROR(+LOOKUP(AY10,[2]TARIFAS!$A$4:$B$11,[2]TARIFAS!$C$4:$C$11),0)</f>
        <v>538.20000000000005</v>
      </c>
      <c r="BE10" s="100">
        <f t="shared" si="14"/>
        <v>1047.1500000000001</v>
      </c>
      <c r="BF10" s="100"/>
      <c r="BG10" s="100"/>
      <c r="BH10" s="100"/>
      <c r="BI10" s="99"/>
    </row>
    <row r="11" spans="1:62" s="57" customFormat="1" ht="30" customHeight="1" x14ac:dyDescent="0.25">
      <c r="A11" s="92" t="str">
        <f t="shared" si="3"/>
        <v>SEI 013</v>
      </c>
      <c r="B11" s="92" t="s">
        <v>128</v>
      </c>
      <c r="C11" s="101" t="s">
        <v>145</v>
      </c>
      <c r="D11" s="51" t="s">
        <v>33</v>
      </c>
      <c r="E11" s="51" t="s">
        <v>130</v>
      </c>
      <c r="F11" s="53" t="s">
        <v>131</v>
      </c>
      <c r="G11" s="53" t="s">
        <v>132</v>
      </c>
      <c r="H11" s="53">
        <v>15</v>
      </c>
      <c r="I11" s="53">
        <v>325.036</v>
      </c>
      <c r="J11" s="234" t="s">
        <v>251</v>
      </c>
      <c r="K11" s="53">
        <v>4875.54</v>
      </c>
      <c r="L11" s="53" t="s">
        <v>131</v>
      </c>
      <c r="M11" s="94">
        <v>1311</v>
      </c>
      <c r="N11" s="54">
        <v>226.66</v>
      </c>
      <c r="O11" s="53" t="s">
        <v>131</v>
      </c>
      <c r="P11" s="94">
        <v>1713</v>
      </c>
      <c r="Q11" s="53">
        <v>207.91</v>
      </c>
      <c r="R11" s="54">
        <v>371.02</v>
      </c>
      <c r="S11" s="54">
        <f t="shared" si="4"/>
        <v>146.2662</v>
      </c>
      <c r="T11" s="53" t="s">
        <v>131</v>
      </c>
      <c r="U11" s="94">
        <v>1712</v>
      </c>
      <c r="V11" s="55">
        <f t="shared" si="5"/>
        <v>517.28620000000001</v>
      </c>
      <c r="W11" s="53"/>
      <c r="X11" s="94"/>
      <c r="Y11" s="55"/>
      <c r="Z11" s="55">
        <f t="shared" si="6"/>
        <v>5827.3961999999992</v>
      </c>
      <c r="AA11" s="53" t="s">
        <v>133</v>
      </c>
      <c r="AB11" s="94">
        <v>1431</v>
      </c>
      <c r="AC11" s="55">
        <f t="shared" si="1"/>
        <v>414.42090000000002</v>
      </c>
      <c r="AD11" s="53" t="s">
        <v>133</v>
      </c>
      <c r="AE11" s="95" t="s">
        <v>134</v>
      </c>
      <c r="AF11" s="54">
        <v>0</v>
      </c>
      <c r="AG11" s="53" t="s">
        <v>133</v>
      </c>
      <c r="AH11" s="95" t="s">
        <v>135</v>
      </c>
      <c r="AI11" s="54">
        <f t="shared" si="7"/>
        <v>697.54</v>
      </c>
      <c r="AJ11" s="53" t="s">
        <v>133</v>
      </c>
      <c r="AK11" s="95" t="s">
        <v>136</v>
      </c>
      <c r="AL11" s="54">
        <v>0</v>
      </c>
      <c r="AM11" s="53" t="s">
        <v>133</v>
      </c>
      <c r="AN11" s="95" t="s">
        <v>137</v>
      </c>
      <c r="AO11" s="54">
        <v>0</v>
      </c>
      <c r="AP11" s="53" t="s">
        <v>133</v>
      </c>
      <c r="AQ11" s="95" t="s">
        <v>138</v>
      </c>
      <c r="AR11" s="54">
        <v>0</v>
      </c>
      <c r="AS11" s="55">
        <f t="shared" si="8"/>
        <v>1111.9609</v>
      </c>
      <c r="AT11" s="96">
        <f t="shared" si="2"/>
        <v>4715.4352999999992</v>
      </c>
      <c r="AU11" s="102"/>
      <c r="AV11" s="98"/>
      <c r="AW11" s="99">
        <f t="shared" si="9"/>
        <v>15</v>
      </c>
      <c r="AX11" s="99">
        <f t="shared" si="10"/>
        <v>5827.3961999999992</v>
      </c>
      <c r="AY11" s="100">
        <f t="shared" si="11"/>
        <v>5827.3961999999992</v>
      </c>
      <c r="AZ11" s="100">
        <f>IFERROR(+LOOKUP(AY11,[2]TARIFAS!$A$4:$B$11,[2]TARIFAS!$A$4:$A$11),0)</f>
        <v>5081.41</v>
      </c>
      <c r="BA11" s="100">
        <f t="shared" si="12"/>
        <v>745.98619999999937</v>
      </c>
      <c r="BB11" s="100">
        <f>IFERROR(+LOOKUP(AY11,[2]TARIFAS!$A$4:$B$11,[2]TARIFAS!$D$4:$D$11),0)</f>
        <v>21.36</v>
      </c>
      <c r="BC11" s="100">
        <f t="shared" si="13"/>
        <v>159.34265231999987</v>
      </c>
      <c r="BD11" s="100">
        <f>IFERROR(+LOOKUP(AY11,[2]TARIFAS!$A$4:$B$11,[2]TARIFAS!$C$4:$C$11),0)</f>
        <v>538.20000000000005</v>
      </c>
      <c r="BE11" s="100">
        <f t="shared" si="14"/>
        <v>697.54</v>
      </c>
      <c r="BF11" s="100"/>
      <c r="BG11" s="100"/>
      <c r="BH11" s="100"/>
      <c r="BI11" s="99"/>
    </row>
    <row r="12" spans="1:62" s="57" customFormat="1" ht="30" customHeight="1" x14ac:dyDescent="0.25">
      <c r="A12" s="92" t="str">
        <f t="shared" si="3"/>
        <v>SEI 016</v>
      </c>
      <c r="B12" s="92" t="s">
        <v>128</v>
      </c>
      <c r="C12" s="101" t="s">
        <v>146</v>
      </c>
      <c r="D12" s="51" t="s">
        <v>36</v>
      </c>
      <c r="E12" s="51" t="s">
        <v>130</v>
      </c>
      <c r="F12" s="53" t="s">
        <v>131</v>
      </c>
      <c r="G12" s="53" t="s">
        <v>132</v>
      </c>
      <c r="H12" s="53">
        <v>15</v>
      </c>
      <c r="I12" s="53">
        <v>325.036</v>
      </c>
      <c r="J12" s="234" t="s">
        <v>251</v>
      </c>
      <c r="K12" s="53">
        <v>4875.54</v>
      </c>
      <c r="L12" s="53" t="s">
        <v>131</v>
      </c>
      <c r="M12" s="94">
        <v>1311</v>
      </c>
      <c r="N12" s="54">
        <v>194.28</v>
      </c>
      <c r="O12" s="53" t="s">
        <v>131</v>
      </c>
      <c r="P12" s="94">
        <v>1713</v>
      </c>
      <c r="Q12" s="53">
        <v>207.91</v>
      </c>
      <c r="R12" s="54">
        <v>371.02</v>
      </c>
      <c r="S12" s="54">
        <f t="shared" si="4"/>
        <v>146.2662</v>
      </c>
      <c r="T12" s="53" t="s">
        <v>131</v>
      </c>
      <c r="U12" s="94">
        <v>1712</v>
      </c>
      <c r="V12" s="55">
        <f t="shared" si="5"/>
        <v>517.28620000000001</v>
      </c>
      <c r="W12" s="53"/>
      <c r="X12" s="94"/>
      <c r="Y12" s="55"/>
      <c r="Z12" s="55">
        <f t="shared" si="6"/>
        <v>5795.0162</v>
      </c>
      <c r="AA12" s="53" t="s">
        <v>133</v>
      </c>
      <c r="AB12" s="94">
        <v>1431</v>
      </c>
      <c r="AC12" s="55">
        <f t="shared" si="1"/>
        <v>414.42090000000002</v>
      </c>
      <c r="AD12" s="53" t="s">
        <v>133</v>
      </c>
      <c r="AE12" s="95" t="s">
        <v>134</v>
      </c>
      <c r="AF12" s="54">
        <v>0</v>
      </c>
      <c r="AG12" s="53" t="s">
        <v>133</v>
      </c>
      <c r="AH12" s="95" t="s">
        <v>135</v>
      </c>
      <c r="AI12" s="54">
        <f t="shared" si="7"/>
        <v>690.63</v>
      </c>
      <c r="AJ12" s="53" t="s">
        <v>133</v>
      </c>
      <c r="AK12" s="95" t="s">
        <v>136</v>
      </c>
      <c r="AL12" s="54">
        <v>0</v>
      </c>
      <c r="AM12" s="53" t="s">
        <v>133</v>
      </c>
      <c r="AN12" s="95" t="s">
        <v>137</v>
      </c>
      <c r="AO12" s="54">
        <v>0</v>
      </c>
      <c r="AP12" s="53" t="s">
        <v>133</v>
      </c>
      <c r="AQ12" s="95" t="s">
        <v>138</v>
      </c>
      <c r="AR12" s="54">
        <v>0</v>
      </c>
      <c r="AS12" s="55">
        <f t="shared" si="8"/>
        <v>1105.0509</v>
      </c>
      <c r="AT12" s="96">
        <f t="shared" si="2"/>
        <v>4689.9652999999998</v>
      </c>
      <c r="AU12" s="102"/>
      <c r="AV12" s="98"/>
      <c r="AW12" s="99">
        <f t="shared" si="9"/>
        <v>15</v>
      </c>
      <c r="AX12" s="99">
        <f t="shared" si="10"/>
        <v>5795.0162</v>
      </c>
      <c r="AY12" s="100">
        <f t="shared" si="11"/>
        <v>5795.0162</v>
      </c>
      <c r="AZ12" s="100">
        <f>IFERROR(+LOOKUP(AY12,[2]TARIFAS!$A$4:$B$11,[2]TARIFAS!$A$4:$A$11),0)</f>
        <v>5081.41</v>
      </c>
      <c r="BA12" s="100">
        <f t="shared" si="12"/>
        <v>713.60620000000017</v>
      </c>
      <c r="BB12" s="100">
        <f>IFERROR(+LOOKUP(AY12,[2]TARIFAS!$A$4:$B$11,[2]TARIFAS!$D$4:$D$11),0)</f>
        <v>21.36</v>
      </c>
      <c r="BC12" s="100">
        <f t="shared" si="13"/>
        <v>152.42628432000004</v>
      </c>
      <c r="BD12" s="100">
        <f>IFERROR(+LOOKUP(AY12,[2]TARIFAS!$A$4:$B$11,[2]TARIFAS!$C$4:$C$11),0)</f>
        <v>538.20000000000005</v>
      </c>
      <c r="BE12" s="100">
        <f t="shared" si="14"/>
        <v>690.63</v>
      </c>
      <c r="BF12" s="100"/>
      <c r="BG12" s="100"/>
      <c r="BH12" s="100"/>
      <c r="BI12" s="99"/>
    </row>
    <row r="13" spans="1:62" s="57" customFormat="1" ht="30" customHeight="1" x14ac:dyDescent="0.25">
      <c r="A13" s="92" t="str">
        <f t="shared" si="3"/>
        <v>SEI 017</v>
      </c>
      <c r="B13" s="92" t="s">
        <v>128</v>
      </c>
      <c r="C13" s="101" t="s">
        <v>147</v>
      </c>
      <c r="D13" s="51" t="s">
        <v>38</v>
      </c>
      <c r="E13" s="51" t="s">
        <v>130</v>
      </c>
      <c r="F13" s="53" t="s">
        <v>131</v>
      </c>
      <c r="G13" s="53" t="s">
        <v>132</v>
      </c>
      <c r="H13" s="53">
        <v>15</v>
      </c>
      <c r="I13" s="53">
        <v>421.49</v>
      </c>
      <c r="J13" s="234" t="s">
        <v>251</v>
      </c>
      <c r="K13" s="53">
        <v>6322.35</v>
      </c>
      <c r="L13" s="53" t="s">
        <v>131</v>
      </c>
      <c r="M13" s="94">
        <v>1311</v>
      </c>
      <c r="N13" s="54">
        <v>226.66</v>
      </c>
      <c r="O13" s="53" t="s">
        <v>131</v>
      </c>
      <c r="P13" s="94">
        <v>1713</v>
      </c>
      <c r="Q13" s="53">
        <v>351.5</v>
      </c>
      <c r="R13" s="54">
        <v>406.32</v>
      </c>
      <c r="S13" s="54">
        <f t="shared" si="4"/>
        <v>189.6705</v>
      </c>
      <c r="T13" s="53" t="s">
        <v>131</v>
      </c>
      <c r="U13" s="94">
        <v>1712</v>
      </c>
      <c r="V13" s="55">
        <f t="shared" si="5"/>
        <v>595.9905</v>
      </c>
      <c r="W13" s="53"/>
      <c r="X13" s="94"/>
      <c r="Y13" s="55"/>
      <c r="Z13" s="55">
        <f t="shared" si="6"/>
        <v>7496.5005000000001</v>
      </c>
      <c r="AA13" s="53" t="s">
        <v>133</v>
      </c>
      <c r="AB13" s="94">
        <v>1431</v>
      </c>
      <c r="AC13" s="55">
        <f t="shared" si="1"/>
        <v>537.39975000000004</v>
      </c>
      <c r="AD13" s="53" t="s">
        <v>133</v>
      </c>
      <c r="AE13" s="95" t="s">
        <v>134</v>
      </c>
      <c r="AF13" s="54">
        <v>1378.15</v>
      </c>
      <c r="AG13" s="53" t="s">
        <v>133</v>
      </c>
      <c r="AH13" s="95" t="s">
        <v>135</v>
      </c>
      <c r="AI13" s="54">
        <f t="shared" si="7"/>
        <v>1054.06</v>
      </c>
      <c r="AJ13" s="53" t="s">
        <v>133</v>
      </c>
      <c r="AK13" s="95" t="s">
        <v>136</v>
      </c>
      <c r="AL13" s="54">
        <v>0</v>
      </c>
      <c r="AM13" s="53" t="s">
        <v>133</v>
      </c>
      <c r="AN13" s="95" t="s">
        <v>137</v>
      </c>
      <c r="AO13" s="54">
        <v>0</v>
      </c>
      <c r="AP13" s="53" t="s">
        <v>133</v>
      </c>
      <c r="AQ13" s="95" t="s">
        <v>138</v>
      </c>
      <c r="AR13" s="54">
        <v>0</v>
      </c>
      <c r="AS13" s="55">
        <f t="shared" si="8"/>
        <v>2969.6097500000001</v>
      </c>
      <c r="AT13" s="96">
        <f t="shared" si="2"/>
        <v>4526.8907500000005</v>
      </c>
      <c r="AU13" s="102"/>
      <c r="AV13" s="98"/>
      <c r="AW13" s="99">
        <f t="shared" si="9"/>
        <v>15</v>
      </c>
      <c r="AX13" s="99">
        <f t="shared" si="10"/>
        <v>7496.5005000000001</v>
      </c>
      <c r="AY13" s="100">
        <f t="shared" si="11"/>
        <v>7496.5005000000001</v>
      </c>
      <c r="AZ13" s="100">
        <f>IFERROR(+LOOKUP(AY13,[2]TARIFAS!$A$4:$B$11,[2]TARIFAS!$A$4:$A$11),0)</f>
        <v>5081.41</v>
      </c>
      <c r="BA13" s="100">
        <f t="shared" si="12"/>
        <v>2415.0905000000002</v>
      </c>
      <c r="BB13" s="100">
        <f>IFERROR(+LOOKUP(AY13,[2]TARIFAS!$A$4:$B$11,[2]TARIFAS!$D$4:$D$11),0)</f>
        <v>21.36</v>
      </c>
      <c r="BC13" s="100">
        <f t="shared" si="13"/>
        <v>515.86333080000009</v>
      </c>
      <c r="BD13" s="100">
        <f>IFERROR(+LOOKUP(AY13,[2]TARIFAS!$A$4:$B$11,[2]TARIFAS!$C$4:$C$11),0)</f>
        <v>538.20000000000005</v>
      </c>
      <c r="BE13" s="100">
        <f t="shared" si="14"/>
        <v>1054.06</v>
      </c>
      <c r="BF13" s="100"/>
      <c r="BG13" s="100"/>
      <c r="BH13" s="100"/>
      <c r="BI13" s="99"/>
    </row>
    <row r="14" spans="1:62" s="57" customFormat="1" ht="30" customHeight="1" x14ac:dyDescent="0.25">
      <c r="A14" s="92" t="str">
        <f t="shared" si="3"/>
        <v>SEI 030</v>
      </c>
      <c r="B14" s="92" t="s">
        <v>128</v>
      </c>
      <c r="C14" s="101" t="s">
        <v>148</v>
      </c>
      <c r="D14" s="51" t="s">
        <v>40</v>
      </c>
      <c r="E14" s="51" t="s">
        <v>149</v>
      </c>
      <c r="F14" s="53" t="s">
        <v>131</v>
      </c>
      <c r="G14" s="53" t="s">
        <v>132</v>
      </c>
      <c r="H14" s="53">
        <v>15</v>
      </c>
      <c r="I14" s="53">
        <v>1029.4333333333334</v>
      </c>
      <c r="J14" s="234" t="s">
        <v>250</v>
      </c>
      <c r="K14" s="53">
        <v>15441.5</v>
      </c>
      <c r="L14" s="53" t="s">
        <v>131</v>
      </c>
      <c r="M14" s="94">
        <v>1311</v>
      </c>
      <c r="N14" s="54">
        <v>0</v>
      </c>
      <c r="O14" s="53" t="s">
        <v>131</v>
      </c>
      <c r="P14" s="94">
        <v>1713</v>
      </c>
      <c r="Q14" s="54">
        <v>566.5</v>
      </c>
      <c r="R14" s="54">
        <v>835.5</v>
      </c>
      <c r="S14" s="54">
        <f t="shared" si="4"/>
        <v>463.245</v>
      </c>
      <c r="T14" s="53" t="s">
        <v>131</v>
      </c>
      <c r="U14" s="94">
        <v>1712</v>
      </c>
      <c r="V14" s="55">
        <f t="shared" si="5"/>
        <v>1298.7449999999999</v>
      </c>
      <c r="W14" s="53"/>
      <c r="X14" s="94"/>
      <c r="Y14" s="55"/>
      <c r="Z14" s="55">
        <f t="shared" si="6"/>
        <v>17306.744999999999</v>
      </c>
      <c r="AA14" s="53" t="s">
        <v>133</v>
      </c>
      <c r="AB14" s="94">
        <v>1431</v>
      </c>
      <c r="AC14" s="55">
        <f t="shared" si="1"/>
        <v>1312.5275000000001</v>
      </c>
      <c r="AD14" s="53" t="s">
        <v>133</v>
      </c>
      <c r="AE14" s="95" t="s">
        <v>134</v>
      </c>
      <c r="AF14" s="54">
        <v>0</v>
      </c>
      <c r="AG14" s="53" t="s">
        <v>133</v>
      </c>
      <c r="AH14" s="95" t="s">
        <v>135</v>
      </c>
      <c r="AI14" s="54">
        <f t="shared" si="7"/>
        <v>3376.71</v>
      </c>
      <c r="AJ14" s="53" t="s">
        <v>133</v>
      </c>
      <c r="AK14" s="95" t="s">
        <v>136</v>
      </c>
      <c r="AL14" s="54">
        <v>0</v>
      </c>
      <c r="AM14" s="53" t="s">
        <v>133</v>
      </c>
      <c r="AN14" s="95" t="s">
        <v>137</v>
      </c>
      <c r="AO14" s="54">
        <v>0</v>
      </c>
      <c r="AP14" s="53" t="s">
        <v>133</v>
      </c>
      <c r="AQ14" s="95" t="s">
        <v>138</v>
      </c>
      <c r="AR14" s="54">
        <v>0</v>
      </c>
      <c r="AS14" s="55">
        <f t="shared" si="8"/>
        <v>4689.2375000000002</v>
      </c>
      <c r="AT14" s="96">
        <f t="shared" si="2"/>
        <v>12617.5075</v>
      </c>
      <c r="AU14" s="102"/>
      <c r="AV14" s="98"/>
      <c r="AW14" s="99">
        <f t="shared" si="9"/>
        <v>15</v>
      </c>
      <c r="AX14" s="99">
        <f t="shared" si="10"/>
        <v>17306.745000000003</v>
      </c>
      <c r="AY14" s="100">
        <f t="shared" si="11"/>
        <v>17306.745000000003</v>
      </c>
      <c r="AZ14" s="100">
        <f>IFERROR(+LOOKUP(AY14,[2]TARIFAS!$A$4:$B$11,[2]TARIFAS!$A$4:$A$11),0)</f>
        <v>16153.06</v>
      </c>
      <c r="BA14" s="100">
        <f t="shared" si="12"/>
        <v>1153.6850000000031</v>
      </c>
      <c r="BB14" s="100">
        <f>IFERROR(+LOOKUP(AY14,[2]TARIFAS!$A$4:$B$11,[2]TARIFAS!$D$4:$D$11),0)</f>
        <v>30</v>
      </c>
      <c r="BC14" s="100">
        <f t="shared" si="13"/>
        <v>346.10550000000092</v>
      </c>
      <c r="BD14" s="100">
        <f>IFERROR(+LOOKUP(AY14,[2]TARIFAS!$A$4:$B$11,[2]TARIFAS!$C$4:$C$11),0)</f>
        <v>3030.6</v>
      </c>
      <c r="BE14" s="100">
        <f t="shared" si="14"/>
        <v>3376.71</v>
      </c>
      <c r="BF14" s="100"/>
      <c r="BG14" s="100"/>
      <c r="BH14" s="100"/>
      <c r="BI14" s="99"/>
    </row>
    <row r="15" spans="1:62" s="57" customFormat="1" ht="30" customHeight="1" x14ac:dyDescent="0.25">
      <c r="A15" s="92" t="str">
        <f t="shared" si="3"/>
        <v>SEI 034</v>
      </c>
      <c r="B15" s="92" t="s">
        <v>128</v>
      </c>
      <c r="C15" s="101" t="s">
        <v>150</v>
      </c>
      <c r="D15" s="60" t="s">
        <v>43</v>
      </c>
      <c r="E15" s="51" t="s">
        <v>130</v>
      </c>
      <c r="F15" s="53" t="s">
        <v>131</v>
      </c>
      <c r="G15" s="53" t="s">
        <v>132</v>
      </c>
      <c r="H15" s="53">
        <v>15</v>
      </c>
      <c r="I15" s="53">
        <v>325.036</v>
      </c>
      <c r="J15" s="234" t="s">
        <v>250</v>
      </c>
      <c r="K15" s="53">
        <v>4875.54</v>
      </c>
      <c r="L15" s="53" t="s">
        <v>131</v>
      </c>
      <c r="M15" s="94">
        <v>1311</v>
      </c>
      <c r="N15" s="61">
        <v>97.14</v>
      </c>
      <c r="O15" s="53" t="s">
        <v>131</v>
      </c>
      <c r="P15" s="94">
        <v>1713</v>
      </c>
      <c r="Q15" s="103">
        <v>207.91</v>
      </c>
      <c r="R15" s="61">
        <v>371.02</v>
      </c>
      <c r="S15" s="54">
        <f t="shared" si="4"/>
        <v>146.2662</v>
      </c>
      <c r="T15" s="53" t="s">
        <v>131</v>
      </c>
      <c r="U15" s="94">
        <v>1712</v>
      </c>
      <c r="V15" s="55">
        <f t="shared" si="5"/>
        <v>517.28620000000001</v>
      </c>
      <c r="W15" s="53"/>
      <c r="X15" s="94"/>
      <c r="Y15" s="55"/>
      <c r="Z15" s="55">
        <f t="shared" si="6"/>
        <v>5697.8762000000006</v>
      </c>
      <c r="AA15" s="53" t="s">
        <v>133</v>
      </c>
      <c r="AB15" s="94">
        <v>1431</v>
      </c>
      <c r="AC15" s="55">
        <f t="shared" si="1"/>
        <v>414.42090000000002</v>
      </c>
      <c r="AD15" s="53" t="s">
        <v>133</v>
      </c>
      <c r="AE15" s="95" t="s">
        <v>134</v>
      </c>
      <c r="AF15" s="61">
        <v>0</v>
      </c>
      <c r="AG15" s="53" t="s">
        <v>133</v>
      </c>
      <c r="AH15" s="95" t="s">
        <v>135</v>
      </c>
      <c r="AI15" s="54">
        <f t="shared" si="7"/>
        <v>669.88</v>
      </c>
      <c r="AJ15" s="53" t="s">
        <v>133</v>
      </c>
      <c r="AK15" s="95" t="s">
        <v>136</v>
      </c>
      <c r="AL15" s="54">
        <f>(K15*1%)</f>
        <v>48.755400000000002</v>
      </c>
      <c r="AM15" s="53" t="s">
        <v>133</v>
      </c>
      <c r="AN15" s="95" t="s">
        <v>137</v>
      </c>
      <c r="AO15" s="61">
        <v>0</v>
      </c>
      <c r="AP15" s="53" t="s">
        <v>133</v>
      </c>
      <c r="AQ15" s="95" t="s">
        <v>138</v>
      </c>
      <c r="AR15" s="54">
        <v>0</v>
      </c>
      <c r="AS15" s="55">
        <f t="shared" si="8"/>
        <v>1133.0563</v>
      </c>
      <c r="AT15" s="96">
        <f t="shared" si="2"/>
        <v>4564.8199000000004</v>
      </c>
      <c r="AU15" s="104"/>
      <c r="AV15" s="98"/>
      <c r="AW15" s="99">
        <f t="shared" si="9"/>
        <v>15</v>
      </c>
      <c r="AX15" s="99">
        <f t="shared" si="10"/>
        <v>5697.8762000000006</v>
      </c>
      <c r="AY15" s="100">
        <f t="shared" si="11"/>
        <v>5697.8762000000006</v>
      </c>
      <c r="AZ15" s="100">
        <f>IFERROR(+LOOKUP(AY15,[2]TARIFAS!$A$4:$B$11,[2]TARIFAS!$A$4:$A$11),0)</f>
        <v>5081.41</v>
      </c>
      <c r="BA15" s="100">
        <f t="shared" si="12"/>
        <v>616.46620000000075</v>
      </c>
      <c r="BB15" s="100">
        <f>IFERROR(+LOOKUP(AY15,[2]TARIFAS!$A$4:$B$11,[2]TARIFAS!$D$4:$D$11),0)</f>
        <v>21.36</v>
      </c>
      <c r="BC15" s="100">
        <f t="shared" si="13"/>
        <v>131.67718032000016</v>
      </c>
      <c r="BD15" s="100">
        <f>IFERROR(+LOOKUP(AY15,[2]TARIFAS!$A$4:$B$11,[2]TARIFAS!$C$4:$C$11),0)</f>
        <v>538.20000000000005</v>
      </c>
      <c r="BE15" s="100">
        <f t="shared" si="14"/>
        <v>669.88</v>
      </c>
      <c r="BF15" s="100"/>
      <c r="BG15" s="100"/>
      <c r="BH15" s="100"/>
      <c r="BI15" s="99"/>
    </row>
    <row r="16" spans="1:62" s="57" customFormat="1" ht="30" customHeight="1" x14ac:dyDescent="0.25">
      <c r="A16" s="92" t="str">
        <f t="shared" si="3"/>
        <v>SEI 040</v>
      </c>
      <c r="B16" s="92" t="s">
        <v>128</v>
      </c>
      <c r="C16" s="101" t="s">
        <v>151</v>
      </c>
      <c r="D16" s="51" t="s">
        <v>46</v>
      </c>
      <c r="E16" s="51" t="s">
        <v>130</v>
      </c>
      <c r="F16" s="53" t="s">
        <v>131</v>
      </c>
      <c r="G16" s="53" t="s">
        <v>132</v>
      </c>
      <c r="H16" s="53">
        <v>15</v>
      </c>
      <c r="I16" s="53">
        <v>421.49</v>
      </c>
      <c r="J16" s="234" t="s">
        <v>250</v>
      </c>
      <c r="K16" s="53">
        <v>6322.35</v>
      </c>
      <c r="L16" s="53" t="s">
        <v>131</v>
      </c>
      <c r="M16" s="94">
        <v>1311</v>
      </c>
      <c r="N16" s="54">
        <v>97.14</v>
      </c>
      <c r="O16" s="53" t="s">
        <v>131</v>
      </c>
      <c r="P16" s="94">
        <v>1713</v>
      </c>
      <c r="Q16" s="53">
        <v>351.5</v>
      </c>
      <c r="R16" s="54">
        <v>406.32</v>
      </c>
      <c r="S16" s="54">
        <f t="shared" si="4"/>
        <v>189.6705</v>
      </c>
      <c r="T16" s="53" t="s">
        <v>131</v>
      </c>
      <c r="U16" s="94">
        <v>1712</v>
      </c>
      <c r="V16" s="55">
        <f t="shared" si="5"/>
        <v>595.9905</v>
      </c>
      <c r="W16" s="53"/>
      <c r="X16" s="94"/>
      <c r="Y16" s="55"/>
      <c r="Z16" s="55">
        <f t="shared" si="6"/>
        <v>7366.9805000000006</v>
      </c>
      <c r="AA16" s="53" t="s">
        <v>133</v>
      </c>
      <c r="AB16" s="94">
        <v>1431</v>
      </c>
      <c r="AC16" s="55">
        <f t="shared" si="1"/>
        <v>537.39975000000004</v>
      </c>
      <c r="AD16" s="53" t="s">
        <v>133</v>
      </c>
      <c r="AE16" s="95" t="s">
        <v>134</v>
      </c>
      <c r="AF16" s="54">
        <v>574</v>
      </c>
      <c r="AG16" s="53" t="s">
        <v>133</v>
      </c>
      <c r="AH16" s="95" t="s">
        <v>135</v>
      </c>
      <c r="AI16" s="54">
        <f t="shared" si="7"/>
        <v>1026.4000000000001</v>
      </c>
      <c r="AJ16" s="53" t="s">
        <v>133</v>
      </c>
      <c r="AK16" s="95" t="s">
        <v>136</v>
      </c>
      <c r="AL16" s="54">
        <f>(K16*1%)</f>
        <v>63.223500000000008</v>
      </c>
      <c r="AM16" s="53" t="s">
        <v>133</v>
      </c>
      <c r="AN16" s="95" t="s">
        <v>137</v>
      </c>
      <c r="AO16" s="54">
        <v>0</v>
      </c>
      <c r="AP16" s="53" t="s">
        <v>133</v>
      </c>
      <c r="AQ16" s="95" t="s">
        <v>138</v>
      </c>
      <c r="AR16" s="54">
        <v>0</v>
      </c>
      <c r="AS16" s="55">
        <f t="shared" si="8"/>
        <v>2201.0232500000002</v>
      </c>
      <c r="AT16" s="96">
        <f t="shared" si="2"/>
        <v>5165.9572500000004</v>
      </c>
      <c r="AU16" s="102"/>
      <c r="AV16" s="98"/>
      <c r="AW16" s="99">
        <f t="shared" si="9"/>
        <v>15</v>
      </c>
      <c r="AX16" s="99">
        <f t="shared" si="10"/>
        <v>7366.9805000000006</v>
      </c>
      <c r="AY16" s="100">
        <f t="shared" si="11"/>
        <v>7366.9805000000006</v>
      </c>
      <c r="AZ16" s="100">
        <f>IFERROR(+LOOKUP(AY16,[2]TARIFAS!$A$4:$B$11,[2]TARIFAS!$A$4:$A$11),0)</f>
        <v>5081.41</v>
      </c>
      <c r="BA16" s="100">
        <f t="shared" si="12"/>
        <v>2285.5705000000007</v>
      </c>
      <c r="BB16" s="100">
        <f>IFERROR(+LOOKUP(AY16,[2]TARIFAS!$A$4:$B$11,[2]TARIFAS!$D$4:$D$11),0)</f>
        <v>21.36</v>
      </c>
      <c r="BC16" s="100">
        <f t="shared" si="13"/>
        <v>488.19785880000018</v>
      </c>
      <c r="BD16" s="100">
        <f>IFERROR(+LOOKUP(AY16,[2]TARIFAS!$A$4:$B$11,[2]TARIFAS!$C$4:$C$11),0)</f>
        <v>538.20000000000005</v>
      </c>
      <c r="BE16" s="100">
        <f t="shared" si="14"/>
        <v>1026.4000000000001</v>
      </c>
      <c r="BF16" s="100"/>
      <c r="BG16" s="100"/>
      <c r="BH16" s="100"/>
      <c r="BI16" s="99"/>
    </row>
    <row r="17" spans="1:61" s="57" customFormat="1" ht="30" customHeight="1" x14ac:dyDescent="0.25">
      <c r="A17" s="92" t="str">
        <f t="shared" si="3"/>
        <v>SEI 048</v>
      </c>
      <c r="B17" s="92" t="s">
        <v>128</v>
      </c>
      <c r="C17" s="101" t="s">
        <v>152</v>
      </c>
      <c r="D17" s="52" t="s">
        <v>48</v>
      </c>
      <c r="E17" s="51" t="s">
        <v>130</v>
      </c>
      <c r="F17" s="53" t="s">
        <v>131</v>
      </c>
      <c r="G17" s="53" t="s">
        <v>132</v>
      </c>
      <c r="H17" s="53">
        <v>15</v>
      </c>
      <c r="I17" s="53">
        <v>421.49</v>
      </c>
      <c r="J17" s="234" t="s">
        <v>251</v>
      </c>
      <c r="K17" s="53">
        <v>6322.35</v>
      </c>
      <c r="L17" s="53" t="s">
        <v>131</v>
      </c>
      <c r="M17" s="94">
        <v>1311</v>
      </c>
      <c r="N17" s="54">
        <v>97.14</v>
      </c>
      <c r="O17" s="53" t="s">
        <v>131</v>
      </c>
      <c r="P17" s="94">
        <v>1713</v>
      </c>
      <c r="Q17" s="53">
        <v>351.5</v>
      </c>
      <c r="R17" s="54">
        <v>406.32</v>
      </c>
      <c r="S17" s="54">
        <f t="shared" si="4"/>
        <v>189.6705</v>
      </c>
      <c r="T17" s="53" t="s">
        <v>131</v>
      </c>
      <c r="U17" s="94">
        <v>1712</v>
      </c>
      <c r="V17" s="55">
        <f t="shared" si="5"/>
        <v>595.9905</v>
      </c>
      <c r="W17" s="53"/>
      <c r="X17" s="94"/>
      <c r="Y17" s="55"/>
      <c r="Z17" s="55">
        <f t="shared" si="6"/>
        <v>7366.9805000000006</v>
      </c>
      <c r="AA17" s="53" t="s">
        <v>133</v>
      </c>
      <c r="AB17" s="94">
        <v>1431</v>
      </c>
      <c r="AC17" s="55">
        <v>537.4</v>
      </c>
      <c r="AD17" s="53" t="s">
        <v>133</v>
      </c>
      <c r="AE17" s="95" t="s">
        <v>134</v>
      </c>
      <c r="AF17" s="54">
        <v>0</v>
      </c>
      <c r="AG17" s="53" t="s">
        <v>133</v>
      </c>
      <c r="AH17" s="95" t="s">
        <v>135</v>
      </c>
      <c r="AI17" s="54">
        <f t="shared" si="7"/>
        <v>1026.4000000000001</v>
      </c>
      <c r="AJ17" s="53" t="s">
        <v>133</v>
      </c>
      <c r="AK17" s="95" t="s">
        <v>136</v>
      </c>
      <c r="AL17" s="54">
        <f>(K17*1%)</f>
        <v>63.223500000000008</v>
      </c>
      <c r="AM17" s="53" t="s">
        <v>133</v>
      </c>
      <c r="AN17" s="95" t="s">
        <v>137</v>
      </c>
      <c r="AO17" s="54">
        <v>0</v>
      </c>
      <c r="AP17" s="53" t="s">
        <v>133</v>
      </c>
      <c r="AQ17" s="95" t="s">
        <v>138</v>
      </c>
      <c r="AR17" s="54">
        <v>0</v>
      </c>
      <c r="AS17" s="55">
        <f t="shared" si="8"/>
        <v>1627.0235000000002</v>
      </c>
      <c r="AT17" s="96">
        <f t="shared" si="2"/>
        <v>5739.9570000000003</v>
      </c>
      <c r="AU17" s="102"/>
      <c r="AV17" s="98"/>
      <c r="AW17" s="99">
        <f t="shared" si="9"/>
        <v>15</v>
      </c>
      <c r="AX17" s="99">
        <f t="shared" si="10"/>
        <v>7366.9805000000006</v>
      </c>
      <c r="AY17" s="100">
        <f t="shared" si="11"/>
        <v>7366.9805000000006</v>
      </c>
      <c r="AZ17" s="100">
        <f>IFERROR(+LOOKUP(AY17,[2]TARIFAS!$A$4:$B$11,[2]TARIFAS!$A$4:$A$11),0)</f>
        <v>5081.41</v>
      </c>
      <c r="BA17" s="100">
        <f t="shared" si="12"/>
        <v>2285.5705000000007</v>
      </c>
      <c r="BB17" s="100">
        <f>IFERROR(+LOOKUP(AY17,[2]TARIFAS!$A$4:$B$11,[2]TARIFAS!$D$4:$D$11),0)</f>
        <v>21.36</v>
      </c>
      <c r="BC17" s="100">
        <f t="shared" si="13"/>
        <v>488.19785880000018</v>
      </c>
      <c r="BD17" s="100">
        <f>IFERROR(+LOOKUP(AY17,[2]TARIFAS!$A$4:$B$11,[2]TARIFAS!$C$4:$C$11),0)</f>
        <v>538.20000000000005</v>
      </c>
      <c r="BE17" s="100">
        <f t="shared" si="14"/>
        <v>1026.4000000000001</v>
      </c>
      <c r="BF17" s="100"/>
      <c r="BG17" s="100"/>
      <c r="BH17" s="100"/>
      <c r="BI17" s="99"/>
    </row>
    <row r="18" spans="1:61" s="57" customFormat="1" ht="30" customHeight="1" x14ac:dyDescent="0.25">
      <c r="A18" s="92" t="str">
        <f t="shared" si="3"/>
        <v>SEI 050</v>
      </c>
      <c r="B18" s="92" t="s">
        <v>128</v>
      </c>
      <c r="C18" s="101" t="s">
        <v>153</v>
      </c>
      <c r="D18" s="52" t="s">
        <v>50</v>
      </c>
      <c r="E18" s="51" t="s">
        <v>149</v>
      </c>
      <c r="F18" s="53" t="s">
        <v>131</v>
      </c>
      <c r="G18" s="53" t="s">
        <v>132</v>
      </c>
      <c r="H18" s="53">
        <v>15</v>
      </c>
      <c r="I18" s="53">
        <v>1029.4333333333334</v>
      </c>
      <c r="J18" s="235" t="s">
        <v>251</v>
      </c>
      <c r="K18" s="53">
        <v>15441.5</v>
      </c>
      <c r="L18" s="53" t="s">
        <v>131</v>
      </c>
      <c r="M18" s="94">
        <v>1311</v>
      </c>
      <c r="N18" s="54">
        <v>97.14</v>
      </c>
      <c r="O18" s="53" t="s">
        <v>131</v>
      </c>
      <c r="P18" s="94">
        <v>1713</v>
      </c>
      <c r="Q18" s="53">
        <v>566.5</v>
      </c>
      <c r="R18" s="54">
        <v>835.5</v>
      </c>
      <c r="S18" s="54">
        <f t="shared" si="4"/>
        <v>463.245</v>
      </c>
      <c r="T18" s="53" t="s">
        <v>131</v>
      </c>
      <c r="U18" s="94">
        <v>1712</v>
      </c>
      <c r="V18" s="55">
        <f t="shared" si="5"/>
        <v>1298.7449999999999</v>
      </c>
      <c r="W18" s="53"/>
      <c r="X18" s="94"/>
      <c r="Y18" s="55"/>
      <c r="Z18" s="55">
        <f t="shared" si="6"/>
        <v>17403.884999999998</v>
      </c>
      <c r="AA18" s="53" t="s">
        <v>133</v>
      </c>
      <c r="AB18" s="94">
        <v>1431</v>
      </c>
      <c r="AC18" s="55">
        <f>(K18*8.5%)</f>
        <v>1312.5275000000001</v>
      </c>
      <c r="AD18" s="53" t="s">
        <v>133</v>
      </c>
      <c r="AE18" s="95" t="s">
        <v>134</v>
      </c>
      <c r="AF18" s="54">
        <v>3953.67</v>
      </c>
      <c r="AG18" s="53" t="s">
        <v>133</v>
      </c>
      <c r="AH18" s="95" t="s">
        <v>135</v>
      </c>
      <c r="AI18" s="54">
        <f t="shared" si="7"/>
        <v>3405.85</v>
      </c>
      <c r="AJ18" s="53" t="s">
        <v>133</v>
      </c>
      <c r="AK18" s="95" t="s">
        <v>136</v>
      </c>
      <c r="AL18" s="54">
        <v>0</v>
      </c>
      <c r="AM18" s="53" t="s">
        <v>133</v>
      </c>
      <c r="AN18" s="95" t="s">
        <v>137</v>
      </c>
      <c r="AO18" s="54">
        <v>0</v>
      </c>
      <c r="AP18" s="53" t="s">
        <v>133</v>
      </c>
      <c r="AQ18" s="95" t="s">
        <v>138</v>
      </c>
      <c r="AR18" s="54">
        <v>0</v>
      </c>
      <c r="AS18" s="55">
        <f t="shared" si="8"/>
        <v>8672.0475000000006</v>
      </c>
      <c r="AT18" s="96">
        <f t="shared" si="2"/>
        <v>8731.8374999999978</v>
      </c>
      <c r="AU18" s="102"/>
      <c r="AV18" s="98"/>
      <c r="AW18" s="99">
        <f t="shared" si="9"/>
        <v>15</v>
      </c>
      <c r="AX18" s="99">
        <f t="shared" si="10"/>
        <v>17403.885000000002</v>
      </c>
      <c r="AY18" s="100">
        <f t="shared" si="11"/>
        <v>17403.885000000002</v>
      </c>
      <c r="AZ18" s="100">
        <f>IFERROR(+LOOKUP(AY18,[2]TARIFAS!$A$4:$B$11,[2]TARIFAS!$A$4:$A$11),0)</f>
        <v>16153.06</v>
      </c>
      <c r="BA18" s="100">
        <f t="shared" si="12"/>
        <v>1250.8250000000025</v>
      </c>
      <c r="BB18" s="100">
        <f>IFERROR(+LOOKUP(AY18,[2]TARIFAS!$A$4:$B$11,[2]TARIFAS!$D$4:$D$11),0)</f>
        <v>30</v>
      </c>
      <c r="BC18" s="100">
        <f t="shared" si="13"/>
        <v>375.24750000000074</v>
      </c>
      <c r="BD18" s="100">
        <f>IFERROR(+LOOKUP(AY18,[2]TARIFAS!$A$4:$B$11,[2]TARIFAS!$C$4:$C$11),0)</f>
        <v>3030.6</v>
      </c>
      <c r="BE18" s="100">
        <f t="shared" si="14"/>
        <v>3405.85</v>
      </c>
      <c r="BF18" s="100"/>
      <c r="BG18" s="100"/>
      <c r="BH18" s="100"/>
      <c r="BI18" s="99"/>
    </row>
    <row r="19" spans="1:61" s="57" customFormat="1" ht="30" customHeight="1" x14ac:dyDescent="0.25">
      <c r="A19" s="92" t="str">
        <f t="shared" si="3"/>
        <v>SEI 053</v>
      </c>
      <c r="B19" s="92" t="s">
        <v>128</v>
      </c>
      <c r="C19" s="101" t="s">
        <v>154</v>
      </c>
      <c r="D19" s="51" t="s">
        <v>52</v>
      </c>
      <c r="E19" s="51" t="s">
        <v>141</v>
      </c>
      <c r="F19" s="53" t="s">
        <v>131</v>
      </c>
      <c r="G19" s="53" t="s">
        <v>132</v>
      </c>
      <c r="H19" s="53">
        <v>15</v>
      </c>
      <c r="I19" s="53">
        <v>504.21533333333332</v>
      </c>
      <c r="J19" s="234" t="s">
        <v>253</v>
      </c>
      <c r="K19" s="53">
        <v>7563.23</v>
      </c>
      <c r="L19" s="53" t="s">
        <v>131</v>
      </c>
      <c r="M19" s="94">
        <v>1311</v>
      </c>
      <c r="N19" s="54">
        <v>97.14</v>
      </c>
      <c r="O19" s="53" t="s">
        <v>131</v>
      </c>
      <c r="P19" s="94">
        <v>1713</v>
      </c>
      <c r="Q19" s="54">
        <v>282.08999999999997</v>
      </c>
      <c r="R19" s="54">
        <v>418.44</v>
      </c>
      <c r="S19" s="54">
        <f t="shared" si="4"/>
        <v>226.89689999999999</v>
      </c>
      <c r="T19" s="53" t="s">
        <v>131</v>
      </c>
      <c r="U19" s="94">
        <v>1712</v>
      </c>
      <c r="V19" s="55">
        <f t="shared" si="5"/>
        <v>645.33690000000001</v>
      </c>
      <c r="W19" s="53"/>
      <c r="X19" s="94"/>
      <c r="Y19" s="55"/>
      <c r="Z19" s="55">
        <f t="shared" si="6"/>
        <v>8587.7968999999994</v>
      </c>
      <c r="AA19" s="53" t="s">
        <v>133</v>
      </c>
      <c r="AB19" s="94">
        <v>1431</v>
      </c>
      <c r="AC19" s="55">
        <f>(K19*8.5%)</f>
        <v>642.87455</v>
      </c>
      <c r="AD19" s="53" t="s">
        <v>133</v>
      </c>
      <c r="AE19" s="95" t="s">
        <v>134</v>
      </c>
      <c r="AF19" s="54">
        <f>503.96+10.13+3529.12+151.2</f>
        <v>4194.41</v>
      </c>
      <c r="AG19" s="53" t="s">
        <v>133</v>
      </c>
      <c r="AH19" s="95" t="s">
        <v>135</v>
      </c>
      <c r="AI19" s="54">
        <f t="shared" si="7"/>
        <v>1287.1600000000001</v>
      </c>
      <c r="AJ19" s="53" t="s">
        <v>133</v>
      </c>
      <c r="AK19" s="95" t="s">
        <v>136</v>
      </c>
      <c r="AL19" s="54">
        <f>(K19*1%)</f>
        <v>75.632300000000001</v>
      </c>
      <c r="AM19" s="53" t="s">
        <v>133</v>
      </c>
      <c r="AN19" s="95" t="s">
        <v>137</v>
      </c>
      <c r="AO19" s="54">
        <v>0</v>
      </c>
      <c r="AP19" s="53" t="s">
        <v>133</v>
      </c>
      <c r="AQ19" s="95" t="s">
        <v>138</v>
      </c>
      <c r="AR19" s="54">
        <v>0</v>
      </c>
      <c r="AS19" s="55">
        <f t="shared" si="8"/>
        <v>6200.0768500000004</v>
      </c>
      <c r="AT19" s="96">
        <f t="shared" si="2"/>
        <v>2387.720049999999</v>
      </c>
      <c r="AU19" s="102"/>
      <c r="AV19" s="98"/>
      <c r="AW19" s="99">
        <f t="shared" si="9"/>
        <v>15</v>
      </c>
      <c r="AX19" s="99">
        <f t="shared" si="10"/>
        <v>8587.7968999999994</v>
      </c>
      <c r="AY19" s="100">
        <f t="shared" si="11"/>
        <v>8587.7968999999994</v>
      </c>
      <c r="AZ19" s="100">
        <f>IFERROR(+LOOKUP(AY19,[2]TARIFAS!$A$4:$B$11,[2]TARIFAS!$A$4:$A$11),0)</f>
        <v>5081.41</v>
      </c>
      <c r="BA19" s="100">
        <f t="shared" si="12"/>
        <v>3506.3868999999995</v>
      </c>
      <c r="BB19" s="100">
        <f>IFERROR(+LOOKUP(AY19,[2]TARIFAS!$A$4:$B$11,[2]TARIFAS!$D$4:$D$11),0)</f>
        <v>21.36</v>
      </c>
      <c r="BC19" s="100">
        <f t="shared" si="13"/>
        <v>748.96424183999989</v>
      </c>
      <c r="BD19" s="100">
        <f>IFERROR(+LOOKUP(AY19,[2]TARIFAS!$A$4:$B$11,[2]TARIFAS!$C$4:$C$11),0)</f>
        <v>538.20000000000005</v>
      </c>
      <c r="BE19" s="100">
        <f t="shared" si="14"/>
        <v>1287.1600000000001</v>
      </c>
      <c r="BF19" s="100"/>
      <c r="BG19" s="100"/>
      <c r="BH19" s="100"/>
      <c r="BI19" s="99"/>
    </row>
    <row r="20" spans="1:61" s="57" customFormat="1" ht="30" customHeight="1" x14ac:dyDescent="0.25">
      <c r="A20" s="92" t="str">
        <f t="shared" si="3"/>
        <v>SEI 056</v>
      </c>
      <c r="B20" s="92" t="s">
        <v>128</v>
      </c>
      <c r="C20" s="101" t="s">
        <v>155</v>
      </c>
      <c r="D20" s="51" t="s">
        <v>54</v>
      </c>
      <c r="E20" s="51" t="s">
        <v>130</v>
      </c>
      <c r="F20" s="53" t="s">
        <v>131</v>
      </c>
      <c r="G20" s="53" t="s">
        <v>132</v>
      </c>
      <c r="H20" s="53">
        <v>15</v>
      </c>
      <c r="I20" s="53">
        <v>421.49</v>
      </c>
      <c r="J20" s="234" t="s">
        <v>249</v>
      </c>
      <c r="K20" s="53">
        <v>6322.35</v>
      </c>
      <c r="L20" s="53" t="s">
        <v>131</v>
      </c>
      <c r="M20" s="94">
        <v>1311</v>
      </c>
      <c r="N20" s="54">
        <v>64.760000000000005</v>
      </c>
      <c r="O20" s="53" t="s">
        <v>131</v>
      </c>
      <c r="P20" s="94">
        <v>1713</v>
      </c>
      <c r="Q20" s="54">
        <v>351.5</v>
      </c>
      <c r="R20" s="54">
        <v>406.32</v>
      </c>
      <c r="S20" s="54">
        <f t="shared" si="4"/>
        <v>189.6705</v>
      </c>
      <c r="T20" s="53" t="s">
        <v>131</v>
      </c>
      <c r="U20" s="94">
        <v>1712</v>
      </c>
      <c r="V20" s="55">
        <f t="shared" si="5"/>
        <v>595.9905</v>
      </c>
      <c r="W20" s="53"/>
      <c r="X20" s="94"/>
      <c r="Y20" s="55"/>
      <c r="Z20" s="55">
        <f t="shared" si="6"/>
        <v>7334.6005000000005</v>
      </c>
      <c r="AA20" s="53" t="s">
        <v>133</v>
      </c>
      <c r="AB20" s="94">
        <v>1431</v>
      </c>
      <c r="AC20" s="55">
        <f>(K20*8.5%)</f>
        <v>537.39975000000004</v>
      </c>
      <c r="AD20" s="53" t="s">
        <v>133</v>
      </c>
      <c r="AE20" s="95" t="s">
        <v>134</v>
      </c>
      <c r="AF20" s="54">
        <v>315</v>
      </c>
      <c r="AG20" s="53" t="s">
        <v>133</v>
      </c>
      <c r="AH20" s="95" t="s">
        <v>135</v>
      </c>
      <c r="AI20" s="54">
        <f t="shared" si="7"/>
        <v>1019.48</v>
      </c>
      <c r="AJ20" s="53" t="s">
        <v>133</v>
      </c>
      <c r="AK20" s="95" t="s">
        <v>136</v>
      </c>
      <c r="AL20" s="54">
        <f>(K20*1%)</f>
        <v>63.223500000000008</v>
      </c>
      <c r="AM20" s="53" t="s">
        <v>133</v>
      </c>
      <c r="AN20" s="95" t="s">
        <v>137</v>
      </c>
      <c r="AO20" s="54">
        <v>0</v>
      </c>
      <c r="AP20" s="53" t="s">
        <v>133</v>
      </c>
      <c r="AQ20" s="95" t="s">
        <v>138</v>
      </c>
      <c r="AR20" s="54">
        <v>0</v>
      </c>
      <c r="AS20" s="55">
        <f t="shared" si="8"/>
        <v>1935.1032500000001</v>
      </c>
      <c r="AT20" s="96">
        <f t="shared" si="2"/>
        <v>5399.4972500000003</v>
      </c>
      <c r="AU20" s="102"/>
      <c r="AV20" s="98"/>
      <c r="AW20" s="99">
        <f t="shared" si="9"/>
        <v>15</v>
      </c>
      <c r="AX20" s="99">
        <f t="shared" si="10"/>
        <v>7334.6005000000005</v>
      </c>
      <c r="AY20" s="100">
        <f t="shared" si="11"/>
        <v>7334.6005000000005</v>
      </c>
      <c r="AZ20" s="100">
        <f>IFERROR(+LOOKUP(AY20,[2]TARIFAS!$A$4:$B$11,[2]TARIFAS!$A$4:$A$11),0)</f>
        <v>5081.41</v>
      </c>
      <c r="BA20" s="100">
        <f t="shared" si="12"/>
        <v>2253.1905000000006</v>
      </c>
      <c r="BB20" s="100">
        <f>IFERROR(+LOOKUP(AY20,[2]TARIFAS!$A$4:$B$11,[2]TARIFAS!$D$4:$D$11),0)</f>
        <v>21.36</v>
      </c>
      <c r="BC20" s="100">
        <f t="shared" si="13"/>
        <v>481.28149080000009</v>
      </c>
      <c r="BD20" s="100">
        <f>IFERROR(+LOOKUP(AY20,[2]TARIFAS!$A$4:$B$11,[2]TARIFAS!$C$4:$C$11),0)</f>
        <v>538.20000000000005</v>
      </c>
      <c r="BE20" s="100">
        <f t="shared" si="14"/>
        <v>1019.48</v>
      </c>
      <c r="BF20" s="100"/>
      <c r="BG20" s="100"/>
      <c r="BH20" s="100"/>
      <c r="BI20" s="99"/>
    </row>
    <row r="21" spans="1:61" s="57" customFormat="1" ht="30" customHeight="1" x14ac:dyDescent="0.25">
      <c r="A21" s="92" t="str">
        <f t="shared" si="3"/>
        <v>SEI 061</v>
      </c>
      <c r="B21" s="92" t="s">
        <v>128</v>
      </c>
      <c r="C21" s="101" t="s">
        <v>156</v>
      </c>
      <c r="D21" s="51" t="s">
        <v>58</v>
      </c>
      <c r="E21" s="51" t="s">
        <v>130</v>
      </c>
      <c r="F21" s="53" t="s">
        <v>131</v>
      </c>
      <c r="G21" s="53" t="s">
        <v>132</v>
      </c>
      <c r="H21" s="53">
        <v>15</v>
      </c>
      <c r="I21" s="53">
        <v>353.488</v>
      </c>
      <c r="J21" s="236" t="s">
        <v>253</v>
      </c>
      <c r="K21" s="53">
        <v>5302.32</v>
      </c>
      <c r="L21" s="53" t="s">
        <v>131</v>
      </c>
      <c r="M21" s="94">
        <v>1311</v>
      </c>
      <c r="N21" s="54">
        <v>64.760000000000005</v>
      </c>
      <c r="O21" s="53" t="s">
        <v>131</v>
      </c>
      <c r="P21" s="94">
        <v>1713</v>
      </c>
      <c r="Q21" s="54">
        <v>211.44</v>
      </c>
      <c r="R21" s="54">
        <v>378.6</v>
      </c>
      <c r="S21" s="54">
        <f t="shared" si="4"/>
        <v>159.06959999999998</v>
      </c>
      <c r="T21" s="53" t="s">
        <v>131</v>
      </c>
      <c r="U21" s="94">
        <v>1712</v>
      </c>
      <c r="V21" s="55">
        <f t="shared" si="5"/>
        <v>537.66959999999995</v>
      </c>
      <c r="W21" s="53"/>
      <c r="X21" s="94"/>
      <c r="Y21" s="55"/>
      <c r="Z21" s="55">
        <f t="shared" si="6"/>
        <v>6116.1895999999997</v>
      </c>
      <c r="AA21" s="53" t="s">
        <v>133</v>
      </c>
      <c r="AB21" s="94">
        <v>1431</v>
      </c>
      <c r="AC21" s="55">
        <v>450.7</v>
      </c>
      <c r="AD21" s="53" t="s">
        <v>133</v>
      </c>
      <c r="AE21" s="95" t="s">
        <v>134</v>
      </c>
      <c r="AF21" s="54">
        <v>0</v>
      </c>
      <c r="AG21" s="53" t="s">
        <v>133</v>
      </c>
      <c r="AH21" s="95" t="s">
        <v>135</v>
      </c>
      <c r="AI21" s="54">
        <f t="shared" si="7"/>
        <v>759.23</v>
      </c>
      <c r="AJ21" s="53" t="s">
        <v>133</v>
      </c>
      <c r="AK21" s="95" t="s">
        <v>136</v>
      </c>
      <c r="AL21" s="54">
        <f>(K21*1%)</f>
        <v>53.023199999999996</v>
      </c>
      <c r="AM21" s="53" t="s">
        <v>133</v>
      </c>
      <c r="AN21" s="95" t="s">
        <v>137</v>
      </c>
      <c r="AO21" s="54">
        <v>0</v>
      </c>
      <c r="AP21" s="53" t="s">
        <v>133</v>
      </c>
      <c r="AQ21" s="95" t="s">
        <v>138</v>
      </c>
      <c r="AR21" s="54">
        <v>0</v>
      </c>
      <c r="AS21" s="55">
        <f t="shared" si="8"/>
        <v>1262.9532000000002</v>
      </c>
      <c r="AT21" s="96">
        <f t="shared" si="2"/>
        <v>4853.2363999999998</v>
      </c>
      <c r="AU21" s="102"/>
      <c r="AV21" s="98"/>
      <c r="AW21" s="99">
        <f t="shared" si="9"/>
        <v>15</v>
      </c>
      <c r="AX21" s="99">
        <f t="shared" si="10"/>
        <v>6116.1895999999997</v>
      </c>
      <c r="AY21" s="100">
        <f t="shared" si="11"/>
        <v>6116.1895999999997</v>
      </c>
      <c r="AZ21" s="100">
        <f>IFERROR(+LOOKUP(AY21,[2]TARIFAS!$A$4:$B$11,[2]TARIFAS!$A$4:$A$11),0)</f>
        <v>5081.41</v>
      </c>
      <c r="BA21" s="100">
        <f t="shared" si="12"/>
        <v>1034.7795999999998</v>
      </c>
      <c r="BB21" s="100">
        <f>IFERROR(+LOOKUP(AY21,[2]TARIFAS!$A$4:$B$11,[2]TARIFAS!$D$4:$D$11),0)</f>
        <v>21.36</v>
      </c>
      <c r="BC21" s="100">
        <f t="shared" si="13"/>
        <v>221.02892255999996</v>
      </c>
      <c r="BD21" s="100">
        <f>IFERROR(+LOOKUP(AY21,[2]TARIFAS!$A$4:$B$11,[2]TARIFAS!$C$4:$C$11),0)</f>
        <v>538.20000000000005</v>
      </c>
      <c r="BE21" s="100">
        <f t="shared" si="14"/>
        <v>759.23</v>
      </c>
      <c r="BF21" s="100"/>
      <c r="BG21" s="100"/>
      <c r="BH21" s="100"/>
      <c r="BI21" s="99"/>
    </row>
    <row r="22" spans="1:61" s="57" customFormat="1" ht="30" customHeight="1" x14ac:dyDescent="0.25">
      <c r="A22" s="92" t="str">
        <f t="shared" si="3"/>
        <v>SEI 062</v>
      </c>
      <c r="B22" s="92" t="s">
        <v>128</v>
      </c>
      <c r="C22" s="101" t="s">
        <v>157</v>
      </c>
      <c r="D22" s="60" t="s">
        <v>97</v>
      </c>
      <c r="E22" s="51" t="s">
        <v>130</v>
      </c>
      <c r="F22" s="53" t="s">
        <v>131</v>
      </c>
      <c r="G22" s="53" t="s">
        <v>132</v>
      </c>
      <c r="H22" s="53">
        <v>15</v>
      </c>
      <c r="I22" s="53">
        <v>421.49</v>
      </c>
      <c r="J22" s="236" t="s">
        <v>251</v>
      </c>
      <c r="K22" s="53">
        <v>6322.35</v>
      </c>
      <c r="L22" s="53" t="s">
        <v>131</v>
      </c>
      <c r="M22" s="94">
        <v>1311</v>
      </c>
      <c r="N22" s="61">
        <v>97.14</v>
      </c>
      <c r="O22" s="53" t="s">
        <v>131</v>
      </c>
      <c r="P22" s="94">
        <v>1713</v>
      </c>
      <c r="Q22" s="61">
        <v>351.5</v>
      </c>
      <c r="R22" s="61">
        <v>406.32</v>
      </c>
      <c r="S22" s="54">
        <f t="shared" si="4"/>
        <v>189.6705</v>
      </c>
      <c r="T22" s="53" t="s">
        <v>131</v>
      </c>
      <c r="U22" s="94">
        <v>1712</v>
      </c>
      <c r="V22" s="55">
        <f t="shared" si="5"/>
        <v>595.9905</v>
      </c>
      <c r="W22" s="53"/>
      <c r="X22" s="94"/>
      <c r="Y22" s="55"/>
      <c r="Z22" s="55">
        <f t="shared" si="6"/>
        <v>7366.9805000000006</v>
      </c>
      <c r="AA22" s="53" t="s">
        <v>133</v>
      </c>
      <c r="AB22" s="94">
        <v>1431</v>
      </c>
      <c r="AC22" s="55">
        <v>537.4</v>
      </c>
      <c r="AD22" s="53" t="s">
        <v>133</v>
      </c>
      <c r="AE22" s="95" t="s">
        <v>134</v>
      </c>
      <c r="AF22" s="61">
        <v>2106</v>
      </c>
      <c r="AG22" s="53" t="s">
        <v>133</v>
      </c>
      <c r="AH22" s="95" t="s">
        <v>135</v>
      </c>
      <c r="AI22" s="54">
        <f t="shared" si="7"/>
        <v>1026.4000000000001</v>
      </c>
      <c r="AJ22" s="53" t="s">
        <v>133</v>
      </c>
      <c r="AK22" s="95" t="s">
        <v>136</v>
      </c>
      <c r="AL22" s="54">
        <v>0</v>
      </c>
      <c r="AM22" s="53" t="s">
        <v>133</v>
      </c>
      <c r="AN22" s="95" t="s">
        <v>137</v>
      </c>
      <c r="AO22" s="61">
        <v>0</v>
      </c>
      <c r="AP22" s="53" t="s">
        <v>133</v>
      </c>
      <c r="AQ22" s="95" t="s">
        <v>138</v>
      </c>
      <c r="AR22" s="54">
        <v>0</v>
      </c>
      <c r="AS22" s="55">
        <f t="shared" si="8"/>
        <v>3669.8</v>
      </c>
      <c r="AT22" s="96">
        <f t="shared" si="2"/>
        <v>3697.1805000000004</v>
      </c>
      <c r="AU22" s="102"/>
      <c r="AV22" s="98"/>
      <c r="AW22" s="99">
        <f t="shared" si="9"/>
        <v>15</v>
      </c>
      <c r="AX22" s="99">
        <f t="shared" si="10"/>
        <v>7366.9805000000006</v>
      </c>
      <c r="AY22" s="100">
        <f t="shared" si="11"/>
        <v>7366.9805000000006</v>
      </c>
      <c r="AZ22" s="100">
        <f>IFERROR(+LOOKUP(AY22,[2]TARIFAS!$A$4:$B$11,[2]TARIFAS!$A$4:$A$11),0)</f>
        <v>5081.41</v>
      </c>
      <c r="BA22" s="100">
        <f t="shared" si="12"/>
        <v>2285.5705000000007</v>
      </c>
      <c r="BB22" s="100">
        <f>IFERROR(+LOOKUP(AY22,[2]TARIFAS!$A$4:$B$11,[2]TARIFAS!$D$4:$D$11),0)</f>
        <v>21.36</v>
      </c>
      <c r="BC22" s="100">
        <f t="shared" si="13"/>
        <v>488.19785880000018</v>
      </c>
      <c r="BD22" s="100">
        <f>IFERROR(+LOOKUP(AY22,[2]TARIFAS!$A$4:$B$11,[2]TARIFAS!$C$4:$C$11),0)</f>
        <v>538.20000000000005</v>
      </c>
      <c r="BE22" s="100">
        <f t="shared" si="14"/>
        <v>1026.4000000000001</v>
      </c>
      <c r="BF22" s="100"/>
      <c r="BG22" s="100"/>
      <c r="BH22" s="100"/>
      <c r="BI22" s="99"/>
    </row>
    <row r="23" spans="1:61" s="57" customFormat="1" ht="30" customHeight="1" x14ac:dyDescent="0.25">
      <c r="A23" s="92" t="str">
        <f t="shared" si="3"/>
        <v>SEI 063</v>
      </c>
      <c r="B23" s="92" t="s">
        <v>128</v>
      </c>
      <c r="C23" s="101" t="s">
        <v>158</v>
      </c>
      <c r="D23" s="60" t="s">
        <v>60</v>
      </c>
      <c r="E23" s="51" t="s">
        <v>130</v>
      </c>
      <c r="F23" s="53" t="s">
        <v>131</v>
      </c>
      <c r="G23" s="53" t="s">
        <v>132</v>
      </c>
      <c r="H23" s="53">
        <v>15</v>
      </c>
      <c r="I23" s="53">
        <v>421.49</v>
      </c>
      <c r="J23" s="236" t="s">
        <v>252</v>
      </c>
      <c r="K23" s="53">
        <v>6322.35</v>
      </c>
      <c r="L23" s="53" t="s">
        <v>131</v>
      </c>
      <c r="M23" s="94">
        <v>1311</v>
      </c>
      <c r="N23" s="61">
        <v>64.760000000000005</v>
      </c>
      <c r="O23" s="53" t="s">
        <v>131</v>
      </c>
      <c r="P23" s="94">
        <v>1713</v>
      </c>
      <c r="Q23" s="61">
        <v>351.5</v>
      </c>
      <c r="R23" s="61">
        <v>406.32</v>
      </c>
      <c r="S23" s="54">
        <f t="shared" si="4"/>
        <v>189.6705</v>
      </c>
      <c r="T23" s="53" t="s">
        <v>131</v>
      </c>
      <c r="U23" s="94">
        <v>1712</v>
      </c>
      <c r="V23" s="55">
        <f t="shared" si="5"/>
        <v>595.9905</v>
      </c>
      <c r="W23" s="53"/>
      <c r="X23" s="94"/>
      <c r="Y23" s="55"/>
      <c r="Z23" s="55">
        <f t="shared" si="6"/>
        <v>7334.6005000000005</v>
      </c>
      <c r="AA23" s="53" t="s">
        <v>133</v>
      </c>
      <c r="AB23" s="94">
        <v>1431</v>
      </c>
      <c r="AC23" s="55">
        <f t="shared" ref="AC23:AC33" si="15">(K23*8.5%)</f>
        <v>537.39975000000004</v>
      </c>
      <c r="AD23" s="53" t="s">
        <v>133</v>
      </c>
      <c r="AE23" s="95" t="s">
        <v>134</v>
      </c>
      <c r="AF23" s="61">
        <v>2108</v>
      </c>
      <c r="AG23" s="53" t="s">
        <v>133</v>
      </c>
      <c r="AH23" s="95" t="s">
        <v>135</v>
      </c>
      <c r="AI23" s="54">
        <f t="shared" si="7"/>
        <v>1019.48</v>
      </c>
      <c r="AJ23" s="53" t="s">
        <v>133</v>
      </c>
      <c r="AK23" s="95" t="s">
        <v>136</v>
      </c>
      <c r="AL23" s="54">
        <f t="shared" ref="AL23:AL29" si="16">(K23*1%)</f>
        <v>63.223500000000008</v>
      </c>
      <c r="AM23" s="53" t="s">
        <v>133</v>
      </c>
      <c r="AN23" s="95" t="s">
        <v>137</v>
      </c>
      <c r="AO23" s="61">
        <v>0</v>
      </c>
      <c r="AP23" s="53" t="s">
        <v>133</v>
      </c>
      <c r="AQ23" s="95" t="s">
        <v>138</v>
      </c>
      <c r="AR23" s="54">
        <v>0</v>
      </c>
      <c r="AS23" s="55">
        <f t="shared" si="8"/>
        <v>3728.1032500000001</v>
      </c>
      <c r="AT23" s="96">
        <f t="shared" si="2"/>
        <v>3606.4972500000003</v>
      </c>
      <c r="AU23" s="102"/>
      <c r="AV23" s="98"/>
      <c r="AW23" s="99">
        <f t="shared" si="9"/>
        <v>15</v>
      </c>
      <c r="AX23" s="99">
        <f t="shared" si="10"/>
        <v>7334.6005000000005</v>
      </c>
      <c r="AY23" s="100">
        <f t="shared" si="11"/>
        <v>7334.6005000000005</v>
      </c>
      <c r="AZ23" s="100">
        <f>IFERROR(+LOOKUP(AY23,[2]TARIFAS!$A$4:$B$11,[2]TARIFAS!$A$4:$A$11),0)</f>
        <v>5081.41</v>
      </c>
      <c r="BA23" s="100">
        <f t="shared" si="12"/>
        <v>2253.1905000000006</v>
      </c>
      <c r="BB23" s="100">
        <f>IFERROR(+LOOKUP(AY23,[2]TARIFAS!$A$4:$B$11,[2]TARIFAS!$D$4:$D$11),0)</f>
        <v>21.36</v>
      </c>
      <c r="BC23" s="100">
        <f t="shared" si="13"/>
        <v>481.28149080000009</v>
      </c>
      <c r="BD23" s="100">
        <f>IFERROR(+LOOKUP(AY23,[2]TARIFAS!$A$4:$B$11,[2]TARIFAS!$C$4:$C$11),0)</f>
        <v>538.20000000000005</v>
      </c>
      <c r="BE23" s="100">
        <f t="shared" si="14"/>
        <v>1019.48</v>
      </c>
      <c r="BF23" s="100"/>
      <c r="BG23" s="100"/>
      <c r="BH23" s="100"/>
      <c r="BI23" s="99"/>
    </row>
    <row r="24" spans="1:61" s="57" customFormat="1" ht="30" customHeight="1" x14ac:dyDescent="0.25">
      <c r="A24" s="92" t="str">
        <f t="shared" si="3"/>
        <v>SEI 067</v>
      </c>
      <c r="B24" s="92" t="s">
        <v>128</v>
      </c>
      <c r="C24" s="101" t="s">
        <v>159</v>
      </c>
      <c r="D24" s="60" t="s">
        <v>62</v>
      </c>
      <c r="E24" s="51" t="s">
        <v>130</v>
      </c>
      <c r="F24" s="53" t="s">
        <v>131</v>
      </c>
      <c r="G24" s="53" t="s">
        <v>132</v>
      </c>
      <c r="H24" s="53">
        <v>15</v>
      </c>
      <c r="I24" s="53">
        <v>421.49</v>
      </c>
      <c r="J24" s="236" t="s">
        <v>251</v>
      </c>
      <c r="K24" s="53">
        <v>6322.35</v>
      </c>
      <c r="L24" s="53" t="s">
        <v>131</v>
      </c>
      <c r="M24" s="94">
        <v>1311</v>
      </c>
      <c r="N24" s="61">
        <v>0</v>
      </c>
      <c r="O24" s="53" t="s">
        <v>131</v>
      </c>
      <c r="P24" s="94">
        <v>1713</v>
      </c>
      <c r="Q24" s="61">
        <v>351.5</v>
      </c>
      <c r="R24" s="61">
        <v>406.32</v>
      </c>
      <c r="S24" s="54">
        <f t="shared" si="4"/>
        <v>189.6705</v>
      </c>
      <c r="T24" s="53" t="s">
        <v>131</v>
      </c>
      <c r="U24" s="94">
        <v>1712</v>
      </c>
      <c r="V24" s="55">
        <f t="shared" si="5"/>
        <v>595.9905</v>
      </c>
      <c r="W24" s="53"/>
      <c r="X24" s="94"/>
      <c r="Y24" s="55"/>
      <c r="Z24" s="55">
        <f t="shared" si="6"/>
        <v>7269.8405000000002</v>
      </c>
      <c r="AA24" s="53" t="s">
        <v>133</v>
      </c>
      <c r="AB24" s="94">
        <v>1431</v>
      </c>
      <c r="AC24" s="55">
        <f t="shared" si="15"/>
        <v>537.39975000000004</v>
      </c>
      <c r="AD24" s="53" t="s">
        <v>133</v>
      </c>
      <c r="AE24" s="95" t="s">
        <v>134</v>
      </c>
      <c r="AF24" s="61">
        <v>0</v>
      </c>
      <c r="AG24" s="53" t="s">
        <v>133</v>
      </c>
      <c r="AH24" s="95" t="s">
        <v>135</v>
      </c>
      <c r="AI24" s="54">
        <f t="shared" si="7"/>
        <v>1005.65</v>
      </c>
      <c r="AJ24" s="53" t="s">
        <v>133</v>
      </c>
      <c r="AK24" s="95" t="s">
        <v>136</v>
      </c>
      <c r="AL24" s="54">
        <f t="shared" si="16"/>
        <v>63.223500000000008</v>
      </c>
      <c r="AM24" s="53" t="s">
        <v>133</v>
      </c>
      <c r="AN24" s="95" t="s">
        <v>137</v>
      </c>
      <c r="AO24" s="61">
        <v>0</v>
      </c>
      <c r="AP24" s="53" t="s">
        <v>133</v>
      </c>
      <c r="AQ24" s="95" t="s">
        <v>138</v>
      </c>
      <c r="AR24" s="54">
        <v>0</v>
      </c>
      <c r="AS24" s="55">
        <f t="shared" si="8"/>
        <v>1606.2732500000002</v>
      </c>
      <c r="AT24" s="96">
        <f t="shared" si="2"/>
        <v>5663.5672500000001</v>
      </c>
      <c r="AU24" s="102"/>
      <c r="AV24" s="98"/>
      <c r="AW24" s="99">
        <f t="shared" si="9"/>
        <v>15</v>
      </c>
      <c r="AX24" s="99">
        <f t="shared" si="10"/>
        <v>7269.8405000000002</v>
      </c>
      <c r="AY24" s="100">
        <f t="shared" si="11"/>
        <v>7269.8405000000002</v>
      </c>
      <c r="AZ24" s="100">
        <f>IFERROR(+LOOKUP(AY24,[2]TARIFAS!$A$4:$B$11,[2]TARIFAS!$A$4:$A$11),0)</f>
        <v>5081.41</v>
      </c>
      <c r="BA24" s="100">
        <f t="shared" si="12"/>
        <v>2188.4305000000004</v>
      </c>
      <c r="BB24" s="100">
        <f>IFERROR(+LOOKUP(AY24,[2]TARIFAS!$A$4:$B$11,[2]TARIFAS!$D$4:$D$11),0)</f>
        <v>21.36</v>
      </c>
      <c r="BC24" s="100">
        <f t="shared" si="13"/>
        <v>467.44875480000007</v>
      </c>
      <c r="BD24" s="100">
        <f>IFERROR(+LOOKUP(AY24,[2]TARIFAS!$A$4:$B$11,[2]TARIFAS!$C$4:$C$11),0)</f>
        <v>538.20000000000005</v>
      </c>
      <c r="BE24" s="100">
        <f t="shared" si="14"/>
        <v>1005.65</v>
      </c>
      <c r="BF24" s="100"/>
      <c r="BG24" s="100"/>
      <c r="BH24" s="100"/>
      <c r="BI24" s="99"/>
    </row>
    <row r="25" spans="1:61" s="57" customFormat="1" ht="30" customHeight="1" x14ac:dyDescent="0.25">
      <c r="A25" s="92" t="str">
        <f t="shared" si="3"/>
        <v>SEI 068</v>
      </c>
      <c r="B25" s="92" t="s">
        <v>128</v>
      </c>
      <c r="C25" s="101" t="s">
        <v>160</v>
      </c>
      <c r="D25" s="60" t="s">
        <v>64</v>
      </c>
      <c r="E25" s="51" t="s">
        <v>130</v>
      </c>
      <c r="F25" s="53" t="s">
        <v>131</v>
      </c>
      <c r="G25" s="53" t="s">
        <v>132</v>
      </c>
      <c r="H25" s="53">
        <v>15</v>
      </c>
      <c r="I25" s="53">
        <v>325.036</v>
      </c>
      <c r="J25" s="236" t="s">
        <v>253</v>
      </c>
      <c r="K25" s="53">
        <v>4875.54</v>
      </c>
      <c r="L25" s="53" t="s">
        <v>131</v>
      </c>
      <c r="M25" s="94">
        <v>1311</v>
      </c>
      <c r="N25" s="61">
        <v>0</v>
      </c>
      <c r="O25" s="53" t="s">
        <v>131</v>
      </c>
      <c r="P25" s="94">
        <v>1713</v>
      </c>
      <c r="Q25" s="61">
        <v>207.91</v>
      </c>
      <c r="R25" s="61">
        <v>371.02</v>
      </c>
      <c r="S25" s="54">
        <f t="shared" si="4"/>
        <v>146.2662</v>
      </c>
      <c r="T25" s="53" t="s">
        <v>131</v>
      </c>
      <c r="U25" s="94">
        <v>1712</v>
      </c>
      <c r="V25" s="55">
        <f t="shared" si="5"/>
        <v>517.28620000000001</v>
      </c>
      <c r="W25" s="53"/>
      <c r="X25" s="94"/>
      <c r="Y25" s="55"/>
      <c r="Z25" s="55">
        <f t="shared" si="6"/>
        <v>5600.7361999999994</v>
      </c>
      <c r="AA25" s="53" t="s">
        <v>133</v>
      </c>
      <c r="AB25" s="94">
        <v>1431</v>
      </c>
      <c r="AC25" s="55">
        <f t="shared" si="15"/>
        <v>414.42090000000002</v>
      </c>
      <c r="AD25" s="53" t="s">
        <v>133</v>
      </c>
      <c r="AE25" s="95" t="s">
        <v>134</v>
      </c>
      <c r="AF25" s="61">
        <v>0</v>
      </c>
      <c r="AG25" s="53" t="s">
        <v>133</v>
      </c>
      <c r="AH25" s="95" t="s">
        <v>135</v>
      </c>
      <c r="AI25" s="54">
        <f t="shared" si="7"/>
        <v>649.13</v>
      </c>
      <c r="AJ25" s="53" t="s">
        <v>133</v>
      </c>
      <c r="AK25" s="95" t="s">
        <v>136</v>
      </c>
      <c r="AL25" s="54">
        <f t="shared" si="16"/>
        <v>48.755400000000002</v>
      </c>
      <c r="AM25" s="53" t="s">
        <v>133</v>
      </c>
      <c r="AN25" s="95" t="s">
        <v>137</v>
      </c>
      <c r="AO25" s="61">
        <v>0</v>
      </c>
      <c r="AP25" s="53" t="s">
        <v>133</v>
      </c>
      <c r="AQ25" s="95" t="s">
        <v>138</v>
      </c>
      <c r="AR25" s="54">
        <v>0</v>
      </c>
      <c r="AS25" s="55">
        <f t="shared" si="8"/>
        <v>1112.3063</v>
      </c>
      <c r="AT25" s="96">
        <f t="shared" si="2"/>
        <v>4488.4298999999992</v>
      </c>
      <c r="AU25" s="102"/>
      <c r="AV25" s="98"/>
      <c r="AW25" s="99">
        <f t="shared" si="9"/>
        <v>15</v>
      </c>
      <c r="AX25" s="99">
        <f t="shared" si="10"/>
        <v>5600.7361999999994</v>
      </c>
      <c r="AY25" s="100">
        <f t="shared" si="11"/>
        <v>5600.7361999999994</v>
      </c>
      <c r="AZ25" s="100">
        <f>IFERROR(+LOOKUP(AY25,[2]TARIFAS!$A$4:$B$11,[2]TARIFAS!$A$4:$A$11),0)</f>
        <v>5081.41</v>
      </c>
      <c r="BA25" s="100">
        <f t="shared" si="12"/>
        <v>519.32619999999952</v>
      </c>
      <c r="BB25" s="100">
        <f>IFERROR(+LOOKUP(AY25,[2]TARIFAS!$A$4:$B$11,[2]TARIFAS!$D$4:$D$11),0)</f>
        <v>21.36</v>
      </c>
      <c r="BC25" s="100">
        <f t="shared" si="13"/>
        <v>110.92807631999989</v>
      </c>
      <c r="BD25" s="100">
        <f>IFERROR(+LOOKUP(AY25,[2]TARIFAS!$A$4:$B$11,[2]TARIFAS!$C$4:$C$11),0)</f>
        <v>538.20000000000005</v>
      </c>
      <c r="BE25" s="100">
        <f t="shared" si="14"/>
        <v>649.13</v>
      </c>
      <c r="BF25" s="100"/>
      <c r="BG25" s="100"/>
      <c r="BH25" s="100"/>
      <c r="BI25" s="99"/>
    </row>
    <row r="26" spans="1:61" s="57" customFormat="1" ht="30" customHeight="1" x14ac:dyDescent="0.25">
      <c r="A26" s="92" t="str">
        <f t="shared" si="3"/>
        <v>SEI 069</v>
      </c>
      <c r="B26" s="92" t="s">
        <v>128</v>
      </c>
      <c r="C26" s="101" t="s">
        <v>161</v>
      </c>
      <c r="D26" s="60" t="s">
        <v>66</v>
      </c>
      <c r="E26" s="51" t="s">
        <v>130</v>
      </c>
      <c r="F26" s="53" t="s">
        <v>131</v>
      </c>
      <c r="G26" s="53" t="s">
        <v>132</v>
      </c>
      <c r="H26" s="53">
        <v>15</v>
      </c>
      <c r="I26" s="53">
        <v>421.49</v>
      </c>
      <c r="J26" s="236" t="s">
        <v>252</v>
      </c>
      <c r="K26" s="53">
        <v>6322.35</v>
      </c>
      <c r="L26" s="53" t="s">
        <v>131</v>
      </c>
      <c r="M26" s="94">
        <v>1311</v>
      </c>
      <c r="N26" s="61">
        <v>0</v>
      </c>
      <c r="O26" s="53" t="s">
        <v>131</v>
      </c>
      <c r="P26" s="94">
        <v>1713</v>
      </c>
      <c r="Q26" s="61">
        <v>351.5</v>
      </c>
      <c r="R26" s="61">
        <v>406.32</v>
      </c>
      <c r="S26" s="54">
        <f t="shared" si="4"/>
        <v>189.6705</v>
      </c>
      <c r="T26" s="53" t="s">
        <v>131</v>
      </c>
      <c r="U26" s="94">
        <v>1712</v>
      </c>
      <c r="V26" s="55">
        <f t="shared" si="5"/>
        <v>595.9905</v>
      </c>
      <c r="W26" s="53"/>
      <c r="X26" s="94"/>
      <c r="Y26" s="55"/>
      <c r="Z26" s="55">
        <f t="shared" si="6"/>
        <v>7269.8405000000002</v>
      </c>
      <c r="AA26" s="53" t="s">
        <v>133</v>
      </c>
      <c r="AB26" s="94">
        <v>1431</v>
      </c>
      <c r="AC26" s="55">
        <f t="shared" si="15"/>
        <v>537.39975000000004</v>
      </c>
      <c r="AD26" s="53" t="s">
        <v>133</v>
      </c>
      <c r="AE26" s="95" t="s">
        <v>134</v>
      </c>
      <c r="AF26" s="61">
        <v>1687</v>
      </c>
      <c r="AG26" s="53" t="s">
        <v>133</v>
      </c>
      <c r="AH26" s="95" t="s">
        <v>135</v>
      </c>
      <c r="AI26" s="54">
        <f t="shared" si="7"/>
        <v>1005.65</v>
      </c>
      <c r="AJ26" s="53" t="s">
        <v>133</v>
      </c>
      <c r="AK26" s="95" t="s">
        <v>136</v>
      </c>
      <c r="AL26" s="54">
        <f t="shared" si="16"/>
        <v>63.223500000000008</v>
      </c>
      <c r="AM26" s="53" t="s">
        <v>133</v>
      </c>
      <c r="AN26" s="95" t="s">
        <v>137</v>
      </c>
      <c r="AO26" s="61">
        <v>0</v>
      </c>
      <c r="AP26" s="53" t="s">
        <v>133</v>
      </c>
      <c r="AQ26" s="95" t="s">
        <v>138</v>
      </c>
      <c r="AR26" s="54">
        <v>0</v>
      </c>
      <c r="AS26" s="55">
        <f t="shared" si="8"/>
        <v>3293.2732500000002</v>
      </c>
      <c r="AT26" s="96">
        <f t="shared" si="2"/>
        <v>3976.5672500000001</v>
      </c>
      <c r="AU26" s="102"/>
      <c r="AV26" s="98"/>
      <c r="AW26" s="99">
        <f t="shared" si="9"/>
        <v>15</v>
      </c>
      <c r="AX26" s="99">
        <f t="shared" si="10"/>
        <v>7269.8405000000002</v>
      </c>
      <c r="AY26" s="100">
        <f t="shared" si="11"/>
        <v>7269.8405000000002</v>
      </c>
      <c r="AZ26" s="100">
        <f>IFERROR(+LOOKUP(AY26,[2]TARIFAS!$A$4:$B$11,[2]TARIFAS!$A$4:$A$11),0)</f>
        <v>5081.41</v>
      </c>
      <c r="BA26" s="100">
        <f t="shared" si="12"/>
        <v>2188.4305000000004</v>
      </c>
      <c r="BB26" s="100">
        <f>IFERROR(+LOOKUP(AY26,[2]TARIFAS!$A$4:$B$11,[2]TARIFAS!$D$4:$D$11),0)</f>
        <v>21.36</v>
      </c>
      <c r="BC26" s="100">
        <f t="shared" si="13"/>
        <v>467.44875480000007</v>
      </c>
      <c r="BD26" s="100">
        <f>IFERROR(+LOOKUP(AY26,[2]TARIFAS!$A$4:$B$11,[2]TARIFAS!$C$4:$C$11),0)</f>
        <v>538.20000000000005</v>
      </c>
      <c r="BE26" s="100">
        <f t="shared" si="14"/>
        <v>1005.65</v>
      </c>
      <c r="BF26" s="100"/>
      <c r="BG26" s="100"/>
      <c r="BH26" s="100"/>
      <c r="BI26" s="99"/>
    </row>
    <row r="27" spans="1:61" s="57" customFormat="1" ht="30" customHeight="1" x14ac:dyDescent="0.25">
      <c r="A27" s="92" t="str">
        <f t="shared" si="3"/>
        <v>SEI 070</v>
      </c>
      <c r="B27" s="92" t="s">
        <v>128</v>
      </c>
      <c r="C27" s="101" t="s">
        <v>162</v>
      </c>
      <c r="D27" s="60" t="s">
        <v>68</v>
      </c>
      <c r="E27" s="51" t="s">
        <v>130</v>
      </c>
      <c r="F27" s="53" t="s">
        <v>131</v>
      </c>
      <c r="G27" s="53" t="s">
        <v>132</v>
      </c>
      <c r="H27" s="53">
        <v>15</v>
      </c>
      <c r="I27" s="53">
        <v>325.036</v>
      </c>
      <c r="J27" s="236" t="s">
        <v>251</v>
      </c>
      <c r="K27" s="53">
        <v>4875.54</v>
      </c>
      <c r="L27" s="53" t="s">
        <v>131</v>
      </c>
      <c r="M27" s="94">
        <v>1311</v>
      </c>
      <c r="N27" s="61">
        <v>0</v>
      </c>
      <c r="O27" s="53" t="s">
        <v>131</v>
      </c>
      <c r="P27" s="94">
        <v>1713</v>
      </c>
      <c r="Q27" s="61">
        <v>207.91</v>
      </c>
      <c r="R27" s="61">
        <v>371.02</v>
      </c>
      <c r="S27" s="54">
        <f t="shared" si="4"/>
        <v>146.2662</v>
      </c>
      <c r="T27" s="53" t="s">
        <v>131</v>
      </c>
      <c r="U27" s="94">
        <v>1712</v>
      </c>
      <c r="V27" s="55">
        <f t="shared" si="5"/>
        <v>517.28620000000001</v>
      </c>
      <c r="W27" s="53"/>
      <c r="X27" s="94"/>
      <c r="Y27" s="55"/>
      <c r="Z27" s="55">
        <f t="shared" si="6"/>
        <v>5600.7361999999994</v>
      </c>
      <c r="AA27" s="53" t="s">
        <v>133</v>
      </c>
      <c r="AB27" s="94">
        <v>1431</v>
      </c>
      <c r="AC27" s="55">
        <f t="shared" si="15"/>
        <v>414.42090000000002</v>
      </c>
      <c r="AD27" s="53" t="s">
        <v>133</v>
      </c>
      <c r="AE27" s="95" t="s">
        <v>134</v>
      </c>
      <c r="AF27" s="61">
        <v>0</v>
      </c>
      <c r="AG27" s="53" t="s">
        <v>133</v>
      </c>
      <c r="AH27" s="95" t="s">
        <v>135</v>
      </c>
      <c r="AI27" s="54">
        <f t="shared" si="7"/>
        <v>649.13</v>
      </c>
      <c r="AJ27" s="53" t="s">
        <v>133</v>
      </c>
      <c r="AK27" s="95" t="s">
        <v>136</v>
      </c>
      <c r="AL27" s="54">
        <f t="shared" si="16"/>
        <v>48.755400000000002</v>
      </c>
      <c r="AM27" s="53" t="s">
        <v>133</v>
      </c>
      <c r="AN27" s="95" t="s">
        <v>137</v>
      </c>
      <c r="AO27" s="61">
        <v>0</v>
      </c>
      <c r="AP27" s="53" t="s">
        <v>133</v>
      </c>
      <c r="AQ27" s="95" t="s">
        <v>138</v>
      </c>
      <c r="AR27" s="54">
        <v>0</v>
      </c>
      <c r="AS27" s="55">
        <f t="shared" si="8"/>
        <v>1112.3063</v>
      </c>
      <c r="AT27" s="96">
        <f t="shared" si="2"/>
        <v>4488.4298999999992</v>
      </c>
      <c r="AU27" s="102"/>
      <c r="AV27" s="98"/>
      <c r="AW27" s="99">
        <f t="shared" si="9"/>
        <v>15</v>
      </c>
      <c r="AX27" s="99">
        <f t="shared" si="10"/>
        <v>5600.7361999999994</v>
      </c>
      <c r="AY27" s="100">
        <f t="shared" si="11"/>
        <v>5600.7361999999994</v>
      </c>
      <c r="AZ27" s="100">
        <f>IFERROR(+LOOKUP(AY27,[2]TARIFAS!$A$4:$B$11,[2]TARIFAS!$A$4:$A$11),0)</f>
        <v>5081.41</v>
      </c>
      <c r="BA27" s="100">
        <f t="shared" si="12"/>
        <v>519.32619999999952</v>
      </c>
      <c r="BB27" s="100">
        <f>IFERROR(+LOOKUP(AY27,[2]TARIFAS!$A$4:$B$11,[2]TARIFAS!$D$4:$D$11),0)</f>
        <v>21.36</v>
      </c>
      <c r="BC27" s="100">
        <f t="shared" si="13"/>
        <v>110.92807631999989</v>
      </c>
      <c r="BD27" s="100">
        <f>IFERROR(+LOOKUP(AY27,[2]TARIFAS!$A$4:$B$11,[2]TARIFAS!$C$4:$C$11),0)</f>
        <v>538.20000000000005</v>
      </c>
      <c r="BE27" s="100">
        <f t="shared" si="14"/>
        <v>649.13</v>
      </c>
      <c r="BF27" s="100"/>
      <c r="BG27" s="100"/>
      <c r="BH27" s="100"/>
      <c r="BI27" s="99"/>
    </row>
    <row r="28" spans="1:61" s="57" customFormat="1" ht="30" customHeight="1" x14ac:dyDescent="0.25">
      <c r="A28" s="92" t="str">
        <f t="shared" si="3"/>
        <v>SEI 071</v>
      </c>
      <c r="B28" s="92" t="s">
        <v>128</v>
      </c>
      <c r="C28" s="101" t="s">
        <v>163</v>
      </c>
      <c r="D28" s="60" t="s">
        <v>164</v>
      </c>
      <c r="E28" s="51" t="s">
        <v>130</v>
      </c>
      <c r="F28" s="53" t="s">
        <v>131</v>
      </c>
      <c r="G28" s="53" t="s">
        <v>132</v>
      </c>
      <c r="H28" s="53">
        <v>15</v>
      </c>
      <c r="I28" s="53">
        <v>421.49</v>
      </c>
      <c r="J28" s="236" t="s">
        <v>250</v>
      </c>
      <c r="K28" s="53">
        <v>6322.35</v>
      </c>
      <c r="L28" s="53" t="s">
        <v>131</v>
      </c>
      <c r="M28" s="94">
        <v>1311</v>
      </c>
      <c r="N28" s="61">
        <v>0</v>
      </c>
      <c r="O28" s="53" t="s">
        <v>131</v>
      </c>
      <c r="P28" s="94">
        <v>1713</v>
      </c>
      <c r="Q28" s="61">
        <v>351.5</v>
      </c>
      <c r="R28" s="61">
        <v>406.32</v>
      </c>
      <c r="S28" s="54">
        <f t="shared" si="4"/>
        <v>189.6705</v>
      </c>
      <c r="T28" s="53" t="s">
        <v>131</v>
      </c>
      <c r="U28" s="94">
        <v>1712</v>
      </c>
      <c r="V28" s="55">
        <f t="shared" si="5"/>
        <v>595.9905</v>
      </c>
      <c r="W28" s="53"/>
      <c r="X28" s="94"/>
      <c r="Y28" s="55"/>
      <c r="Z28" s="55">
        <f t="shared" si="6"/>
        <v>7269.8405000000002</v>
      </c>
      <c r="AA28" s="53" t="s">
        <v>133</v>
      </c>
      <c r="AB28" s="94">
        <v>1431</v>
      </c>
      <c r="AC28" s="55">
        <f t="shared" si="15"/>
        <v>537.39975000000004</v>
      </c>
      <c r="AD28" s="53" t="s">
        <v>133</v>
      </c>
      <c r="AE28" s="95" t="s">
        <v>134</v>
      </c>
      <c r="AF28" s="61">
        <v>0</v>
      </c>
      <c r="AG28" s="53" t="s">
        <v>133</v>
      </c>
      <c r="AH28" s="95" t="s">
        <v>135</v>
      </c>
      <c r="AI28" s="54">
        <f t="shared" si="7"/>
        <v>1005.65</v>
      </c>
      <c r="AJ28" s="53" t="s">
        <v>133</v>
      </c>
      <c r="AK28" s="95" t="s">
        <v>136</v>
      </c>
      <c r="AL28" s="54">
        <f t="shared" si="16"/>
        <v>63.223500000000008</v>
      </c>
      <c r="AM28" s="53" t="s">
        <v>133</v>
      </c>
      <c r="AN28" s="95" t="s">
        <v>137</v>
      </c>
      <c r="AO28" s="61">
        <v>0</v>
      </c>
      <c r="AP28" s="53" t="s">
        <v>133</v>
      </c>
      <c r="AQ28" s="95" t="s">
        <v>138</v>
      </c>
      <c r="AR28" s="54">
        <v>0</v>
      </c>
      <c r="AS28" s="55">
        <f t="shared" si="8"/>
        <v>1606.2732500000002</v>
      </c>
      <c r="AT28" s="96">
        <f t="shared" si="2"/>
        <v>5663.5672500000001</v>
      </c>
      <c r="AU28" s="102"/>
      <c r="AV28" s="98"/>
      <c r="AW28" s="99">
        <f t="shared" si="9"/>
        <v>15</v>
      </c>
      <c r="AX28" s="99">
        <f t="shared" si="10"/>
        <v>7269.8405000000002</v>
      </c>
      <c r="AY28" s="100">
        <f t="shared" si="11"/>
        <v>7269.8405000000002</v>
      </c>
      <c r="AZ28" s="100">
        <f>IFERROR(+LOOKUP(AY28,[2]TARIFAS!$A$4:$B$11,[2]TARIFAS!$A$4:$A$11),0)</f>
        <v>5081.41</v>
      </c>
      <c r="BA28" s="100">
        <f t="shared" si="12"/>
        <v>2188.4305000000004</v>
      </c>
      <c r="BB28" s="100">
        <f>IFERROR(+LOOKUP(AY28,[2]TARIFAS!$A$4:$B$11,[2]TARIFAS!$D$4:$D$11),0)</f>
        <v>21.36</v>
      </c>
      <c r="BC28" s="100">
        <f t="shared" si="13"/>
        <v>467.44875480000007</v>
      </c>
      <c r="BD28" s="100">
        <f>IFERROR(+LOOKUP(AY28,[2]TARIFAS!$A$4:$B$11,[2]TARIFAS!$C$4:$C$11),0)</f>
        <v>538.20000000000005</v>
      </c>
      <c r="BE28" s="100">
        <f t="shared" si="14"/>
        <v>1005.65</v>
      </c>
      <c r="BF28" s="100"/>
      <c r="BG28" s="100"/>
      <c r="BH28" s="100"/>
      <c r="BI28" s="99"/>
    </row>
    <row r="29" spans="1:61" s="57" customFormat="1" ht="30" customHeight="1" x14ac:dyDescent="0.25">
      <c r="A29" s="92" t="str">
        <f t="shared" si="3"/>
        <v>SEI 072</v>
      </c>
      <c r="B29" s="92" t="s">
        <v>128</v>
      </c>
      <c r="C29" s="101" t="s">
        <v>165</v>
      </c>
      <c r="D29" s="60" t="s">
        <v>72</v>
      </c>
      <c r="E29" s="51" t="s">
        <v>130</v>
      </c>
      <c r="F29" s="53" t="s">
        <v>131</v>
      </c>
      <c r="G29" s="53" t="s">
        <v>132</v>
      </c>
      <c r="H29" s="53">
        <v>15</v>
      </c>
      <c r="I29" s="53">
        <v>325.036</v>
      </c>
      <c r="J29" s="236" t="s">
        <v>253</v>
      </c>
      <c r="K29" s="53">
        <v>4875.54</v>
      </c>
      <c r="L29" s="53" t="s">
        <v>131</v>
      </c>
      <c r="M29" s="94">
        <v>1311</v>
      </c>
      <c r="N29" s="61">
        <v>0</v>
      </c>
      <c r="O29" s="53" t="s">
        <v>131</v>
      </c>
      <c r="P29" s="94">
        <v>1713</v>
      </c>
      <c r="Q29" s="61">
        <v>207.91</v>
      </c>
      <c r="R29" s="61">
        <v>371.02</v>
      </c>
      <c r="S29" s="54">
        <f t="shared" si="4"/>
        <v>146.2662</v>
      </c>
      <c r="T29" s="53" t="s">
        <v>131</v>
      </c>
      <c r="U29" s="94">
        <v>1712</v>
      </c>
      <c r="V29" s="55">
        <f t="shared" si="5"/>
        <v>517.28620000000001</v>
      </c>
      <c r="W29" s="53"/>
      <c r="X29" s="94"/>
      <c r="Y29" s="55"/>
      <c r="Z29" s="55">
        <f t="shared" si="6"/>
        <v>5600.7361999999994</v>
      </c>
      <c r="AA29" s="53" t="s">
        <v>133</v>
      </c>
      <c r="AB29" s="94">
        <v>1431</v>
      </c>
      <c r="AC29" s="55">
        <f t="shared" si="15"/>
        <v>414.42090000000002</v>
      </c>
      <c r="AD29" s="53" t="s">
        <v>133</v>
      </c>
      <c r="AE29" s="95" t="s">
        <v>134</v>
      </c>
      <c r="AF29" s="61">
        <v>1355</v>
      </c>
      <c r="AG29" s="53" t="s">
        <v>133</v>
      </c>
      <c r="AH29" s="95" t="s">
        <v>135</v>
      </c>
      <c r="AI29" s="54">
        <f t="shared" si="7"/>
        <v>649.13</v>
      </c>
      <c r="AJ29" s="53" t="s">
        <v>133</v>
      </c>
      <c r="AK29" s="95" t="s">
        <v>136</v>
      </c>
      <c r="AL29" s="54">
        <f t="shared" si="16"/>
        <v>48.755400000000002</v>
      </c>
      <c r="AM29" s="53" t="s">
        <v>133</v>
      </c>
      <c r="AN29" s="95" t="s">
        <v>137</v>
      </c>
      <c r="AO29" s="61">
        <v>0</v>
      </c>
      <c r="AP29" s="53" t="s">
        <v>133</v>
      </c>
      <c r="AQ29" s="95" t="s">
        <v>138</v>
      </c>
      <c r="AR29" s="54">
        <v>0</v>
      </c>
      <c r="AS29" s="55">
        <f t="shared" si="8"/>
        <v>2467.3063000000002</v>
      </c>
      <c r="AT29" s="96">
        <f t="shared" si="2"/>
        <v>3133.4298999999992</v>
      </c>
      <c r="AU29" s="102"/>
      <c r="AV29" s="98"/>
      <c r="AW29" s="99">
        <f t="shared" si="9"/>
        <v>15</v>
      </c>
      <c r="AX29" s="99">
        <f t="shared" si="10"/>
        <v>5600.7361999999994</v>
      </c>
      <c r="AY29" s="100">
        <f t="shared" si="11"/>
        <v>5600.7361999999994</v>
      </c>
      <c r="AZ29" s="100">
        <f>IFERROR(+LOOKUP(AY29,[2]TARIFAS!$A$4:$B$11,[2]TARIFAS!$A$4:$A$11),0)</f>
        <v>5081.41</v>
      </c>
      <c r="BA29" s="100">
        <f t="shared" si="12"/>
        <v>519.32619999999952</v>
      </c>
      <c r="BB29" s="100">
        <f>IFERROR(+LOOKUP(AY29,[2]TARIFAS!$A$4:$B$11,[2]TARIFAS!$D$4:$D$11),0)</f>
        <v>21.36</v>
      </c>
      <c r="BC29" s="100">
        <f t="shared" si="13"/>
        <v>110.92807631999989</v>
      </c>
      <c r="BD29" s="100">
        <f>IFERROR(+LOOKUP(AY29,[2]TARIFAS!$A$4:$B$11,[2]TARIFAS!$C$4:$C$11),0)</f>
        <v>538.20000000000005</v>
      </c>
      <c r="BE29" s="100">
        <f t="shared" si="14"/>
        <v>649.13</v>
      </c>
      <c r="BF29" s="100"/>
      <c r="BG29" s="100"/>
      <c r="BH29" s="100"/>
      <c r="BI29" s="99"/>
    </row>
    <row r="30" spans="1:61" s="57" customFormat="1" ht="30" customHeight="1" x14ac:dyDescent="0.25">
      <c r="A30" s="92" t="str">
        <f t="shared" si="3"/>
        <v>SEI 073</v>
      </c>
      <c r="B30" s="92" t="s">
        <v>128</v>
      </c>
      <c r="C30" s="101" t="s">
        <v>166</v>
      </c>
      <c r="D30" s="60" t="s">
        <v>74</v>
      </c>
      <c r="E30" s="51" t="s">
        <v>149</v>
      </c>
      <c r="F30" s="53" t="s">
        <v>131</v>
      </c>
      <c r="G30" s="53" t="s">
        <v>132</v>
      </c>
      <c r="H30" s="53">
        <v>15</v>
      </c>
      <c r="I30" s="53">
        <v>1029.4333333333334</v>
      </c>
      <c r="J30" s="236" t="s">
        <v>249</v>
      </c>
      <c r="K30" s="53">
        <v>15441.5</v>
      </c>
      <c r="L30" s="53" t="s">
        <v>131</v>
      </c>
      <c r="M30" s="94">
        <v>1311</v>
      </c>
      <c r="N30" s="61">
        <v>0</v>
      </c>
      <c r="O30" s="53" t="s">
        <v>131</v>
      </c>
      <c r="P30" s="94">
        <v>1713</v>
      </c>
      <c r="Q30" s="61">
        <v>566.5</v>
      </c>
      <c r="R30" s="61">
        <v>835.5</v>
      </c>
      <c r="S30" s="54">
        <f t="shared" si="4"/>
        <v>463.245</v>
      </c>
      <c r="T30" s="53" t="s">
        <v>131</v>
      </c>
      <c r="U30" s="94">
        <v>1712</v>
      </c>
      <c r="V30" s="55">
        <f t="shared" si="5"/>
        <v>1298.7449999999999</v>
      </c>
      <c r="W30" s="53"/>
      <c r="X30" s="94"/>
      <c r="Y30" s="55"/>
      <c r="Z30" s="55">
        <f t="shared" si="6"/>
        <v>17306.744999999999</v>
      </c>
      <c r="AA30" s="53" t="s">
        <v>133</v>
      </c>
      <c r="AB30" s="94">
        <v>1431</v>
      </c>
      <c r="AC30" s="55">
        <f t="shared" si="15"/>
        <v>1312.5275000000001</v>
      </c>
      <c r="AD30" s="53" t="s">
        <v>133</v>
      </c>
      <c r="AE30" s="95" t="s">
        <v>134</v>
      </c>
      <c r="AF30" s="61">
        <v>0</v>
      </c>
      <c r="AG30" s="53" t="s">
        <v>133</v>
      </c>
      <c r="AH30" s="95" t="s">
        <v>135</v>
      </c>
      <c r="AI30" s="54">
        <f t="shared" si="7"/>
        <v>3376.71</v>
      </c>
      <c r="AJ30" s="53" t="s">
        <v>133</v>
      </c>
      <c r="AK30" s="95" t="s">
        <v>136</v>
      </c>
      <c r="AL30" s="54">
        <v>0</v>
      </c>
      <c r="AM30" s="53" t="s">
        <v>133</v>
      </c>
      <c r="AN30" s="95" t="s">
        <v>137</v>
      </c>
      <c r="AO30" s="61">
        <v>0</v>
      </c>
      <c r="AP30" s="53" t="s">
        <v>133</v>
      </c>
      <c r="AQ30" s="95" t="s">
        <v>138</v>
      </c>
      <c r="AR30" s="54">
        <v>0</v>
      </c>
      <c r="AS30" s="55">
        <f t="shared" si="8"/>
        <v>4689.2375000000002</v>
      </c>
      <c r="AT30" s="96">
        <f t="shared" si="2"/>
        <v>12617.5075</v>
      </c>
      <c r="AU30" s="102"/>
      <c r="AV30" s="98"/>
      <c r="AW30" s="99">
        <f t="shared" si="9"/>
        <v>15</v>
      </c>
      <c r="AX30" s="99">
        <f t="shared" si="10"/>
        <v>17306.745000000003</v>
      </c>
      <c r="AY30" s="100">
        <f t="shared" si="11"/>
        <v>17306.745000000003</v>
      </c>
      <c r="AZ30" s="100">
        <f>IFERROR(+LOOKUP(AY30,[2]TARIFAS!$A$4:$B$11,[2]TARIFAS!$A$4:$A$11),0)</f>
        <v>16153.06</v>
      </c>
      <c r="BA30" s="100">
        <f t="shared" si="12"/>
        <v>1153.6850000000031</v>
      </c>
      <c r="BB30" s="100">
        <f>IFERROR(+LOOKUP(AY30,[2]TARIFAS!$A$4:$B$11,[2]TARIFAS!$D$4:$D$11),0)</f>
        <v>30</v>
      </c>
      <c r="BC30" s="100">
        <f t="shared" si="13"/>
        <v>346.10550000000092</v>
      </c>
      <c r="BD30" s="100">
        <f>IFERROR(+LOOKUP(AY30,[2]TARIFAS!$A$4:$B$11,[2]TARIFAS!$C$4:$C$11),0)</f>
        <v>3030.6</v>
      </c>
      <c r="BE30" s="100">
        <f t="shared" si="14"/>
        <v>3376.71</v>
      </c>
      <c r="BF30" s="100"/>
      <c r="BG30" s="100"/>
      <c r="BH30" s="100"/>
      <c r="BI30" s="99"/>
    </row>
    <row r="31" spans="1:61" s="57" customFormat="1" ht="30" customHeight="1" x14ac:dyDescent="0.25">
      <c r="A31" s="92" t="str">
        <f t="shared" si="3"/>
        <v>SEI 074</v>
      </c>
      <c r="B31" s="92" t="s">
        <v>128</v>
      </c>
      <c r="C31" s="101" t="s">
        <v>167</v>
      </c>
      <c r="D31" s="60" t="s">
        <v>17</v>
      </c>
      <c r="E31" s="51" t="s">
        <v>168</v>
      </c>
      <c r="F31" s="53" t="s">
        <v>131</v>
      </c>
      <c r="G31" s="53" t="s">
        <v>132</v>
      </c>
      <c r="H31" s="53">
        <v>15</v>
      </c>
      <c r="I31" s="53">
        <v>1958.6333333333334</v>
      </c>
      <c r="J31" s="236" t="s">
        <v>248</v>
      </c>
      <c r="K31" s="53">
        <v>29379.5</v>
      </c>
      <c r="L31" s="53" t="s">
        <v>131</v>
      </c>
      <c r="M31" s="94">
        <v>1311</v>
      </c>
      <c r="N31" s="61">
        <v>0</v>
      </c>
      <c r="O31" s="53" t="s">
        <v>131</v>
      </c>
      <c r="P31" s="94">
        <v>1713</v>
      </c>
      <c r="Q31" s="103">
        <v>808.5</v>
      </c>
      <c r="R31" s="61">
        <v>1144</v>
      </c>
      <c r="S31" s="54">
        <f t="shared" si="4"/>
        <v>881.38499999999999</v>
      </c>
      <c r="T31" s="53" t="s">
        <v>131</v>
      </c>
      <c r="U31" s="94">
        <v>1712</v>
      </c>
      <c r="V31" s="55">
        <f t="shared" si="5"/>
        <v>2025.385</v>
      </c>
      <c r="W31" s="53"/>
      <c r="X31" s="94"/>
      <c r="Y31" s="55"/>
      <c r="Z31" s="55">
        <f t="shared" si="6"/>
        <v>32213.384999999998</v>
      </c>
      <c r="AA31" s="53" t="s">
        <v>133</v>
      </c>
      <c r="AB31" s="94">
        <v>1431</v>
      </c>
      <c r="AC31" s="55">
        <f t="shared" si="15"/>
        <v>2497.2575000000002</v>
      </c>
      <c r="AD31" s="53" t="s">
        <v>133</v>
      </c>
      <c r="AE31" s="95" t="s">
        <v>134</v>
      </c>
      <c r="AF31" s="61">
        <v>4897</v>
      </c>
      <c r="AG31" s="53" t="s">
        <v>133</v>
      </c>
      <c r="AH31" s="95" t="s">
        <v>135</v>
      </c>
      <c r="AI31" s="54">
        <f t="shared" si="7"/>
        <v>7848.7</v>
      </c>
      <c r="AJ31" s="53" t="s">
        <v>133</v>
      </c>
      <c r="AK31" s="95" t="s">
        <v>136</v>
      </c>
      <c r="AL31" s="54">
        <v>0</v>
      </c>
      <c r="AM31" s="53" t="s">
        <v>133</v>
      </c>
      <c r="AN31" s="95" t="s">
        <v>137</v>
      </c>
      <c r="AO31" s="61">
        <v>0</v>
      </c>
      <c r="AP31" s="53" t="s">
        <v>133</v>
      </c>
      <c r="AQ31" s="95" t="s">
        <v>138</v>
      </c>
      <c r="AR31" s="54">
        <v>0</v>
      </c>
      <c r="AS31" s="55">
        <f t="shared" si="8"/>
        <v>15242.9575</v>
      </c>
      <c r="AT31" s="96">
        <f t="shared" si="2"/>
        <v>16970.427499999998</v>
      </c>
      <c r="AU31" s="102"/>
      <c r="AV31" s="98"/>
      <c r="AW31" s="99">
        <f t="shared" si="9"/>
        <v>15</v>
      </c>
      <c r="AX31" s="99">
        <f t="shared" si="10"/>
        <v>32213.384999999998</v>
      </c>
      <c r="AY31" s="100">
        <f t="shared" si="11"/>
        <v>32213.384999999995</v>
      </c>
      <c r="AZ31" s="100">
        <f>IFERROR(+LOOKUP(AY31,[2]TARIFAS!$A$4:$B$11,[2]TARIFAS!$A$4:$A$11),0)</f>
        <v>16153.06</v>
      </c>
      <c r="BA31" s="100">
        <f t="shared" si="12"/>
        <v>16060.324999999995</v>
      </c>
      <c r="BB31" s="100">
        <f>IFERROR(+LOOKUP(AY31,[2]TARIFAS!$A$4:$B$11,[2]TARIFAS!$D$4:$D$11),0)</f>
        <v>30</v>
      </c>
      <c r="BC31" s="100">
        <f t="shared" si="13"/>
        <v>4818.0974999999989</v>
      </c>
      <c r="BD31" s="100">
        <f>IFERROR(+LOOKUP(AY31,[2]TARIFAS!$A$4:$B$11,[2]TARIFAS!$C$4:$C$11),0)</f>
        <v>3030.6</v>
      </c>
      <c r="BE31" s="100">
        <f t="shared" si="14"/>
        <v>7848.7</v>
      </c>
      <c r="BF31" s="100"/>
      <c r="BG31" s="100"/>
      <c r="BH31" s="100"/>
      <c r="BI31" s="99"/>
    </row>
    <row r="32" spans="1:61" s="57" customFormat="1" ht="30" customHeight="1" x14ac:dyDescent="0.25">
      <c r="A32" s="92" t="str">
        <f t="shared" si="3"/>
        <v>SEI 075</v>
      </c>
      <c r="B32" s="92" t="s">
        <v>128</v>
      </c>
      <c r="C32" s="101" t="s">
        <v>169</v>
      </c>
      <c r="D32" s="60" t="s">
        <v>91</v>
      </c>
      <c r="E32" s="51" t="s">
        <v>149</v>
      </c>
      <c r="F32" s="53" t="s">
        <v>131</v>
      </c>
      <c r="G32" s="53" t="s">
        <v>132</v>
      </c>
      <c r="H32" s="53">
        <v>15</v>
      </c>
      <c r="I32" s="53">
        <v>1029.4333333333334</v>
      </c>
      <c r="J32" s="236" t="s">
        <v>253</v>
      </c>
      <c r="K32" s="53">
        <v>15441.5</v>
      </c>
      <c r="L32" s="53" t="s">
        <v>131</v>
      </c>
      <c r="M32" s="94">
        <v>1311</v>
      </c>
      <c r="N32" s="61">
        <v>0</v>
      </c>
      <c r="O32" s="53" t="s">
        <v>131</v>
      </c>
      <c r="P32" s="94">
        <v>1713</v>
      </c>
      <c r="Q32" s="61">
        <v>566.5</v>
      </c>
      <c r="R32" s="61">
        <v>835.5</v>
      </c>
      <c r="S32" s="54">
        <f t="shared" si="4"/>
        <v>463.245</v>
      </c>
      <c r="T32" s="53" t="s">
        <v>131</v>
      </c>
      <c r="U32" s="94">
        <v>1712</v>
      </c>
      <c r="V32" s="55">
        <f t="shared" si="5"/>
        <v>1298.7449999999999</v>
      </c>
      <c r="W32" s="53"/>
      <c r="X32" s="94"/>
      <c r="Y32" s="55"/>
      <c r="Z32" s="55">
        <f t="shared" si="6"/>
        <v>17306.744999999999</v>
      </c>
      <c r="AA32" s="53" t="s">
        <v>133</v>
      </c>
      <c r="AB32" s="94">
        <v>1431</v>
      </c>
      <c r="AC32" s="55">
        <f t="shared" si="15"/>
        <v>1312.5275000000001</v>
      </c>
      <c r="AD32" s="53" t="s">
        <v>133</v>
      </c>
      <c r="AE32" s="95" t="s">
        <v>134</v>
      </c>
      <c r="AF32" s="61">
        <v>2439.4699999999998</v>
      </c>
      <c r="AG32" s="53" t="s">
        <v>133</v>
      </c>
      <c r="AH32" s="95" t="s">
        <v>135</v>
      </c>
      <c r="AI32" s="54">
        <f t="shared" si="7"/>
        <v>3376.71</v>
      </c>
      <c r="AJ32" s="53" t="s">
        <v>133</v>
      </c>
      <c r="AK32" s="95" t="s">
        <v>136</v>
      </c>
      <c r="AL32" s="54">
        <v>0</v>
      </c>
      <c r="AM32" s="53" t="s">
        <v>133</v>
      </c>
      <c r="AN32" s="95" t="s">
        <v>137</v>
      </c>
      <c r="AO32" s="61">
        <v>0</v>
      </c>
      <c r="AP32" s="53" t="s">
        <v>133</v>
      </c>
      <c r="AQ32" s="95" t="s">
        <v>138</v>
      </c>
      <c r="AR32" s="54">
        <v>0</v>
      </c>
      <c r="AS32" s="55">
        <f t="shared" si="8"/>
        <v>7128.7075000000004</v>
      </c>
      <c r="AT32" s="96">
        <f t="shared" si="2"/>
        <v>10178.037499999999</v>
      </c>
      <c r="AU32" s="102"/>
      <c r="AV32" s="98"/>
      <c r="AW32" s="99">
        <f t="shared" si="9"/>
        <v>15</v>
      </c>
      <c r="AX32" s="99">
        <f t="shared" si="10"/>
        <v>17306.745000000003</v>
      </c>
      <c r="AY32" s="100">
        <f t="shared" si="11"/>
        <v>17306.745000000003</v>
      </c>
      <c r="AZ32" s="100">
        <f>IFERROR(+LOOKUP(AY32,[2]TARIFAS!$A$4:$B$11,[2]TARIFAS!$A$4:$A$11),0)</f>
        <v>16153.06</v>
      </c>
      <c r="BA32" s="100">
        <f t="shared" si="12"/>
        <v>1153.6850000000031</v>
      </c>
      <c r="BB32" s="100">
        <f>IFERROR(+LOOKUP(AY32,[2]TARIFAS!$A$4:$B$11,[2]TARIFAS!$D$4:$D$11),0)</f>
        <v>30</v>
      </c>
      <c r="BC32" s="100">
        <f t="shared" si="13"/>
        <v>346.10550000000092</v>
      </c>
      <c r="BD32" s="100">
        <f>IFERROR(+LOOKUP(AY32,[2]TARIFAS!$A$4:$B$11,[2]TARIFAS!$C$4:$C$11),0)</f>
        <v>3030.6</v>
      </c>
      <c r="BE32" s="100">
        <f t="shared" si="14"/>
        <v>3376.71</v>
      </c>
      <c r="BF32" s="100"/>
      <c r="BG32" s="100"/>
      <c r="BH32" s="100"/>
      <c r="BI32" s="99"/>
    </row>
    <row r="33" spans="1:61" s="57" customFormat="1" ht="30" customHeight="1" x14ac:dyDescent="0.2">
      <c r="A33" s="92" t="str">
        <f t="shared" si="3"/>
        <v>SEI 076</v>
      </c>
      <c r="B33" s="92" t="s">
        <v>128</v>
      </c>
      <c r="C33" s="101" t="s">
        <v>170</v>
      </c>
      <c r="D33" s="60" t="s">
        <v>93</v>
      </c>
      <c r="E33" s="51" t="s">
        <v>149</v>
      </c>
      <c r="F33" s="53" t="s">
        <v>131</v>
      </c>
      <c r="G33" s="53" t="s">
        <v>132</v>
      </c>
      <c r="H33" s="53">
        <v>15</v>
      </c>
      <c r="I33" s="53">
        <v>1029.4333333333334</v>
      </c>
      <c r="J33" s="244" t="s">
        <v>252</v>
      </c>
      <c r="K33" s="53">
        <v>15441.5</v>
      </c>
      <c r="L33" s="53" t="s">
        <v>131</v>
      </c>
      <c r="M33" s="94">
        <v>1311</v>
      </c>
      <c r="N33" s="61">
        <v>0</v>
      </c>
      <c r="O33" s="53" t="s">
        <v>131</v>
      </c>
      <c r="P33" s="94">
        <v>1713</v>
      </c>
      <c r="Q33" s="61">
        <v>566.5</v>
      </c>
      <c r="R33" s="61">
        <v>835.5</v>
      </c>
      <c r="S33" s="54">
        <f t="shared" si="4"/>
        <v>463.245</v>
      </c>
      <c r="T33" s="53" t="s">
        <v>131</v>
      </c>
      <c r="U33" s="94">
        <v>1712</v>
      </c>
      <c r="V33" s="55">
        <f t="shared" si="5"/>
        <v>1298.7449999999999</v>
      </c>
      <c r="W33" s="53"/>
      <c r="X33" s="94"/>
      <c r="Y33" s="55"/>
      <c r="Z33" s="55">
        <f t="shared" si="6"/>
        <v>17306.744999999999</v>
      </c>
      <c r="AA33" s="53" t="s">
        <v>133</v>
      </c>
      <c r="AB33" s="94">
        <v>1431</v>
      </c>
      <c r="AC33" s="55">
        <f t="shared" si="15"/>
        <v>1312.5275000000001</v>
      </c>
      <c r="AD33" s="53" t="s">
        <v>133</v>
      </c>
      <c r="AE33" s="95" t="s">
        <v>134</v>
      </c>
      <c r="AF33" s="61">
        <v>0</v>
      </c>
      <c r="AG33" s="53" t="s">
        <v>133</v>
      </c>
      <c r="AH33" s="95" t="s">
        <v>135</v>
      </c>
      <c r="AI33" s="54">
        <f t="shared" si="7"/>
        <v>3376.71</v>
      </c>
      <c r="AJ33" s="53" t="s">
        <v>133</v>
      </c>
      <c r="AK33" s="95" t="s">
        <v>136</v>
      </c>
      <c r="AL33" s="54">
        <v>0</v>
      </c>
      <c r="AM33" s="53" t="s">
        <v>133</v>
      </c>
      <c r="AN33" s="95" t="s">
        <v>137</v>
      </c>
      <c r="AO33" s="61">
        <v>0</v>
      </c>
      <c r="AP33" s="53" t="s">
        <v>133</v>
      </c>
      <c r="AQ33" s="95" t="s">
        <v>138</v>
      </c>
      <c r="AR33" s="54">
        <v>0</v>
      </c>
      <c r="AS33" s="55">
        <f t="shared" si="8"/>
        <v>4689.2375000000002</v>
      </c>
      <c r="AT33" s="96">
        <f t="shared" si="2"/>
        <v>12617.5075</v>
      </c>
      <c r="AU33" s="102"/>
      <c r="AV33" s="98"/>
      <c r="AW33" s="99">
        <f t="shared" si="9"/>
        <v>15</v>
      </c>
      <c r="AX33" s="99">
        <f t="shared" si="10"/>
        <v>17306.745000000003</v>
      </c>
      <c r="AY33" s="100">
        <f t="shared" si="11"/>
        <v>17306.745000000003</v>
      </c>
      <c r="AZ33" s="100">
        <f>IFERROR(+LOOKUP(AY33,[2]TARIFAS!$A$4:$B$11,[2]TARIFAS!$A$4:$A$11),0)</f>
        <v>16153.06</v>
      </c>
      <c r="BA33" s="100">
        <f t="shared" si="12"/>
        <v>1153.6850000000031</v>
      </c>
      <c r="BB33" s="100">
        <f>IFERROR(+LOOKUP(AY33,[2]TARIFAS!$A$4:$B$11,[2]TARIFAS!$D$4:$D$11),0)</f>
        <v>30</v>
      </c>
      <c r="BC33" s="100">
        <f t="shared" si="13"/>
        <v>346.10550000000092</v>
      </c>
      <c r="BD33" s="100">
        <f>IFERROR(+LOOKUP(AY33,[2]TARIFAS!$A$4:$B$11,[2]TARIFAS!$C$4:$C$11),0)</f>
        <v>3030.6</v>
      </c>
      <c r="BE33" s="100">
        <f t="shared" si="14"/>
        <v>3376.71</v>
      </c>
      <c r="BF33" s="100"/>
      <c r="BG33" s="100"/>
      <c r="BH33" s="100"/>
      <c r="BI33" s="99"/>
    </row>
    <row r="34" spans="1:61" s="57" customFormat="1" ht="30" customHeight="1" thickBot="1" x14ac:dyDescent="0.25">
      <c r="A34" s="92" t="str">
        <f t="shared" si="3"/>
        <v>SEI 077</v>
      </c>
      <c r="B34" s="92" t="s">
        <v>128</v>
      </c>
      <c r="C34" s="101" t="s">
        <v>171</v>
      </c>
      <c r="D34" s="60" t="s">
        <v>172</v>
      </c>
      <c r="E34" s="51" t="s">
        <v>130</v>
      </c>
      <c r="F34" s="53" t="s">
        <v>131</v>
      </c>
      <c r="G34" s="53" t="s">
        <v>132</v>
      </c>
      <c r="H34" s="53">
        <v>15</v>
      </c>
      <c r="I34" s="53">
        <v>421.49</v>
      </c>
      <c r="J34" s="245" t="s">
        <v>252</v>
      </c>
      <c r="K34" s="53">
        <v>6322.35</v>
      </c>
      <c r="L34" s="53" t="s">
        <v>131</v>
      </c>
      <c r="M34" s="94">
        <v>1311</v>
      </c>
      <c r="N34" s="61">
        <v>0</v>
      </c>
      <c r="O34" s="53" t="s">
        <v>131</v>
      </c>
      <c r="P34" s="94">
        <v>1713</v>
      </c>
      <c r="Q34" s="103">
        <v>351.5</v>
      </c>
      <c r="R34" s="61">
        <v>406.32</v>
      </c>
      <c r="S34" s="54">
        <f t="shared" si="4"/>
        <v>189.6705</v>
      </c>
      <c r="T34" s="53" t="s">
        <v>131</v>
      </c>
      <c r="U34" s="94">
        <v>1712</v>
      </c>
      <c r="V34" s="55">
        <f>(R34+S34)</f>
        <v>595.9905</v>
      </c>
      <c r="W34" s="53"/>
      <c r="X34" s="94"/>
      <c r="Y34" s="55"/>
      <c r="Z34" s="55">
        <f t="shared" si="6"/>
        <v>7269.8405000000002</v>
      </c>
      <c r="AA34" s="53" t="s">
        <v>133</v>
      </c>
      <c r="AB34" s="94">
        <v>1431</v>
      </c>
      <c r="AC34" s="55">
        <f>(K34*8.5%)</f>
        <v>537.39975000000004</v>
      </c>
      <c r="AD34" s="53" t="s">
        <v>133</v>
      </c>
      <c r="AE34" s="95" t="s">
        <v>134</v>
      </c>
      <c r="AF34" s="61">
        <v>0</v>
      </c>
      <c r="AG34" s="53" t="s">
        <v>133</v>
      </c>
      <c r="AH34" s="95" t="s">
        <v>135</v>
      </c>
      <c r="AI34" s="54">
        <f t="shared" si="7"/>
        <v>1005.65</v>
      </c>
      <c r="AJ34" s="53" t="s">
        <v>133</v>
      </c>
      <c r="AK34" s="95" t="s">
        <v>136</v>
      </c>
      <c r="AL34" s="54">
        <v>0</v>
      </c>
      <c r="AM34" s="53" t="s">
        <v>133</v>
      </c>
      <c r="AN34" s="95" t="s">
        <v>137</v>
      </c>
      <c r="AO34" s="61">
        <v>0</v>
      </c>
      <c r="AP34" s="53" t="s">
        <v>133</v>
      </c>
      <c r="AQ34" s="95" t="s">
        <v>138</v>
      </c>
      <c r="AR34" s="54">
        <v>0</v>
      </c>
      <c r="AS34" s="55">
        <f>(AC34+AF34+AI34+AL34+AO34+AR34)</f>
        <v>1543.0497500000001</v>
      </c>
      <c r="AT34" s="96">
        <f>(Z34-AS34)</f>
        <v>5726.7907500000001</v>
      </c>
      <c r="AV34" s="98"/>
      <c r="AW34" s="99">
        <f t="shared" si="9"/>
        <v>15</v>
      </c>
      <c r="AX34" s="99">
        <f t="shared" si="10"/>
        <v>7269.8405000000002</v>
      </c>
      <c r="AY34" s="100">
        <f t="shared" si="11"/>
        <v>7269.8405000000002</v>
      </c>
      <c r="AZ34" s="100">
        <f>IFERROR(+LOOKUP(AY34,[2]TARIFAS!$A$4:$B$11,[2]TARIFAS!$A$4:$A$11),0)</f>
        <v>5081.41</v>
      </c>
      <c r="BA34" s="100">
        <f t="shared" si="12"/>
        <v>2188.4305000000004</v>
      </c>
      <c r="BB34" s="100">
        <f>IFERROR(+LOOKUP(AY34,[2]TARIFAS!$A$4:$B$11,[2]TARIFAS!$D$4:$D$11),0)</f>
        <v>21.36</v>
      </c>
      <c r="BC34" s="100">
        <f t="shared" si="13"/>
        <v>467.44875480000007</v>
      </c>
      <c r="BD34" s="100">
        <f>IFERROR(+LOOKUP(AY34,[2]TARIFAS!$A$4:$B$11,[2]TARIFAS!$C$4:$C$11),0)</f>
        <v>538.20000000000005</v>
      </c>
      <c r="BE34" s="100">
        <f t="shared" si="14"/>
        <v>1005.65</v>
      </c>
      <c r="BF34" s="100"/>
      <c r="BG34" s="100"/>
      <c r="BH34" s="100"/>
      <c r="BI34" s="99"/>
    </row>
    <row r="35" spans="1:61" s="67" customFormat="1" ht="21" customHeight="1" thickBot="1" x14ac:dyDescent="0.3">
      <c r="A35" s="62"/>
      <c r="B35" s="105"/>
      <c r="C35" s="63"/>
      <c r="D35" s="63" t="s">
        <v>75</v>
      </c>
      <c r="E35" s="63"/>
      <c r="F35" s="64"/>
      <c r="G35" s="64"/>
      <c r="H35" s="64"/>
      <c r="I35" s="64"/>
      <c r="J35" s="64"/>
      <c r="K35" s="64">
        <f>SUM(K5:K34)</f>
        <v>252345.15000000005</v>
      </c>
      <c r="L35" s="64"/>
      <c r="M35" s="64"/>
      <c r="N35" s="64">
        <f>SUM(N5:N34)</f>
        <v>2428.5000000000009</v>
      </c>
      <c r="O35" s="64"/>
      <c r="P35" s="64"/>
      <c r="Q35" s="64">
        <f>SUM(Q5:Q34)</f>
        <v>10867.169999999998</v>
      </c>
      <c r="R35" s="64">
        <f>SUM(R5:R34)</f>
        <v>14870.02</v>
      </c>
      <c r="S35" s="64">
        <f>SUM(S5:S34)</f>
        <v>7570.3545000000013</v>
      </c>
      <c r="T35" s="64"/>
      <c r="U35" s="64"/>
      <c r="V35" s="64">
        <f>SUM(V5:V34)</f>
        <v>22440.374499999998</v>
      </c>
      <c r="W35" s="64"/>
      <c r="X35" s="106"/>
      <c r="Y35" s="64">
        <f>SUM(Y5:Y33)</f>
        <v>0</v>
      </c>
      <c r="Z35" s="64">
        <f>SUM(Z5:Z34)</f>
        <v>288081.19449999993</v>
      </c>
      <c r="AA35" s="64"/>
      <c r="AB35" s="106"/>
      <c r="AC35" s="64">
        <f>SUM(AC5:AC34)</f>
        <v>21449.341050000003</v>
      </c>
      <c r="AD35" s="64"/>
      <c r="AE35" s="106"/>
      <c r="AF35" s="107">
        <f>SUM(AF5:AF34)</f>
        <v>32122.2</v>
      </c>
      <c r="AG35" s="64"/>
      <c r="AH35" s="106"/>
      <c r="AI35" s="64">
        <f>SUM(AI5:AI34)</f>
        <v>47777.880000000005</v>
      </c>
      <c r="AJ35" s="64"/>
      <c r="AK35" s="106"/>
      <c r="AL35" s="107">
        <f>SUM(AL5:AL34)</f>
        <v>1107.1767000000002</v>
      </c>
      <c r="AM35" s="64"/>
      <c r="AN35" s="106"/>
      <c r="AO35" s="64">
        <f>SUM(AO5:AO34)</f>
        <v>0</v>
      </c>
      <c r="AP35" s="64"/>
      <c r="AQ35" s="106"/>
      <c r="AR35" s="64">
        <f>SUM(AR5:AR34)</f>
        <v>0</v>
      </c>
      <c r="AS35" s="64">
        <f>SUM(AS5:AS34)</f>
        <v>102456.59775</v>
      </c>
      <c r="AT35" s="64">
        <f>SUM(AT5:AT34)</f>
        <v>185624.59675000003</v>
      </c>
      <c r="AU35" s="108"/>
    </row>
    <row r="36" spans="1:61" s="115" customFormat="1" ht="39.75" customHeight="1" x14ac:dyDescent="0.25">
      <c r="A36" s="109"/>
      <c r="B36" s="110"/>
      <c r="C36" s="110"/>
      <c r="D36" s="111"/>
      <c r="E36" s="111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3"/>
      <c r="Q36" s="112"/>
      <c r="R36" s="112"/>
      <c r="S36" s="112"/>
      <c r="T36" s="112"/>
      <c r="U36" s="113"/>
      <c r="V36" s="112"/>
      <c r="W36" s="112"/>
      <c r="X36" s="113"/>
      <c r="Y36" s="112"/>
      <c r="Z36" s="112"/>
      <c r="AA36" s="112"/>
      <c r="AB36" s="113"/>
      <c r="AC36" s="112"/>
      <c r="AD36" s="112"/>
      <c r="AE36" s="113"/>
      <c r="AF36" s="114"/>
      <c r="AG36" s="112"/>
      <c r="AH36" s="113"/>
      <c r="AI36" s="112"/>
      <c r="AJ36" s="112"/>
      <c r="AK36" s="113"/>
      <c r="AL36" s="114"/>
      <c r="AM36" s="112"/>
      <c r="AN36" s="113"/>
      <c r="AO36" s="112"/>
      <c r="AP36" s="112"/>
      <c r="AQ36" s="113"/>
      <c r="AR36" s="112"/>
      <c r="AS36" s="112"/>
      <c r="AT36" s="112"/>
      <c r="AU36" s="110"/>
    </row>
    <row r="37" spans="1:61" ht="15.75" x14ac:dyDescent="0.25">
      <c r="A37" s="34"/>
      <c r="B37" s="34"/>
      <c r="C37" s="71"/>
      <c r="D37" s="322" t="s">
        <v>98</v>
      </c>
      <c r="E37" s="322"/>
      <c r="F37" s="322"/>
      <c r="G37" s="322"/>
      <c r="H37" s="322"/>
      <c r="I37" s="322"/>
      <c r="J37" s="322"/>
      <c r="K37" s="322"/>
      <c r="L37" s="116"/>
      <c r="M37" s="116"/>
      <c r="O37" s="116"/>
      <c r="P37" s="117"/>
      <c r="Q37" s="72"/>
      <c r="R37" s="73"/>
      <c r="S37" s="322" t="s">
        <v>99</v>
      </c>
      <c r="T37" s="322"/>
      <c r="U37" s="322"/>
      <c r="V37" s="322"/>
      <c r="W37" s="322"/>
      <c r="X37" s="322"/>
      <c r="Y37" s="322"/>
      <c r="Z37" s="322"/>
      <c r="AA37" s="34"/>
      <c r="AB37" s="34"/>
      <c r="AC37" s="34"/>
      <c r="AD37" s="34"/>
      <c r="AE37" s="34"/>
      <c r="AG37" s="34"/>
      <c r="AH37" s="34"/>
      <c r="AI37" s="34"/>
      <c r="AJ37" s="34"/>
      <c r="AK37" s="34"/>
      <c r="AL37" s="322" t="s">
        <v>100</v>
      </c>
      <c r="AM37" s="322"/>
      <c r="AN37" s="322"/>
      <c r="AO37" s="322"/>
      <c r="AP37" s="322"/>
      <c r="AQ37" s="322"/>
      <c r="AR37" s="322"/>
      <c r="AS37" s="322"/>
      <c r="AT37" s="322"/>
    </row>
    <row r="38" spans="1:61" ht="22.5" customHeight="1" x14ac:dyDescent="0.25">
      <c r="A38" s="34"/>
      <c r="B38" s="34"/>
      <c r="C38" s="69"/>
      <c r="D38" s="74"/>
      <c r="E38" s="74"/>
      <c r="F38" s="74"/>
      <c r="G38" s="74"/>
      <c r="H38" s="74"/>
      <c r="I38" s="74"/>
      <c r="J38" s="74"/>
      <c r="K38" s="74"/>
      <c r="L38" s="74"/>
      <c r="M38" s="74"/>
      <c r="O38" s="74"/>
      <c r="P38" s="119"/>
      <c r="Q38" s="74"/>
      <c r="R38" s="73"/>
      <c r="S38" s="73"/>
      <c r="T38" s="74"/>
      <c r="U38" s="119"/>
      <c r="W38" s="74"/>
      <c r="X38" s="119"/>
      <c r="Z38" s="73"/>
      <c r="AA38" s="74"/>
      <c r="AB38" s="119"/>
      <c r="AC38" s="34"/>
      <c r="AD38" s="74"/>
      <c r="AE38" s="119"/>
      <c r="AG38" s="74"/>
      <c r="AH38" s="119"/>
      <c r="AI38" s="34"/>
      <c r="AJ38" s="74"/>
      <c r="AK38" s="119"/>
      <c r="AL38" s="120"/>
      <c r="AM38" s="74"/>
      <c r="AN38" s="119"/>
      <c r="AO38" s="34"/>
      <c r="AP38" s="74"/>
      <c r="AQ38" s="119"/>
      <c r="AR38" s="34"/>
      <c r="AT38" s="34"/>
    </row>
    <row r="39" spans="1:61" ht="15.75" x14ac:dyDescent="0.25">
      <c r="A39" s="34"/>
      <c r="B39" s="34"/>
      <c r="C39" s="33"/>
      <c r="D39" s="322" t="s">
        <v>82</v>
      </c>
      <c r="E39" s="322"/>
      <c r="F39" s="322"/>
      <c r="G39" s="322"/>
      <c r="H39" s="322"/>
      <c r="I39" s="322"/>
      <c r="J39" s="322"/>
      <c r="K39" s="322"/>
      <c r="L39" s="116"/>
      <c r="M39" s="116"/>
      <c r="O39" s="116"/>
      <c r="P39" s="117"/>
      <c r="Q39" s="73"/>
      <c r="R39" s="73"/>
      <c r="S39" s="322" t="s">
        <v>83</v>
      </c>
      <c r="T39" s="322"/>
      <c r="U39" s="322"/>
      <c r="V39" s="322"/>
      <c r="W39" s="322"/>
      <c r="X39" s="322"/>
      <c r="Y39" s="322"/>
      <c r="Z39" s="322"/>
      <c r="AA39" s="34"/>
      <c r="AB39" s="34"/>
      <c r="AC39" s="34"/>
      <c r="AD39" s="34"/>
      <c r="AE39" s="34"/>
      <c r="AG39" s="34"/>
      <c r="AH39" s="34"/>
      <c r="AJ39" s="34"/>
      <c r="AK39" s="34"/>
      <c r="AL39" s="322" t="s">
        <v>84</v>
      </c>
      <c r="AM39" s="322"/>
      <c r="AN39" s="322"/>
      <c r="AO39" s="322"/>
      <c r="AP39" s="322"/>
      <c r="AQ39" s="322"/>
      <c r="AR39" s="322"/>
      <c r="AS39" s="322"/>
      <c r="AT39" s="322"/>
      <c r="AU39" s="34"/>
    </row>
    <row r="40" spans="1:61" ht="15.75" x14ac:dyDescent="0.25">
      <c r="A40" s="34"/>
      <c r="B40" s="34"/>
      <c r="C40" s="33"/>
      <c r="D40" s="322" t="s">
        <v>85</v>
      </c>
      <c r="E40" s="322"/>
      <c r="F40" s="322"/>
      <c r="G40" s="322"/>
      <c r="H40" s="322"/>
      <c r="I40" s="322"/>
      <c r="J40" s="322"/>
      <c r="K40" s="322"/>
      <c r="L40" s="116"/>
      <c r="M40" s="116"/>
      <c r="O40" s="116"/>
      <c r="P40" s="117"/>
      <c r="Q40" s="73"/>
      <c r="R40" s="73"/>
      <c r="S40" s="322" t="s">
        <v>86</v>
      </c>
      <c r="T40" s="322"/>
      <c r="U40" s="322"/>
      <c r="V40" s="322"/>
      <c r="W40" s="322"/>
      <c r="X40" s="322"/>
      <c r="Y40" s="322"/>
      <c r="Z40" s="322"/>
      <c r="AA40" s="34"/>
      <c r="AB40" s="34"/>
      <c r="AC40" s="34"/>
      <c r="AD40" s="34"/>
      <c r="AE40" s="34"/>
      <c r="AG40" s="34"/>
      <c r="AH40" s="34"/>
      <c r="AJ40" s="34"/>
      <c r="AK40" s="34"/>
      <c r="AL40" s="322" t="s">
        <v>87</v>
      </c>
      <c r="AM40" s="322"/>
      <c r="AN40" s="322"/>
      <c r="AO40" s="322"/>
      <c r="AP40" s="322"/>
      <c r="AQ40" s="322"/>
      <c r="AR40" s="322"/>
      <c r="AS40" s="322"/>
      <c r="AT40" s="322"/>
      <c r="AU40" s="34"/>
    </row>
    <row r="41" spans="1:61" x14ac:dyDescent="0.25">
      <c r="A41" s="34"/>
      <c r="B41" s="34"/>
      <c r="C41" s="33"/>
      <c r="D41" s="33"/>
      <c r="E41" s="33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121"/>
      <c r="Q41" s="34"/>
      <c r="T41" s="34"/>
      <c r="U41" s="121"/>
      <c r="W41" s="34"/>
      <c r="X41" s="121"/>
      <c r="Z41" s="34"/>
      <c r="AA41" s="34"/>
      <c r="AB41" s="121"/>
      <c r="AC41" s="34"/>
      <c r="AD41" s="34"/>
      <c r="AE41" s="121"/>
      <c r="AF41" s="122"/>
      <c r="AG41" s="34"/>
      <c r="AH41" s="121"/>
      <c r="AJ41" s="34"/>
      <c r="AK41" s="121"/>
      <c r="AM41" s="34"/>
      <c r="AN41" s="121"/>
      <c r="AP41" s="34"/>
      <c r="AQ41" s="121"/>
      <c r="AS41" s="34"/>
      <c r="AT41" s="34"/>
      <c r="AU41" s="34"/>
    </row>
    <row r="42" spans="1:61" x14ac:dyDescent="0.25">
      <c r="C42" s="33"/>
      <c r="D42" s="33"/>
      <c r="E42" s="33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121"/>
      <c r="Q42" s="34"/>
      <c r="R42" s="34"/>
      <c r="S42" s="34"/>
      <c r="T42" s="34"/>
      <c r="U42" s="121"/>
      <c r="V42" s="70"/>
      <c r="W42" s="34"/>
      <c r="X42" s="121"/>
      <c r="Y42" s="70"/>
      <c r="Z42" s="34"/>
      <c r="AA42" s="34"/>
      <c r="AB42" s="121"/>
      <c r="AC42" s="34"/>
      <c r="AD42" s="34"/>
      <c r="AE42" s="121"/>
      <c r="AF42" s="123"/>
      <c r="AG42" s="34"/>
      <c r="AH42" s="121"/>
      <c r="AI42" s="34"/>
      <c r="AJ42" s="34"/>
      <c r="AK42" s="121"/>
      <c r="AL42" s="123"/>
      <c r="AM42" s="34"/>
      <c r="AN42" s="121"/>
      <c r="AO42" s="34"/>
      <c r="AP42" s="34"/>
      <c r="AQ42" s="121"/>
      <c r="AR42" s="34"/>
      <c r="AS42" s="34"/>
    </row>
    <row r="43" spans="1:61" x14ac:dyDescent="0.25">
      <c r="C43" s="33"/>
      <c r="D43" s="33"/>
      <c r="E43" s="33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121"/>
      <c r="Q43" s="34"/>
      <c r="R43" s="34"/>
      <c r="S43" s="34"/>
      <c r="T43" s="34"/>
      <c r="U43" s="121"/>
      <c r="V43" s="70"/>
      <c r="W43" s="34"/>
      <c r="X43" s="121"/>
      <c r="Y43" s="70"/>
      <c r="Z43" s="34"/>
      <c r="AA43" s="34"/>
      <c r="AB43" s="121"/>
      <c r="AC43" s="34"/>
      <c r="AD43" s="34"/>
      <c r="AE43" s="121"/>
      <c r="AF43" s="123"/>
      <c r="AG43" s="34"/>
      <c r="AH43" s="121"/>
      <c r="AI43" s="34"/>
      <c r="AJ43" s="34"/>
      <c r="AK43" s="121"/>
      <c r="AL43" s="123"/>
      <c r="AM43" s="34"/>
      <c r="AN43" s="121"/>
      <c r="AO43" s="34"/>
      <c r="AP43" s="34"/>
      <c r="AQ43" s="121"/>
      <c r="AR43" s="34"/>
      <c r="AS43" s="34"/>
    </row>
    <row r="44" spans="1:61" x14ac:dyDescent="0.25">
      <c r="C44" s="33"/>
      <c r="D44" s="33"/>
      <c r="E44" s="33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121"/>
      <c r="Q44" s="34"/>
      <c r="R44" s="34"/>
      <c r="S44" s="34"/>
      <c r="T44" s="34"/>
      <c r="U44" s="121"/>
      <c r="V44" s="70"/>
      <c r="W44" s="34"/>
      <c r="X44" s="121"/>
      <c r="Y44" s="70"/>
      <c r="Z44" s="34"/>
      <c r="AA44" s="34"/>
      <c r="AB44" s="121"/>
      <c r="AC44" s="34"/>
      <c r="AD44" s="34"/>
      <c r="AE44" s="121"/>
      <c r="AF44" s="123"/>
      <c r="AG44" s="34"/>
      <c r="AH44" s="121"/>
      <c r="AI44" s="34"/>
      <c r="AJ44" s="34"/>
      <c r="AK44" s="121"/>
      <c r="AL44" s="123"/>
      <c r="AM44" s="34"/>
      <c r="AN44" s="121"/>
      <c r="AO44" s="34"/>
      <c r="AP44" s="34"/>
      <c r="AQ44" s="121"/>
      <c r="AR44" s="34"/>
      <c r="AS44" s="34"/>
      <c r="AT44" s="34"/>
    </row>
    <row r="45" spans="1:61" x14ac:dyDescent="0.25">
      <c r="C45" s="33"/>
      <c r="D45" s="33"/>
      <c r="E45" s="33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121"/>
      <c r="Q45" s="34"/>
      <c r="R45" s="34"/>
      <c r="S45" s="34"/>
      <c r="T45" s="34"/>
      <c r="U45" s="121"/>
      <c r="V45" s="70"/>
      <c r="W45" s="34"/>
      <c r="X45" s="121"/>
      <c r="Y45" s="70"/>
      <c r="Z45" s="34"/>
      <c r="AA45" s="34"/>
      <c r="AB45" s="121"/>
      <c r="AC45" s="34"/>
      <c r="AD45" s="34"/>
      <c r="AE45" s="121"/>
      <c r="AF45" s="123"/>
      <c r="AG45" s="34"/>
      <c r="AH45" s="121"/>
      <c r="AI45" s="34"/>
      <c r="AJ45" s="34"/>
      <c r="AK45" s="121"/>
      <c r="AL45" s="123"/>
      <c r="AM45" s="34"/>
      <c r="AN45" s="121"/>
      <c r="AO45" s="34"/>
      <c r="AP45" s="34"/>
      <c r="AQ45" s="121"/>
      <c r="AR45" s="34"/>
      <c r="AS45" s="34"/>
      <c r="AT45" s="34"/>
    </row>
    <row r="46" spans="1:61" x14ac:dyDescent="0.25">
      <c r="C46" s="33"/>
      <c r="D46" s="33"/>
      <c r="E46" s="33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121"/>
      <c r="Q46" s="34"/>
      <c r="R46" s="34"/>
      <c r="S46" s="34"/>
      <c r="T46" s="34"/>
      <c r="U46" s="121"/>
      <c r="V46" s="70"/>
      <c r="W46" s="34"/>
      <c r="X46" s="121"/>
      <c r="Y46" s="70"/>
      <c r="Z46" s="34"/>
      <c r="AA46" s="34"/>
      <c r="AB46" s="121"/>
      <c r="AC46" s="34"/>
      <c r="AD46" s="34"/>
      <c r="AE46" s="121"/>
      <c r="AF46" s="123"/>
      <c r="AG46" s="34"/>
      <c r="AH46" s="121"/>
      <c r="AI46" s="34"/>
      <c r="AJ46" s="34"/>
      <c r="AK46" s="121"/>
      <c r="AL46" s="123"/>
      <c r="AM46" s="34"/>
      <c r="AN46" s="121"/>
      <c r="AO46" s="34"/>
      <c r="AP46" s="34"/>
      <c r="AQ46" s="121"/>
      <c r="AR46" s="34"/>
      <c r="AS46" s="34"/>
      <c r="AT46" s="34"/>
    </row>
    <row r="47" spans="1:61" x14ac:dyDescent="0.25">
      <c r="C47" s="33"/>
      <c r="D47" s="33"/>
      <c r="E47" s="33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121"/>
      <c r="Q47" s="34"/>
      <c r="R47" s="34"/>
      <c r="S47" s="34"/>
      <c r="T47" s="34"/>
      <c r="U47" s="121"/>
      <c r="V47" s="70"/>
      <c r="W47" s="34"/>
      <c r="X47" s="121"/>
      <c r="Y47" s="70"/>
      <c r="Z47" s="34"/>
      <c r="AA47" s="34"/>
      <c r="AB47" s="121"/>
      <c r="AC47" s="34"/>
      <c r="AD47" s="34"/>
      <c r="AE47" s="121"/>
      <c r="AF47" s="123"/>
      <c r="AG47" s="34"/>
      <c r="AH47" s="121"/>
      <c r="AI47" s="34"/>
      <c r="AJ47" s="34"/>
      <c r="AK47" s="121"/>
      <c r="AL47" s="123"/>
      <c r="AM47" s="34"/>
      <c r="AN47" s="121"/>
      <c r="AO47" s="34"/>
      <c r="AP47" s="34"/>
      <c r="AQ47" s="121"/>
      <c r="AR47" s="34"/>
      <c r="AS47" s="34"/>
      <c r="AT47" s="34"/>
    </row>
    <row r="48" spans="1:61" x14ac:dyDescent="0.25">
      <c r="C48" s="33"/>
      <c r="D48" s="33"/>
      <c r="E48" s="33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121"/>
      <c r="Q48" s="34"/>
      <c r="R48" s="34"/>
      <c r="S48" s="34"/>
      <c r="T48" s="34"/>
      <c r="U48" s="121"/>
      <c r="V48" s="70"/>
      <c r="W48" s="34"/>
      <c r="X48" s="121"/>
      <c r="Y48" s="70"/>
      <c r="Z48" s="34"/>
      <c r="AA48" s="34"/>
      <c r="AB48" s="121"/>
      <c r="AC48" s="34"/>
      <c r="AD48" s="34"/>
      <c r="AE48" s="121"/>
      <c r="AF48" s="123"/>
      <c r="AG48" s="34"/>
      <c r="AH48" s="121"/>
      <c r="AI48" s="34"/>
      <c r="AJ48" s="34"/>
      <c r="AK48" s="121"/>
      <c r="AL48" s="123"/>
      <c r="AM48" s="34"/>
      <c r="AN48" s="121"/>
      <c r="AO48" s="34"/>
      <c r="AP48" s="34"/>
      <c r="AQ48" s="121"/>
      <c r="AR48" s="34"/>
      <c r="AS48" s="34"/>
    </row>
    <row r="49" spans="3:45" x14ac:dyDescent="0.25">
      <c r="C49" s="33"/>
      <c r="D49" s="33"/>
      <c r="E49" s="33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121"/>
      <c r="Q49" s="34"/>
      <c r="R49" s="34"/>
      <c r="S49" s="34"/>
      <c r="T49" s="34"/>
      <c r="U49" s="121"/>
      <c r="V49" s="70"/>
      <c r="W49" s="34"/>
      <c r="X49" s="121"/>
      <c r="Y49" s="70"/>
      <c r="Z49" s="34"/>
      <c r="AA49" s="34"/>
      <c r="AB49" s="121"/>
      <c r="AC49" s="34"/>
      <c r="AD49" s="34"/>
      <c r="AE49" s="121"/>
      <c r="AF49" s="123"/>
      <c r="AG49" s="34"/>
      <c r="AH49" s="121"/>
      <c r="AI49" s="34"/>
      <c r="AJ49" s="34"/>
      <c r="AK49" s="121"/>
      <c r="AL49" s="123"/>
      <c r="AM49" s="34"/>
      <c r="AN49" s="121"/>
      <c r="AO49" s="34"/>
      <c r="AP49" s="34"/>
      <c r="AQ49" s="121"/>
      <c r="AR49" s="34"/>
      <c r="AS49" s="34"/>
    </row>
    <row r="50" spans="3:45" x14ac:dyDescent="0.25">
      <c r="C50" s="33"/>
      <c r="D50" s="33"/>
      <c r="E50" s="33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121"/>
      <c r="Q50" s="34"/>
      <c r="R50" s="34"/>
      <c r="S50" s="34"/>
      <c r="T50" s="34"/>
      <c r="U50" s="121"/>
      <c r="V50" s="70"/>
      <c r="W50" s="34"/>
      <c r="X50" s="121"/>
      <c r="Y50" s="70"/>
      <c r="Z50" s="34"/>
      <c r="AA50" s="34"/>
      <c r="AB50" s="121"/>
      <c r="AC50" s="34"/>
      <c r="AD50" s="34"/>
      <c r="AE50" s="121"/>
      <c r="AF50" s="123"/>
      <c r="AG50" s="34"/>
      <c r="AH50" s="121"/>
      <c r="AI50" s="34"/>
      <c r="AJ50" s="34"/>
      <c r="AK50" s="121"/>
      <c r="AL50" s="123"/>
      <c r="AM50" s="34"/>
      <c r="AN50" s="121"/>
      <c r="AO50" s="34"/>
      <c r="AP50" s="34"/>
      <c r="AQ50" s="121"/>
      <c r="AR50" s="34"/>
      <c r="AS50" s="34"/>
    </row>
    <row r="51" spans="3:45" x14ac:dyDescent="0.25">
      <c r="C51" s="33"/>
      <c r="D51" s="33"/>
      <c r="E51" s="33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121"/>
      <c r="Q51" s="34"/>
      <c r="R51" s="34"/>
      <c r="S51" s="34"/>
      <c r="T51" s="34"/>
      <c r="U51" s="121"/>
      <c r="V51" s="70"/>
      <c r="W51" s="34"/>
      <c r="X51" s="121"/>
      <c r="Y51" s="70"/>
      <c r="Z51" s="34"/>
      <c r="AA51" s="34"/>
      <c r="AB51" s="121"/>
      <c r="AC51" s="34"/>
      <c r="AD51" s="34"/>
      <c r="AE51" s="121"/>
      <c r="AF51" s="123"/>
      <c r="AG51" s="34"/>
      <c r="AH51" s="121"/>
      <c r="AI51" s="34"/>
      <c r="AJ51" s="34"/>
      <c r="AK51" s="121"/>
      <c r="AL51" s="123"/>
      <c r="AM51" s="34"/>
      <c r="AN51" s="121"/>
      <c r="AO51" s="34"/>
      <c r="AP51" s="34"/>
      <c r="AQ51" s="121"/>
      <c r="AR51" s="34"/>
      <c r="AS51" s="34"/>
    </row>
    <row r="52" spans="3:45" x14ac:dyDescent="0.25">
      <c r="C52" s="33"/>
      <c r="D52" s="33"/>
      <c r="E52" s="33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121"/>
      <c r="Q52" s="34"/>
      <c r="R52" s="34"/>
      <c r="S52" s="34"/>
      <c r="T52" s="34"/>
      <c r="U52" s="121"/>
      <c r="V52" s="70"/>
      <c r="W52" s="34"/>
      <c r="X52" s="121"/>
      <c r="Y52" s="70"/>
      <c r="Z52" s="34"/>
      <c r="AA52" s="34"/>
      <c r="AB52" s="121"/>
      <c r="AC52" s="34"/>
      <c r="AD52" s="34"/>
      <c r="AE52" s="121"/>
      <c r="AF52" s="123"/>
      <c r="AG52" s="34"/>
      <c r="AH52" s="121"/>
      <c r="AI52" s="34"/>
      <c r="AJ52" s="34"/>
      <c r="AK52" s="121"/>
      <c r="AL52" s="123"/>
      <c r="AM52" s="34"/>
      <c r="AN52" s="121"/>
      <c r="AO52" s="34"/>
      <c r="AP52" s="34"/>
      <c r="AQ52" s="121"/>
      <c r="AR52" s="34"/>
      <c r="AS52" s="34"/>
    </row>
    <row r="53" spans="3:45" x14ac:dyDescent="0.25">
      <c r="C53" s="33"/>
      <c r="D53" s="33"/>
      <c r="E53" s="33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121"/>
      <c r="Q53" s="34"/>
      <c r="R53" s="34"/>
      <c r="S53" s="34"/>
      <c r="T53" s="34"/>
      <c r="U53" s="121"/>
      <c r="V53" s="70"/>
      <c r="W53" s="34"/>
      <c r="X53" s="121"/>
      <c r="Y53" s="70"/>
      <c r="Z53" s="34"/>
      <c r="AA53" s="34"/>
      <c r="AB53" s="121"/>
      <c r="AC53" s="34"/>
      <c r="AD53" s="34"/>
      <c r="AE53" s="121"/>
      <c r="AF53" s="123"/>
      <c r="AG53" s="34"/>
      <c r="AH53" s="121"/>
      <c r="AI53" s="34"/>
      <c r="AJ53" s="34"/>
      <c r="AK53" s="121"/>
      <c r="AL53" s="123"/>
      <c r="AM53" s="34"/>
      <c r="AN53" s="121"/>
      <c r="AO53" s="34"/>
      <c r="AP53" s="34"/>
      <c r="AQ53" s="121"/>
      <c r="AR53" s="34"/>
      <c r="AS53" s="34"/>
    </row>
    <row r="54" spans="3:45" x14ac:dyDescent="0.25">
      <c r="C54" s="33"/>
      <c r="D54" s="33"/>
      <c r="E54" s="33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121"/>
      <c r="Q54" s="34"/>
      <c r="R54" s="34"/>
      <c r="S54" s="34"/>
      <c r="T54" s="34"/>
      <c r="U54" s="121"/>
      <c r="V54" s="70"/>
      <c r="W54" s="34"/>
      <c r="X54" s="121"/>
      <c r="Y54" s="70"/>
      <c r="Z54" s="34"/>
      <c r="AA54" s="34"/>
      <c r="AB54" s="121"/>
      <c r="AC54" s="34"/>
      <c r="AD54" s="34"/>
      <c r="AE54" s="121"/>
      <c r="AF54" s="123"/>
      <c r="AG54" s="34"/>
      <c r="AH54" s="121"/>
      <c r="AI54" s="34"/>
      <c r="AJ54" s="34"/>
      <c r="AK54" s="121"/>
      <c r="AL54" s="123"/>
      <c r="AM54" s="34"/>
      <c r="AN54" s="121"/>
      <c r="AO54" s="34"/>
      <c r="AP54" s="34"/>
      <c r="AQ54" s="121"/>
      <c r="AR54" s="34"/>
      <c r="AS54" s="34"/>
    </row>
    <row r="55" spans="3:45" x14ac:dyDescent="0.25">
      <c r="C55" s="33"/>
      <c r="D55" s="33"/>
      <c r="E55" s="33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121"/>
      <c r="Q55" s="34"/>
      <c r="R55" s="34"/>
      <c r="S55" s="34"/>
      <c r="T55" s="34"/>
      <c r="U55" s="121"/>
      <c r="V55" s="70"/>
      <c r="W55" s="34"/>
      <c r="X55" s="121"/>
      <c r="Y55" s="70"/>
      <c r="Z55" s="34"/>
      <c r="AA55" s="34"/>
      <c r="AB55" s="121"/>
      <c r="AC55" s="34"/>
      <c r="AD55" s="34"/>
      <c r="AE55" s="121"/>
      <c r="AF55" s="123"/>
      <c r="AG55" s="34"/>
      <c r="AH55" s="121"/>
      <c r="AI55" s="34"/>
      <c r="AJ55" s="34"/>
      <c r="AK55" s="121"/>
      <c r="AL55" s="123"/>
      <c r="AM55" s="34"/>
      <c r="AN55" s="121"/>
      <c r="AO55" s="34"/>
      <c r="AP55" s="34"/>
      <c r="AQ55" s="121"/>
      <c r="AR55" s="34"/>
      <c r="AS55" s="34"/>
    </row>
    <row r="56" spans="3:45" x14ac:dyDescent="0.25">
      <c r="C56" s="33"/>
      <c r="D56" s="33"/>
      <c r="E56" s="33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121"/>
      <c r="Q56" s="34"/>
      <c r="R56" s="34"/>
      <c r="S56" s="34"/>
      <c r="T56" s="34"/>
      <c r="U56" s="121"/>
      <c r="V56" s="70"/>
      <c r="W56" s="34"/>
      <c r="X56" s="121"/>
      <c r="Y56" s="70"/>
      <c r="Z56" s="34"/>
      <c r="AA56" s="34"/>
      <c r="AB56" s="121"/>
      <c r="AC56" s="34"/>
      <c r="AD56" s="34"/>
      <c r="AE56" s="121"/>
      <c r="AF56" s="123"/>
      <c r="AG56" s="34"/>
      <c r="AH56" s="121"/>
      <c r="AI56" s="34"/>
      <c r="AJ56" s="34"/>
      <c r="AK56" s="121"/>
      <c r="AL56" s="123"/>
      <c r="AM56" s="34"/>
      <c r="AN56" s="121"/>
      <c r="AO56" s="34"/>
      <c r="AP56" s="34"/>
      <c r="AQ56" s="121"/>
      <c r="AR56" s="34"/>
      <c r="AS56" s="34"/>
    </row>
    <row r="57" spans="3:45" x14ac:dyDescent="0.25">
      <c r="C57" s="71"/>
      <c r="D57" s="75"/>
      <c r="E57" s="7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121"/>
      <c r="Q57" s="34"/>
      <c r="R57" s="34"/>
      <c r="S57" s="34"/>
      <c r="T57" s="34"/>
      <c r="U57" s="121"/>
      <c r="V57" s="70"/>
      <c r="W57" s="34"/>
      <c r="X57" s="121"/>
      <c r="Y57" s="70"/>
      <c r="Z57" s="34"/>
      <c r="AA57" s="34"/>
      <c r="AB57" s="121"/>
      <c r="AC57" s="34"/>
      <c r="AD57" s="34"/>
      <c r="AE57" s="121"/>
      <c r="AF57" s="123"/>
      <c r="AG57" s="34"/>
      <c r="AH57" s="121"/>
      <c r="AI57" s="34"/>
      <c r="AJ57" s="34"/>
      <c r="AK57" s="121"/>
      <c r="AL57" s="123"/>
      <c r="AM57" s="34"/>
      <c r="AN57" s="121"/>
      <c r="AO57" s="34"/>
      <c r="AP57" s="34"/>
      <c r="AQ57" s="121"/>
      <c r="AR57" s="34"/>
      <c r="AS57" s="34"/>
    </row>
    <row r="58" spans="3:45" x14ac:dyDescent="0.25">
      <c r="C58" s="71"/>
      <c r="D58" s="75"/>
      <c r="E58" s="7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121"/>
      <c r="Q58" s="34"/>
      <c r="R58" s="34"/>
      <c r="S58" s="34"/>
      <c r="T58" s="34"/>
      <c r="U58" s="121"/>
      <c r="V58" s="70"/>
      <c r="W58" s="34"/>
      <c r="X58" s="121"/>
      <c r="Y58" s="70"/>
      <c r="Z58" s="34"/>
      <c r="AA58" s="34"/>
      <c r="AB58" s="121"/>
      <c r="AC58" s="34"/>
      <c r="AD58" s="34"/>
      <c r="AE58" s="121"/>
      <c r="AF58" s="123"/>
      <c r="AG58" s="34"/>
      <c r="AH58" s="121"/>
      <c r="AI58" s="34"/>
      <c r="AJ58" s="34"/>
      <c r="AK58" s="121"/>
      <c r="AL58" s="123"/>
      <c r="AM58" s="34"/>
      <c r="AN58" s="121"/>
      <c r="AO58" s="34"/>
      <c r="AP58" s="34"/>
      <c r="AQ58" s="121"/>
      <c r="AR58" s="34"/>
      <c r="AS58" s="34"/>
    </row>
    <row r="59" spans="3:45" x14ac:dyDescent="0.25">
      <c r="C59" s="71"/>
      <c r="D59" s="75"/>
      <c r="E59" s="7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121"/>
      <c r="Q59" s="34"/>
      <c r="R59" s="34"/>
      <c r="S59" s="34"/>
      <c r="T59" s="34"/>
      <c r="U59" s="121"/>
      <c r="V59" s="70"/>
      <c r="W59" s="34"/>
      <c r="X59" s="121"/>
      <c r="Y59" s="70"/>
      <c r="Z59" s="34"/>
      <c r="AA59" s="34"/>
      <c r="AB59" s="121"/>
      <c r="AC59" s="34"/>
      <c r="AD59" s="34"/>
      <c r="AE59" s="121"/>
      <c r="AF59" s="123"/>
      <c r="AG59" s="34"/>
      <c r="AH59" s="121"/>
      <c r="AI59" s="34"/>
      <c r="AJ59" s="34"/>
      <c r="AK59" s="121"/>
      <c r="AL59" s="123"/>
      <c r="AM59" s="34"/>
      <c r="AN59" s="121"/>
      <c r="AO59" s="34"/>
      <c r="AP59" s="34"/>
      <c r="AQ59" s="121"/>
      <c r="AR59" s="34"/>
      <c r="AS59" s="34"/>
    </row>
    <row r="60" spans="3:45" x14ac:dyDescent="0.25">
      <c r="C60" s="71"/>
      <c r="D60" s="75"/>
      <c r="E60" s="7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121"/>
      <c r="Q60" s="34"/>
      <c r="R60" s="34"/>
      <c r="S60" s="34"/>
      <c r="T60" s="34"/>
      <c r="U60" s="121"/>
      <c r="V60" s="70"/>
      <c r="W60" s="34"/>
      <c r="X60" s="121"/>
      <c r="Y60" s="70"/>
      <c r="Z60" s="34"/>
      <c r="AA60" s="34"/>
      <c r="AB60" s="121"/>
      <c r="AC60" s="34"/>
      <c r="AD60" s="34"/>
      <c r="AE60" s="121"/>
      <c r="AF60" s="123"/>
      <c r="AG60" s="34"/>
      <c r="AH60" s="121"/>
      <c r="AI60" s="34"/>
      <c r="AJ60" s="34"/>
      <c r="AK60" s="121"/>
      <c r="AL60" s="123"/>
      <c r="AM60" s="34"/>
      <c r="AN60" s="121"/>
      <c r="AO60" s="34"/>
      <c r="AP60" s="34"/>
      <c r="AQ60" s="121"/>
      <c r="AR60" s="34"/>
      <c r="AS60" s="34"/>
    </row>
    <row r="61" spans="3:45" x14ac:dyDescent="0.25">
      <c r="C61" s="33"/>
      <c r="D61" s="33"/>
      <c r="E61" s="33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121"/>
      <c r="Q61" s="34"/>
      <c r="R61" s="34"/>
      <c r="S61" s="34"/>
      <c r="T61" s="34"/>
      <c r="U61" s="121"/>
      <c r="V61" s="70"/>
      <c r="W61" s="34"/>
      <c r="X61" s="121"/>
      <c r="Y61" s="70"/>
      <c r="Z61" s="34"/>
      <c r="AA61" s="34"/>
      <c r="AB61" s="121"/>
      <c r="AD61" s="34"/>
      <c r="AE61" s="121"/>
      <c r="AG61" s="34"/>
      <c r="AH61" s="121"/>
      <c r="AJ61" s="34"/>
      <c r="AK61" s="121"/>
      <c r="AM61" s="34"/>
      <c r="AN61" s="121"/>
      <c r="AP61" s="34"/>
      <c r="AQ61" s="121"/>
    </row>
    <row r="62" spans="3:45" x14ac:dyDescent="0.25">
      <c r="C62" s="33"/>
      <c r="D62" s="33"/>
      <c r="E62" s="33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121"/>
      <c r="Q62" s="34"/>
      <c r="R62" s="34"/>
      <c r="S62" s="34"/>
      <c r="T62" s="34"/>
      <c r="U62" s="121"/>
      <c r="V62" s="70"/>
      <c r="W62" s="34"/>
      <c r="X62" s="121"/>
      <c r="Y62" s="70"/>
      <c r="Z62" s="34"/>
      <c r="AA62" s="34"/>
      <c r="AB62" s="121"/>
      <c r="AD62" s="34"/>
      <c r="AE62" s="121"/>
      <c r="AG62" s="34"/>
      <c r="AH62" s="121"/>
      <c r="AJ62" s="34"/>
      <c r="AK62" s="121"/>
      <c r="AM62" s="34"/>
      <c r="AN62" s="121"/>
      <c r="AP62" s="34"/>
      <c r="AQ62" s="121"/>
    </row>
    <row r="63" spans="3:45" x14ac:dyDescent="0.25">
      <c r="C63" s="33"/>
      <c r="D63" s="33"/>
      <c r="E63" s="33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121"/>
      <c r="Q63" s="34"/>
      <c r="R63" s="34"/>
      <c r="S63" s="34"/>
      <c r="T63" s="34"/>
      <c r="U63" s="121"/>
      <c r="V63" s="70"/>
      <c r="W63" s="34"/>
      <c r="X63" s="121"/>
      <c r="Y63" s="70"/>
      <c r="Z63" s="34"/>
      <c r="AA63" s="34"/>
      <c r="AB63" s="121"/>
      <c r="AD63" s="34"/>
      <c r="AE63" s="121"/>
      <c r="AG63" s="34"/>
      <c r="AH63" s="121"/>
      <c r="AJ63" s="34"/>
      <c r="AK63" s="121"/>
      <c r="AM63" s="34"/>
      <c r="AN63" s="121"/>
      <c r="AP63" s="34"/>
      <c r="AQ63" s="121"/>
    </row>
    <row r="64" spans="3:45" x14ac:dyDescent="0.25">
      <c r="C64" s="33"/>
      <c r="D64" s="33"/>
      <c r="E64" s="33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121"/>
      <c r="Q64" s="34"/>
      <c r="R64" s="34"/>
      <c r="S64" s="34"/>
      <c r="T64" s="34"/>
      <c r="U64" s="121"/>
      <c r="V64" s="70"/>
      <c r="W64" s="34"/>
      <c r="X64" s="121"/>
      <c r="Y64" s="70"/>
      <c r="Z64" s="34"/>
      <c r="AA64" s="34"/>
      <c r="AB64" s="121"/>
      <c r="AD64" s="34"/>
      <c r="AE64" s="121"/>
      <c r="AG64" s="34"/>
      <c r="AH64" s="121"/>
      <c r="AJ64" s="34"/>
      <c r="AK64" s="121"/>
      <c r="AM64" s="34"/>
      <c r="AN64" s="121"/>
      <c r="AP64" s="34"/>
      <c r="AQ64" s="121"/>
    </row>
    <row r="65" spans="3:46" x14ac:dyDescent="0.25">
      <c r="C65" s="33"/>
      <c r="D65" s="33"/>
      <c r="E65" s="33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121"/>
      <c r="Q65" s="34"/>
      <c r="R65" s="34"/>
      <c r="S65" s="34"/>
      <c r="T65" s="34"/>
      <c r="U65" s="121"/>
      <c r="V65" s="70"/>
      <c r="W65" s="34"/>
      <c r="X65" s="121"/>
      <c r="Y65" s="70"/>
      <c r="Z65" s="34"/>
      <c r="AA65" s="34"/>
      <c r="AB65" s="121"/>
      <c r="AD65" s="34"/>
      <c r="AE65" s="121"/>
      <c r="AG65" s="34"/>
      <c r="AH65" s="121"/>
      <c r="AJ65" s="34"/>
      <c r="AK65" s="121"/>
      <c r="AM65" s="34"/>
      <c r="AN65" s="121"/>
      <c r="AP65" s="34"/>
      <c r="AQ65" s="121"/>
    </row>
    <row r="66" spans="3:46" x14ac:dyDescent="0.25">
      <c r="C66" s="33"/>
      <c r="D66" s="33"/>
      <c r="E66" s="33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121"/>
      <c r="Q66" s="34"/>
      <c r="R66" s="34"/>
      <c r="S66" s="34"/>
      <c r="T66" s="34"/>
      <c r="U66" s="121"/>
      <c r="V66" s="70"/>
      <c r="W66" s="34"/>
      <c r="X66" s="121"/>
      <c r="Y66" s="70"/>
      <c r="Z66" s="34"/>
      <c r="AA66" s="34"/>
      <c r="AB66" s="121"/>
      <c r="AD66" s="34"/>
      <c r="AE66" s="121"/>
      <c r="AG66" s="34"/>
      <c r="AH66" s="121"/>
      <c r="AJ66" s="34"/>
      <c r="AK66" s="121"/>
      <c r="AM66" s="34"/>
      <c r="AN66" s="121"/>
      <c r="AP66" s="34"/>
      <c r="AQ66" s="121"/>
    </row>
    <row r="67" spans="3:46" ht="13.5" x14ac:dyDescent="0.25">
      <c r="C67" s="69"/>
      <c r="D67" s="69"/>
      <c r="E67" s="6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121"/>
      <c r="Q67" s="70"/>
      <c r="R67" s="34"/>
      <c r="S67" s="70"/>
      <c r="T67" s="34"/>
      <c r="U67" s="121"/>
      <c r="V67" s="70"/>
      <c r="W67" s="34"/>
      <c r="X67" s="121"/>
      <c r="Y67" s="70"/>
      <c r="Z67" s="34"/>
      <c r="AA67" s="34"/>
      <c r="AB67" s="121"/>
      <c r="AC67" s="34"/>
      <c r="AD67" s="34"/>
      <c r="AE67" s="121"/>
      <c r="AF67" s="123"/>
      <c r="AG67" s="34"/>
      <c r="AH67" s="121"/>
      <c r="AI67" s="34"/>
      <c r="AJ67" s="34"/>
      <c r="AK67" s="121"/>
      <c r="AL67" s="123"/>
      <c r="AM67" s="34"/>
      <c r="AN67" s="121"/>
      <c r="AO67" s="34"/>
      <c r="AP67" s="34"/>
      <c r="AQ67" s="121"/>
      <c r="AR67" s="34"/>
      <c r="AS67" s="34"/>
    </row>
    <row r="68" spans="3:46" x14ac:dyDescent="0.25">
      <c r="C68" s="33"/>
      <c r="D68" s="33"/>
      <c r="E68" s="33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121"/>
      <c r="Q68" s="34"/>
      <c r="R68" s="34"/>
      <c r="S68" s="34"/>
      <c r="T68" s="34"/>
      <c r="U68" s="121"/>
      <c r="V68" s="34"/>
      <c r="W68" s="34"/>
      <c r="X68" s="121"/>
      <c r="Y68" s="34"/>
      <c r="Z68" s="34"/>
      <c r="AA68" s="34"/>
      <c r="AB68" s="121"/>
      <c r="AC68" s="34"/>
      <c r="AD68" s="34"/>
      <c r="AE68" s="121"/>
      <c r="AF68" s="123"/>
      <c r="AG68" s="34"/>
      <c r="AH68" s="121"/>
      <c r="AI68" s="34"/>
      <c r="AJ68" s="34"/>
      <c r="AK68" s="121"/>
      <c r="AL68" s="123"/>
      <c r="AM68" s="34"/>
      <c r="AN68" s="121"/>
      <c r="AO68" s="34"/>
      <c r="AP68" s="34"/>
      <c r="AQ68" s="121"/>
      <c r="AR68" s="34"/>
      <c r="AS68" s="34"/>
    </row>
    <row r="69" spans="3:46" x14ac:dyDescent="0.25">
      <c r="C69" s="71"/>
      <c r="D69" s="33"/>
      <c r="E69" s="33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121"/>
      <c r="Q69" s="34"/>
      <c r="R69" s="34"/>
      <c r="S69" s="34"/>
      <c r="T69" s="34"/>
      <c r="U69" s="121"/>
      <c r="V69" s="34"/>
      <c r="W69" s="34"/>
      <c r="X69" s="121"/>
      <c r="Y69" s="34"/>
      <c r="Z69" s="34"/>
      <c r="AA69" s="34"/>
      <c r="AB69" s="121"/>
      <c r="AC69" s="34"/>
      <c r="AD69" s="34"/>
      <c r="AE69" s="121"/>
      <c r="AF69" s="123"/>
      <c r="AG69" s="34"/>
      <c r="AH69" s="121"/>
      <c r="AI69" s="34"/>
      <c r="AJ69" s="34"/>
      <c r="AK69" s="121"/>
      <c r="AL69" s="123"/>
      <c r="AM69" s="34"/>
      <c r="AN69" s="121"/>
      <c r="AO69" s="34"/>
      <c r="AP69" s="34"/>
      <c r="AQ69" s="121"/>
      <c r="AR69" s="34"/>
      <c r="AS69" s="34"/>
    </row>
    <row r="70" spans="3:46" x14ac:dyDescent="0.25">
      <c r="C70" s="33"/>
      <c r="D70" s="33"/>
      <c r="E70" s="33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121"/>
      <c r="Q70" s="34"/>
      <c r="R70" s="34"/>
      <c r="S70" s="34"/>
      <c r="T70" s="34"/>
      <c r="U70" s="121"/>
      <c r="V70" s="34"/>
      <c r="W70" s="34"/>
      <c r="X70" s="121"/>
      <c r="Y70" s="34"/>
      <c r="Z70" s="34"/>
      <c r="AA70" s="34"/>
      <c r="AB70" s="121"/>
      <c r="AC70" s="34"/>
      <c r="AD70" s="34"/>
      <c r="AE70" s="121"/>
      <c r="AF70" s="123"/>
      <c r="AG70" s="34"/>
      <c r="AH70" s="121"/>
      <c r="AI70" s="34"/>
      <c r="AJ70" s="34"/>
      <c r="AK70" s="121"/>
      <c r="AL70" s="123"/>
      <c r="AM70" s="34"/>
      <c r="AN70" s="121"/>
      <c r="AO70" s="34"/>
      <c r="AP70" s="34"/>
      <c r="AQ70" s="121"/>
      <c r="AR70" s="34"/>
      <c r="AS70" s="34"/>
    </row>
    <row r="71" spans="3:46" x14ac:dyDescent="0.25">
      <c r="C71" s="33"/>
      <c r="D71" s="33"/>
      <c r="E71" s="33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121"/>
      <c r="Q71" s="34"/>
      <c r="R71" s="34"/>
      <c r="S71" s="34"/>
      <c r="T71" s="34"/>
      <c r="U71" s="121"/>
      <c r="V71" s="34"/>
      <c r="W71" s="34"/>
      <c r="X71" s="121"/>
      <c r="Y71" s="34"/>
      <c r="Z71" s="34"/>
      <c r="AA71" s="34"/>
      <c r="AB71" s="121"/>
      <c r="AC71" s="34"/>
      <c r="AD71" s="34"/>
      <c r="AE71" s="121"/>
      <c r="AF71" s="123"/>
      <c r="AG71" s="34"/>
      <c r="AH71" s="121"/>
      <c r="AI71" s="34"/>
      <c r="AJ71" s="34"/>
      <c r="AK71" s="121"/>
      <c r="AL71" s="123"/>
      <c r="AM71" s="34"/>
      <c r="AN71" s="121"/>
      <c r="AO71" s="34"/>
      <c r="AP71" s="34"/>
      <c r="AQ71" s="121"/>
      <c r="AR71" s="34"/>
      <c r="AS71" s="34"/>
    </row>
    <row r="72" spans="3:46" x14ac:dyDescent="0.25">
      <c r="C72" s="33"/>
      <c r="D72" s="33"/>
      <c r="E72" s="33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121"/>
      <c r="Q72" s="34"/>
      <c r="R72" s="34"/>
      <c r="S72" s="34"/>
      <c r="T72" s="34"/>
      <c r="U72" s="121"/>
      <c r="V72" s="34"/>
      <c r="W72" s="34"/>
      <c r="X72" s="121"/>
      <c r="Y72" s="34"/>
      <c r="Z72" s="34"/>
      <c r="AA72" s="34"/>
      <c r="AB72" s="121"/>
      <c r="AC72" s="34"/>
      <c r="AD72" s="34"/>
      <c r="AE72" s="121"/>
      <c r="AF72" s="123"/>
      <c r="AG72" s="34"/>
      <c r="AH72" s="121"/>
      <c r="AI72" s="34"/>
      <c r="AJ72" s="34"/>
      <c r="AK72" s="121"/>
      <c r="AL72" s="123"/>
      <c r="AM72" s="34"/>
      <c r="AN72" s="121"/>
      <c r="AO72" s="34"/>
      <c r="AP72" s="34"/>
      <c r="AQ72" s="121"/>
      <c r="AR72" s="34"/>
      <c r="AS72" s="34"/>
    </row>
    <row r="73" spans="3:46" x14ac:dyDescent="0.25">
      <c r="C73" s="33"/>
      <c r="D73" s="33"/>
      <c r="E73" s="33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121"/>
      <c r="Q73" s="34"/>
      <c r="R73" s="76"/>
      <c r="S73" s="34"/>
      <c r="T73" s="34"/>
      <c r="U73" s="121"/>
      <c r="V73" s="34"/>
      <c r="W73" s="34"/>
      <c r="X73" s="121"/>
      <c r="Y73" s="34"/>
      <c r="Z73" s="34"/>
      <c r="AA73" s="34"/>
      <c r="AB73" s="121"/>
      <c r="AC73" s="34"/>
      <c r="AD73" s="34"/>
      <c r="AE73" s="121"/>
      <c r="AF73" s="123"/>
      <c r="AG73" s="34"/>
      <c r="AH73" s="121"/>
      <c r="AI73" s="34"/>
      <c r="AJ73" s="34"/>
      <c r="AK73" s="121"/>
      <c r="AL73" s="123"/>
      <c r="AM73" s="34"/>
      <c r="AN73" s="121"/>
      <c r="AO73" s="34"/>
      <c r="AP73" s="34"/>
      <c r="AQ73" s="121"/>
      <c r="AR73" s="34"/>
      <c r="AS73" s="34"/>
    </row>
    <row r="74" spans="3:46" x14ac:dyDescent="0.25">
      <c r="C74" s="33"/>
      <c r="D74" s="33"/>
      <c r="E74" s="33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121"/>
      <c r="Q74" s="34"/>
      <c r="R74" s="76"/>
      <c r="S74" s="34"/>
      <c r="T74" s="34"/>
      <c r="U74" s="121"/>
      <c r="V74" s="34"/>
      <c r="W74" s="34"/>
      <c r="X74" s="121"/>
      <c r="Y74" s="34"/>
      <c r="Z74" s="34"/>
      <c r="AA74" s="34"/>
      <c r="AB74" s="121"/>
      <c r="AC74" s="34"/>
      <c r="AD74" s="34"/>
      <c r="AE74" s="121"/>
      <c r="AF74" s="123"/>
      <c r="AG74" s="34"/>
      <c r="AH74" s="121"/>
      <c r="AI74" s="34"/>
      <c r="AJ74" s="34"/>
      <c r="AK74" s="121"/>
      <c r="AL74" s="123"/>
      <c r="AM74" s="34"/>
      <c r="AN74" s="121"/>
      <c r="AO74" s="34"/>
      <c r="AP74" s="34"/>
      <c r="AQ74" s="121"/>
      <c r="AR74" s="34"/>
      <c r="AS74" s="34"/>
    </row>
    <row r="75" spans="3:46" x14ac:dyDescent="0.25">
      <c r="C75" s="33"/>
      <c r="D75" s="33"/>
      <c r="E75" s="33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121"/>
      <c r="Q75" s="34"/>
      <c r="R75" s="76"/>
      <c r="S75" s="34"/>
      <c r="T75" s="34"/>
      <c r="U75" s="121"/>
      <c r="V75" s="34"/>
      <c r="W75" s="34"/>
      <c r="X75" s="121"/>
      <c r="Y75" s="34"/>
      <c r="Z75" s="34"/>
      <c r="AA75" s="34"/>
      <c r="AB75" s="121"/>
      <c r="AC75" s="34"/>
      <c r="AD75" s="34"/>
      <c r="AE75" s="121"/>
      <c r="AF75" s="123"/>
      <c r="AG75" s="34"/>
      <c r="AH75" s="121"/>
      <c r="AI75" s="34"/>
      <c r="AJ75" s="34"/>
      <c r="AK75" s="121"/>
      <c r="AL75" s="123"/>
      <c r="AM75" s="34"/>
      <c r="AN75" s="121"/>
      <c r="AO75" s="34"/>
      <c r="AP75" s="34"/>
      <c r="AQ75" s="121"/>
      <c r="AR75" s="34"/>
      <c r="AS75" s="34"/>
    </row>
    <row r="76" spans="3:46" x14ac:dyDescent="0.25">
      <c r="C76" s="33"/>
      <c r="D76" s="33"/>
      <c r="E76" s="33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121"/>
      <c r="Q76" s="34"/>
      <c r="R76" s="76"/>
      <c r="S76" s="34"/>
      <c r="T76" s="34"/>
      <c r="U76" s="121"/>
      <c r="V76" s="34"/>
      <c r="W76" s="34"/>
      <c r="X76" s="121"/>
      <c r="Y76" s="34"/>
      <c r="Z76" s="34"/>
      <c r="AA76" s="34"/>
      <c r="AB76" s="121"/>
      <c r="AC76" s="34"/>
      <c r="AD76" s="34"/>
      <c r="AE76" s="121"/>
      <c r="AF76" s="123"/>
      <c r="AG76" s="34"/>
      <c r="AH76" s="121"/>
      <c r="AI76" s="34"/>
      <c r="AJ76" s="34"/>
      <c r="AK76" s="121"/>
      <c r="AL76" s="123"/>
      <c r="AM76" s="34"/>
      <c r="AN76" s="121"/>
      <c r="AO76" s="34"/>
      <c r="AP76" s="34"/>
      <c r="AQ76" s="121"/>
      <c r="AR76" s="34"/>
      <c r="AS76" s="34"/>
      <c r="AT76" s="34"/>
    </row>
    <row r="77" spans="3:46" x14ac:dyDescent="0.25">
      <c r="C77" s="33"/>
      <c r="D77" s="33"/>
      <c r="E77" s="33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121"/>
      <c r="Q77" s="34"/>
      <c r="R77" s="76"/>
      <c r="S77" s="34"/>
      <c r="T77" s="34"/>
      <c r="U77" s="121"/>
      <c r="V77" s="34"/>
      <c r="W77" s="34"/>
      <c r="X77" s="121"/>
      <c r="Y77" s="34"/>
      <c r="Z77" s="34"/>
      <c r="AA77" s="34"/>
      <c r="AB77" s="121"/>
      <c r="AC77" s="34"/>
      <c r="AD77" s="34"/>
      <c r="AE77" s="121"/>
      <c r="AF77" s="123"/>
      <c r="AG77" s="34"/>
      <c r="AH77" s="121"/>
      <c r="AI77" s="34"/>
      <c r="AJ77" s="34"/>
      <c r="AK77" s="121"/>
      <c r="AL77" s="123"/>
      <c r="AM77" s="34"/>
      <c r="AN77" s="121"/>
      <c r="AO77" s="34"/>
      <c r="AP77" s="34"/>
      <c r="AQ77" s="121"/>
      <c r="AR77" s="34"/>
      <c r="AS77" s="34"/>
      <c r="AT77" s="34"/>
    </row>
    <row r="78" spans="3:46" x14ac:dyDescent="0.25">
      <c r="C78" s="33"/>
      <c r="D78" s="33"/>
      <c r="E78" s="33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121"/>
      <c r="Q78" s="34"/>
      <c r="R78" s="76"/>
      <c r="S78" s="34"/>
      <c r="T78" s="34"/>
      <c r="U78" s="121"/>
      <c r="V78" s="34"/>
      <c r="W78" s="34"/>
      <c r="X78" s="121"/>
      <c r="Y78" s="34"/>
      <c r="Z78" s="34"/>
      <c r="AA78" s="34"/>
      <c r="AB78" s="121"/>
      <c r="AD78" s="34"/>
      <c r="AE78" s="121"/>
      <c r="AG78" s="34"/>
      <c r="AH78" s="121"/>
      <c r="AJ78" s="34"/>
      <c r="AK78" s="121"/>
      <c r="AM78" s="34"/>
      <c r="AN78" s="121"/>
      <c r="AP78" s="34"/>
      <c r="AQ78" s="121"/>
      <c r="AT78" s="34"/>
    </row>
    <row r="79" spans="3:46" x14ac:dyDescent="0.25">
      <c r="C79" s="33"/>
      <c r="D79" s="33"/>
      <c r="E79" s="33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121"/>
      <c r="Q79" s="34"/>
      <c r="R79" s="76"/>
      <c r="S79" s="34"/>
      <c r="T79" s="34"/>
      <c r="U79" s="121"/>
      <c r="V79" s="34"/>
      <c r="W79" s="34"/>
      <c r="X79" s="121"/>
      <c r="Y79" s="34"/>
      <c r="Z79" s="34"/>
      <c r="AA79" s="34"/>
      <c r="AB79" s="121"/>
      <c r="AD79" s="34"/>
      <c r="AE79" s="121"/>
      <c r="AG79" s="34"/>
      <c r="AH79" s="121"/>
      <c r="AJ79" s="34"/>
      <c r="AK79" s="121"/>
      <c r="AM79" s="34"/>
      <c r="AN79" s="121"/>
      <c r="AP79" s="34"/>
      <c r="AQ79" s="121"/>
      <c r="AT79" s="34"/>
    </row>
    <row r="80" spans="3:46" x14ac:dyDescent="0.25">
      <c r="C80" s="33"/>
      <c r="D80" s="33"/>
      <c r="E80" s="33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121"/>
      <c r="Q80" s="34"/>
      <c r="R80" s="76"/>
      <c r="S80" s="34"/>
      <c r="T80" s="34"/>
      <c r="U80" s="121"/>
      <c r="V80" s="34"/>
      <c r="W80" s="34"/>
      <c r="X80" s="121"/>
      <c r="Y80" s="34"/>
      <c r="Z80" s="34"/>
      <c r="AA80" s="34"/>
      <c r="AB80" s="121"/>
      <c r="AD80" s="34"/>
      <c r="AE80" s="121"/>
      <c r="AG80" s="34"/>
      <c r="AH80" s="121"/>
      <c r="AJ80" s="34"/>
      <c r="AK80" s="121"/>
      <c r="AM80" s="34"/>
      <c r="AN80" s="121"/>
      <c r="AP80" s="34"/>
      <c r="AQ80" s="121"/>
    </row>
    <row r="81" spans="3:46" x14ac:dyDescent="0.25">
      <c r="C81" s="33"/>
      <c r="D81" s="33"/>
      <c r="E81" s="33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121"/>
      <c r="Q81" s="34"/>
      <c r="R81" s="76"/>
      <c r="S81" s="34"/>
      <c r="T81" s="34"/>
      <c r="U81" s="121"/>
      <c r="V81" s="34"/>
      <c r="W81" s="34"/>
      <c r="X81" s="121"/>
      <c r="Y81" s="34"/>
      <c r="Z81" s="77"/>
      <c r="AA81" s="34"/>
      <c r="AB81" s="121"/>
      <c r="AC81" s="77"/>
      <c r="AD81" s="34"/>
      <c r="AE81" s="121"/>
      <c r="AF81" s="124"/>
      <c r="AG81" s="34"/>
      <c r="AH81" s="121"/>
      <c r="AI81" s="77"/>
      <c r="AJ81" s="34"/>
      <c r="AK81" s="121"/>
      <c r="AL81" s="124"/>
      <c r="AM81" s="34"/>
      <c r="AN81" s="121"/>
      <c r="AO81" s="77"/>
      <c r="AP81" s="34"/>
      <c r="AQ81" s="121"/>
      <c r="AR81" s="77"/>
      <c r="AS81" s="77"/>
      <c r="AT81" s="77"/>
    </row>
    <row r="82" spans="3:46" x14ac:dyDescent="0.25">
      <c r="C82" s="33"/>
      <c r="D82" s="33"/>
      <c r="E82" s="33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121"/>
      <c r="Q82" s="34"/>
      <c r="R82" s="76"/>
      <c r="S82" s="34"/>
      <c r="T82" s="34"/>
      <c r="U82" s="121"/>
      <c r="V82" s="34"/>
      <c r="W82" s="34"/>
      <c r="X82" s="121"/>
      <c r="Y82" s="34"/>
      <c r="Z82" s="34"/>
      <c r="AA82" s="34"/>
      <c r="AB82" s="121"/>
      <c r="AC82" s="34"/>
      <c r="AD82" s="34"/>
      <c r="AE82" s="121"/>
      <c r="AF82" s="123"/>
      <c r="AG82" s="34"/>
      <c r="AH82" s="121"/>
      <c r="AI82" s="34"/>
      <c r="AJ82" s="34"/>
      <c r="AK82" s="121"/>
      <c r="AL82" s="123"/>
      <c r="AM82" s="34"/>
      <c r="AN82" s="121"/>
      <c r="AO82" s="34"/>
      <c r="AP82" s="34"/>
      <c r="AQ82" s="121"/>
      <c r="AR82" s="34"/>
      <c r="AS82" s="34"/>
      <c r="AT82" s="34"/>
    </row>
    <row r="83" spans="3:46" ht="13.5" x14ac:dyDescent="0.25">
      <c r="C83" s="69"/>
      <c r="D83" s="69"/>
      <c r="E83" s="69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1"/>
      <c r="Q83" s="34"/>
      <c r="R83" s="76"/>
      <c r="S83" s="34"/>
      <c r="T83" s="34"/>
      <c r="U83" s="121"/>
      <c r="V83" s="34"/>
      <c r="W83" s="34"/>
      <c r="X83" s="121"/>
      <c r="Y83" s="34"/>
      <c r="Z83" s="34"/>
      <c r="AA83" s="34"/>
      <c r="AB83" s="121"/>
      <c r="AC83" s="34"/>
      <c r="AD83" s="34"/>
      <c r="AE83" s="121"/>
      <c r="AF83" s="123"/>
      <c r="AG83" s="34"/>
      <c r="AH83" s="121"/>
      <c r="AI83" s="34"/>
      <c r="AJ83" s="34"/>
      <c r="AK83" s="121"/>
      <c r="AL83" s="123"/>
      <c r="AM83" s="34"/>
      <c r="AN83" s="121"/>
      <c r="AO83" s="34"/>
      <c r="AP83" s="34"/>
      <c r="AQ83" s="121"/>
      <c r="AR83" s="34"/>
      <c r="AS83" s="34"/>
      <c r="AT83" s="34"/>
    </row>
    <row r="84" spans="3:46" x14ac:dyDescent="0.25">
      <c r="C84" s="33"/>
      <c r="D84" s="33"/>
      <c r="E84" s="33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1"/>
      <c r="Q84" s="34"/>
      <c r="R84" s="76"/>
      <c r="S84" s="34"/>
      <c r="T84" s="34"/>
      <c r="U84" s="121"/>
      <c r="V84" s="34"/>
      <c r="W84" s="34"/>
      <c r="X84" s="121"/>
      <c r="Y84" s="34"/>
      <c r="Z84" s="34"/>
      <c r="AA84" s="34"/>
      <c r="AB84" s="121"/>
      <c r="AC84" s="34"/>
      <c r="AD84" s="34"/>
      <c r="AE84" s="121"/>
      <c r="AF84" s="123"/>
      <c r="AG84" s="34"/>
      <c r="AH84" s="121"/>
      <c r="AI84" s="34"/>
      <c r="AJ84" s="34"/>
      <c r="AK84" s="121"/>
      <c r="AL84" s="123"/>
      <c r="AM84" s="34"/>
      <c r="AN84" s="121"/>
      <c r="AO84" s="34"/>
      <c r="AP84" s="34"/>
      <c r="AQ84" s="121"/>
      <c r="AR84" s="34"/>
      <c r="AS84" s="34"/>
      <c r="AT84" s="34"/>
    </row>
    <row r="85" spans="3:46" x14ac:dyDescent="0.25">
      <c r="C85" s="33"/>
      <c r="D85" s="33"/>
      <c r="E85" s="33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121"/>
      <c r="Q85" s="34"/>
      <c r="R85" s="76"/>
      <c r="S85" s="34"/>
      <c r="T85" s="34"/>
      <c r="U85" s="121"/>
      <c r="V85" s="34"/>
      <c r="W85" s="34"/>
      <c r="X85" s="121"/>
      <c r="Y85" s="34"/>
      <c r="Z85" s="34"/>
      <c r="AA85" s="34"/>
      <c r="AB85" s="121"/>
      <c r="AC85" s="34"/>
      <c r="AD85" s="34"/>
      <c r="AE85" s="121"/>
      <c r="AF85" s="123"/>
      <c r="AG85" s="34"/>
      <c r="AH85" s="121"/>
      <c r="AI85" s="34"/>
      <c r="AJ85" s="34"/>
      <c r="AK85" s="121"/>
      <c r="AL85" s="123"/>
      <c r="AM85" s="34"/>
      <c r="AN85" s="121"/>
      <c r="AO85" s="34"/>
      <c r="AP85" s="34"/>
      <c r="AQ85" s="121"/>
      <c r="AR85" s="34"/>
      <c r="AS85" s="34"/>
      <c r="AT85" s="34"/>
    </row>
    <row r="86" spans="3:46" x14ac:dyDescent="0.25">
      <c r="C86" s="33"/>
      <c r="D86" s="33"/>
      <c r="E86" s="33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121"/>
      <c r="Q86" s="34"/>
      <c r="R86" s="76"/>
      <c r="S86" s="34"/>
      <c r="T86" s="34"/>
      <c r="U86" s="121"/>
      <c r="V86" s="34"/>
      <c r="W86" s="34"/>
      <c r="X86" s="121"/>
      <c r="Y86" s="34"/>
      <c r="Z86" s="34"/>
      <c r="AA86" s="34"/>
      <c r="AB86" s="121"/>
      <c r="AC86" s="34"/>
      <c r="AD86" s="34"/>
      <c r="AE86" s="121"/>
      <c r="AF86" s="123"/>
      <c r="AG86" s="34"/>
      <c r="AH86" s="121"/>
      <c r="AI86" s="34"/>
      <c r="AJ86" s="34"/>
      <c r="AK86" s="121"/>
      <c r="AL86" s="123"/>
      <c r="AM86" s="34"/>
      <c r="AN86" s="121"/>
      <c r="AO86" s="34"/>
      <c r="AP86" s="34"/>
      <c r="AQ86" s="121"/>
      <c r="AR86" s="34"/>
      <c r="AS86" s="34"/>
      <c r="AT86" s="34"/>
    </row>
    <row r="87" spans="3:46" x14ac:dyDescent="0.25">
      <c r="C87" s="33"/>
      <c r="D87" s="33"/>
      <c r="E87" s="33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121"/>
      <c r="Q87" s="34"/>
      <c r="R87" s="76"/>
      <c r="S87" s="34"/>
      <c r="T87" s="34"/>
      <c r="U87" s="121"/>
      <c r="V87" s="34"/>
      <c r="W87" s="34"/>
      <c r="X87" s="121"/>
      <c r="Y87" s="34"/>
      <c r="Z87" s="34"/>
      <c r="AA87" s="34"/>
      <c r="AB87" s="121"/>
      <c r="AC87" s="34"/>
      <c r="AD87" s="34"/>
      <c r="AE87" s="121"/>
      <c r="AF87" s="123"/>
      <c r="AG87" s="34"/>
      <c r="AH87" s="121"/>
      <c r="AI87" s="34"/>
      <c r="AJ87" s="34"/>
      <c r="AK87" s="121"/>
      <c r="AL87" s="123"/>
      <c r="AM87" s="34"/>
      <c r="AN87" s="121"/>
      <c r="AO87" s="34"/>
      <c r="AP87" s="34"/>
      <c r="AQ87" s="121"/>
      <c r="AR87" s="34"/>
      <c r="AS87" s="34"/>
      <c r="AT87" s="34"/>
    </row>
    <row r="88" spans="3:46" x14ac:dyDescent="0.25">
      <c r="C88" s="33"/>
      <c r="D88" s="33"/>
      <c r="E88" s="33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121"/>
      <c r="Q88" s="34"/>
      <c r="R88" s="76"/>
      <c r="S88" s="34"/>
      <c r="T88" s="34"/>
      <c r="U88" s="121"/>
      <c r="V88" s="34"/>
      <c r="W88" s="34"/>
      <c r="X88" s="121"/>
      <c r="Y88" s="34"/>
      <c r="Z88" s="34"/>
      <c r="AA88" s="34"/>
      <c r="AB88" s="121"/>
      <c r="AC88" s="34"/>
      <c r="AD88" s="34"/>
      <c r="AE88" s="121"/>
      <c r="AF88" s="123"/>
      <c r="AG88" s="34"/>
      <c r="AH88" s="121"/>
      <c r="AI88" s="34"/>
      <c r="AJ88" s="34"/>
      <c r="AK88" s="121"/>
      <c r="AL88" s="123"/>
      <c r="AM88" s="34"/>
      <c r="AN88" s="121"/>
      <c r="AO88" s="34"/>
      <c r="AP88" s="34"/>
      <c r="AQ88" s="121"/>
      <c r="AR88" s="34"/>
      <c r="AS88" s="34"/>
      <c r="AT88" s="34"/>
    </row>
    <row r="89" spans="3:46" x14ac:dyDescent="0.25">
      <c r="C89" s="33"/>
      <c r="D89" s="33"/>
      <c r="E89" s="33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121"/>
      <c r="Q89" s="34"/>
      <c r="R89" s="76"/>
      <c r="S89" s="34"/>
      <c r="T89" s="34"/>
      <c r="U89" s="121"/>
      <c r="V89" s="34"/>
      <c r="W89" s="34"/>
      <c r="X89" s="121"/>
      <c r="Y89" s="34"/>
      <c r="Z89" s="34"/>
      <c r="AA89" s="34"/>
      <c r="AB89" s="121"/>
      <c r="AC89" s="34"/>
      <c r="AD89" s="34"/>
      <c r="AE89" s="121"/>
      <c r="AF89" s="123"/>
      <c r="AG89" s="34"/>
      <c r="AH89" s="121"/>
      <c r="AI89" s="34"/>
      <c r="AJ89" s="34"/>
      <c r="AK89" s="121"/>
      <c r="AL89" s="123"/>
      <c r="AM89" s="34"/>
      <c r="AN89" s="121"/>
      <c r="AO89" s="34"/>
      <c r="AP89" s="34"/>
      <c r="AQ89" s="121"/>
      <c r="AR89" s="34"/>
      <c r="AS89" s="34"/>
      <c r="AT89" s="34"/>
    </row>
    <row r="90" spans="3:46" x14ac:dyDescent="0.25">
      <c r="C90" s="33"/>
      <c r="D90" s="33"/>
      <c r="E90" s="33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121"/>
      <c r="Q90" s="34"/>
      <c r="R90" s="76"/>
      <c r="S90" s="34"/>
      <c r="T90" s="34"/>
      <c r="U90" s="121"/>
      <c r="V90" s="34"/>
      <c r="W90" s="34"/>
      <c r="X90" s="121"/>
      <c r="Y90" s="34"/>
      <c r="Z90" s="34"/>
      <c r="AA90" s="34"/>
      <c r="AB90" s="121"/>
      <c r="AC90" s="34"/>
      <c r="AD90" s="34"/>
      <c r="AE90" s="121"/>
      <c r="AF90" s="123"/>
      <c r="AG90" s="34"/>
      <c r="AH90" s="121"/>
      <c r="AI90" s="34"/>
      <c r="AJ90" s="34"/>
      <c r="AK90" s="121"/>
      <c r="AL90" s="123"/>
      <c r="AM90" s="34"/>
      <c r="AN90" s="121"/>
      <c r="AO90" s="34"/>
      <c r="AP90" s="34"/>
      <c r="AQ90" s="121"/>
      <c r="AR90" s="34"/>
      <c r="AS90" s="34"/>
      <c r="AT90" s="34"/>
    </row>
    <row r="91" spans="3:46" x14ac:dyDescent="0.25">
      <c r="C91" s="33"/>
      <c r="D91" s="33"/>
      <c r="E91" s="33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121"/>
      <c r="Q91" s="34"/>
      <c r="R91" s="76"/>
      <c r="S91" s="34"/>
      <c r="T91" s="34"/>
      <c r="U91" s="121"/>
      <c r="V91" s="34"/>
      <c r="W91" s="34"/>
      <c r="X91" s="121"/>
      <c r="Y91" s="34"/>
      <c r="Z91" s="34"/>
      <c r="AA91" s="34"/>
      <c r="AB91" s="121"/>
      <c r="AC91" s="34"/>
      <c r="AD91" s="34"/>
      <c r="AE91" s="121"/>
      <c r="AF91" s="123"/>
      <c r="AG91" s="34"/>
      <c r="AH91" s="121"/>
      <c r="AI91" s="34"/>
      <c r="AJ91" s="34"/>
      <c r="AK91" s="121"/>
      <c r="AL91" s="123"/>
      <c r="AM91" s="34"/>
      <c r="AN91" s="121"/>
      <c r="AO91" s="34"/>
      <c r="AP91" s="34"/>
      <c r="AQ91" s="121"/>
      <c r="AR91" s="34"/>
      <c r="AS91" s="34"/>
      <c r="AT91" s="34"/>
    </row>
    <row r="92" spans="3:46" x14ac:dyDescent="0.25">
      <c r="C92" s="33"/>
      <c r="D92" s="33"/>
      <c r="E92" s="33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121"/>
      <c r="Q92" s="34"/>
      <c r="R92" s="76"/>
      <c r="S92" s="34"/>
      <c r="T92" s="34"/>
      <c r="U92" s="121"/>
      <c r="V92" s="34"/>
      <c r="W92" s="34"/>
      <c r="X92" s="121"/>
      <c r="Y92" s="34"/>
      <c r="Z92" s="34"/>
      <c r="AA92" s="34"/>
      <c r="AB92" s="121"/>
      <c r="AC92" s="34"/>
      <c r="AD92" s="34"/>
      <c r="AE92" s="121"/>
      <c r="AF92" s="123"/>
      <c r="AG92" s="34"/>
      <c r="AH92" s="121"/>
      <c r="AI92" s="34"/>
      <c r="AJ92" s="34"/>
      <c r="AK92" s="121"/>
      <c r="AL92" s="123"/>
      <c r="AM92" s="34"/>
      <c r="AN92" s="121"/>
      <c r="AO92" s="34"/>
      <c r="AP92" s="34"/>
      <c r="AQ92" s="121"/>
      <c r="AR92" s="34"/>
      <c r="AS92" s="34"/>
      <c r="AT92" s="34"/>
    </row>
    <row r="93" spans="3:46" x14ac:dyDescent="0.25">
      <c r="C93" s="33"/>
      <c r="D93" s="33"/>
      <c r="E93" s="33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121"/>
      <c r="Q93" s="34"/>
      <c r="R93" s="76"/>
      <c r="S93" s="34"/>
      <c r="T93" s="34"/>
      <c r="U93" s="121"/>
      <c r="V93" s="34"/>
      <c r="W93" s="34"/>
      <c r="X93" s="121"/>
      <c r="Y93" s="34"/>
      <c r="Z93" s="34"/>
      <c r="AA93" s="34"/>
      <c r="AB93" s="121"/>
      <c r="AC93" s="34"/>
      <c r="AD93" s="34"/>
      <c r="AE93" s="121"/>
      <c r="AF93" s="123"/>
      <c r="AG93" s="34"/>
      <c r="AH93" s="121"/>
      <c r="AI93" s="34"/>
      <c r="AJ93" s="34"/>
      <c r="AK93" s="121"/>
      <c r="AL93" s="123"/>
      <c r="AM93" s="34"/>
      <c r="AN93" s="121"/>
      <c r="AO93" s="34"/>
      <c r="AP93" s="34"/>
      <c r="AQ93" s="121"/>
      <c r="AR93" s="34"/>
      <c r="AS93" s="34"/>
      <c r="AT93" s="34"/>
    </row>
    <row r="94" spans="3:46" x14ac:dyDescent="0.25">
      <c r="C94" s="33"/>
      <c r="D94" s="33"/>
      <c r="E94" s="33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121"/>
      <c r="Q94" s="34"/>
      <c r="R94" s="76"/>
      <c r="S94" s="34"/>
      <c r="T94" s="34"/>
      <c r="U94" s="121"/>
      <c r="V94" s="34"/>
      <c r="W94" s="34"/>
      <c r="X94" s="121"/>
      <c r="Y94" s="34"/>
      <c r="Z94" s="34"/>
      <c r="AA94" s="34"/>
      <c r="AB94" s="121"/>
      <c r="AC94" s="34"/>
      <c r="AD94" s="34"/>
      <c r="AE94" s="121"/>
      <c r="AF94" s="123"/>
      <c r="AG94" s="34"/>
      <c r="AH94" s="121"/>
      <c r="AI94" s="34"/>
      <c r="AJ94" s="34"/>
      <c r="AK94" s="121"/>
      <c r="AL94" s="123"/>
      <c r="AM94" s="34"/>
      <c r="AN94" s="121"/>
      <c r="AO94" s="34"/>
      <c r="AP94" s="34"/>
      <c r="AQ94" s="121"/>
      <c r="AR94" s="34"/>
      <c r="AS94" s="34"/>
      <c r="AT94" s="34"/>
    </row>
    <row r="95" spans="3:46" x14ac:dyDescent="0.25">
      <c r="C95" s="33"/>
      <c r="D95" s="33"/>
      <c r="E95" s="33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121"/>
      <c r="Q95" s="34"/>
      <c r="R95" s="34"/>
      <c r="S95" s="34"/>
      <c r="T95" s="34"/>
      <c r="U95" s="121"/>
      <c r="V95" s="34"/>
      <c r="W95" s="34"/>
      <c r="X95" s="121"/>
      <c r="Y95" s="34"/>
      <c r="Z95" s="34"/>
      <c r="AA95" s="34"/>
      <c r="AB95" s="121"/>
      <c r="AC95" s="34"/>
      <c r="AD95" s="34"/>
      <c r="AE95" s="121"/>
      <c r="AF95" s="123"/>
      <c r="AG95" s="34"/>
      <c r="AH95" s="121"/>
      <c r="AI95" s="34"/>
      <c r="AJ95" s="34"/>
      <c r="AK95" s="121"/>
      <c r="AL95" s="123"/>
      <c r="AM95" s="34"/>
      <c r="AN95" s="121"/>
      <c r="AO95" s="34"/>
      <c r="AP95" s="34"/>
      <c r="AQ95" s="121"/>
      <c r="AR95" s="34"/>
      <c r="AS95" s="34"/>
      <c r="AT95" s="34"/>
    </row>
    <row r="96" spans="3:46" x14ac:dyDescent="0.25">
      <c r="C96" s="33"/>
      <c r="D96" s="33"/>
      <c r="E96" s="33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121"/>
      <c r="Q96" s="34"/>
      <c r="R96" s="34"/>
      <c r="S96" s="34"/>
      <c r="T96" s="34"/>
      <c r="U96" s="121"/>
      <c r="V96" s="34"/>
      <c r="W96" s="34"/>
      <c r="X96" s="121"/>
      <c r="Y96" s="34"/>
      <c r="Z96" s="34"/>
      <c r="AA96" s="34"/>
      <c r="AB96" s="121"/>
      <c r="AC96" s="34"/>
      <c r="AD96" s="34"/>
      <c r="AE96" s="121"/>
      <c r="AF96" s="123"/>
      <c r="AG96" s="34"/>
      <c r="AH96" s="121"/>
      <c r="AI96" s="34"/>
      <c r="AJ96" s="34"/>
      <c r="AK96" s="121"/>
      <c r="AL96" s="123"/>
      <c r="AM96" s="34"/>
      <c r="AN96" s="121"/>
      <c r="AO96" s="34"/>
      <c r="AP96" s="34"/>
      <c r="AQ96" s="121"/>
      <c r="AR96" s="34"/>
      <c r="AS96" s="34"/>
      <c r="AT96" s="34"/>
    </row>
    <row r="97" spans="1:47" x14ac:dyDescent="0.25">
      <c r="C97" s="33"/>
      <c r="D97" s="33"/>
      <c r="E97" s="33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121"/>
      <c r="Q97" s="34"/>
      <c r="R97" s="34"/>
      <c r="S97" s="34"/>
      <c r="T97" s="34"/>
      <c r="U97" s="121"/>
      <c r="V97" s="34"/>
      <c r="W97" s="34"/>
      <c r="X97" s="121"/>
      <c r="Y97" s="34"/>
      <c r="Z97" s="34"/>
      <c r="AA97" s="34"/>
      <c r="AB97" s="121"/>
      <c r="AC97" s="34"/>
      <c r="AD97" s="34"/>
      <c r="AE97" s="121"/>
      <c r="AF97" s="123"/>
      <c r="AG97" s="34"/>
      <c r="AH97" s="121"/>
      <c r="AI97" s="34"/>
      <c r="AJ97" s="34"/>
      <c r="AK97" s="121"/>
      <c r="AL97" s="123"/>
      <c r="AM97" s="34"/>
      <c r="AN97" s="121"/>
      <c r="AO97" s="34"/>
      <c r="AP97" s="34"/>
      <c r="AQ97" s="121"/>
      <c r="AR97" s="34"/>
      <c r="AS97" s="34"/>
      <c r="AT97" s="34"/>
    </row>
    <row r="98" spans="1:47" x14ac:dyDescent="0.25">
      <c r="C98" s="33"/>
      <c r="D98" s="33"/>
      <c r="E98" s="33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121"/>
      <c r="Q98" s="34"/>
      <c r="R98" s="34"/>
      <c r="S98" s="34"/>
      <c r="T98" s="34"/>
      <c r="U98" s="121"/>
      <c r="V98" s="34"/>
      <c r="W98" s="34"/>
      <c r="X98" s="121"/>
      <c r="Y98" s="34"/>
      <c r="Z98" s="34"/>
      <c r="AA98" s="34"/>
      <c r="AB98" s="121"/>
      <c r="AC98" s="34"/>
      <c r="AD98" s="34"/>
      <c r="AE98" s="121"/>
      <c r="AF98" s="123"/>
      <c r="AG98" s="34"/>
      <c r="AH98" s="121"/>
      <c r="AI98" s="34"/>
      <c r="AJ98" s="34"/>
      <c r="AK98" s="121"/>
      <c r="AL98" s="123"/>
      <c r="AM98" s="34"/>
      <c r="AN98" s="121"/>
      <c r="AO98" s="34"/>
      <c r="AP98" s="34"/>
      <c r="AQ98" s="121"/>
      <c r="AR98" s="34"/>
      <c r="AS98" s="34"/>
      <c r="AT98" s="34"/>
      <c r="AU98" s="78"/>
    </row>
    <row r="99" spans="1:47" x14ac:dyDescent="0.25">
      <c r="C99" s="33"/>
      <c r="D99" s="33"/>
      <c r="E99" s="33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121"/>
      <c r="Q99" s="34"/>
      <c r="R99" s="34"/>
      <c r="S99" s="34"/>
      <c r="T99" s="34"/>
      <c r="U99" s="121"/>
      <c r="V99" s="34"/>
      <c r="W99" s="34"/>
      <c r="X99" s="121"/>
      <c r="Y99" s="34"/>
      <c r="Z99" s="34"/>
      <c r="AA99" s="34"/>
      <c r="AB99" s="121"/>
      <c r="AC99" s="34"/>
      <c r="AD99" s="34"/>
      <c r="AE99" s="121"/>
      <c r="AF99" s="123"/>
      <c r="AG99" s="34"/>
      <c r="AH99" s="121"/>
      <c r="AI99" s="34"/>
      <c r="AJ99" s="34"/>
      <c r="AK99" s="121"/>
      <c r="AL99" s="123"/>
      <c r="AM99" s="34"/>
      <c r="AN99" s="121"/>
      <c r="AO99" s="34"/>
      <c r="AP99" s="34"/>
      <c r="AQ99" s="121"/>
      <c r="AR99" s="34"/>
      <c r="AS99" s="34"/>
      <c r="AT99" s="34"/>
    </row>
    <row r="100" spans="1:47" x14ac:dyDescent="0.25">
      <c r="C100" s="33"/>
      <c r="D100" s="33"/>
      <c r="E100" s="33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121"/>
      <c r="Q100" s="34"/>
      <c r="R100" s="34"/>
      <c r="S100" s="34"/>
      <c r="T100" s="34"/>
      <c r="U100" s="121"/>
      <c r="V100" s="34"/>
      <c r="W100" s="34"/>
      <c r="X100" s="121"/>
      <c r="Y100" s="34"/>
      <c r="Z100" s="34"/>
      <c r="AA100" s="34"/>
      <c r="AB100" s="121"/>
      <c r="AC100" s="34"/>
      <c r="AD100" s="34"/>
      <c r="AE100" s="121"/>
      <c r="AF100" s="123"/>
      <c r="AG100" s="34"/>
      <c r="AH100" s="121"/>
      <c r="AI100" s="34"/>
      <c r="AJ100" s="34"/>
      <c r="AK100" s="121"/>
      <c r="AL100" s="123"/>
      <c r="AM100" s="34"/>
      <c r="AN100" s="121"/>
      <c r="AO100" s="34"/>
      <c r="AP100" s="34"/>
      <c r="AQ100" s="121"/>
      <c r="AR100" s="34"/>
      <c r="AS100" s="34"/>
      <c r="AT100" s="34"/>
    </row>
    <row r="101" spans="1:47" x14ac:dyDescent="0.25">
      <c r="C101" s="33"/>
      <c r="D101" s="33"/>
      <c r="E101" s="33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121"/>
      <c r="Q101" s="34"/>
      <c r="R101" s="34"/>
      <c r="S101" s="34"/>
      <c r="T101" s="34"/>
      <c r="U101" s="121"/>
      <c r="V101" s="34"/>
      <c r="W101" s="34"/>
      <c r="X101" s="121"/>
      <c r="Y101" s="34"/>
      <c r="Z101" s="34"/>
      <c r="AA101" s="34"/>
      <c r="AB101" s="121"/>
      <c r="AC101" s="34"/>
      <c r="AD101" s="34"/>
      <c r="AE101" s="121"/>
      <c r="AF101" s="123"/>
      <c r="AG101" s="34"/>
      <c r="AH101" s="121"/>
      <c r="AI101" s="34"/>
      <c r="AJ101" s="34"/>
      <c r="AK101" s="121"/>
      <c r="AL101" s="123"/>
      <c r="AM101" s="34"/>
      <c r="AN101" s="121"/>
      <c r="AO101" s="34"/>
      <c r="AP101" s="34"/>
      <c r="AQ101" s="121"/>
      <c r="AR101" s="34"/>
      <c r="AS101" s="34"/>
      <c r="AT101" s="34"/>
    </row>
    <row r="102" spans="1:47" x14ac:dyDescent="0.25">
      <c r="C102" s="33"/>
      <c r="D102" s="33"/>
      <c r="E102" s="33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121"/>
      <c r="Q102" s="34"/>
      <c r="R102" s="34"/>
      <c r="S102" s="34"/>
      <c r="T102" s="34"/>
      <c r="U102" s="121"/>
      <c r="V102" s="34"/>
      <c r="W102" s="34"/>
      <c r="X102" s="121"/>
      <c r="Y102" s="34"/>
      <c r="Z102" s="34"/>
      <c r="AA102" s="34"/>
      <c r="AB102" s="121"/>
      <c r="AC102" s="34"/>
      <c r="AD102" s="34"/>
      <c r="AE102" s="121"/>
      <c r="AF102" s="123"/>
      <c r="AG102" s="34"/>
      <c r="AH102" s="121"/>
      <c r="AI102" s="34"/>
      <c r="AJ102" s="34"/>
      <c r="AK102" s="121"/>
      <c r="AL102" s="123"/>
      <c r="AM102" s="34"/>
      <c r="AN102" s="121"/>
      <c r="AO102" s="34"/>
      <c r="AP102" s="34"/>
      <c r="AQ102" s="121"/>
      <c r="AR102" s="34"/>
      <c r="AS102" s="34"/>
      <c r="AT102" s="34"/>
    </row>
    <row r="103" spans="1:47" x14ac:dyDescent="0.25">
      <c r="C103" s="33"/>
      <c r="D103" s="33"/>
      <c r="E103" s="33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121"/>
      <c r="Q103" s="34"/>
      <c r="R103" s="34"/>
      <c r="S103" s="34"/>
      <c r="T103" s="34"/>
      <c r="U103" s="121"/>
      <c r="V103" s="34"/>
      <c r="W103" s="34"/>
      <c r="X103" s="121"/>
      <c r="Y103" s="34"/>
      <c r="Z103" s="34"/>
      <c r="AA103" s="34"/>
      <c r="AB103" s="121"/>
      <c r="AD103" s="34"/>
      <c r="AE103" s="121"/>
      <c r="AG103" s="34"/>
      <c r="AH103" s="121"/>
      <c r="AJ103" s="34"/>
      <c r="AK103" s="121"/>
      <c r="AM103" s="34"/>
      <c r="AN103" s="121"/>
      <c r="AP103" s="34"/>
      <c r="AQ103" s="121"/>
      <c r="AT103" s="34"/>
    </row>
    <row r="104" spans="1:47" x14ac:dyDescent="0.25">
      <c r="C104" s="33"/>
      <c r="D104" s="33"/>
      <c r="E104" s="33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121"/>
      <c r="Q104" s="34"/>
      <c r="R104" s="34"/>
      <c r="S104" s="34"/>
      <c r="T104" s="34"/>
      <c r="U104" s="121"/>
      <c r="V104" s="34"/>
      <c r="W104" s="34"/>
      <c r="X104" s="121"/>
      <c r="Y104" s="34"/>
      <c r="Z104" s="34"/>
      <c r="AA104" s="34"/>
      <c r="AB104" s="121"/>
      <c r="AD104" s="34"/>
      <c r="AE104" s="121"/>
      <c r="AG104" s="34"/>
      <c r="AH104" s="121"/>
      <c r="AJ104" s="34"/>
      <c r="AK104" s="121"/>
      <c r="AM104" s="34"/>
      <c r="AN104" s="121"/>
      <c r="AP104" s="34"/>
      <c r="AQ104" s="121"/>
      <c r="AT104" s="34"/>
    </row>
    <row r="105" spans="1:47" x14ac:dyDescent="0.25">
      <c r="C105" s="33"/>
      <c r="D105" s="33"/>
      <c r="E105" s="33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121"/>
      <c r="Q105" s="34"/>
      <c r="R105" s="34"/>
      <c r="S105" s="34"/>
      <c r="T105" s="34"/>
      <c r="U105" s="121"/>
      <c r="V105" s="34"/>
      <c r="W105" s="34"/>
      <c r="X105" s="121"/>
      <c r="Y105" s="34"/>
      <c r="Z105" s="34"/>
      <c r="AA105" s="34"/>
      <c r="AB105" s="121"/>
      <c r="AD105" s="34"/>
      <c r="AE105" s="121"/>
      <c r="AG105" s="34"/>
      <c r="AH105" s="121"/>
      <c r="AJ105" s="34"/>
      <c r="AK105" s="121"/>
      <c r="AM105" s="34"/>
      <c r="AN105" s="121"/>
      <c r="AP105" s="34"/>
      <c r="AQ105" s="121"/>
      <c r="AT105" s="34"/>
    </row>
    <row r="106" spans="1:47" x14ac:dyDescent="0.25">
      <c r="C106" s="33"/>
      <c r="D106" s="33"/>
      <c r="E106" s="33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121"/>
      <c r="Q106" s="34"/>
      <c r="R106" s="34"/>
      <c r="S106" s="34"/>
      <c r="T106" s="34"/>
      <c r="U106" s="121"/>
      <c r="V106" s="34"/>
      <c r="W106" s="34"/>
      <c r="X106" s="121"/>
      <c r="Y106" s="34"/>
      <c r="Z106" s="34"/>
      <c r="AA106" s="34"/>
      <c r="AB106" s="121"/>
      <c r="AD106" s="34"/>
      <c r="AE106" s="121"/>
      <c r="AG106" s="34"/>
      <c r="AH106" s="121"/>
      <c r="AJ106" s="34"/>
      <c r="AK106" s="121"/>
      <c r="AM106" s="34"/>
      <c r="AN106" s="121"/>
      <c r="AP106" s="34"/>
      <c r="AQ106" s="121"/>
    </row>
    <row r="107" spans="1:47" x14ac:dyDescent="0.25">
      <c r="C107" s="33"/>
      <c r="D107" s="33"/>
      <c r="E107" s="33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121"/>
      <c r="Q107" s="34"/>
      <c r="R107" s="34"/>
      <c r="S107" s="34"/>
      <c r="T107" s="34"/>
      <c r="U107" s="121"/>
      <c r="V107" s="34"/>
      <c r="W107" s="34"/>
      <c r="X107" s="121"/>
      <c r="Y107" s="34"/>
      <c r="Z107" s="34"/>
      <c r="AA107" s="34"/>
      <c r="AB107" s="121"/>
      <c r="AD107" s="34"/>
      <c r="AE107" s="121"/>
      <c r="AG107" s="34"/>
      <c r="AH107" s="121"/>
      <c r="AJ107" s="34"/>
      <c r="AK107" s="121"/>
      <c r="AM107" s="34"/>
      <c r="AN107" s="121"/>
      <c r="AP107" s="34"/>
      <c r="AQ107" s="121"/>
    </row>
    <row r="108" spans="1:47" x14ac:dyDescent="0.25">
      <c r="C108" s="33"/>
      <c r="D108" s="33"/>
      <c r="E108" s="33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121"/>
      <c r="Q108" s="34"/>
      <c r="R108" s="34"/>
      <c r="S108" s="34"/>
      <c r="T108" s="34"/>
      <c r="U108" s="121"/>
      <c r="V108" s="34"/>
      <c r="W108" s="34"/>
      <c r="X108" s="121"/>
      <c r="Y108" s="34"/>
      <c r="Z108" s="34"/>
      <c r="AA108" s="34"/>
      <c r="AB108" s="121"/>
      <c r="AD108" s="34"/>
      <c r="AE108" s="121"/>
      <c r="AG108" s="34"/>
      <c r="AH108" s="121"/>
      <c r="AJ108" s="34"/>
      <c r="AK108" s="121"/>
      <c r="AM108" s="34"/>
      <c r="AN108" s="121"/>
      <c r="AP108" s="34"/>
      <c r="AQ108" s="121"/>
    </row>
    <row r="109" spans="1:47" x14ac:dyDescent="0.25">
      <c r="C109" s="33"/>
      <c r="D109" s="33"/>
      <c r="E109" s="33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121"/>
      <c r="Q109" s="34"/>
      <c r="R109" s="34"/>
      <c r="S109" s="34"/>
      <c r="T109" s="34"/>
      <c r="U109" s="121"/>
      <c r="V109" s="34"/>
      <c r="W109" s="34"/>
      <c r="X109" s="121"/>
      <c r="Y109" s="34"/>
      <c r="Z109" s="34"/>
      <c r="AA109" s="34"/>
      <c r="AB109" s="121"/>
      <c r="AD109" s="34"/>
      <c r="AE109" s="121"/>
      <c r="AG109" s="34"/>
      <c r="AH109" s="121"/>
      <c r="AJ109" s="34"/>
      <c r="AK109" s="121"/>
      <c r="AM109" s="34"/>
      <c r="AN109" s="121"/>
      <c r="AP109" s="34"/>
      <c r="AQ109" s="121"/>
    </row>
    <row r="110" spans="1:47" x14ac:dyDescent="0.25">
      <c r="C110" s="33"/>
      <c r="D110" s="33"/>
      <c r="E110" s="33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121"/>
      <c r="Q110" s="34"/>
      <c r="R110" s="34"/>
      <c r="S110" s="34"/>
      <c r="T110" s="34"/>
      <c r="U110" s="121"/>
      <c r="V110" s="34"/>
      <c r="W110" s="34"/>
      <c r="X110" s="121"/>
      <c r="Y110" s="34"/>
      <c r="Z110" s="34"/>
      <c r="AA110" s="34"/>
      <c r="AB110" s="121"/>
      <c r="AD110" s="34"/>
      <c r="AE110" s="121"/>
      <c r="AG110" s="34"/>
      <c r="AH110" s="121"/>
      <c r="AJ110" s="34"/>
      <c r="AK110" s="121"/>
      <c r="AM110" s="34"/>
      <c r="AN110" s="121"/>
      <c r="AP110" s="34"/>
      <c r="AQ110" s="121"/>
    </row>
    <row r="111" spans="1:47" x14ac:dyDescent="0.25">
      <c r="A111" s="78"/>
      <c r="B111" s="78"/>
      <c r="C111" s="33"/>
      <c r="D111" s="33"/>
      <c r="E111" s="33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121"/>
      <c r="Q111" s="34"/>
      <c r="R111" s="34"/>
      <c r="S111" s="34"/>
      <c r="T111" s="34"/>
      <c r="U111" s="121"/>
      <c r="V111" s="34"/>
      <c r="W111" s="34"/>
      <c r="X111" s="121"/>
      <c r="Y111" s="34"/>
      <c r="Z111" s="34"/>
      <c r="AA111" s="34"/>
      <c r="AB111" s="121"/>
      <c r="AD111" s="34"/>
      <c r="AE111" s="121"/>
      <c r="AG111" s="34"/>
      <c r="AH111" s="121"/>
      <c r="AJ111" s="34"/>
      <c r="AK111" s="121"/>
      <c r="AM111" s="34"/>
      <c r="AN111" s="121"/>
      <c r="AP111" s="34"/>
      <c r="AQ111" s="121"/>
    </row>
    <row r="112" spans="1:47" x14ac:dyDescent="0.25">
      <c r="C112" s="33"/>
      <c r="D112" s="33"/>
      <c r="E112" s="33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121"/>
      <c r="Q112" s="34"/>
      <c r="R112" s="34"/>
      <c r="S112" s="34"/>
      <c r="T112" s="34"/>
      <c r="U112" s="121"/>
      <c r="V112" s="34"/>
      <c r="W112" s="34"/>
      <c r="X112" s="121"/>
      <c r="Y112" s="34"/>
      <c r="Z112" s="34"/>
      <c r="AA112" s="34"/>
      <c r="AB112" s="121"/>
      <c r="AD112" s="34"/>
      <c r="AE112" s="121"/>
      <c r="AG112" s="34"/>
      <c r="AH112" s="121"/>
      <c r="AJ112" s="34"/>
      <c r="AK112" s="121"/>
      <c r="AM112" s="34"/>
      <c r="AN112" s="121"/>
      <c r="AP112" s="34"/>
      <c r="AQ112" s="121"/>
    </row>
    <row r="113" spans="1:48" x14ac:dyDescent="0.25">
      <c r="C113" s="33"/>
      <c r="D113" s="33"/>
      <c r="E113" s="33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121"/>
      <c r="Q113" s="34"/>
      <c r="R113" s="34"/>
      <c r="S113" s="34"/>
      <c r="T113" s="34"/>
      <c r="U113" s="121"/>
      <c r="V113" s="34"/>
      <c r="W113" s="34"/>
      <c r="X113" s="121"/>
      <c r="Y113" s="34"/>
      <c r="Z113" s="34"/>
      <c r="AA113" s="34"/>
      <c r="AB113" s="121"/>
      <c r="AD113" s="34"/>
      <c r="AE113" s="121"/>
      <c r="AG113" s="34"/>
      <c r="AH113" s="121"/>
      <c r="AJ113" s="34"/>
      <c r="AK113" s="121"/>
      <c r="AM113" s="34"/>
      <c r="AN113" s="121"/>
      <c r="AP113" s="34"/>
      <c r="AQ113" s="121"/>
    </row>
    <row r="114" spans="1:48" s="78" customFormat="1" x14ac:dyDescent="0.25">
      <c r="A114" s="32"/>
      <c r="B114" s="32"/>
      <c r="C114" s="33"/>
      <c r="D114" s="33"/>
      <c r="E114" s="33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121"/>
      <c r="Q114" s="34"/>
      <c r="R114" s="34"/>
      <c r="S114" s="34"/>
      <c r="T114" s="34"/>
      <c r="U114" s="121"/>
      <c r="V114" s="34"/>
      <c r="W114" s="34"/>
      <c r="X114" s="121"/>
      <c r="Y114" s="34"/>
      <c r="Z114" s="34"/>
      <c r="AA114" s="34"/>
      <c r="AB114" s="121"/>
      <c r="AC114" s="32"/>
      <c r="AD114" s="34"/>
      <c r="AE114" s="121"/>
      <c r="AF114" s="118"/>
      <c r="AG114" s="34"/>
      <c r="AH114" s="121"/>
      <c r="AI114" s="32"/>
      <c r="AJ114" s="34"/>
      <c r="AK114" s="121"/>
      <c r="AL114" s="118"/>
      <c r="AM114" s="34"/>
      <c r="AN114" s="121"/>
      <c r="AO114" s="32"/>
      <c r="AP114" s="34"/>
      <c r="AQ114" s="121"/>
      <c r="AR114" s="32"/>
      <c r="AS114" s="32"/>
      <c r="AT114" s="32"/>
      <c r="AU114" s="32"/>
      <c r="AV114" s="32"/>
    </row>
    <row r="115" spans="1:48" x14ac:dyDescent="0.25">
      <c r="C115" s="33"/>
      <c r="D115" s="33"/>
      <c r="E115" s="33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121"/>
      <c r="Q115" s="34"/>
      <c r="R115" s="34"/>
      <c r="S115" s="34"/>
      <c r="T115" s="34"/>
      <c r="U115" s="121"/>
      <c r="V115" s="34"/>
      <c r="W115" s="34"/>
      <c r="X115" s="121"/>
      <c r="Y115" s="34"/>
      <c r="Z115" s="34"/>
      <c r="AA115" s="34"/>
      <c r="AB115" s="121"/>
      <c r="AD115" s="34"/>
      <c r="AE115" s="121"/>
      <c r="AG115" s="34"/>
      <c r="AH115" s="121"/>
      <c r="AJ115" s="34"/>
      <c r="AK115" s="121"/>
      <c r="AM115" s="34"/>
      <c r="AN115" s="121"/>
      <c r="AP115" s="34"/>
      <c r="AQ115" s="121"/>
    </row>
    <row r="116" spans="1:48" x14ac:dyDescent="0.25">
      <c r="C116" s="33"/>
      <c r="D116" s="33"/>
      <c r="E116" s="33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121"/>
      <c r="Q116" s="34"/>
      <c r="R116" s="34"/>
      <c r="S116" s="34"/>
      <c r="T116" s="34"/>
      <c r="U116" s="121"/>
      <c r="V116" s="34"/>
      <c r="W116" s="34"/>
      <c r="X116" s="121"/>
      <c r="Y116" s="34"/>
      <c r="Z116" s="34"/>
      <c r="AA116" s="34"/>
      <c r="AB116" s="121"/>
      <c r="AD116" s="34"/>
      <c r="AE116" s="121"/>
      <c r="AG116" s="34"/>
      <c r="AH116" s="121"/>
      <c r="AJ116" s="34"/>
      <c r="AK116" s="121"/>
      <c r="AM116" s="34"/>
      <c r="AN116" s="121"/>
      <c r="AP116" s="34"/>
      <c r="AQ116" s="121"/>
    </row>
    <row r="117" spans="1:48" x14ac:dyDescent="0.25">
      <c r="C117" s="33"/>
      <c r="D117" s="33"/>
      <c r="E117" s="33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121"/>
      <c r="Q117" s="34"/>
      <c r="R117" s="34"/>
      <c r="S117" s="34"/>
      <c r="T117" s="34"/>
      <c r="U117" s="121"/>
      <c r="V117" s="34"/>
      <c r="W117" s="34"/>
      <c r="X117" s="121"/>
      <c r="Y117" s="34"/>
      <c r="Z117" s="34"/>
      <c r="AA117" s="34"/>
      <c r="AB117" s="121"/>
      <c r="AD117" s="34"/>
      <c r="AE117" s="121"/>
      <c r="AG117" s="34"/>
      <c r="AH117" s="121"/>
      <c r="AJ117" s="34"/>
      <c r="AK117" s="121"/>
      <c r="AM117" s="34"/>
      <c r="AN117" s="121"/>
      <c r="AP117" s="34"/>
      <c r="AQ117" s="121"/>
    </row>
    <row r="118" spans="1:48" x14ac:dyDescent="0.25">
      <c r="C118" s="33"/>
      <c r="D118" s="33"/>
      <c r="E118" s="33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121"/>
      <c r="Q118" s="34"/>
      <c r="R118" s="34"/>
      <c r="S118" s="34"/>
      <c r="T118" s="34"/>
      <c r="U118" s="121"/>
      <c r="V118" s="34"/>
      <c r="W118" s="34"/>
      <c r="X118" s="121"/>
      <c r="Y118" s="34"/>
      <c r="Z118" s="34"/>
      <c r="AA118" s="34"/>
      <c r="AB118" s="121"/>
      <c r="AD118" s="34"/>
      <c r="AE118" s="121"/>
      <c r="AG118" s="34"/>
      <c r="AH118" s="121"/>
      <c r="AJ118" s="34"/>
      <c r="AK118" s="121"/>
      <c r="AM118" s="34"/>
      <c r="AN118" s="121"/>
      <c r="AP118" s="34"/>
      <c r="AQ118" s="121"/>
    </row>
    <row r="119" spans="1:48" x14ac:dyDescent="0.25">
      <c r="C119" s="33"/>
      <c r="D119" s="33"/>
      <c r="E119" s="33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121"/>
      <c r="Q119" s="34"/>
      <c r="R119" s="34"/>
      <c r="S119" s="34"/>
      <c r="T119" s="34"/>
      <c r="U119" s="121"/>
      <c r="V119" s="34"/>
      <c r="W119" s="34"/>
      <c r="X119" s="121"/>
      <c r="Y119" s="34"/>
      <c r="Z119" s="34"/>
      <c r="AA119" s="34"/>
      <c r="AB119" s="121"/>
      <c r="AD119" s="34"/>
      <c r="AE119" s="121"/>
      <c r="AG119" s="34"/>
      <c r="AH119" s="121"/>
      <c r="AJ119" s="34"/>
      <c r="AK119" s="121"/>
      <c r="AM119" s="34"/>
      <c r="AN119" s="121"/>
      <c r="AP119" s="34"/>
      <c r="AQ119" s="121"/>
    </row>
    <row r="120" spans="1:48" x14ac:dyDescent="0.25">
      <c r="C120" s="33"/>
      <c r="D120" s="33"/>
      <c r="E120" s="33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121"/>
      <c r="Q120" s="34"/>
      <c r="R120" s="34"/>
      <c r="S120" s="34"/>
      <c r="T120" s="34"/>
      <c r="U120" s="121"/>
      <c r="V120" s="34"/>
      <c r="W120" s="34"/>
      <c r="X120" s="121"/>
      <c r="Y120" s="34"/>
      <c r="Z120" s="34"/>
      <c r="AA120" s="34"/>
      <c r="AB120" s="121"/>
      <c r="AD120" s="34"/>
      <c r="AE120" s="121"/>
      <c r="AG120" s="34"/>
      <c r="AH120" s="121"/>
      <c r="AJ120" s="34"/>
      <c r="AK120" s="121"/>
      <c r="AM120" s="34"/>
      <c r="AN120" s="121"/>
      <c r="AP120" s="34"/>
      <c r="AQ120" s="121"/>
    </row>
    <row r="121" spans="1:48" x14ac:dyDescent="0.25">
      <c r="C121" s="33"/>
      <c r="D121" s="33"/>
      <c r="E121" s="33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121"/>
      <c r="Q121" s="34"/>
      <c r="R121" s="34"/>
      <c r="S121" s="34"/>
      <c r="T121" s="34"/>
      <c r="U121" s="121"/>
      <c r="V121" s="34"/>
      <c r="W121" s="34"/>
      <c r="X121" s="121"/>
      <c r="Y121" s="34"/>
      <c r="Z121" s="34"/>
      <c r="AA121" s="34"/>
      <c r="AB121" s="121"/>
      <c r="AD121" s="34"/>
      <c r="AE121" s="121"/>
      <c r="AG121" s="34"/>
      <c r="AH121" s="121"/>
      <c r="AJ121" s="34"/>
      <c r="AK121" s="121"/>
      <c r="AM121" s="34"/>
      <c r="AN121" s="121"/>
      <c r="AP121" s="34"/>
      <c r="AQ121" s="121"/>
    </row>
    <row r="122" spans="1:48" x14ac:dyDescent="0.25">
      <c r="C122" s="33"/>
      <c r="D122" s="33"/>
      <c r="E122" s="33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121"/>
      <c r="Q122" s="34"/>
      <c r="R122" s="34"/>
      <c r="S122" s="34"/>
      <c r="T122" s="34"/>
      <c r="U122" s="121"/>
      <c r="V122" s="34"/>
      <c r="W122" s="34"/>
      <c r="X122" s="121"/>
      <c r="Y122" s="34"/>
      <c r="Z122" s="34"/>
      <c r="AA122" s="34"/>
      <c r="AB122" s="121"/>
      <c r="AD122" s="34"/>
      <c r="AE122" s="121"/>
      <c r="AG122" s="34"/>
      <c r="AH122" s="121"/>
      <c r="AJ122" s="34"/>
      <c r="AK122" s="121"/>
      <c r="AM122" s="34"/>
      <c r="AN122" s="121"/>
      <c r="AP122" s="34"/>
      <c r="AQ122" s="121"/>
    </row>
    <row r="123" spans="1:48" x14ac:dyDescent="0.25">
      <c r="C123" s="33"/>
      <c r="D123" s="33"/>
      <c r="E123" s="33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121"/>
      <c r="Q123" s="34"/>
      <c r="R123" s="34"/>
      <c r="S123" s="34"/>
      <c r="T123" s="34"/>
      <c r="U123" s="121"/>
      <c r="V123" s="34"/>
      <c r="W123" s="34"/>
      <c r="X123" s="121"/>
      <c r="Y123" s="34"/>
      <c r="Z123" s="34"/>
      <c r="AA123" s="34"/>
      <c r="AB123" s="121"/>
      <c r="AD123" s="34"/>
      <c r="AE123" s="121"/>
      <c r="AG123" s="34"/>
      <c r="AH123" s="121"/>
      <c r="AJ123" s="34"/>
      <c r="AK123" s="121"/>
      <c r="AM123" s="34"/>
      <c r="AN123" s="121"/>
      <c r="AP123" s="34"/>
      <c r="AQ123" s="121"/>
    </row>
    <row r="124" spans="1:48" x14ac:dyDescent="0.25">
      <c r="C124" s="33"/>
      <c r="D124" s="33"/>
      <c r="E124" s="33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121"/>
      <c r="Q124" s="34"/>
      <c r="R124" s="34"/>
      <c r="S124" s="34"/>
      <c r="T124" s="34"/>
      <c r="U124" s="121"/>
      <c r="V124" s="34"/>
      <c r="W124" s="34"/>
      <c r="X124" s="121"/>
      <c r="Y124" s="34"/>
      <c r="Z124" s="34"/>
      <c r="AA124" s="34"/>
      <c r="AB124" s="121"/>
      <c r="AD124" s="34"/>
      <c r="AE124" s="121"/>
      <c r="AG124" s="34"/>
      <c r="AH124" s="121"/>
      <c r="AJ124" s="34"/>
      <c r="AK124" s="121"/>
      <c r="AM124" s="34"/>
      <c r="AN124" s="121"/>
      <c r="AP124" s="34"/>
      <c r="AQ124" s="121"/>
    </row>
    <row r="125" spans="1:48" x14ac:dyDescent="0.25">
      <c r="C125" s="33"/>
      <c r="D125" s="33"/>
      <c r="E125" s="33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121"/>
      <c r="Q125" s="34"/>
      <c r="R125" s="34"/>
      <c r="S125" s="34"/>
      <c r="T125" s="34"/>
      <c r="U125" s="121"/>
      <c r="V125" s="34"/>
      <c r="W125" s="34"/>
      <c r="X125" s="121"/>
      <c r="Y125" s="34"/>
      <c r="Z125" s="34"/>
      <c r="AA125" s="34"/>
      <c r="AB125" s="121"/>
      <c r="AD125" s="34"/>
      <c r="AE125" s="121"/>
      <c r="AG125" s="34"/>
      <c r="AH125" s="121"/>
      <c r="AJ125" s="34"/>
      <c r="AK125" s="121"/>
      <c r="AM125" s="34"/>
      <c r="AN125" s="121"/>
      <c r="AP125" s="34"/>
      <c r="AQ125" s="121"/>
    </row>
    <row r="126" spans="1:48" x14ac:dyDescent="0.25">
      <c r="C126" s="33"/>
      <c r="D126" s="33"/>
      <c r="E126" s="33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121"/>
      <c r="Q126" s="34"/>
      <c r="R126" s="34"/>
      <c r="S126" s="34"/>
      <c r="T126" s="34"/>
      <c r="U126" s="121"/>
      <c r="V126" s="34"/>
      <c r="W126" s="34"/>
      <c r="X126" s="121"/>
      <c r="Y126" s="34"/>
      <c r="Z126" s="34"/>
      <c r="AA126" s="34"/>
      <c r="AB126" s="121"/>
      <c r="AD126" s="34"/>
      <c r="AE126" s="121"/>
      <c r="AG126" s="34"/>
      <c r="AH126" s="121"/>
      <c r="AJ126" s="34"/>
      <c r="AK126" s="121"/>
      <c r="AM126" s="34"/>
      <c r="AN126" s="121"/>
      <c r="AP126" s="34"/>
      <c r="AQ126" s="121"/>
    </row>
    <row r="127" spans="1:48" x14ac:dyDescent="0.25">
      <c r="C127" s="33"/>
      <c r="D127" s="33"/>
      <c r="E127" s="33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121"/>
      <c r="Q127" s="34"/>
      <c r="R127" s="34"/>
      <c r="S127" s="34"/>
      <c r="T127" s="34"/>
      <c r="U127" s="121"/>
      <c r="V127" s="34"/>
      <c r="W127" s="34"/>
      <c r="X127" s="121"/>
      <c r="Y127" s="34"/>
      <c r="Z127" s="34"/>
      <c r="AA127" s="34"/>
      <c r="AB127" s="121"/>
      <c r="AD127" s="34"/>
      <c r="AE127" s="121"/>
      <c r="AG127" s="34"/>
      <c r="AH127" s="121"/>
      <c r="AJ127" s="34"/>
      <c r="AK127" s="121"/>
      <c r="AM127" s="34"/>
      <c r="AN127" s="121"/>
      <c r="AP127" s="34"/>
      <c r="AQ127" s="121"/>
    </row>
    <row r="128" spans="1:48" x14ac:dyDescent="0.25">
      <c r="C128" s="33"/>
      <c r="D128" s="33"/>
      <c r="E128" s="33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121"/>
      <c r="Q128" s="34"/>
      <c r="R128" s="34"/>
      <c r="S128" s="34"/>
      <c r="T128" s="34"/>
      <c r="U128" s="121"/>
      <c r="V128" s="34"/>
      <c r="W128" s="34"/>
      <c r="X128" s="121"/>
      <c r="Y128" s="34"/>
      <c r="Z128" s="34"/>
      <c r="AA128" s="34"/>
      <c r="AB128" s="121"/>
      <c r="AD128" s="34"/>
      <c r="AE128" s="121"/>
      <c r="AG128" s="34"/>
      <c r="AH128" s="121"/>
      <c r="AJ128" s="34"/>
      <c r="AK128" s="121"/>
      <c r="AM128" s="34"/>
      <c r="AN128" s="121"/>
      <c r="AP128" s="34"/>
      <c r="AQ128" s="121"/>
    </row>
    <row r="129" spans="3:43" x14ac:dyDescent="0.25">
      <c r="C129" s="33"/>
      <c r="D129" s="33"/>
      <c r="E129" s="33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121"/>
      <c r="Q129" s="34"/>
      <c r="R129" s="34"/>
      <c r="S129" s="34"/>
      <c r="T129" s="34"/>
      <c r="U129" s="121"/>
      <c r="V129" s="34"/>
      <c r="W129" s="34"/>
      <c r="X129" s="121"/>
      <c r="Y129" s="34"/>
      <c r="Z129" s="34"/>
      <c r="AA129" s="34"/>
      <c r="AB129" s="121"/>
      <c r="AD129" s="34"/>
      <c r="AE129" s="121"/>
      <c r="AG129" s="34"/>
      <c r="AH129" s="121"/>
      <c r="AJ129" s="34"/>
      <c r="AK129" s="121"/>
      <c r="AM129" s="34"/>
      <c r="AN129" s="121"/>
      <c r="AP129" s="34"/>
      <c r="AQ129" s="121"/>
    </row>
    <row r="130" spans="3:43" x14ac:dyDescent="0.25">
      <c r="C130" s="33"/>
      <c r="D130" s="33"/>
      <c r="E130" s="33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121"/>
      <c r="Q130" s="34"/>
      <c r="R130" s="34"/>
      <c r="S130" s="34"/>
      <c r="T130" s="34"/>
      <c r="U130" s="121"/>
      <c r="V130" s="34"/>
      <c r="W130" s="34"/>
      <c r="X130" s="121"/>
      <c r="Y130" s="34"/>
      <c r="Z130" s="34"/>
      <c r="AA130" s="34"/>
      <c r="AB130" s="121"/>
      <c r="AD130" s="34"/>
      <c r="AE130" s="121"/>
      <c r="AG130" s="34"/>
      <c r="AH130" s="121"/>
      <c r="AJ130" s="34"/>
      <c r="AK130" s="121"/>
      <c r="AM130" s="34"/>
      <c r="AN130" s="121"/>
      <c r="AP130" s="34"/>
      <c r="AQ130" s="121"/>
    </row>
    <row r="131" spans="3:43" x14ac:dyDescent="0.25">
      <c r="C131" s="33"/>
      <c r="D131" s="33"/>
      <c r="E131" s="33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121"/>
      <c r="Q131" s="34"/>
      <c r="R131" s="34"/>
      <c r="S131" s="34"/>
      <c r="T131" s="34"/>
      <c r="U131" s="121"/>
      <c r="V131" s="34"/>
      <c r="W131" s="34"/>
      <c r="X131" s="121"/>
      <c r="Y131" s="34"/>
      <c r="Z131" s="34"/>
      <c r="AA131" s="34"/>
      <c r="AB131" s="121"/>
      <c r="AD131" s="34"/>
      <c r="AE131" s="121"/>
      <c r="AG131" s="34"/>
      <c r="AH131" s="121"/>
      <c r="AJ131" s="34"/>
      <c r="AK131" s="121"/>
      <c r="AM131" s="34"/>
      <c r="AN131" s="121"/>
      <c r="AP131" s="34"/>
      <c r="AQ131" s="121"/>
    </row>
    <row r="132" spans="3:43" x14ac:dyDescent="0.25">
      <c r="C132" s="33"/>
      <c r="D132" s="33"/>
      <c r="E132" s="33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121"/>
      <c r="Q132" s="34"/>
      <c r="R132" s="34"/>
      <c r="S132" s="34"/>
      <c r="T132" s="34"/>
      <c r="U132" s="121"/>
      <c r="V132" s="34"/>
      <c r="W132" s="34"/>
      <c r="X132" s="121"/>
      <c r="Y132" s="34"/>
      <c r="Z132" s="34"/>
      <c r="AA132" s="34"/>
      <c r="AB132" s="121"/>
      <c r="AD132" s="34"/>
      <c r="AE132" s="121"/>
      <c r="AG132" s="34"/>
      <c r="AH132" s="121"/>
      <c r="AJ132" s="34"/>
      <c r="AK132" s="121"/>
      <c r="AM132" s="34"/>
      <c r="AN132" s="121"/>
      <c r="AP132" s="34"/>
      <c r="AQ132" s="121"/>
    </row>
    <row r="133" spans="3:43" x14ac:dyDescent="0.25">
      <c r="C133" s="33"/>
      <c r="D133" s="33"/>
      <c r="E133" s="33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121"/>
      <c r="Q133" s="34"/>
      <c r="R133" s="34"/>
      <c r="S133" s="34"/>
      <c r="T133" s="34"/>
      <c r="U133" s="121"/>
      <c r="V133" s="34"/>
      <c r="W133" s="34"/>
      <c r="X133" s="121"/>
      <c r="Y133" s="34"/>
      <c r="Z133" s="34"/>
      <c r="AA133" s="34"/>
      <c r="AB133" s="121"/>
      <c r="AD133" s="34"/>
      <c r="AE133" s="121"/>
      <c r="AG133" s="34"/>
      <c r="AH133" s="121"/>
      <c r="AJ133" s="34"/>
      <c r="AK133" s="121"/>
      <c r="AM133" s="34"/>
      <c r="AN133" s="121"/>
      <c r="AP133" s="34"/>
      <c r="AQ133" s="121"/>
    </row>
    <row r="134" spans="3:43" x14ac:dyDescent="0.25">
      <c r="C134" s="33"/>
      <c r="D134" s="33"/>
      <c r="E134" s="33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121"/>
      <c r="Q134" s="34"/>
      <c r="R134" s="34"/>
      <c r="S134" s="34"/>
      <c r="T134" s="34"/>
      <c r="U134" s="121"/>
      <c r="V134" s="34"/>
      <c r="W134" s="34"/>
      <c r="X134" s="121"/>
      <c r="Y134" s="34"/>
      <c r="Z134" s="34"/>
      <c r="AA134" s="34"/>
      <c r="AB134" s="121"/>
      <c r="AD134" s="34"/>
      <c r="AE134" s="121"/>
      <c r="AG134" s="34"/>
      <c r="AH134" s="121"/>
      <c r="AJ134" s="34"/>
      <c r="AK134" s="121"/>
      <c r="AM134" s="34"/>
      <c r="AN134" s="121"/>
      <c r="AP134" s="34"/>
      <c r="AQ134" s="121"/>
    </row>
    <row r="135" spans="3:43" x14ac:dyDescent="0.25">
      <c r="C135" s="33"/>
      <c r="D135" s="33"/>
      <c r="E135" s="33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121"/>
      <c r="Q135" s="34"/>
      <c r="R135" s="34"/>
      <c r="S135" s="34"/>
      <c r="T135" s="34"/>
      <c r="U135" s="121"/>
      <c r="V135" s="34"/>
      <c r="W135" s="34"/>
      <c r="X135" s="121"/>
      <c r="Y135" s="34"/>
      <c r="Z135" s="34"/>
      <c r="AA135" s="34"/>
      <c r="AB135" s="121"/>
      <c r="AD135" s="34"/>
      <c r="AE135" s="121"/>
      <c r="AG135" s="34"/>
      <c r="AH135" s="121"/>
      <c r="AJ135" s="34"/>
      <c r="AK135" s="121"/>
      <c r="AM135" s="34"/>
      <c r="AN135" s="121"/>
      <c r="AP135" s="34"/>
      <c r="AQ135" s="121"/>
    </row>
    <row r="136" spans="3:43" x14ac:dyDescent="0.25">
      <c r="C136" s="33"/>
      <c r="D136" s="33"/>
      <c r="E136" s="33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121"/>
      <c r="Q136" s="34"/>
      <c r="R136" s="34"/>
      <c r="S136" s="34"/>
      <c r="T136" s="34"/>
      <c r="U136" s="121"/>
      <c r="V136" s="34"/>
      <c r="W136" s="34"/>
      <c r="X136" s="121"/>
      <c r="Y136" s="34"/>
      <c r="Z136" s="34"/>
      <c r="AA136" s="34"/>
      <c r="AB136" s="121"/>
      <c r="AD136" s="34"/>
      <c r="AE136" s="121"/>
      <c r="AG136" s="34"/>
      <c r="AH136" s="121"/>
      <c r="AJ136" s="34"/>
      <c r="AK136" s="121"/>
      <c r="AM136" s="34"/>
      <c r="AN136" s="121"/>
      <c r="AP136" s="34"/>
      <c r="AQ136" s="121"/>
    </row>
    <row r="137" spans="3:43" x14ac:dyDescent="0.25">
      <c r="C137" s="33"/>
      <c r="D137" s="33"/>
      <c r="E137" s="33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121"/>
      <c r="Q137" s="34"/>
      <c r="R137" s="34"/>
      <c r="S137" s="34"/>
      <c r="T137" s="34"/>
      <c r="U137" s="121"/>
      <c r="V137" s="34"/>
      <c r="W137" s="34"/>
      <c r="X137" s="121"/>
      <c r="Y137" s="34"/>
      <c r="Z137" s="34"/>
      <c r="AA137" s="34"/>
      <c r="AB137" s="121"/>
      <c r="AD137" s="34"/>
      <c r="AE137" s="121"/>
      <c r="AG137" s="34"/>
      <c r="AH137" s="121"/>
      <c r="AJ137" s="34"/>
      <c r="AK137" s="121"/>
      <c r="AM137" s="34"/>
      <c r="AN137" s="121"/>
      <c r="AP137" s="34"/>
      <c r="AQ137" s="121"/>
    </row>
    <row r="138" spans="3:43" x14ac:dyDescent="0.25">
      <c r="C138" s="33"/>
      <c r="D138" s="33"/>
      <c r="E138" s="33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121"/>
      <c r="Q138" s="34"/>
      <c r="R138" s="34"/>
      <c r="S138" s="34"/>
      <c r="T138" s="34"/>
      <c r="U138" s="121"/>
      <c r="V138" s="34"/>
      <c r="W138" s="34"/>
      <c r="X138" s="121"/>
      <c r="Y138" s="34"/>
      <c r="Z138" s="34"/>
      <c r="AA138" s="34"/>
      <c r="AB138" s="121"/>
      <c r="AD138" s="34"/>
      <c r="AE138" s="121"/>
      <c r="AG138" s="34"/>
      <c r="AH138" s="121"/>
      <c r="AJ138" s="34"/>
      <c r="AK138" s="121"/>
      <c r="AM138" s="34"/>
      <c r="AN138" s="121"/>
      <c r="AP138" s="34"/>
      <c r="AQ138" s="121"/>
    </row>
    <row r="139" spans="3:43" x14ac:dyDescent="0.25">
      <c r="C139" s="33"/>
      <c r="D139" s="33"/>
      <c r="E139" s="33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121"/>
      <c r="Q139" s="34"/>
      <c r="R139" s="34"/>
      <c r="S139" s="34"/>
      <c r="T139" s="34"/>
      <c r="U139" s="121"/>
      <c r="V139" s="34"/>
      <c r="W139" s="34"/>
      <c r="X139" s="121"/>
      <c r="Y139" s="34"/>
      <c r="Z139" s="34"/>
      <c r="AA139" s="34"/>
      <c r="AB139" s="121"/>
      <c r="AD139" s="34"/>
      <c r="AE139" s="121"/>
      <c r="AG139" s="34"/>
      <c r="AH139" s="121"/>
      <c r="AJ139" s="34"/>
      <c r="AK139" s="121"/>
      <c r="AM139" s="34"/>
      <c r="AN139" s="121"/>
      <c r="AP139" s="34"/>
      <c r="AQ139" s="121"/>
    </row>
    <row r="140" spans="3:43" x14ac:dyDescent="0.25">
      <c r="C140" s="33"/>
      <c r="D140" s="33"/>
      <c r="E140" s="33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121"/>
      <c r="Q140" s="34"/>
      <c r="R140" s="34"/>
      <c r="S140" s="34"/>
      <c r="T140" s="34"/>
      <c r="U140" s="121"/>
      <c r="V140" s="34"/>
      <c r="W140" s="34"/>
      <c r="X140" s="121"/>
      <c r="Y140" s="34"/>
      <c r="Z140" s="34"/>
      <c r="AA140" s="34"/>
      <c r="AB140" s="121"/>
      <c r="AD140" s="34"/>
      <c r="AE140" s="121"/>
      <c r="AG140" s="34"/>
      <c r="AH140" s="121"/>
      <c r="AJ140" s="34"/>
      <c r="AK140" s="121"/>
      <c r="AM140" s="34"/>
      <c r="AN140" s="121"/>
      <c r="AP140" s="34"/>
      <c r="AQ140" s="121"/>
    </row>
    <row r="141" spans="3:43" x14ac:dyDescent="0.25">
      <c r="C141" s="33"/>
      <c r="D141" s="33"/>
      <c r="E141" s="33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121"/>
      <c r="Q141" s="34"/>
      <c r="R141" s="34"/>
      <c r="S141" s="34"/>
      <c r="T141" s="34"/>
      <c r="U141" s="121"/>
      <c r="V141" s="34"/>
      <c r="W141" s="34"/>
      <c r="X141" s="121"/>
      <c r="Y141" s="34"/>
      <c r="Z141" s="34"/>
      <c r="AA141" s="34"/>
      <c r="AB141" s="121"/>
      <c r="AD141" s="34"/>
      <c r="AE141" s="121"/>
      <c r="AG141" s="34"/>
      <c r="AH141" s="121"/>
      <c r="AJ141" s="34"/>
      <c r="AK141" s="121"/>
      <c r="AM141" s="34"/>
      <c r="AN141" s="121"/>
      <c r="AP141" s="34"/>
      <c r="AQ141" s="121"/>
    </row>
    <row r="142" spans="3:43" x14ac:dyDescent="0.25">
      <c r="C142" s="33"/>
      <c r="D142" s="33"/>
      <c r="E142" s="33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121"/>
      <c r="Q142" s="34"/>
      <c r="R142" s="34"/>
      <c r="S142" s="34"/>
      <c r="T142" s="34"/>
      <c r="U142" s="121"/>
      <c r="V142" s="34"/>
      <c r="W142" s="34"/>
      <c r="X142" s="121"/>
      <c r="Y142" s="34"/>
      <c r="Z142" s="34"/>
      <c r="AA142" s="34"/>
      <c r="AB142" s="121"/>
      <c r="AD142" s="34"/>
      <c r="AE142" s="121"/>
      <c r="AG142" s="34"/>
      <c r="AH142" s="121"/>
      <c r="AJ142" s="34"/>
      <c r="AK142" s="121"/>
      <c r="AM142" s="34"/>
      <c r="AN142" s="121"/>
      <c r="AP142" s="34"/>
      <c r="AQ142" s="121"/>
    </row>
    <row r="143" spans="3:43" x14ac:dyDescent="0.25">
      <c r="C143" s="33"/>
      <c r="D143" s="33"/>
      <c r="E143" s="33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121"/>
      <c r="Q143" s="34"/>
      <c r="R143" s="34"/>
      <c r="S143" s="34"/>
      <c r="T143" s="34"/>
      <c r="U143" s="121"/>
      <c r="V143" s="34"/>
      <c r="W143" s="34"/>
      <c r="X143" s="121"/>
      <c r="Y143" s="34"/>
      <c r="Z143" s="34"/>
      <c r="AA143" s="34"/>
      <c r="AB143" s="121"/>
      <c r="AD143" s="34"/>
      <c r="AE143" s="121"/>
      <c r="AG143" s="34"/>
      <c r="AH143" s="121"/>
      <c r="AJ143" s="34"/>
      <c r="AK143" s="121"/>
      <c r="AM143" s="34"/>
      <c r="AN143" s="121"/>
      <c r="AP143" s="34"/>
      <c r="AQ143" s="121"/>
    </row>
    <row r="144" spans="3:43" x14ac:dyDescent="0.25">
      <c r="C144" s="33"/>
      <c r="D144" s="33"/>
      <c r="E144" s="33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121"/>
      <c r="Q144" s="34"/>
      <c r="R144" s="34"/>
      <c r="S144" s="34"/>
      <c r="T144" s="34"/>
      <c r="U144" s="121"/>
      <c r="V144" s="34"/>
      <c r="W144" s="34"/>
      <c r="X144" s="121"/>
      <c r="Y144" s="34"/>
      <c r="Z144" s="34"/>
      <c r="AA144" s="34"/>
      <c r="AB144" s="121"/>
      <c r="AD144" s="34"/>
      <c r="AE144" s="121"/>
      <c r="AG144" s="34"/>
      <c r="AH144" s="121"/>
      <c r="AJ144" s="34"/>
      <c r="AK144" s="121"/>
      <c r="AM144" s="34"/>
      <c r="AN144" s="121"/>
      <c r="AP144" s="34"/>
      <c r="AQ144" s="121"/>
    </row>
    <row r="145" spans="3:43" x14ac:dyDescent="0.25">
      <c r="C145" s="33"/>
      <c r="D145" s="33"/>
      <c r="E145" s="33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121"/>
      <c r="Q145" s="34"/>
      <c r="R145" s="34"/>
      <c r="S145" s="34"/>
      <c r="T145" s="34"/>
      <c r="U145" s="121"/>
      <c r="V145" s="34"/>
      <c r="W145" s="34"/>
      <c r="X145" s="121"/>
      <c r="Y145" s="34"/>
      <c r="Z145" s="34"/>
      <c r="AA145" s="34"/>
      <c r="AB145" s="121"/>
      <c r="AD145" s="34"/>
      <c r="AE145" s="121"/>
      <c r="AG145" s="34"/>
      <c r="AH145" s="121"/>
      <c r="AJ145" s="34"/>
      <c r="AK145" s="121"/>
      <c r="AM145" s="34"/>
      <c r="AN145" s="121"/>
      <c r="AP145" s="34"/>
      <c r="AQ145" s="121"/>
    </row>
    <row r="146" spans="3:43" x14ac:dyDescent="0.25">
      <c r="C146" s="33"/>
      <c r="D146" s="33"/>
      <c r="E146" s="33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121"/>
      <c r="Q146" s="34"/>
      <c r="R146" s="34"/>
      <c r="S146" s="34"/>
      <c r="T146" s="34"/>
      <c r="U146" s="121"/>
      <c r="V146" s="34"/>
      <c r="W146" s="34"/>
      <c r="X146" s="121"/>
      <c r="Y146" s="34"/>
      <c r="Z146" s="34"/>
      <c r="AA146" s="34"/>
      <c r="AB146" s="121"/>
      <c r="AD146" s="34"/>
      <c r="AE146" s="121"/>
      <c r="AG146" s="34"/>
      <c r="AH146" s="121"/>
      <c r="AJ146" s="34"/>
      <c r="AK146" s="121"/>
      <c r="AM146" s="34"/>
      <c r="AN146" s="121"/>
      <c r="AP146" s="34"/>
      <c r="AQ146" s="121"/>
    </row>
    <row r="147" spans="3:43" x14ac:dyDescent="0.25">
      <c r="C147" s="33"/>
      <c r="D147" s="33"/>
      <c r="E147" s="33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121"/>
      <c r="Q147" s="34"/>
      <c r="R147" s="34"/>
      <c r="S147" s="34"/>
      <c r="T147" s="34"/>
      <c r="U147" s="121"/>
      <c r="V147" s="34"/>
      <c r="W147" s="34"/>
      <c r="X147" s="121"/>
      <c r="Y147" s="34"/>
      <c r="Z147" s="34"/>
      <c r="AA147" s="34"/>
      <c r="AB147" s="121"/>
      <c r="AD147" s="34"/>
      <c r="AE147" s="121"/>
      <c r="AG147" s="34"/>
      <c r="AH147" s="121"/>
      <c r="AJ147" s="34"/>
      <c r="AK147" s="121"/>
      <c r="AM147" s="34"/>
      <c r="AN147" s="121"/>
      <c r="AP147" s="34"/>
      <c r="AQ147" s="121"/>
    </row>
    <row r="148" spans="3:43" x14ac:dyDescent="0.25">
      <c r="C148" s="33"/>
      <c r="D148" s="33"/>
      <c r="E148" s="33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121"/>
      <c r="Q148" s="34"/>
      <c r="R148" s="34"/>
      <c r="S148" s="34"/>
      <c r="T148" s="34"/>
      <c r="U148" s="121"/>
      <c r="V148" s="34"/>
      <c r="W148" s="34"/>
      <c r="X148" s="121"/>
      <c r="Y148" s="34"/>
      <c r="Z148" s="34"/>
      <c r="AA148" s="34"/>
      <c r="AB148" s="121"/>
      <c r="AD148" s="34"/>
      <c r="AE148" s="121"/>
      <c r="AG148" s="34"/>
      <c r="AH148" s="121"/>
      <c r="AJ148" s="34"/>
      <c r="AK148" s="121"/>
      <c r="AM148" s="34"/>
      <c r="AN148" s="121"/>
      <c r="AP148" s="34"/>
      <c r="AQ148" s="121"/>
    </row>
    <row r="149" spans="3:43" x14ac:dyDescent="0.25">
      <c r="C149" s="33"/>
      <c r="D149" s="33"/>
      <c r="E149" s="33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121"/>
      <c r="Q149" s="34"/>
      <c r="R149" s="34"/>
      <c r="S149" s="34"/>
      <c r="T149" s="34"/>
      <c r="U149" s="121"/>
      <c r="V149" s="34"/>
      <c r="W149" s="34"/>
      <c r="X149" s="121"/>
      <c r="Y149" s="34"/>
      <c r="Z149" s="34"/>
      <c r="AA149" s="34"/>
      <c r="AB149" s="121"/>
      <c r="AD149" s="34"/>
      <c r="AE149" s="121"/>
      <c r="AG149" s="34"/>
      <c r="AH149" s="121"/>
      <c r="AJ149" s="34"/>
      <c r="AK149" s="121"/>
      <c r="AM149" s="34"/>
      <c r="AN149" s="121"/>
      <c r="AP149" s="34"/>
      <c r="AQ149" s="121"/>
    </row>
    <row r="150" spans="3:43" x14ac:dyDescent="0.25">
      <c r="C150" s="33"/>
      <c r="D150" s="33"/>
      <c r="E150" s="33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121"/>
      <c r="Q150" s="34"/>
      <c r="R150" s="34"/>
      <c r="S150" s="34"/>
      <c r="T150" s="34"/>
      <c r="U150" s="121"/>
      <c r="V150" s="34"/>
      <c r="W150" s="34"/>
      <c r="X150" s="121"/>
      <c r="Y150" s="34"/>
      <c r="Z150" s="34"/>
      <c r="AA150" s="34"/>
      <c r="AB150" s="121"/>
      <c r="AD150" s="34"/>
      <c r="AE150" s="121"/>
      <c r="AG150" s="34"/>
      <c r="AH150" s="121"/>
      <c r="AJ150" s="34"/>
      <c r="AK150" s="121"/>
      <c r="AM150" s="34"/>
      <c r="AN150" s="121"/>
      <c r="AP150" s="34"/>
      <c r="AQ150" s="121"/>
    </row>
    <row r="151" spans="3:43" x14ac:dyDescent="0.25">
      <c r="C151" s="33"/>
      <c r="D151" s="33"/>
      <c r="E151" s="33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121"/>
      <c r="Q151" s="34"/>
      <c r="R151" s="34"/>
      <c r="S151" s="34"/>
      <c r="T151" s="34"/>
      <c r="U151" s="121"/>
      <c r="V151" s="34"/>
      <c r="W151" s="34"/>
      <c r="X151" s="121"/>
      <c r="Y151" s="34"/>
      <c r="Z151" s="34"/>
      <c r="AA151" s="34"/>
      <c r="AB151" s="121"/>
      <c r="AD151" s="34"/>
      <c r="AE151" s="121"/>
      <c r="AG151" s="34"/>
      <c r="AH151" s="121"/>
      <c r="AJ151" s="34"/>
      <c r="AK151" s="121"/>
      <c r="AM151" s="34"/>
      <c r="AN151" s="121"/>
      <c r="AP151" s="34"/>
      <c r="AQ151" s="121"/>
    </row>
    <row r="152" spans="3:43" x14ac:dyDescent="0.25">
      <c r="C152" s="33"/>
      <c r="D152" s="33"/>
      <c r="E152" s="33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121"/>
      <c r="Q152" s="34"/>
      <c r="R152" s="34"/>
      <c r="S152" s="34"/>
      <c r="T152" s="34"/>
      <c r="U152" s="121"/>
      <c r="V152" s="34"/>
      <c r="W152" s="34"/>
      <c r="X152" s="121"/>
      <c r="Y152" s="34"/>
      <c r="Z152" s="34"/>
      <c r="AA152" s="34"/>
      <c r="AB152" s="121"/>
      <c r="AD152" s="34"/>
      <c r="AE152" s="121"/>
      <c r="AG152" s="34"/>
      <c r="AH152" s="121"/>
      <c r="AJ152" s="34"/>
      <c r="AK152" s="121"/>
      <c r="AM152" s="34"/>
      <c r="AN152" s="121"/>
      <c r="AP152" s="34"/>
      <c r="AQ152" s="121"/>
    </row>
    <row r="153" spans="3:43" x14ac:dyDescent="0.25">
      <c r="C153" s="33"/>
      <c r="D153" s="33"/>
      <c r="E153" s="33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121"/>
      <c r="Q153" s="34"/>
      <c r="R153" s="34"/>
      <c r="S153" s="34"/>
      <c r="T153" s="34"/>
      <c r="U153" s="121"/>
      <c r="V153" s="34"/>
      <c r="W153" s="34"/>
      <c r="X153" s="121"/>
      <c r="Y153" s="34"/>
      <c r="Z153" s="34"/>
      <c r="AA153" s="34"/>
      <c r="AB153" s="121"/>
      <c r="AD153" s="34"/>
      <c r="AE153" s="121"/>
      <c r="AG153" s="34"/>
      <c r="AH153" s="121"/>
      <c r="AJ153" s="34"/>
      <c r="AK153" s="121"/>
      <c r="AM153" s="34"/>
      <c r="AN153" s="121"/>
      <c r="AP153" s="34"/>
      <c r="AQ153" s="121"/>
    </row>
    <row r="154" spans="3:43" x14ac:dyDescent="0.25">
      <c r="C154" s="33"/>
      <c r="D154" s="33"/>
      <c r="E154" s="33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121"/>
      <c r="Q154" s="34"/>
      <c r="R154" s="34"/>
      <c r="S154" s="34"/>
      <c r="T154" s="34"/>
      <c r="U154" s="121"/>
      <c r="V154" s="34"/>
      <c r="W154" s="34"/>
      <c r="X154" s="121"/>
      <c r="Y154" s="34"/>
      <c r="Z154" s="34"/>
      <c r="AA154" s="34"/>
      <c r="AB154" s="121"/>
      <c r="AD154" s="34"/>
      <c r="AE154" s="121"/>
      <c r="AG154" s="34"/>
      <c r="AH154" s="121"/>
      <c r="AJ154" s="34"/>
      <c r="AK154" s="121"/>
      <c r="AM154" s="34"/>
      <c r="AN154" s="121"/>
      <c r="AP154" s="34"/>
      <c r="AQ154" s="121"/>
    </row>
    <row r="155" spans="3:43" x14ac:dyDescent="0.25">
      <c r="C155" s="33"/>
      <c r="D155" s="33"/>
      <c r="E155" s="33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121"/>
      <c r="Q155" s="34"/>
      <c r="R155" s="34"/>
      <c r="S155" s="34"/>
      <c r="T155" s="34"/>
      <c r="U155" s="121"/>
      <c r="V155" s="34"/>
      <c r="W155" s="34"/>
      <c r="X155" s="121"/>
      <c r="Y155" s="34"/>
      <c r="Z155" s="34"/>
      <c r="AA155" s="34"/>
      <c r="AB155" s="121"/>
      <c r="AD155" s="34"/>
      <c r="AE155" s="121"/>
      <c r="AG155" s="34"/>
      <c r="AH155" s="121"/>
      <c r="AJ155" s="34"/>
      <c r="AK155" s="121"/>
      <c r="AM155" s="34"/>
      <c r="AN155" s="121"/>
      <c r="AP155" s="34"/>
      <c r="AQ155" s="121"/>
    </row>
    <row r="156" spans="3:43" x14ac:dyDescent="0.25">
      <c r="C156" s="33"/>
      <c r="D156" s="33"/>
      <c r="E156" s="33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121"/>
      <c r="Q156" s="34"/>
      <c r="R156" s="34"/>
      <c r="S156" s="34"/>
      <c r="T156" s="34"/>
      <c r="U156" s="121"/>
      <c r="V156" s="34"/>
      <c r="W156" s="34"/>
      <c r="X156" s="121"/>
      <c r="Y156" s="34"/>
      <c r="Z156" s="34"/>
      <c r="AA156" s="34"/>
      <c r="AB156" s="121"/>
      <c r="AD156" s="34"/>
      <c r="AE156" s="121"/>
      <c r="AG156" s="34"/>
      <c r="AH156" s="121"/>
      <c r="AJ156" s="34"/>
      <c r="AK156" s="121"/>
      <c r="AM156" s="34"/>
      <c r="AN156" s="121"/>
      <c r="AP156" s="34"/>
      <c r="AQ156" s="121"/>
    </row>
    <row r="157" spans="3:43" x14ac:dyDescent="0.25">
      <c r="C157" s="33"/>
      <c r="D157" s="33"/>
      <c r="E157" s="33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121"/>
      <c r="Q157" s="34"/>
      <c r="R157" s="34"/>
      <c r="S157" s="34"/>
      <c r="T157" s="34"/>
      <c r="U157" s="121"/>
      <c r="V157" s="34"/>
      <c r="W157" s="34"/>
      <c r="X157" s="121"/>
      <c r="Y157" s="34"/>
      <c r="Z157" s="34"/>
      <c r="AA157" s="34"/>
      <c r="AB157" s="121"/>
      <c r="AD157" s="34"/>
      <c r="AE157" s="121"/>
      <c r="AG157" s="34"/>
      <c r="AH157" s="121"/>
      <c r="AJ157" s="34"/>
      <c r="AK157" s="121"/>
      <c r="AM157" s="34"/>
      <c r="AN157" s="121"/>
      <c r="AP157" s="34"/>
      <c r="AQ157" s="121"/>
    </row>
    <row r="158" spans="3:43" x14ac:dyDescent="0.25">
      <c r="C158" s="33"/>
      <c r="D158" s="33"/>
      <c r="E158" s="33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121"/>
      <c r="Q158" s="34"/>
      <c r="R158" s="34"/>
      <c r="S158" s="34"/>
      <c r="T158" s="34"/>
      <c r="U158" s="121"/>
      <c r="V158" s="34"/>
      <c r="W158" s="34"/>
      <c r="X158" s="121"/>
      <c r="Y158" s="34"/>
      <c r="Z158" s="34"/>
      <c r="AA158" s="34"/>
      <c r="AB158" s="121"/>
      <c r="AD158" s="34"/>
      <c r="AE158" s="121"/>
      <c r="AG158" s="34"/>
      <c r="AH158" s="121"/>
      <c r="AJ158" s="34"/>
      <c r="AK158" s="121"/>
      <c r="AM158" s="34"/>
      <c r="AN158" s="121"/>
      <c r="AP158" s="34"/>
      <c r="AQ158" s="121"/>
    </row>
    <row r="159" spans="3:43" x14ac:dyDescent="0.25">
      <c r="C159" s="33"/>
      <c r="D159" s="33"/>
      <c r="E159" s="33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121"/>
      <c r="Q159" s="34"/>
      <c r="R159" s="34"/>
      <c r="S159" s="34"/>
      <c r="T159" s="34"/>
      <c r="U159" s="121"/>
      <c r="V159" s="34"/>
      <c r="W159" s="34"/>
      <c r="X159" s="121"/>
      <c r="Y159" s="34"/>
      <c r="Z159" s="34"/>
      <c r="AA159" s="34"/>
      <c r="AB159" s="121"/>
      <c r="AD159" s="34"/>
      <c r="AE159" s="121"/>
      <c r="AG159" s="34"/>
      <c r="AH159" s="121"/>
      <c r="AJ159" s="34"/>
      <c r="AK159" s="121"/>
      <c r="AM159" s="34"/>
      <c r="AN159" s="121"/>
      <c r="AP159" s="34"/>
      <c r="AQ159" s="121"/>
    </row>
    <row r="160" spans="3:43" x14ac:dyDescent="0.25">
      <c r="C160" s="33"/>
      <c r="D160" s="33"/>
      <c r="E160" s="3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121"/>
      <c r="Q160" s="34"/>
      <c r="R160" s="34"/>
      <c r="S160" s="34"/>
      <c r="T160" s="34"/>
      <c r="U160" s="121"/>
      <c r="V160" s="34"/>
      <c r="W160" s="34"/>
      <c r="X160" s="121"/>
      <c r="Y160" s="34"/>
      <c r="Z160" s="34"/>
      <c r="AA160" s="34"/>
      <c r="AB160" s="121"/>
      <c r="AD160" s="34"/>
      <c r="AE160" s="121"/>
      <c r="AG160" s="34"/>
      <c r="AH160" s="121"/>
      <c r="AJ160" s="34"/>
      <c r="AK160" s="121"/>
      <c r="AM160" s="34"/>
      <c r="AN160" s="121"/>
      <c r="AP160" s="34"/>
      <c r="AQ160" s="121"/>
    </row>
    <row r="161" spans="3:43" x14ac:dyDescent="0.25">
      <c r="C161" s="33"/>
      <c r="D161" s="33"/>
      <c r="E161" s="33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121"/>
      <c r="Q161" s="34"/>
      <c r="R161" s="34"/>
      <c r="S161" s="34"/>
      <c r="T161" s="34"/>
      <c r="U161" s="121"/>
      <c r="V161" s="34"/>
      <c r="W161" s="34"/>
      <c r="X161" s="121"/>
      <c r="Y161" s="34"/>
      <c r="Z161" s="34"/>
      <c r="AA161" s="34"/>
      <c r="AB161" s="121"/>
      <c r="AD161" s="34"/>
      <c r="AE161" s="121"/>
      <c r="AG161" s="34"/>
      <c r="AH161" s="121"/>
      <c r="AJ161" s="34"/>
      <c r="AK161" s="121"/>
      <c r="AM161" s="34"/>
      <c r="AN161" s="121"/>
      <c r="AP161" s="34"/>
      <c r="AQ161" s="121"/>
    </row>
    <row r="162" spans="3:43" x14ac:dyDescent="0.25">
      <c r="C162" s="33"/>
      <c r="D162" s="33"/>
      <c r="E162" s="33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121"/>
      <c r="Q162" s="34"/>
      <c r="R162" s="34"/>
      <c r="S162" s="34"/>
      <c r="T162" s="34"/>
      <c r="U162" s="121"/>
      <c r="V162" s="34"/>
      <c r="W162" s="34"/>
      <c r="X162" s="121"/>
      <c r="Y162" s="34"/>
      <c r="Z162" s="34"/>
      <c r="AA162" s="34"/>
      <c r="AB162" s="121"/>
      <c r="AD162" s="34"/>
      <c r="AE162" s="121"/>
      <c r="AG162" s="34"/>
      <c r="AH162" s="121"/>
      <c r="AJ162" s="34"/>
      <c r="AK162" s="121"/>
      <c r="AM162" s="34"/>
      <c r="AN162" s="121"/>
      <c r="AP162" s="34"/>
      <c r="AQ162" s="121"/>
    </row>
    <row r="163" spans="3:43" x14ac:dyDescent="0.25">
      <c r="C163" s="33"/>
      <c r="D163" s="33"/>
      <c r="E163" s="33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121"/>
      <c r="Q163" s="34"/>
      <c r="R163" s="34"/>
      <c r="S163" s="34"/>
      <c r="T163" s="34"/>
      <c r="U163" s="121"/>
      <c r="V163" s="34"/>
      <c r="W163" s="34"/>
      <c r="X163" s="121"/>
      <c r="Y163" s="34"/>
      <c r="Z163" s="34"/>
      <c r="AA163" s="34"/>
      <c r="AB163" s="121"/>
      <c r="AD163" s="34"/>
      <c r="AE163" s="121"/>
      <c r="AG163" s="34"/>
      <c r="AH163" s="121"/>
      <c r="AJ163" s="34"/>
      <c r="AK163" s="121"/>
      <c r="AM163" s="34"/>
      <c r="AN163" s="121"/>
      <c r="AP163" s="34"/>
      <c r="AQ163" s="121"/>
    </row>
    <row r="164" spans="3:43" x14ac:dyDescent="0.25">
      <c r="C164" s="33"/>
      <c r="D164" s="33"/>
      <c r="E164" s="33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121"/>
      <c r="Q164" s="34"/>
      <c r="R164" s="34"/>
      <c r="S164" s="34"/>
      <c r="T164" s="34"/>
      <c r="U164" s="121"/>
      <c r="V164" s="34"/>
      <c r="W164" s="34"/>
      <c r="X164" s="121"/>
      <c r="Y164" s="34"/>
      <c r="Z164" s="34"/>
      <c r="AA164" s="34"/>
      <c r="AB164" s="121"/>
      <c r="AD164" s="34"/>
      <c r="AE164" s="121"/>
      <c r="AG164" s="34"/>
      <c r="AH164" s="121"/>
      <c r="AJ164" s="34"/>
      <c r="AK164" s="121"/>
      <c r="AM164" s="34"/>
      <c r="AN164" s="121"/>
      <c r="AP164" s="34"/>
      <c r="AQ164" s="121"/>
    </row>
    <row r="165" spans="3:43" x14ac:dyDescent="0.25">
      <c r="C165" s="33"/>
      <c r="D165" s="33"/>
      <c r="E165" s="33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121"/>
      <c r="Q165" s="34"/>
      <c r="R165" s="34"/>
      <c r="S165" s="34"/>
      <c r="T165" s="34"/>
      <c r="U165" s="121"/>
      <c r="V165" s="34"/>
      <c r="W165" s="34"/>
      <c r="X165" s="121"/>
      <c r="Y165" s="34"/>
      <c r="Z165" s="34"/>
      <c r="AA165" s="34"/>
      <c r="AB165" s="121"/>
      <c r="AD165" s="34"/>
      <c r="AE165" s="121"/>
      <c r="AG165" s="34"/>
      <c r="AH165" s="121"/>
      <c r="AJ165" s="34"/>
      <c r="AK165" s="121"/>
      <c r="AM165" s="34"/>
      <c r="AN165" s="121"/>
      <c r="AP165" s="34"/>
      <c r="AQ165" s="121"/>
    </row>
    <row r="166" spans="3:43" x14ac:dyDescent="0.25">
      <c r="C166" s="33"/>
      <c r="D166" s="33"/>
      <c r="E166" s="33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121"/>
      <c r="Q166" s="34"/>
      <c r="R166" s="34"/>
      <c r="S166" s="34"/>
      <c r="T166" s="34"/>
      <c r="U166" s="121"/>
      <c r="V166" s="34"/>
      <c r="W166" s="34"/>
      <c r="X166" s="121"/>
      <c r="Y166" s="34"/>
      <c r="Z166" s="34"/>
      <c r="AA166" s="34"/>
      <c r="AB166" s="121"/>
      <c r="AD166" s="34"/>
      <c r="AE166" s="121"/>
      <c r="AG166" s="34"/>
      <c r="AH166" s="121"/>
      <c r="AJ166" s="34"/>
      <c r="AK166" s="121"/>
      <c r="AM166" s="34"/>
      <c r="AN166" s="121"/>
      <c r="AP166" s="34"/>
      <c r="AQ166" s="121"/>
    </row>
    <row r="167" spans="3:43" x14ac:dyDescent="0.25">
      <c r="C167" s="33"/>
      <c r="D167" s="33"/>
      <c r="E167" s="33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121"/>
      <c r="Q167" s="34"/>
      <c r="R167" s="34"/>
      <c r="S167" s="34"/>
      <c r="T167" s="34"/>
      <c r="U167" s="121"/>
      <c r="V167" s="34"/>
      <c r="W167" s="34"/>
      <c r="X167" s="121"/>
      <c r="Y167" s="34"/>
      <c r="Z167" s="34"/>
      <c r="AA167" s="34"/>
      <c r="AB167" s="121"/>
      <c r="AD167" s="34"/>
      <c r="AE167" s="121"/>
      <c r="AG167" s="34"/>
      <c r="AH167" s="121"/>
      <c r="AJ167" s="34"/>
      <c r="AK167" s="121"/>
      <c r="AM167" s="34"/>
      <c r="AN167" s="121"/>
      <c r="AP167" s="34"/>
      <c r="AQ167" s="121"/>
    </row>
    <row r="168" spans="3:43" x14ac:dyDescent="0.25">
      <c r="C168" s="33"/>
      <c r="D168" s="33"/>
      <c r="E168" s="33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121"/>
      <c r="Q168" s="34"/>
      <c r="R168" s="34"/>
      <c r="S168" s="34"/>
      <c r="T168" s="34"/>
      <c r="U168" s="121"/>
      <c r="V168" s="34"/>
      <c r="W168" s="34"/>
      <c r="X168" s="121"/>
      <c r="Y168" s="34"/>
      <c r="Z168" s="34"/>
      <c r="AA168" s="34"/>
      <c r="AB168" s="121"/>
      <c r="AD168" s="34"/>
      <c r="AE168" s="121"/>
      <c r="AG168" s="34"/>
      <c r="AH168" s="121"/>
      <c r="AJ168" s="34"/>
      <c r="AK168" s="121"/>
      <c r="AM168" s="34"/>
      <c r="AN168" s="121"/>
      <c r="AP168" s="34"/>
      <c r="AQ168" s="121"/>
    </row>
    <row r="169" spans="3:43" x14ac:dyDescent="0.25">
      <c r="C169" s="33"/>
      <c r="D169" s="33"/>
      <c r="E169" s="33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121"/>
      <c r="Q169" s="34"/>
      <c r="R169" s="34"/>
      <c r="S169" s="34"/>
      <c r="T169" s="34"/>
      <c r="U169" s="121"/>
      <c r="V169" s="34"/>
      <c r="W169" s="34"/>
      <c r="X169" s="121"/>
      <c r="Y169" s="34"/>
      <c r="Z169" s="34"/>
      <c r="AA169" s="34"/>
      <c r="AB169" s="121"/>
      <c r="AD169" s="34"/>
      <c r="AE169" s="121"/>
      <c r="AG169" s="34"/>
      <c r="AH169" s="121"/>
      <c r="AJ169" s="34"/>
      <c r="AK169" s="121"/>
      <c r="AM169" s="34"/>
      <c r="AN169" s="121"/>
      <c r="AP169" s="34"/>
      <c r="AQ169" s="121"/>
    </row>
    <row r="170" spans="3:43" x14ac:dyDescent="0.25">
      <c r="C170" s="33"/>
      <c r="D170" s="33"/>
      <c r="E170" s="33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121"/>
      <c r="Q170" s="34"/>
      <c r="R170" s="34"/>
      <c r="S170" s="34"/>
      <c r="T170" s="34"/>
      <c r="U170" s="121"/>
      <c r="V170" s="34"/>
      <c r="W170" s="34"/>
      <c r="X170" s="121"/>
      <c r="Y170" s="34"/>
      <c r="Z170" s="34"/>
      <c r="AA170" s="34"/>
      <c r="AB170" s="121"/>
      <c r="AD170" s="34"/>
      <c r="AE170" s="121"/>
      <c r="AG170" s="34"/>
      <c r="AH170" s="121"/>
      <c r="AJ170" s="34"/>
      <c r="AK170" s="121"/>
      <c r="AM170" s="34"/>
      <c r="AN170" s="121"/>
      <c r="AP170" s="34"/>
      <c r="AQ170" s="121"/>
    </row>
    <row r="171" spans="3:43" x14ac:dyDescent="0.25">
      <c r="C171" s="33"/>
      <c r="D171" s="33"/>
      <c r="E171" s="33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121"/>
      <c r="Q171" s="34"/>
      <c r="R171" s="34"/>
      <c r="S171" s="34"/>
      <c r="T171" s="34"/>
      <c r="U171" s="121"/>
      <c r="V171" s="34"/>
      <c r="W171" s="34"/>
      <c r="X171" s="121"/>
      <c r="Y171" s="34"/>
      <c r="Z171" s="34"/>
      <c r="AA171" s="34"/>
      <c r="AB171" s="121"/>
      <c r="AD171" s="34"/>
      <c r="AE171" s="121"/>
      <c r="AG171" s="34"/>
      <c r="AH171" s="121"/>
      <c r="AJ171" s="34"/>
      <c r="AK171" s="121"/>
      <c r="AM171" s="34"/>
      <c r="AN171" s="121"/>
      <c r="AP171" s="34"/>
      <c r="AQ171" s="121"/>
    </row>
    <row r="172" spans="3:43" x14ac:dyDescent="0.25">
      <c r="C172" s="33"/>
      <c r="D172" s="33"/>
      <c r="E172" s="33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121"/>
      <c r="Q172" s="34"/>
      <c r="R172" s="34"/>
      <c r="S172" s="34"/>
      <c r="T172" s="34"/>
      <c r="U172" s="121"/>
      <c r="V172" s="34"/>
      <c r="W172" s="34"/>
      <c r="X172" s="121"/>
      <c r="Y172" s="34"/>
      <c r="Z172" s="34"/>
      <c r="AA172" s="34"/>
      <c r="AB172" s="121"/>
      <c r="AD172" s="34"/>
      <c r="AE172" s="121"/>
      <c r="AG172" s="34"/>
      <c r="AH172" s="121"/>
      <c r="AJ172" s="34"/>
      <c r="AK172" s="121"/>
      <c r="AM172" s="34"/>
      <c r="AN172" s="121"/>
      <c r="AP172" s="34"/>
      <c r="AQ172" s="121"/>
    </row>
    <row r="173" spans="3:43" x14ac:dyDescent="0.25">
      <c r="C173" s="33"/>
      <c r="D173" s="33"/>
      <c r="E173" s="33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121"/>
      <c r="Q173" s="34"/>
      <c r="R173" s="34"/>
      <c r="S173" s="34"/>
      <c r="T173" s="34"/>
      <c r="U173" s="121"/>
      <c r="V173" s="34"/>
      <c r="W173" s="34"/>
      <c r="X173" s="121"/>
      <c r="Y173" s="34"/>
      <c r="Z173" s="34"/>
      <c r="AA173" s="34"/>
      <c r="AB173" s="121"/>
      <c r="AD173" s="34"/>
      <c r="AE173" s="121"/>
      <c r="AG173" s="34"/>
      <c r="AH173" s="121"/>
      <c r="AJ173" s="34"/>
      <c r="AK173" s="121"/>
      <c r="AM173" s="34"/>
      <c r="AN173" s="121"/>
      <c r="AP173" s="34"/>
      <c r="AQ173" s="121"/>
    </row>
    <row r="174" spans="3:43" x14ac:dyDescent="0.25">
      <c r="C174" s="33"/>
      <c r="D174" s="33"/>
      <c r="E174" s="33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121"/>
      <c r="Q174" s="34"/>
      <c r="R174" s="34"/>
      <c r="S174" s="34"/>
      <c r="T174" s="34"/>
      <c r="U174" s="121"/>
      <c r="V174" s="34"/>
      <c r="W174" s="34"/>
      <c r="X174" s="121"/>
      <c r="Y174" s="34"/>
      <c r="Z174" s="34"/>
      <c r="AA174" s="34"/>
      <c r="AB174" s="121"/>
      <c r="AD174" s="34"/>
      <c r="AE174" s="121"/>
      <c r="AG174" s="34"/>
      <c r="AH174" s="121"/>
      <c r="AJ174" s="34"/>
      <c r="AK174" s="121"/>
      <c r="AM174" s="34"/>
      <c r="AN174" s="121"/>
      <c r="AP174" s="34"/>
      <c r="AQ174" s="121"/>
    </row>
    <row r="175" spans="3:43" x14ac:dyDescent="0.25">
      <c r="C175" s="33"/>
      <c r="D175" s="33"/>
      <c r="E175" s="33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121"/>
      <c r="Q175" s="34"/>
      <c r="R175" s="34"/>
      <c r="S175" s="34"/>
      <c r="T175" s="34"/>
      <c r="U175" s="121"/>
      <c r="V175" s="34"/>
      <c r="W175" s="34"/>
      <c r="X175" s="121"/>
      <c r="Y175" s="34"/>
      <c r="Z175" s="34"/>
      <c r="AA175" s="34"/>
      <c r="AB175" s="121"/>
      <c r="AD175" s="34"/>
      <c r="AE175" s="121"/>
      <c r="AG175" s="34"/>
      <c r="AH175" s="121"/>
      <c r="AJ175" s="34"/>
      <c r="AK175" s="121"/>
      <c r="AM175" s="34"/>
      <c r="AN175" s="121"/>
      <c r="AP175" s="34"/>
      <c r="AQ175" s="121"/>
    </row>
    <row r="176" spans="3:43" x14ac:dyDescent="0.25">
      <c r="C176" s="33"/>
      <c r="D176" s="33"/>
      <c r="E176" s="33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121"/>
      <c r="Q176" s="34"/>
      <c r="R176" s="34"/>
      <c r="S176" s="34"/>
      <c r="T176" s="34"/>
      <c r="U176" s="121"/>
      <c r="V176" s="34"/>
      <c r="W176" s="34"/>
      <c r="X176" s="121"/>
      <c r="Y176" s="34"/>
      <c r="Z176" s="34"/>
      <c r="AA176" s="34"/>
      <c r="AB176" s="121"/>
      <c r="AD176" s="34"/>
      <c r="AE176" s="121"/>
      <c r="AG176" s="34"/>
      <c r="AH176" s="121"/>
      <c r="AJ176" s="34"/>
      <c r="AK176" s="121"/>
      <c r="AM176" s="34"/>
      <c r="AN176" s="121"/>
      <c r="AP176" s="34"/>
      <c r="AQ176" s="121"/>
    </row>
    <row r="177" spans="3:43" x14ac:dyDescent="0.25">
      <c r="C177" s="33"/>
      <c r="D177" s="33"/>
      <c r="E177" s="33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121"/>
      <c r="Q177" s="34"/>
      <c r="R177" s="34"/>
      <c r="S177" s="34"/>
      <c r="T177" s="34"/>
      <c r="U177" s="121"/>
      <c r="V177" s="34"/>
      <c r="W177" s="34"/>
      <c r="X177" s="121"/>
      <c r="Y177" s="34"/>
      <c r="Z177" s="34"/>
      <c r="AA177" s="34"/>
      <c r="AB177" s="121"/>
      <c r="AD177" s="34"/>
      <c r="AE177" s="121"/>
      <c r="AG177" s="34"/>
      <c r="AH177" s="121"/>
      <c r="AJ177" s="34"/>
      <c r="AK177" s="121"/>
      <c r="AM177" s="34"/>
      <c r="AN177" s="121"/>
      <c r="AP177" s="34"/>
      <c r="AQ177" s="121"/>
    </row>
    <row r="178" spans="3:43" x14ac:dyDescent="0.25">
      <c r="C178" s="33"/>
      <c r="D178" s="33"/>
      <c r="E178" s="33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121"/>
      <c r="Q178" s="34"/>
      <c r="R178" s="34"/>
      <c r="S178" s="34"/>
      <c r="T178" s="34"/>
      <c r="U178" s="121"/>
      <c r="V178" s="34"/>
      <c r="W178" s="34"/>
      <c r="X178" s="121"/>
      <c r="Y178" s="34"/>
      <c r="Z178" s="34"/>
      <c r="AA178" s="34"/>
      <c r="AB178" s="121"/>
      <c r="AD178" s="34"/>
      <c r="AE178" s="121"/>
      <c r="AG178" s="34"/>
      <c r="AH178" s="121"/>
      <c r="AJ178" s="34"/>
      <c r="AK178" s="121"/>
      <c r="AM178" s="34"/>
      <c r="AN178" s="121"/>
      <c r="AP178" s="34"/>
      <c r="AQ178" s="121"/>
    </row>
    <row r="179" spans="3:43" x14ac:dyDescent="0.25">
      <c r="C179" s="33"/>
      <c r="D179" s="33"/>
      <c r="E179" s="33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121"/>
      <c r="Q179" s="34"/>
      <c r="R179" s="34"/>
      <c r="S179" s="34"/>
      <c r="T179" s="34"/>
      <c r="U179" s="121"/>
      <c r="V179" s="34"/>
      <c r="W179" s="34"/>
      <c r="X179" s="121"/>
      <c r="Y179" s="34"/>
      <c r="Z179" s="34"/>
      <c r="AA179" s="34"/>
      <c r="AB179" s="121"/>
      <c r="AD179" s="34"/>
      <c r="AE179" s="121"/>
      <c r="AG179" s="34"/>
      <c r="AH179" s="121"/>
      <c r="AJ179" s="34"/>
      <c r="AK179" s="121"/>
      <c r="AM179" s="34"/>
      <c r="AN179" s="121"/>
      <c r="AP179" s="34"/>
      <c r="AQ179" s="121"/>
    </row>
    <row r="180" spans="3:43" x14ac:dyDescent="0.25">
      <c r="C180" s="33"/>
      <c r="D180" s="33"/>
      <c r="E180" s="33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121"/>
      <c r="Q180" s="34"/>
      <c r="R180" s="34"/>
      <c r="S180" s="34"/>
      <c r="T180" s="34"/>
      <c r="U180" s="121"/>
      <c r="V180" s="34"/>
      <c r="W180" s="34"/>
      <c r="X180" s="121"/>
      <c r="Y180" s="34"/>
      <c r="Z180" s="34"/>
      <c r="AA180" s="34"/>
      <c r="AB180" s="121"/>
      <c r="AD180" s="34"/>
      <c r="AE180" s="121"/>
      <c r="AG180" s="34"/>
      <c r="AH180" s="121"/>
      <c r="AJ180" s="34"/>
      <c r="AK180" s="121"/>
      <c r="AM180" s="34"/>
      <c r="AN180" s="121"/>
      <c r="AP180" s="34"/>
      <c r="AQ180" s="121"/>
    </row>
    <row r="181" spans="3:43" x14ac:dyDescent="0.25">
      <c r="C181" s="33"/>
      <c r="D181" s="33"/>
      <c r="E181" s="33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121"/>
      <c r="Q181" s="34"/>
      <c r="R181" s="34"/>
      <c r="S181" s="34"/>
      <c r="T181" s="34"/>
      <c r="U181" s="121"/>
      <c r="V181" s="34"/>
      <c r="W181" s="34"/>
      <c r="X181" s="121"/>
      <c r="Y181" s="34"/>
      <c r="Z181" s="34"/>
      <c r="AA181" s="34"/>
      <c r="AB181" s="121"/>
      <c r="AD181" s="34"/>
      <c r="AE181" s="121"/>
      <c r="AG181" s="34"/>
      <c r="AH181" s="121"/>
      <c r="AJ181" s="34"/>
      <c r="AK181" s="121"/>
      <c r="AM181" s="34"/>
      <c r="AN181" s="121"/>
      <c r="AP181" s="34"/>
      <c r="AQ181" s="121"/>
    </row>
    <row r="182" spans="3:43" x14ac:dyDescent="0.25">
      <c r="C182" s="33"/>
      <c r="D182" s="33"/>
      <c r="E182" s="33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121"/>
      <c r="Q182" s="34"/>
      <c r="R182" s="34"/>
      <c r="S182" s="34"/>
      <c r="T182" s="34"/>
      <c r="U182" s="121"/>
      <c r="V182" s="34"/>
      <c r="W182" s="34"/>
      <c r="X182" s="121"/>
      <c r="Y182" s="34"/>
      <c r="Z182" s="34"/>
      <c r="AA182" s="34"/>
      <c r="AB182" s="121"/>
      <c r="AD182" s="34"/>
      <c r="AE182" s="121"/>
      <c r="AG182" s="34"/>
      <c r="AH182" s="121"/>
      <c r="AJ182" s="34"/>
      <c r="AK182" s="121"/>
      <c r="AM182" s="34"/>
      <c r="AN182" s="121"/>
      <c r="AP182" s="34"/>
      <c r="AQ182" s="121"/>
    </row>
    <row r="183" spans="3:43" x14ac:dyDescent="0.25">
      <c r="C183" s="33"/>
      <c r="D183" s="33"/>
      <c r="E183" s="33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121"/>
      <c r="Q183" s="34"/>
      <c r="R183" s="34"/>
      <c r="S183" s="34"/>
      <c r="T183" s="34"/>
      <c r="U183" s="121"/>
      <c r="V183" s="34"/>
      <c r="W183" s="34"/>
      <c r="X183" s="121"/>
      <c r="Y183" s="34"/>
      <c r="Z183" s="34"/>
      <c r="AA183" s="34"/>
      <c r="AB183" s="121"/>
      <c r="AD183" s="34"/>
      <c r="AE183" s="121"/>
      <c r="AG183" s="34"/>
      <c r="AH183" s="121"/>
      <c r="AJ183" s="34"/>
      <c r="AK183" s="121"/>
      <c r="AM183" s="34"/>
      <c r="AN183" s="121"/>
      <c r="AP183" s="34"/>
      <c r="AQ183" s="121"/>
    </row>
    <row r="184" spans="3:43" x14ac:dyDescent="0.25">
      <c r="C184" s="33"/>
      <c r="D184" s="33"/>
      <c r="E184" s="33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121"/>
      <c r="Q184" s="34"/>
      <c r="R184" s="34"/>
      <c r="S184" s="34"/>
      <c r="T184" s="34"/>
      <c r="U184" s="121"/>
      <c r="V184" s="34"/>
      <c r="W184" s="34"/>
      <c r="X184" s="121"/>
      <c r="Y184" s="34"/>
      <c r="Z184" s="34"/>
      <c r="AA184" s="34"/>
      <c r="AB184" s="121"/>
      <c r="AD184" s="34"/>
      <c r="AE184" s="121"/>
      <c r="AG184" s="34"/>
      <c r="AH184" s="121"/>
      <c r="AJ184" s="34"/>
      <c r="AK184" s="121"/>
      <c r="AM184" s="34"/>
      <c r="AN184" s="121"/>
      <c r="AP184" s="34"/>
      <c r="AQ184" s="121"/>
    </row>
    <row r="185" spans="3:43" x14ac:dyDescent="0.25">
      <c r="C185" s="33"/>
      <c r="D185" s="33"/>
      <c r="E185" s="33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121"/>
      <c r="Q185" s="34"/>
      <c r="R185" s="34"/>
      <c r="S185" s="34"/>
      <c r="T185" s="34"/>
      <c r="U185" s="121"/>
      <c r="V185" s="34"/>
      <c r="W185" s="34"/>
      <c r="X185" s="121"/>
      <c r="Y185" s="34"/>
      <c r="Z185" s="34"/>
      <c r="AA185" s="34"/>
      <c r="AB185" s="121"/>
      <c r="AD185" s="34"/>
      <c r="AE185" s="121"/>
      <c r="AG185" s="34"/>
      <c r="AH185" s="121"/>
      <c r="AJ185" s="34"/>
      <c r="AK185" s="121"/>
      <c r="AM185" s="34"/>
      <c r="AN185" s="121"/>
      <c r="AP185" s="34"/>
      <c r="AQ185" s="121"/>
    </row>
    <row r="186" spans="3:43" x14ac:dyDescent="0.25">
      <c r="C186" s="33"/>
      <c r="D186" s="33"/>
      <c r="E186" s="33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121"/>
      <c r="Q186" s="34"/>
      <c r="R186" s="34"/>
      <c r="S186" s="34"/>
      <c r="T186" s="34"/>
      <c r="U186" s="121"/>
      <c r="V186" s="34"/>
      <c r="W186" s="34"/>
      <c r="X186" s="121"/>
      <c r="Y186" s="34"/>
      <c r="Z186" s="34"/>
      <c r="AA186" s="34"/>
      <c r="AB186" s="121"/>
      <c r="AD186" s="34"/>
      <c r="AE186" s="121"/>
      <c r="AG186" s="34"/>
      <c r="AH186" s="121"/>
      <c r="AJ186" s="34"/>
      <c r="AK186" s="121"/>
      <c r="AM186" s="34"/>
      <c r="AN186" s="121"/>
      <c r="AP186" s="34"/>
      <c r="AQ186" s="121"/>
    </row>
    <row r="187" spans="3:43" x14ac:dyDescent="0.25">
      <c r="C187" s="33"/>
      <c r="D187" s="33"/>
      <c r="E187" s="33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121"/>
      <c r="Q187" s="34"/>
      <c r="R187" s="34"/>
      <c r="S187" s="34"/>
      <c r="T187" s="34"/>
      <c r="U187" s="121"/>
      <c r="V187" s="34"/>
      <c r="W187" s="34"/>
      <c r="X187" s="121"/>
      <c r="Y187" s="34"/>
      <c r="Z187" s="34"/>
      <c r="AA187" s="34"/>
      <c r="AB187" s="121"/>
      <c r="AD187" s="34"/>
      <c r="AE187" s="121"/>
      <c r="AG187" s="34"/>
      <c r="AH187" s="121"/>
      <c r="AJ187" s="34"/>
      <c r="AK187" s="121"/>
      <c r="AM187" s="34"/>
      <c r="AN187" s="121"/>
      <c r="AP187" s="34"/>
      <c r="AQ187" s="121"/>
    </row>
    <row r="188" spans="3:43" x14ac:dyDescent="0.25">
      <c r="C188" s="33"/>
      <c r="D188" s="33"/>
      <c r="E188" s="33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121"/>
      <c r="Q188" s="34"/>
      <c r="R188" s="34"/>
      <c r="S188" s="34"/>
      <c r="T188" s="34"/>
      <c r="U188" s="121"/>
      <c r="V188" s="34"/>
      <c r="W188" s="34"/>
      <c r="X188" s="121"/>
      <c r="Y188" s="34"/>
      <c r="Z188" s="34"/>
      <c r="AA188" s="34"/>
      <c r="AB188" s="121"/>
      <c r="AD188" s="34"/>
      <c r="AE188" s="121"/>
      <c r="AG188" s="34"/>
      <c r="AH188" s="121"/>
      <c r="AJ188" s="34"/>
      <c r="AK188" s="121"/>
      <c r="AM188" s="34"/>
      <c r="AN188" s="121"/>
      <c r="AP188" s="34"/>
      <c r="AQ188" s="121"/>
    </row>
    <row r="189" spans="3:43" x14ac:dyDescent="0.25">
      <c r="C189" s="33"/>
      <c r="D189" s="33"/>
      <c r="E189" s="33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121"/>
      <c r="Q189" s="34"/>
      <c r="R189" s="34"/>
      <c r="S189" s="34"/>
      <c r="T189" s="34"/>
      <c r="U189" s="121"/>
      <c r="V189" s="34"/>
      <c r="W189" s="34"/>
      <c r="X189" s="121"/>
      <c r="Y189" s="34"/>
      <c r="Z189" s="34"/>
      <c r="AA189" s="34"/>
      <c r="AB189" s="121"/>
      <c r="AD189" s="34"/>
      <c r="AE189" s="121"/>
      <c r="AG189" s="34"/>
      <c r="AH189" s="121"/>
      <c r="AJ189" s="34"/>
      <c r="AK189" s="121"/>
      <c r="AM189" s="34"/>
      <c r="AN189" s="121"/>
      <c r="AP189" s="34"/>
      <c r="AQ189" s="121"/>
    </row>
    <row r="190" spans="3:43" x14ac:dyDescent="0.25">
      <c r="C190" s="33"/>
      <c r="D190" s="33"/>
      <c r="E190" s="33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121"/>
      <c r="Q190" s="34"/>
      <c r="R190" s="34"/>
      <c r="S190" s="34"/>
      <c r="T190" s="34"/>
      <c r="U190" s="121"/>
      <c r="V190" s="34"/>
      <c r="W190" s="34"/>
      <c r="X190" s="121"/>
      <c r="Y190" s="34"/>
      <c r="Z190" s="34"/>
      <c r="AA190" s="34"/>
      <c r="AB190" s="121"/>
      <c r="AD190" s="34"/>
      <c r="AE190" s="121"/>
      <c r="AG190" s="34"/>
      <c r="AH190" s="121"/>
      <c r="AJ190" s="34"/>
      <c r="AK190" s="121"/>
      <c r="AM190" s="34"/>
      <c r="AN190" s="121"/>
      <c r="AP190" s="34"/>
      <c r="AQ190" s="121"/>
    </row>
    <row r="191" spans="3:43" x14ac:dyDescent="0.25">
      <c r="C191" s="33"/>
      <c r="D191" s="33"/>
      <c r="E191" s="33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121"/>
      <c r="Q191" s="34"/>
      <c r="R191" s="34"/>
      <c r="S191" s="34"/>
      <c r="T191" s="34"/>
      <c r="U191" s="121"/>
      <c r="V191" s="34"/>
      <c r="W191" s="34"/>
      <c r="X191" s="121"/>
      <c r="Y191" s="34"/>
      <c r="Z191" s="34"/>
      <c r="AA191" s="34"/>
      <c r="AB191" s="121"/>
      <c r="AD191" s="34"/>
      <c r="AE191" s="121"/>
      <c r="AG191" s="34"/>
      <c r="AH191" s="121"/>
      <c r="AJ191" s="34"/>
      <c r="AK191" s="121"/>
      <c r="AM191" s="34"/>
      <c r="AN191" s="121"/>
      <c r="AP191" s="34"/>
      <c r="AQ191" s="121"/>
    </row>
    <row r="192" spans="3:43" x14ac:dyDescent="0.25">
      <c r="C192" s="33"/>
      <c r="D192" s="33"/>
      <c r="E192" s="33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121"/>
      <c r="Q192" s="34"/>
      <c r="R192" s="34"/>
      <c r="S192" s="34"/>
      <c r="T192" s="34"/>
      <c r="U192" s="121"/>
      <c r="V192" s="34"/>
      <c r="W192" s="34"/>
      <c r="X192" s="121"/>
      <c r="Y192" s="34"/>
      <c r="Z192" s="34"/>
      <c r="AA192" s="34"/>
      <c r="AB192" s="121"/>
      <c r="AD192" s="34"/>
      <c r="AE192" s="121"/>
      <c r="AG192" s="34"/>
      <c r="AH192" s="121"/>
      <c r="AJ192" s="34"/>
      <c r="AK192" s="121"/>
      <c r="AM192" s="34"/>
      <c r="AN192" s="121"/>
      <c r="AP192" s="34"/>
      <c r="AQ192" s="121"/>
    </row>
    <row r="193" spans="3:43" x14ac:dyDescent="0.25">
      <c r="C193" s="33"/>
      <c r="D193" s="33"/>
      <c r="E193" s="33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121"/>
      <c r="Q193" s="34"/>
      <c r="R193" s="34"/>
      <c r="S193" s="34"/>
      <c r="T193" s="34"/>
      <c r="U193" s="121"/>
      <c r="V193" s="34"/>
      <c r="W193" s="34"/>
      <c r="X193" s="121"/>
      <c r="Y193" s="34"/>
      <c r="Z193" s="34"/>
      <c r="AA193" s="34"/>
      <c r="AB193" s="121"/>
      <c r="AD193" s="34"/>
      <c r="AE193" s="121"/>
      <c r="AG193" s="34"/>
      <c r="AH193" s="121"/>
      <c r="AJ193" s="34"/>
      <c r="AK193" s="121"/>
      <c r="AM193" s="34"/>
      <c r="AN193" s="121"/>
      <c r="AP193" s="34"/>
      <c r="AQ193" s="121"/>
    </row>
    <row r="194" spans="3:43" x14ac:dyDescent="0.25">
      <c r="C194" s="33"/>
      <c r="D194" s="33"/>
      <c r="E194" s="33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121"/>
      <c r="Q194" s="34"/>
      <c r="R194" s="34"/>
      <c r="S194" s="34"/>
      <c r="T194" s="34"/>
      <c r="U194" s="121"/>
      <c r="V194" s="34"/>
      <c r="W194" s="34"/>
      <c r="X194" s="121"/>
      <c r="Y194" s="34"/>
      <c r="Z194" s="34"/>
      <c r="AA194" s="34"/>
      <c r="AB194" s="121"/>
      <c r="AD194" s="34"/>
      <c r="AE194" s="121"/>
      <c r="AG194" s="34"/>
      <c r="AH194" s="121"/>
      <c r="AJ194" s="34"/>
      <c r="AK194" s="121"/>
      <c r="AM194" s="34"/>
      <c r="AN194" s="121"/>
      <c r="AP194" s="34"/>
      <c r="AQ194" s="121"/>
    </row>
    <row r="195" spans="3:43" x14ac:dyDescent="0.25">
      <c r="C195" s="33"/>
      <c r="D195" s="33"/>
      <c r="E195" s="33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121"/>
      <c r="Q195" s="34"/>
      <c r="R195" s="34"/>
      <c r="S195" s="34"/>
      <c r="T195" s="34"/>
      <c r="U195" s="121"/>
      <c r="V195" s="34"/>
      <c r="W195" s="34"/>
      <c r="X195" s="121"/>
      <c r="Y195" s="34"/>
      <c r="Z195" s="34"/>
      <c r="AA195" s="34"/>
      <c r="AB195" s="121"/>
      <c r="AD195" s="34"/>
      <c r="AE195" s="121"/>
      <c r="AG195" s="34"/>
      <c r="AH195" s="121"/>
      <c r="AJ195" s="34"/>
      <c r="AK195" s="121"/>
      <c r="AM195" s="34"/>
      <c r="AN195" s="121"/>
      <c r="AP195" s="34"/>
      <c r="AQ195" s="121"/>
    </row>
    <row r="196" spans="3:43" x14ac:dyDescent="0.25">
      <c r="C196" s="33"/>
      <c r="D196" s="33"/>
      <c r="E196" s="33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121"/>
      <c r="Q196" s="34"/>
      <c r="R196" s="34"/>
      <c r="S196" s="34"/>
      <c r="T196" s="34"/>
      <c r="U196" s="121"/>
      <c r="V196" s="34"/>
      <c r="W196" s="34"/>
      <c r="X196" s="121"/>
      <c r="Y196" s="34"/>
      <c r="Z196" s="34"/>
      <c r="AA196" s="34"/>
      <c r="AB196" s="121"/>
      <c r="AD196" s="34"/>
      <c r="AE196" s="121"/>
      <c r="AG196" s="34"/>
      <c r="AH196" s="121"/>
      <c r="AJ196" s="34"/>
      <c r="AK196" s="121"/>
      <c r="AM196" s="34"/>
      <c r="AN196" s="121"/>
      <c r="AP196" s="34"/>
      <c r="AQ196" s="121"/>
    </row>
    <row r="197" spans="3:43" x14ac:dyDescent="0.25">
      <c r="C197" s="33"/>
      <c r="D197" s="33"/>
      <c r="E197" s="33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121"/>
      <c r="Q197" s="34"/>
      <c r="R197" s="34"/>
      <c r="S197" s="34"/>
      <c r="T197" s="34"/>
      <c r="U197" s="121"/>
      <c r="V197" s="34"/>
      <c r="W197" s="34"/>
      <c r="X197" s="121"/>
      <c r="Y197" s="34"/>
      <c r="Z197" s="34"/>
      <c r="AA197" s="34"/>
      <c r="AB197" s="121"/>
      <c r="AD197" s="34"/>
      <c r="AE197" s="121"/>
      <c r="AG197" s="34"/>
      <c r="AH197" s="121"/>
      <c r="AJ197" s="34"/>
      <c r="AK197" s="121"/>
      <c r="AM197" s="34"/>
      <c r="AN197" s="121"/>
      <c r="AP197" s="34"/>
      <c r="AQ197" s="121"/>
    </row>
    <row r="198" spans="3:43" x14ac:dyDescent="0.25">
      <c r="C198" s="33"/>
      <c r="D198" s="33"/>
      <c r="E198" s="33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121"/>
      <c r="Q198" s="34"/>
      <c r="R198" s="34"/>
      <c r="S198" s="34"/>
      <c r="T198" s="34"/>
      <c r="U198" s="121"/>
      <c r="V198" s="34"/>
      <c r="W198" s="34"/>
      <c r="X198" s="121"/>
      <c r="Y198" s="34"/>
      <c r="Z198" s="34"/>
      <c r="AA198" s="34"/>
      <c r="AB198" s="121"/>
      <c r="AD198" s="34"/>
      <c r="AE198" s="121"/>
      <c r="AG198" s="34"/>
      <c r="AH198" s="121"/>
      <c r="AJ198" s="34"/>
      <c r="AK198" s="121"/>
      <c r="AM198" s="34"/>
      <c r="AN198" s="121"/>
      <c r="AP198" s="34"/>
      <c r="AQ198" s="121"/>
    </row>
    <row r="199" spans="3:43" x14ac:dyDescent="0.25">
      <c r="C199" s="33"/>
      <c r="D199" s="33"/>
      <c r="E199" s="33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121"/>
      <c r="Q199" s="34"/>
      <c r="R199" s="34"/>
      <c r="S199" s="34"/>
      <c r="T199" s="34"/>
      <c r="U199" s="121"/>
      <c r="V199" s="34"/>
      <c r="W199" s="34"/>
      <c r="X199" s="121"/>
      <c r="Y199" s="34"/>
      <c r="Z199" s="34"/>
      <c r="AA199" s="34"/>
      <c r="AB199" s="121"/>
      <c r="AD199" s="34"/>
      <c r="AE199" s="121"/>
      <c r="AG199" s="34"/>
      <c r="AH199" s="121"/>
      <c r="AJ199" s="34"/>
      <c r="AK199" s="121"/>
      <c r="AM199" s="34"/>
      <c r="AN199" s="121"/>
      <c r="AP199" s="34"/>
      <c r="AQ199" s="121"/>
    </row>
    <row r="200" spans="3:43" x14ac:dyDescent="0.25">
      <c r="C200" s="33"/>
      <c r="D200" s="33"/>
      <c r="E200" s="33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121"/>
      <c r="Q200" s="34"/>
      <c r="R200" s="34"/>
      <c r="S200" s="34"/>
      <c r="T200" s="34"/>
      <c r="U200" s="121"/>
      <c r="V200" s="34"/>
      <c r="W200" s="34"/>
      <c r="X200" s="121"/>
      <c r="Y200" s="34"/>
      <c r="Z200" s="34"/>
      <c r="AA200" s="34"/>
      <c r="AB200" s="121"/>
      <c r="AD200" s="34"/>
      <c r="AE200" s="121"/>
      <c r="AG200" s="34"/>
      <c r="AH200" s="121"/>
      <c r="AJ200" s="34"/>
      <c r="AK200" s="121"/>
      <c r="AM200" s="34"/>
      <c r="AN200" s="121"/>
      <c r="AP200" s="34"/>
      <c r="AQ200" s="121"/>
    </row>
    <row r="201" spans="3:43" x14ac:dyDescent="0.25">
      <c r="C201" s="33"/>
      <c r="D201" s="33"/>
      <c r="E201" s="33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121"/>
      <c r="Q201" s="34"/>
      <c r="R201" s="34"/>
      <c r="S201" s="34"/>
      <c r="T201" s="34"/>
      <c r="U201" s="121"/>
      <c r="V201" s="34"/>
      <c r="W201" s="34"/>
      <c r="X201" s="121"/>
      <c r="Y201" s="34"/>
      <c r="Z201" s="34"/>
      <c r="AA201" s="34"/>
      <c r="AB201" s="121"/>
      <c r="AD201" s="34"/>
      <c r="AE201" s="121"/>
      <c r="AG201" s="34"/>
      <c r="AH201" s="121"/>
      <c r="AJ201" s="34"/>
      <c r="AK201" s="121"/>
      <c r="AM201" s="34"/>
      <c r="AN201" s="121"/>
      <c r="AP201" s="34"/>
      <c r="AQ201" s="121"/>
    </row>
    <row r="202" spans="3:43" x14ac:dyDescent="0.25">
      <c r="C202" s="33"/>
      <c r="D202" s="33"/>
      <c r="E202" s="33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121"/>
      <c r="Q202" s="34"/>
      <c r="R202" s="34"/>
      <c r="S202" s="34"/>
      <c r="T202" s="34"/>
      <c r="U202" s="121"/>
      <c r="V202" s="34"/>
      <c r="W202" s="34"/>
      <c r="X202" s="121"/>
      <c r="Y202" s="34"/>
      <c r="Z202" s="34"/>
      <c r="AA202" s="34"/>
      <c r="AB202" s="121"/>
      <c r="AD202" s="34"/>
      <c r="AE202" s="121"/>
      <c r="AG202" s="34"/>
      <c r="AH202" s="121"/>
      <c r="AJ202" s="34"/>
      <c r="AK202" s="121"/>
      <c r="AM202" s="34"/>
      <c r="AN202" s="121"/>
      <c r="AP202" s="34"/>
      <c r="AQ202" s="121"/>
    </row>
    <row r="203" spans="3:43" x14ac:dyDescent="0.25">
      <c r="C203" s="33"/>
      <c r="D203" s="33"/>
      <c r="E203" s="33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121"/>
      <c r="Q203" s="34"/>
      <c r="R203" s="34"/>
      <c r="S203" s="34"/>
      <c r="T203" s="34"/>
      <c r="U203" s="121"/>
      <c r="V203" s="34"/>
      <c r="W203" s="34"/>
      <c r="X203" s="121"/>
      <c r="Y203" s="34"/>
      <c r="Z203" s="34"/>
      <c r="AA203" s="34"/>
      <c r="AB203" s="121"/>
      <c r="AD203" s="34"/>
      <c r="AE203" s="121"/>
      <c r="AG203" s="34"/>
      <c r="AH203" s="121"/>
      <c r="AJ203" s="34"/>
      <c r="AK203" s="121"/>
      <c r="AM203" s="34"/>
      <c r="AN203" s="121"/>
      <c r="AP203" s="34"/>
      <c r="AQ203" s="121"/>
    </row>
    <row r="204" spans="3:43" x14ac:dyDescent="0.25">
      <c r="C204" s="33"/>
      <c r="D204" s="33"/>
      <c r="E204" s="33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121"/>
      <c r="Q204" s="34"/>
      <c r="R204" s="34"/>
      <c r="S204" s="34"/>
      <c r="T204" s="34"/>
      <c r="U204" s="121"/>
      <c r="V204" s="34"/>
      <c r="W204" s="34"/>
      <c r="X204" s="121"/>
      <c r="Y204" s="34"/>
      <c r="Z204" s="34"/>
      <c r="AA204" s="34"/>
      <c r="AB204" s="121"/>
      <c r="AD204" s="34"/>
      <c r="AE204" s="121"/>
      <c r="AG204" s="34"/>
      <c r="AH204" s="121"/>
      <c r="AJ204" s="34"/>
      <c r="AK204" s="121"/>
      <c r="AM204" s="34"/>
      <c r="AN204" s="121"/>
      <c r="AP204" s="34"/>
      <c r="AQ204" s="121"/>
    </row>
    <row r="205" spans="3:43" x14ac:dyDescent="0.25">
      <c r="C205" s="33"/>
      <c r="D205" s="33"/>
      <c r="E205" s="33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121"/>
      <c r="Q205" s="34"/>
      <c r="R205" s="34"/>
      <c r="S205" s="34"/>
      <c r="T205" s="34"/>
      <c r="U205" s="121"/>
      <c r="V205" s="34"/>
      <c r="W205" s="34"/>
      <c r="X205" s="121"/>
      <c r="Y205" s="34"/>
      <c r="Z205" s="34"/>
      <c r="AA205" s="34"/>
      <c r="AB205" s="121"/>
      <c r="AD205" s="34"/>
      <c r="AE205" s="121"/>
      <c r="AG205" s="34"/>
      <c r="AH205" s="121"/>
      <c r="AJ205" s="34"/>
      <c r="AK205" s="121"/>
      <c r="AM205" s="34"/>
      <c r="AN205" s="121"/>
      <c r="AP205" s="34"/>
      <c r="AQ205" s="121"/>
    </row>
    <row r="206" spans="3:43" x14ac:dyDescent="0.25">
      <c r="C206" s="33"/>
      <c r="D206" s="33"/>
      <c r="E206" s="33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121"/>
      <c r="Q206" s="34"/>
      <c r="R206" s="34"/>
      <c r="S206" s="34"/>
      <c r="T206" s="34"/>
      <c r="U206" s="121"/>
      <c r="V206" s="34"/>
      <c r="W206" s="34"/>
      <c r="X206" s="121"/>
      <c r="Y206" s="34"/>
      <c r="Z206" s="34"/>
      <c r="AA206" s="34"/>
      <c r="AB206" s="121"/>
      <c r="AD206" s="34"/>
      <c r="AE206" s="121"/>
      <c r="AG206" s="34"/>
      <c r="AH206" s="121"/>
      <c r="AJ206" s="34"/>
      <c r="AK206" s="121"/>
      <c r="AM206" s="34"/>
      <c r="AN206" s="121"/>
      <c r="AP206" s="34"/>
      <c r="AQ206" s="121"/>
    </row>
    <row r="207" spans="3:43" x14ac:dyDescent="0.25">
      <c r="C207" s="33"/>
      <c r="D207" s="33"/>
      <c r="E207" s="33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121"/>
      <c r="Q207" s="34"/>
      <c r="R207" s="34"/>
      <c r="S207" s="34"/>
      <c r="T207" s="34"/>
      <c r="U207" s="121"/>
      <c r="V207" s="34"/>
      <c r="W207" s="34"/>
      <c r="X207" s="121"/>
      <c r="Y207" s="34"/>
      <c r="Z207" s="34"/>
      <c r="AA207" s="34"/>
      <c r="AB207" s="121"/>
      <c r="AD207" s="34"/>
      <c r="AE207" s="121"/>
      <c r="AG207" s="34"/>
      <c r="AH207" s="121"/>
      <c r="AJ207" s="34"/>
      <c r="AK207" s="121"/>
      <c r="AM207" s="34"/>
      <c r="AN207" s="121"/>
      <c r="AP207" s="34"/>
      <c r="AQ207" s="121"/>
    </row>
    <row r="208" spans="3:43" x14ac:dyDescent="0.25">
      <c r="C208" s="33"/>
      <c r="D208" s="33"/>
      <c r="E208" s="33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121"/>
      <c r="Q208" s="34"/>
      <c r="R208" s="34"/>
      <c r="S208" s="34"/>
      <c r="T208" s="34"/>
      <c r="U208" s="121"/>
      <c r="V208" s="34"/>
      <c r="W208" s="34"/>
      <c r="X208" s="121"/>
      <c r="Y208" s="34"/>
      <c r="Z208" s="34"/>
      <c r="AA208" s="34"/>
      <c r="AB208" s="121"/>
      <c r="AD208" s="34"/>
      <c r="AE208" s="121"/>
      <c r="AG208" s="34"/>
      <c r="AH208" s="121"/>
      <c r="AJ208" s="34"/>
      <c r="AK208" s="121"/>
      <c r="AM208" s="34"/>
      <c r="AN208" s="121"/>
      <c r="AP208" s="34"/>
      <c r="AQ208" s="121"/>
    </row>
    <row r="209" spans="3:43" x14ac:dyDescent="0.25">
      <c r="C209" s="33"/>
      <c r="D209" s="33"/>
      <c r="E209" s="33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121"/>
      <c r="Q209" s="34"/>
      <c r="R209" s="34"/>
      <c r="S209" s="34"/>
      <c r="T209" s="34"/>
      <c r="U209" s="121"/>
      <c r="V209" s="34"/>
      <c r="W209" s="34"/>
      <c r="X209" s="121"/>
      <c r="Y209" s="34"/>
      <c r="Z209" s="34"/>
      <c r="AA209" s="34"/>
      <c r="AB209" s="121"/>
      <c r="AD209" s="34"/>
      <c r="AE209" s="121"/>
      <c r="AG209" s="34"/>
      <c r="AH209" s="121"/>
      <c r="AJ209" s="34"/>
      <c r="AK209" s="121"/>
      <c r="AM209" s="34"/>
      <c r="AN209" s="121"/>
      <c r="AP209" s="34"/>
      <c r="AQ209" s="121"/>
    </row>
    <row r="210" spans="3:43" x14ac:dyDescent="0.25">
      <c r="C210" s="33"/>
      <c r="D210" s="33"/>
      <c r="E210" s="33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121"/>
      <c r="Q210" s="34"/>
      <c r="R210" s="34"/>
      <c r="S210" s="34"/>
      <c r="T210" s="34"/>
      <c r="U210" s="121"/>
      <c r="V210" s="34"/>
      <c r="W210" s="34"/>
      <c r="X210" s="121"/>
      <c r="Y210" s="34"/>
      <c r="Z210" s="34"/>
      <c r="AA210" s="34"/>
      <c r="AB210" s="121"/>
      <c r="AD210" s="34"/>
      <c r="AE210" s="121"/>
      <c r="AG210" s="34"/>
      <c r="AH210" s="121"/>
      <c r="AJ210" s="34"/>
      <c r="AK210" s="121"/>
      <c r="AM210" s="34"/>
      <c r="AN210" s="121"/>
      <c r="AP210" s="34"/>
      <c r="AQ210" s="121"/>
    </row>
    <row r="211" spans="3:43" x14ac:dyDescent="0.25">
      <c r="C211" s="33"/>
      <c r="D211" s="33"/>
      <c r="E211" s="33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121"/>
      <c r="Q211" s="34"/>
      <c r="R211" s="34"/>
      <c r="S211" s="34"/>
      <c r="T211" s="34"/>
      <c r="U211" s="121"/>
      <c r="V211" s="34"/>
      <c r="W211" s="34"/>
      <c r="X211" s="121"/>
      <c r="Y211" s="34"/>
      <c r="Z211" s="34"/>
      <c r="AA211" s="34"/>
      <c r="AB211" s="121"/>
      <c r="AD211" s="34"/>
      <c r="AE211" s="121"/>
      <c r="AG211" s="34"/>
      <c r="AH211" s="121"/>
      <c r="AJ211" s="34"/>
      <c r="AK211" s="121"/>
      <c r="AM211" s="34"/>
      <c r="AN211" s="121"/>
      <c r="AP211" s="34"/>
      <c r="AQ211" s="121"/>
    </row>
    <row r="212" spans="3:43" x14ac:dyDescent="0.25">
      <c r="C212" s="33"/>
      <c r="D212" s="33"/>
      <c r="E212" s="33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121"/>
      <c r="Q212" s="34"/>
      <c r="R212" s="34"/>
      <c r="S212" s="34"/>
      <c r="T212" s="34"/>
      <c r="U212" s="121"/>
      <c r="V212" s="34"/>
      <c r="W212" s="34"/>
      <c r="X212" s="121"/>
      <c r="Y212" s="34"/>
      <c r="Z212" s="34"/>
      <c r="AA212" s="34"/>
      <c r="AB212" s="121"/>
      <c r="AD212" s="34"/>
      <c r="AE212" s="121"/>
      <c r="AG212" s="34"/>
      <c r="AH212" s="121"/>
      <c r="AJ212" s="34"/>
      <c r="AK212" s="121"/>
      <c r="AM212" s="34"/>
      <c r="AN212" s="121"/>
      <c r="AP212" s="34"/>
      <c r="AQ212" s="121"/>
    </row>
    <row r="213" spans="3:43" x14ac:dyDescent="0.25">
      <c r="C213" s="33"/>
      <c r="D213" s="33"/>
      <c r="E213" s="33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121"/>
      <c r="Q213" s="34"/>
      <c r="R213" s="34"/>
      <c r="S213" s="34"/>
      <c r="T213" s="34"/>
      <c r="U213" s="121"/>
      <c r="V213" s="34"/>
      <c r="W213" s="34"/>
      <c r="X213" s="121"/>
      <c r="Y213" s="34"/>
      <c r="Z213" s="34"/>
      <c r="AA213" s="34"/>
      <c r="AB213" s="121"/>
      <c r="AD213" s="34"/>
      <c r="AE213" s="121"/>
      <c r="AG213" s="34"/>
      <c r="AH213" s="121"/>
      <c r="AJ213" s="34"/>
      <c r="AK213" s="121"/>
      <c r="AM213" s="34"/>
      <c r="AN213" s="121"/>
      <c r="AP213" s="34"/>
      <c r="AQ213" s="121"/>
    </row>
    <row r="214" spans="3:43" x14ac:dyDescent="0.25">
      <c r="C214" s="33"/>
      <c r="D214" s="33"/>
      <c r="E214" s="33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121"/>
      <c r="Q214" s="34"/>
      <c r="R214" s="34"/>
      <c r="S214" s="34"/>
      <c r="T214" s="34"/>
      <c r="U214" s="121"/>
      <c r="V214" s="34"/>
      <c r="W214" s="34"/>
      <c r="X214" s="121"/>
      <c r="Y214" s="34"/>
      <c r="Z214" s="34"/>
      <c r="AA214" s="34"/>
      <c r="AB214" s="121"/>
      <c r="AD214" s="34"/>
      <c r="AE214" s="121"/>
      <c r="AG214" s="34"/>
      <c r="AH214" s="121"/>
      <c r="AJ214" s="34"/>
      <c r="AK214" s="121"/>
      <c r="AM214" s="34"/>
      <c r="AN214" s="121"/>
      <c r="AP214" s="34"/>
      <c r="AQ214" s="121"/>
    </row>
    <row r="215" spans="3:43" x14ac:dyDescent="0.25">
      <c r="C215" s="33"/>
      <c r="D215" s="33"/>
      <c r="E215" s="33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121"/>
      <c r="Q215" s="34"/>
      <c r="R215" s="34"/>
      <c r="S215" s="34"/>
      <c r="T215" s="34"/>
      <c r="U215" s="121"/>
      <c r="V215" s="34"/>
      <c r="W215" s="34"/>
      <c r="X215" s="121"/>
      <c r="Y215" s="34"/>
      <c r="Z215" s="34"/>
      <c r="AA215" s="34"/>
      <c r="AB215" s="121"/>
      <c r="AD215" s="34"/>
      <c r="AE215" s="121"/>
      <c r="AG215" s="34"/>
      <c r="AH215" s="121"/>
      <c r="AJ215" s="34"/>
      <c r="AK215" s="121"/>
      <c r="AM215" s="34"/>
      <c r="AN215" s="121"/>
      <c r="AP215" s="34"/>
      <c r="AQ215" s="121"/>
    </row>
    <row r="216" spans="3:43" x14ac:dyDescent="0.25">
      <c r="C216" s="33"/>
      <c r="D216" s="33"/>
      <c r="E216" s="33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121"/>
      <c r="Q216" s="34"/>
      <c r="R216" s="34"/>
      <c r="S216" s="34"/>
      <c r="T216" s="34"/>
      <c r="U216" s="121"/>
      <c r="V216" s="34"/>
      <c r="W216" s="34"/>
      <c r="X216" s="121"/>
      <c r="Y216" s="34"/>
      <c r="Z216" s="34"/>
      <c r="AA216" s="34"/>
      <c r="AB216" s="121"/>
      <c r="AD216" s="34"/>
      <c r="AE216" s="121"/>
      <c r="AG216" s="34"/>
      <c r="AH216" s="121"/>
      <c r="AJ216" s="34"/>
      <c r="AK216" s="121"/>
      <c r="AM216" s="34"/>
      <c r="AN216" s="121"/>
      <c r="AP216" s="34"/>
      <c r="AQ216" s="121"/>
    </row>
    <row r="217" spans="3:43" x14ac:dyDescent="0.25">
      <c r="C217" s="33"/>
      <c r="D217" s="33"/>
      <c r="E217" s="33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121"/>
      <c r="Q217" s="34"/>
      <c r="R217" s="34"/>
      <c r="S217" s="34"/>
      <c r="T217" s="34"/>
      <c r="U217" s="121"/>
      <c r="V217" s="34"/>
      <c r="W217" s="34"/>
      <c r="X217" s="121"/>
      <c r="Y217" s="34"/>
      <c r="Z217" s="34"/>
      <c r="AA217" s="34"/>
      <c r="AB217" s="121"/>
      <c r="AD217" s="34"/>
      <c r="AE217" s="121"/>
      <c r="AG217" s="34"/>
      <c r="AH217" s="121"/>
      <c r="AJ217" s="34"/>
      <c r="AK217" s="121"/>
      <c r="AM217" s="34"/>
      <c r="AN217" s="121"/>
      <c r="AP217" s="34"/>
      <c r="AQ217" s="121"/>
    </row>
    <row r="218" spans="3:43" x14ac:dyDescent="0.25">
      <c r="C218" s="33"/>
      <c r="D218" s="33"/>
      <c r="E218" s="33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121"/>
      <c r="Q218" s="34"/>
      <c r="R218" s="34"/>
      <c r="S218" s="34"/>
      <c r="T218" s="34"/>
      <c r="U218" s="121"/>
      <c r="V218" s="34"/>
      <c r="W218" s="34"/>
      <c r="X218" s="121"/>
      <c r="Y218" s="34"/>
      <c r="Z218" s="34"/>
      <c r="AA218" s="34"/>
      <c r="AB218" s="121"/>
      <c r="AD218" s="34"/>
      <c r="AE218" s="121"/>
      <c r="AG218" s="34"/>
      <c r="AH218" s="121"/>
      <c r="AJ218" s="34"/>
      <c r="AK218" s="121"/>
      <c r="AM218" s="34"/>
      <c r="AN218" s="121"/>
      <c r="AP218" s="34"/>
      <c r="AQ218" s="121"/>
    </row>
    <row r="219" spans="3:43" x14ac:dyDescent="0.25">
      <c r="C219" s="33"/>
      <c r="D219" s="33"/>
      <c r="E219" s="33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121"/>
      <c r="Q219" s="34"/>
      <c r="R219" s="34"/>
      <c r="S219" s="34"/>
      <c r="T219" s="34"/>
      <c r="U219" s="121"/>
      <c r="V219" s="34"/>
      <c r="W219" s="34"/>
      <c r="X219" s="121"/>
      <c r="Y219" s="34"/>
      <c r="Z219" s="34"/>
      <c r="AA219" s="34"/>
      <c r="AB219" s="121"/>
      <c r="AD219" s="34"/>
      <c r="AE219" s="121"/>
      <c r="AG219" s="34"/>
      <c r="AH219" s="121"/>
      <c r="AJ219" s="34"/>
      <c r="AK219" s="121"/>
      <c r="AM219" s="34"/>
      <c r="AN219" s="121"/>
      <c r="AP219" s="34"/>
      <c r="AQ219" s="121"/>
    </row>
    <row r="220" spans="3:43" x14ac:dyDescent="0.25">
      <c r="C220" s="33"/>
      <c r="D220" s="33"/>
      <c r="E220" s="33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121"/>
      <c r="Q220" s="34"/>
      <c r="R220" s="34"/>
      <c r="S220" s="34"/>
      <c r="T220" s="34"/>
      <c r="U220" s="121"/>
      <c r="V220" s="34"/>
      <c r="W220" s="34"/>
      <c r="X220" s="121"/>
      <c r="Y220" s="34"/>
      <c r="Z220" s="34"/>
      <c r="AA220" s="34"/>
      <c r="AB220" s="121"/>
      <c r="AD220" s="34"/>
      <c r="AE220" s="121"/>
      <c r="AG220" s="34"/>
      <c r="AH220" s="121"/>
      <c r="AJ220" s="34"/>
      <c r="AK220" s="121"/>
      <c r="AM220" s="34"/>
      <c r="AN220" s="121"/>
      <c r="AP220" s="34"/>
      <c r="AQ220" s="121"/>
    </row>
    <row r="221" spans="3:43" x14ac:dyDescent="0.25">
      <c r="C221" s="33"/>
      <c r="D221" s="33"/>
      <c r="E221" s="33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121"/>
      <c r="Q221" s="34"/>
      <c r="R221" s="34"/>
      <c r="S221" s="34"/>
      <c r="T221" s="34"/>
      <c r="U221" s="121"/>
      <c r="V221" s="34"/>
      <c r="W221" s="34"/>
      <c r="X221" s="121"/>
      <c r="Y221" s="34"/>
      <c r="Z221" s="34"/>
      <c r="AA221" s="34"/>
      <c r="AB221" s="121"/>
      <c r="AD221" s="34"/>
      <c r="AE221" s="121"/>
      <c r="AG221" s="34"/>
      <c r="AH221" s="121"/>
      <c r="AJ221" s="34"/>
      <c r="AK221" s="121"/>
      <c r="AM221" s="34"/>
      <c r="AN221" s="121"/>
      <c r="AP221" s="34"/>
      <c r="AQ221" s="121"/>
    </row>
    <row r="222" spans="3:43" x14ac:dyDescent="0.25">
      <c r="C222" s="33"/>
      <c r="D222" s="33"/>
      <c r="E222" s="33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121"/>
      <c r="Q222" s="34"/>
      <c r="R222" s="34"/>
      <c r="S222" s="34"/>
      <c r="T222" s="34"/>
      <c r="U222" s="121"/>
      <c r="V222" s="34"/>
      <c r="W222" s="34"/>
      <c r="X222" s="121"/>
      <c r="Y222" s="34"/>
      <c r="Z222" s="34"/>
      <c r="AA222" s="34"/>
      <c r="AB222" s="121"/>
      <c r="AD222" s="34"/>
      <c r="AE222" s="121"/>
      <c r="AG222" s="34"/>
      <c r="AH222" s="121"/>
      <c r="AJ222" s="34"/>
      <c r="AK222" s="121"/>
      <c r="AM222" s="34"/>
      <c r="AN222" s="121"/>
      <c r="AP222" s="34"/>
      <c r="AQ222" s="121"/>
    </row>
    <row r="223" spans="3:43" x14ac:dyDescent="0.25">
      <c r="C223" s="33"/>
      <c r="D223" s="33"/>
      <c r="E223" s="33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121"/>
      <c r="Q223" s="34"/>
      <c r="R223" s="34"/>
      <c r="S223" s="34"/>
      <c r="T223" s="34"/>
      <c r="U223" s="121"/>
      <c r="V223" s="34"/>
      <c r="W223" s="34"/>
      <c r="X223" s="121"/>
      <c r="Y223" s="34"/>
      <c r="Z223" s="34"/>
      <c r="AA223" s="34"/>
      <c r="AB223" s="121"/>
      <c r="AD223" s="34"/>
      <c r="AE223" s="121"/>
      <c r="AG223" s="34"/>
      <c r="AH223" s="121"/>
      <c r="AJ223" s="34"/>
      <c r="AK223" s="121"/>
      <c r="AM223" s="34"/>
      <c r="AN223" s="121"/>
      <c r="AP223" s="34"/>
      <c r="AQ223" s="121"/>
    </row>
    <row r="224" spans="3:43" x14ac:dyDescent="0.25">
      <c r="C224" s="33"/>
      <c r="D224" s="33"/>
      <c r="E224" s="33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121"/>
      <c r="Q224" s="34"/>
      <c r="R224" s="34"/>
      <c r="S224" s="34"/>
      <c r="T224" s="34"/>
      <c r="U224" s="121"/>
      <c r="V224" s="34"/>
      <c r="W224" s="34"/>
      <c r="X224" s="121"/>
      <c r="Y224" s="34"/>
      <c r="Z224" s="34"/>
      <c r="AA224" s="34"/>
      <c r="AB224" s="121"/>
      <c r="AD224" s="34"/>
      <c r="AE224" s="121"/>
      <c r="AG224" s="34"/>
      <c r="AH224" s="121"/>
      <c r="AJ224" s="34"/>
      <c r="AK224" s="121"/>
      <c r="AM224" s="34"/>
      <c r="AN224" s="121"/>
      <c r="AP224" s="34"/>
      <c r="AQ224" s="121"/>
    </row>
    <row r="225" spans="3:43" x14ac:dyDescent="0.25">
      <c r="C225" s="33"/>
      <c r="D225" s="33"/>
      <c r="E225" s="33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121"/>
      <c r="Q225" s="34"/>
      <c r="R225" s="34"/>
      <c r="S225" s="34"/>
      <c r="T225" s="34"/>
      <c r="U225" s="121"/>
      <c r="V225" s="34"/>
      <c r="W225" s="34"/>
      <c r="X225" s="121"/>
      <c r="Y225" s="34"/>
      <c r="Z225" s="34"/>
      <c r="AA225" s="34"/>
      <c r="AB225" s="121"/>
      <c r="AD225" s="34"/>
      <c r="AE225" s="121"/>
      <c r="AG225" s="34"/>
      <c r="AH225" s="121"/>
      <c r="AJ225" s="34"/>
      <c r="AK225" s="121"/>
      <c r="AM225" s="34"/>
      <c r="AN225" s="121"/>
      <c r="AP225" s="34"/>
      <c r="AQ225" s="121"/>
    </row>
    <row r="226" spans="3:43" x14ac:dyDescent="0.25">
      <c r="C226" s="33"/>
      <c r="D226" s="33"/>
      <c r="E226" s="33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121"/>
      <c r="Q226" s="34"/>
      <c r="R226" s="34"/>
      <c r="S226" s="34"/>
      <c r="T226" s="34"/>
      <c r="U226" s="121"/>
      <c r="V226" s="34"/>
      <c r="W226" s="34"/>
      <c r="X226" s="121"/>
      <c r="Y226" s="34"/>
      <c r="Z226" s="34"/>
      <c r="AA226" s="34"/>
      <c r="AB226" s="121"/>
      <c r="AD226" s="34"/>
      <c r="AE226" s="121"/>
      <c r="AG226" s="34"/>
      <c r="AH226" s="121"/>
      <c r="AJ226" s="34"/>
      <c r="AK226" s="121"/>
      <c r="AM226" s="34"/>
      <c r="AN226" s="121"/>
      <c r="AP226" s="34"/>
      <c r="AQ226" s="121"/>
    </row>
    <row r="227" spans="3:43" x14ac:dyDescent="0.25">
      <c r="C227" s="33"/>
      <c r="D227" s="33"/>
      <c r="E227" s="33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121"/>
      <c r="Q227" s="34"/>
      <c r="R227" s="34"/>
      <c r="S227" s="34"/>
      <c r="T227" s="34"/>
      <c r="U227" s="121"/>
      <c r="V227" s="34"/>
      <c r="W227" s="34"/>
      <c r="X227" s="121"/>
      <c r="Y227" s="34"/>
      <c r="Z227" s="34"/>
      <c r="AA227" s="34"/>
      <c r="AB227" s="121"/>
      <c r="AD227" s="34"/>
      <c r="AE227" s="121"/>
      <c r="AG227" s="34"/>
      <c r="AH227" s="121"/>
      <c r="AJ227" s="34"/>
      <c r="AK227" s="121"/>
      <c r="AM227" s="34"/>
      <c r="AN227" s="121"/>
      <c r="AP227" s="34"/>
      <c r="AQ227" s="121"/>
    </row>
    <row r="228" spans="3:43" x14ac:dyDescent="0.25">
      <c r="C228" s="33"/>
      <c r="D228" s="33"/>
      <c r="E228" s="33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121"/>
      <c r="Q228" s="34"/>
      <c r="R228" s="34"/>
      <c r="S228" s="34"/>
      <c r="T228" s="34"/>
      <c r="U228" s="121"/>
      <c r="V228" s="34"/>
      <c r="W228" s="34"/>
      <c r="X228" s="121"/>
      <c r="Y228" s="34"/>
      <c r="Z228" s="34"/>
      <c r="AA228" s="34"/>
      <c r="AB228" s="121"/>
      <c r="AD228" s="34"/>
      <c r="AE228" s="121"/>
      <c r="AG228" s="34"/>
      <c r="AH228" s="121"/>
      <c r="AJ228" s="34"/>
      <c r="AK228" s="121"/>
      <c r="AM228" s="34"/>
      <c r="AN228" s="121"/>
      <c r="AP228" s="34"/>
      <c r="AQ228" s="121"/>
    </row>
    <row r="229" spans="3:43" x14ac:dyDescent="0.25">
      <c r="C229" s="33"/>
      <c r="D229" s="33"/>
      <c r="E229" s="33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121"/>
      <c r="Q229" s="34"/>
      <c r="R229" s="34"/>
      <c r="S229" s="34"/>
      <c r="T229" s="34"/>
      <c r="U229" s="121"/>
      <c r="V229" s="34"/>
      <c r="W229" s="34"/>
      <c r="X229" s="121"/>
      <c r="Y229" s="34"/>
      <c r="Z229" s="34"/>
      <c r="AA229" s="34"/>
      <c r="AB229" s="121"/>
      <c r="AD229" s="34"/>
      <c r="AE229" s="121"/>
      <c r="AG229" s="34"/>
      <c r="AH229" s="121"/>
      <c r="AJ229" s="34"/>
      <c r="AK229" s="121"/>
      <c r="AM229" s="34"/>
      <c r="AN229" s="121"/>
      <c r="AP229" s="34"/>
      <c r="AQ229" s="121"/>
    </row>
    <row r="230" spans="3:43" x14ac:dyDescent="0.25">
      <c r="C230" s="33"/>
      <c r="D230" s="33"/>
      <c r="E230" s="33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121"/>
      <c r="Q230" s="34"/>
      <c r="R230" s="34"/>
      <c r="S230" s="34"/>
      <c r="T230" s="34"/>
      <c r="U230" s="121"/>
      <c r="V230" s="34"/>
      <c r="W230" s="34"/>
      <c r="X230" s="121"/>
      <c r="Y230" s="34"/>
      <c r="Z230" s="34"/>
      <c r="AA230" s="34"/>
      <c r="AB230" s="121"/>
      <c r="AD230" s="34"/>
      <c r="AE230" s="121"/>
      <c r="AG230" s="34"/>
      <c r="AH230" s="121"/>
      <c r="AJ230" s="34"/>
      <c r="AK230" s="121"/>
      <c r="AM230" s="34"/>
      <c r="AN230" s="121"/>
      <c r="AP230" s="34"/>
      <c r="AQ230" s="121"/>
    </row>
    <row r="231" spans="3:43" x14ac:dyDescent="0.25">
      <c r="C231" s="33"/>
      <c r="D231" s="33"/>
      <c r="E231" s="33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121"/>
      <c r="Q231" s="34"/>
      <c r="R231" s="34"/>
      <c r="S231" s="34"/>
      <c r="T231" s="34"/>
      <c r="U231" s="121"/>
      <c r="V231" s="34"/>
      <c r="W231" s="34"/>
      <c r="X231" s="121"/>
      <c r="Y231" s="34"/>
      <c r="Z231" s="34"/>
      <c r="AA231" s="34"/>
      <c r="AB231" s="121"/>
      <c r="AD231" s="34"/>
      <c r="AE231" s="121"/>
      <c r="AG231" s="34"/>
      <c r="AH231" s="121"/>
      <c r="AJ231" s="34"/>
      <c r="AK231" s="121"/>
      <c r="AM231" s="34"/>
      <c r="AN231" s="121"/>
      <c r="AP231" s="34"/>
      <c r="AQ231" s="121"/>
    </row>
    <row r="232" spans="3:43" x14ac:dyDescent="0.25">
      <c r="C232" s="33"/>
      <c r="D232" s="33"/>
      <c r="E232" s="33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121"/>
      <c r="Q232" s="34"/>
      <c r="R232" s="34"/>
      <c r="S232" s="34"/>
      <c r="T232" s="34"/>
      <c r="U232" s="121"/>
      <c r="V232" s="34"/>
      <c r="W232" s="34"/>
      <c r="X232" s="121"/>
      <c r="Y232" s="34"/>
      <c r="Z232" s="34"/>
      <c r="AA232" s="34"/>
      <c r="AB232" s="121"/>
      <c r="AD232" s="34"/>
      <c r="AE232" s="121"/>
      <c r="AG232" s="34"/>
      <c r="AH232" s="121"/>
      <c r="AJ232" s="34"/>
      <c r="AK232" s="121"/>
      <c r="AM232" s="34"/>
      <c r="AN232" s="121"/>
      <c r="AP232" s="34"/>
      <c r="AQ232" s="121"/>
    </row>
    <row r="233" spans="3:43" x14ac:dyDescent="0.25">
      <c r="C233" s="33"/>
      <c r="D233" s="33"/>
      <c r="E233" s="33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121"/>
      <c r="Q233" s="34"/>
      <c r="R233" s="34"/>
      <c r="S233" s="34"/>
      <c r="T233" s="34"/>
      <c r="U233" s="121"/>
      <c r="V233" s="34"/>
      <c r="W233" s="34"/>
      <c r="X233" s="121"/>
      <c r="Y233" s="34"/>
      <c r="Z233" s="34"/>
      <c r="AA233" s="34"/>
      <c r="AB233" s="121"/>
      <c r="AD233" s="34"/>
      <c r="AE233" s="121"/>
      <c r="AG233" s="34"/>
      <c r="AH233" s="121"/>
      <c r="AJ233" s="34"/>
      <c r="AK233" s="121"/>
      <c r="AM233" s="34"/>
      <c r="AN233" s="121"/>
      <c r="AP233" s="34"/>
      <c r="AQ233" s="121"/>
    </row>
    <row r="234" spans="3:43" x14ac:dyDescent="0.25">
      <c r="C234" s="33"/>
      <c r="D234" s="33"/>
      <c r="E234" s="33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121"/>
      <c r="Q234" s="34"/>
      <c r="R234" s="34"/>
      <c r="S234" s="34"/>
      <c r="T234" s="34"/>
      <c r="U234" s="121"/>
      <c r="V234" s="34"/>
      <c r="W234" s="34"/>
      <c r="X234" s="121"/>
      <c r="Y234" s="34"/>
      <c r="Z234" s="34"/>
      <c r="AA234" s="34"/>
      <c r="AB234" s="121"/>
      <c r="AD234" s="34"/>
      <c r="AE234" s="121"/>
      <c r="AG234" s="34"/>
      <c r="AH234" s="121"/>
      <c r="AJ234" s="34"/>
      <c r="AK234" s="121"/>
      <c r="AM234" s="34"/>
      <c r="AN234" s="121"/>
      <c r="AP234" s="34"/>
      <c r="AQ234" s="121"/>
    </row>
    <row r="235" spans="3:43" x14ac:dyDescent="0.25">
      <c r="C235" s="33"/>
      <c r="D235" s="33"/>
      <c r="E235" s="33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121"/>
      <c r="Q235" s="34"/>
      <c r="R235" s="34"/>
      <c r="S235" s="34"/>
      <c r="T235" s="34"/>
      <c r="U235" s="121"/>
      <c r="V235" s="34"/>
      <c r="W235" s="34"/>
      <c r="X235" s="121"/>
      <c r="Y235" s="34"/>
      <c r="Z235" s="34"/>
      <c r="AA235" s="34"/>
      <c r="AB235" s="121"/>
      <c r="AD235" s="34"/>
      <c r="AE235" s="121"/>
      <c r="AG235" s="34"/>
      <c r="AH235" s="121"/>
      <c r="AJ235" s="34"/>
      <c r="AK235" s="121"/>
      <c r="AM235" s="34"/>
      <c r="AN235" s="121"/>
      <c r="AP235" s="34"/>
      <c r="AQ235" s="121"/>
    </row>
    <row r="236" spans="3:43" x14ac:dyDescent="0.25">
      <c r="C236" s="33"/>
      <c r="D236" s="33"/>
      <c r="E236" s="33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121"/>
      <c r="Q236" s="34"/>
      <c r="R236" s="34"/>
      <c r="S236" s="34"/>
      <c r="T236" s="34"/>
      <c r="U236" s="121"/>
      <c r="V236" s="34"/>
      <c r="W236" s="34"/>
      <c r="X236" s="121"/>
      <c r="Y236" s="34"/>
      <c r="Z236" s="34"/>
      <c r="AA236" s="34"/>
      <c r="AB236" s="121"/>
      <c r="AD236" s="34"/>
      <c r="AE236" s="121"/>
      <c r="AG236" s="34"/>
      <c r="AH236" s="121"/>
      <c r="AJ236" s="34"/>
      <c r="AK236" s="121"/>
      <c r="AM236" s="34"/>
      <c r="AN236" s="121"/>
      <c r="AP236" s="34"/>
      <c r="AQ236" s="121"/>
    </row>
    <row r="237" spans="3:43" x14ac:dyDescent="0.25">
      <c r="C237" s="33"/>
      <c r="D237" s="33"/>
      <c r="E237" s="33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121"/>
      <c r="Q237" s="34"/>
      <c r="R237" s="34"/>
      <c r="S237" s="34"/>
      <c r="T237" s="34"/>
      <c r="U237" s="121"/>
      <c r="V237" s="34"/>
      <c r="W237" s="34"/>
      <c r="X237" s="121"/>
      <c r="Y237" s="34"/>
      <c r="Z237" s="34"/>
      <c r="AA237" s="34"/>
      <c r="AB237" s="121"/>
      <c r="AD237" s="34"/>
      <c r="AE237" s="121"/>
      <c r="AG237" s="34"/>
      <c r="AH237" s="121"/>
      <c r="AJ237" s="34"/>
      <c r="AK237" s="121"/>
      <c r="AM237" s="34"/>
      <c r="AN237" s="121"/>
      <c r="AP237" s="34"/>
      <c r="AQ237" s="121"/>
    </row>
    <row r="238" spans="3:43" x14ac:dyDescent="0.25">
      <c r="C238" s="33"/>
      <c r="D238" s="33"/>
      <c r="E238" s="33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121"/>
      <c r="Q238" s="34"/>
      <c r="R238" s="34"/>
      <c r="S238" s="34"/>
      <c r="T238" s="34"/>
      <c r="U238" s="121"/>
      <c r="V238" s="34"/>
      <c r="W238" s="34"/>
      <c r="X238" s="121"/>
      <c r="Y238" s="34"/>
      <c r="Z238" s="34"/>
      <c r="AA238" s="34"/>
      <c r="AB238" s="121"/>
      <c r="AD238" s="34"/>
      <c r="AE238" s="121"/>
      <c r="AG238" s="34"/>
      <c r="AH238" s="121"/>
      <c r="AJ238" s="34"/>
      <c r="AK238" s="121"/>
      <c r="AM238" s="34"/>
      <c r="AN238" s="121"/>
      <c r="AP238" s="34"/>
      <c r="AQ238" s="121"/>
    </row>
    <row r="239" spans="3:43" x14ac:dyDescent="0.25">
      <c r="C239" s="33"/>
      <c r="D239" s="33"/>
      <c r="E239" s="33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121"/>
      <c r="Q239" s="34"/>
      <c r="R239" s="34"/>
      <c r="S239" s="34"/>
      <c r="T239" s="34"/>
      <c r="U239" s="121"/>
      <c r="V239" s="34"/>
      <c r="W239" s="34"/>
      <c r="X239" s="121"/>
      <c r="Y239" s="34"/>
      <c r="Z239" s="34"/>
      <c r="AA239" s="34"/>
      <c r="AB239" s="121"/>
      <c r="AD239" s="34"/>
      <c r="AE239" s="121"/>
      <c r="AG239" s="34"/>
      <c r="AH239" s="121"/>
      <c r="AJ239" s="34"/>
      <c r="AK239" s="121"/>
      <c r="AM239" s="34"/>
      <c r="AN239" s="121"/>
      <c r="AP239" s="34"/>
      <c r="AQ239" s="121"/>
    </row>
    <row r="240" spans="3:43" x14ac:dyDescent="0.25">
      <c r="C240" s="33"/>
      <c r="D240" s="33"/>
      <c r="E240" s="33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121"/>
      <c r="Q240" s="34"/>
      <c r="R240" s="34"/>
      <c r="S240" s="34"/>
      <c r="T240" s="34"/>
      <c r="U240" s="121"/>
      <c r="V240" s="34"/>
      <c r="W240" s="34"/>
      <c r="X240" s="121"/>
      <c r="Y240" s="34"/>
      <c r="Z240" s="34"/>
      <c r="AA240" s="34"/>
      <c r="AB240" s="121"/>
      <c r="AD240" s="34"/>
      <c r="AE240" s="121"/>
      <c r="AG240" s="34"/>
      <c r="AH240" s="121"/>
      <c r="AJ240" s="34"/>
      <c r="AK240" s="121"/>
      <c r="AM240" s="34"/>
      <c r="AN240" s="121"/>
      <c r="AP240" s="34"/>
      <c r="AQ240" s="121"/>
    </row>
    <row r="241" spans="3:43" x14ac:dyDescent="0.25">
      <c r="C241" s="33"/>
      <c r="D241" s="33"/>
      <c r="E241" s="33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121"/>
      <c r="Q241" s="34"/>
      <c r="R241" s="34"/>
      <c r="S241" s="34"/>
      <c r="T241" s="34"/>
      <c r="U241" s="121"/>
      <c r="V241" s="34"/>
      <c r="W241" s="34"/>
      <c r="X241" s="121"/>
      <c r="Y241" s="34"/>
      <c r="Z241" s="34"/>
      <c r="AA241" s="34"/>
      <c r="AB241" s="121"/>
      <c r="AD241" s="34"/>
      <c r="AE241" s="121"/>
      <c r="AG241" s="34"/>
      <c r="AH241" s="121"/>
      <c r="AJ241" s="34"/>
      <c r="AK241" s="121"/>
      <c r="AM241" s="34"/>
      <c r="AN241" s="121"/>
      <c r="AP241" s="34"/>
      <c r="AQ241" s="121"/>
    </row>
    <row r="242" spans="3:43" x14ac:dyDescent="0.25">
      <c r="C242" s="33"/>
      <c r="D242" s="33"/>
      <c r="E242" s="33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121"/>
      <c r="Q242" s="34"/>
      <c r="R242" s="34"/>
      <c r="S242" s="34"/>
      <c r="T242" s="34"/>
      <c r="U242" s="121"/>
      <c r="V242" s="34"/>
      <c r="W242" s="34"/>
      <c r="X242" s="121"/>
      <c r="Y242" s="34"/>
      <c r="Z242" s="34"/>
      <c r="AA242" s="34"/>
      <c r="AB242" s="121"/>
      <c r="AD242" s="34"/>
      <c r="AE242" s="121"/>
      <c r="AG242" s="34"/>
      <c r="AH242" s="121"/>
      <c r="AJ242" s="34"/>
      <c r="AK242" s="121"/>
      <c r="AM242" s="34"/>
      <c r="AN242" s="121"/>
      <c r="AP242" s="34"/>
      <c r="AQ242" s="121"/>
    </row>
    <row r="243" spans="3:43" x14ac:dyDescent="0.25">
      <c r="C243" s="33"/>
      <c r="D243" s="33"/>
      <c r="E243" s="33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121"/>
      <c r="Q243" s="34"/>
      <c r="R243" s="34"/>
      <c r="S243" s="34"/>
      <c r="T243" s="34"/>
      <c r="U243" s="121"/>
      <c r="V243" s="34"/>
      <c r="W243" s="34"/>
      <c r="X243" s="121"/>
      <c r="Y243" s="34"/>
      <c r="Z243" s="34"/>
      <c r="AA243" s="34"/>
      <c r="AB243" s="121"/>
      <c r="AD243" s="34"/>
      <c r="AE243" s="121"/>
      <c r="AG243" s="34"/>
      <c r="AH243" s="121"/>
      <c r="AJ243" s="34"/>
      <c r="AK243" s="121"/>
      <c r="AM243" s="34"/>
      <c r="AN243" s="121"/>
      <c r="AP243" s="34"/>
      <c r="AQ243" s="121"/>
    </row>
    <row r="244" spans="3:43" x14ac:dyDescent="0.25">
      <c r="C244" s="33"/>
      <c r="D244" s="33"/>
      <c r="E244" s="33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121"/>
      <c r="Q244" s="34"/>
      <c r="R244" s="34"/>
      <c r="S244" s="34"/>
      <c r="T244" s="34"/>
      <c r="U244" s="121"/>
      <c r="V244" s="34"/>
      <c r="W244" s="34"/>
      <c r="X244" s="121"/>
      <c r="Y244" s="34"/>
      <c r="Z244" s="34"/>
      <c r="AA244" s="34"/>
      <c r="AB244" s="121"/>
      <c r="AD244" s="34"/>
      <c r="AE244" s="121"/>
      <c r="AG244" s="34"/>
      <c r="AH244" s="121"/>
      <c r="AJ244" s="34"/>
      <c r="AK244" s="121"/>
      <c r="AM244" s="34"/>
      <c r="AN244" s="121"/>
      <c r="AP244" s="34"/>
      <c r="AQ244" s="121"/>
    </row>
    <row r="245" spans="3:43" x14ac:dyDescent="0.25">
      <c r="C245" s="33"/>
      <c r="D245" s="33"/>
      <c r="E245" s="33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121"/>
      <c r="Q245" s="34"/>
      <c r="R245" s="34"/>
      <c r="S245" s="34"/>
      <c r="T245" s="34"/>
      <c r="U245" s="121"/>
      <c r="V245" s="34"/>
      <c r="W245" s="34"/>
      <c r="X245" s="121"/>
      <c r="Y245" s="34"/>
      <c r="Z245" s="34"/>
      <c r="AA245" s="34"/>
      <c r="AB245" s="121"/>
      <c r="AD245" s="34"/>
      <c r="AE245" s="121"/>
      <c r="AG245" s="34"/>
      <c r="AH245" s="121"/>
      <c r="AJ245" s="34"/>
      <c r="AK245" s="121"/>
      <c r="AM245" s="34"/>
      <c r="AN245" s="121"/>
      <c r="AP245" s="34"/>
      <c r="AQ245" s="121"/>
    </row>
    <row r="246" spans="3:43" x14ac:dyDescent="0.25">
      <c r="C246" s="33"/>
      <c r="D246" s="33"/>
      <c r="E246" s="33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121"/>
      <c r="Q246" s="34"/>
      <c r="R246" s="34"/>
      <c r="S246" s="34"/>
      <c r="T246" s="34"/>
      <c r="U246" s="121"/>
      <c r="V246" s="34"/>
      <c r="W246" s="34"/>
      <c r="X246" s="121"/>
      <c r="Y246" s="34"/>
      <c r="Z246" s="34"/>
      <c r="AA246" s="34"/>
      <c r="AB246" s="121"/>
      <c r="AD246" s="34"/>
      <c r="AE246" s="121"/>
      <c r="AG246" s="34"/>
      <c r="AH246" s="121"/>
      <c r="AJ246" s="34"/>
      <c r="AK246" s="121"/>
      <c r="AM246" s="34"/>
      <c r="AN246" s="121"/>
      <c r="AP246" s="34"/>
      <c r="AQ246" s="121"/>
    </row>
  </sheetData>
  <mergeCells count="11">
    <mergeCell ref="D40:K40"/>
    <mergeCell ref="S40:Z40"/>
    <mergeCell ref="AL40:AT40"/>
    <mergeCell ref="C2:AU2"/>
    <mergeCell ref="B4:C4"/>
    <mergeCell ref="D37:K37"/>
    <mergeCell ref="S37:Z37"/>
    <mergeCell ref="AL37:AT37"/>
    <mergeCell ref="D39:K39"/>
    <mergeCell ref="S39:Z39"/>
    <mergeCell ref="AL39:AT39"/>
  </mergeCells>
  <printOptions horizontalCentered="1"/>
  <pageMargins left="0" right="7.874015748031496E-2" top="0.78740157480314965" bottom="0.19685039370078741" header="0.55118110236220474" footer="0"/>
  <pageSetup paperSize="9" scale="47" orientation="landscape" r:id="rId1"/>
  <headerFooter differentOddEven="1">
    <oddFooter>&amp;R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J246"/>
  <sheetViews>
    <sheetView workbookViewId="0">
      <pane xSplit="4" ySplit="4" topLeftCell="E5" activePane="bottomRight" state="frozen"/>
      <selection pane="topRight" activeCell="D1" sqref="D1"/>
      <selection pane="bottomLeft" activeCell="A5" sqref="A5"/>
      <selection pane="bottomRight" activeCell="E1" sqref="E1:I1048576"/>
    </sheetView>
  </sheetViews>
  <sheetFormatPr baseColWidth="10" defaultRowHeight="12.75" x14ac:dyDescent="0.25"/>
  <cols>
    <col min="1" max="1" width="8" style="32" customWidth="1"/>
    <col min="2" max="2" width="5.7109375" style="32" hidden="1" customWidth="1"/>
    <col min="3" max="3" width="4" style="79" hidden="1" customWidth="1"/>
    <col min="4" max="4" width="41" style="79" customWidth="1"/>
    <col min="5" max="5" width="17.42578125" style="79" hidden="1" customWidth="1"/>
    <col min="6" max="7" width="5.7109375" style="32" hidden="1" customWidth="1"/>
    <col min="8" max="9" width="14.28515625" style="32" hidden="1" customWidth="1"/>
    <col min="10" max="10" width="36.5703125" style="32" customWidth="1"/>
    <col min="11" max="11" width="14.28515625" style="32" customWidth="1"/>
    <col min="12" max="12" width="5.7109375" style="32" hidden="1" customWidth="1"/>
    <col min="13" max="13" width="7" style="32" hidden="1" customWidth="1"/>
    <col min="14" max="14" width="17" style="32" customWidth="1"/>
    <col min="15" max="15" width="5.85546875" style="32" hidden="1" customWidth="1"/>
    <col min="16" max="16" width="11.28515625" style="125" hidden="1" customWidth="1"/>
    <col min="17" max="17" width="14.28515625" style="32" customWidth="1"/>
    <col min="18" max="18" width="12.7109375" style="32" customWidth="1"/>
    <col min="19" max="19" width="14.140625" style="32" customWidth="1"/>
    <col min="20" max="20" width="5.7109375" style="32" hidden="1" customWidth="1"/>
    <col min="21" max="21" width="11.28515625" style="125" hidden="1" customWidth="1"/>
    <col min="22" max="22" width="13.85546875" style="32" customWidth="1"/>
    <col min="23" max="23" width="5.7109375" style="32" hidden="1" customWidth="1"/>
    <col min="24" max="24" width="11.28515625" style="125" hidden="1" customWidth="1"/>
    <col min="25" max="25" width="19.140625" style="32" customWidth="1"/>
    <col min="26" max="26" width="15.7109375" style="32" bestFit="1" customWidth="1"/>
    <col min="27" max="27" width="5.7109375" style="32" hidden="1" customWidth="1"/>
    <col min="28" max="28" width="11.28515625" style="125" hidden="1" customWidth="1"/>
    <col min="29" max="29" width="13" style="32" customWidth="1"/>
    <col min="30" max="30" width="5.7109375" style="32" hidden="1" customWidth="1"/>
    <col min="31" max="31" width="11.28515625" style="125" hidden="1" customWidth="1"/>
    <col min="32" max="32" width="16.5703125" style="118" customWidth="1"/>
    <col min="33" max="33" width="5.7109375" style="32" hidden="1" customWidth="1"/>
    <col min="34" max="34" width="11.28515625" style="125" hidden="1" customWidth="1"/>
    <col min="35" max="35" width="13.85546875" style="32" customWidth="1"/>
    <col min="36" max="36" width="5.7109375" style="32" hidden="1" customWidth="1"/>
    <col min="37" max="37" width="11.28515625" style="125" hidden="1" customWidth="1"/>
    <col min="38" max="38" width="13" style="118" customWidth="1"/>
    <col min="39" max="39" width="5.7109375" style="32" hidden="1" customWidth="1"/>
    <col min="40" max="40" width="11.28515625" style="125" hidden="1" customWidth="1"/>
    <col min="41" max="41" width="14.85546875" style="32" customWidth="1"/>
    <col min="42" max="42" width="5.7109375" style="32" hidden="1" customWidth="1"/>
    <col min="43" max="43" width="11.28515625" style="125" hidden="1" customWidth="1"/>
    <col min="44" max="44" width="16.28515625" style="32" customWidth="1"/>
    <col min="45" max="45" width="15.42578125" style="32" bestFit="1" customWidth="1"/>
    <col min="46" max="46" width="20.42578125" style="32" customWidth="1"/>
    <col min="47" max="47" width="46.28515625" style="32" customWidth="1"/>
    <col min="48" max="48" width="11.28515625" style="32" customWidth="1"/>
    <col min="49" max="60" width="11.42578125" style="32" hidden="1" customWidth="1"/>
    <col min="61" max="61" width="10" style="32" hidden="1" customWidth="1"/>
    <col min="62" max="62" width="15.85546875" style="32" customWidth="1"/>
    <col min="63" max="63" width="11.42578125" style="32"/>
    <col min="64" max="64" width="12.85546875" style="32" bestFit="1" customWidth="1"/>
    <col min="65" max="255" width="11.42578125" style="32"/>
    <col min="256" max="256" width="8" style="32" customWidth="1"/>
    <col min="257" max="258" width="0" style="32" hidden="1" customWidth="1"/>
    <col min="259" max="259" width="41" style="32" customWidth="1"/>
    <col min="260" max="266" width="0" style="32" hidden="1" customWidth="1"/>
    <col min="267" max="267" width="14.28515625" style="32" customWidth="1"/>
    <col min="268" max="269" width="0" style="32" hidden="1" customWidth="1"/>
    <col min="270" max="270" width="17" style="32" customWidth="1"/>
    <col min="271" max="272" width="0" style="32" hidden="1" customWidth="1"/>
    <col min="273" max="273" width="14.28515625" style="32" customWidth="1"/>
    <col min="274" max="274" width="12.7109375" style="32" customWidth="1"/>
    <col min="275" max="275" width="14.140625" style="32" customWidth="1"/>
    <col min="276" max="277" width="0" style="32" hidden="1" customWidth="1"/>
    <col min="278" max="278" width="13.85546875" style="32" customWidth="1"/>
    <col min="279" max="280" width="0" style="32" hidden="1" customWidth="1"/>
    <col min="281" max="281" width="19.140625" style="32" customWidth="1"/>
    <col min="282" max="282" width="15.7109375" style="32" bestFit="1" customWidth="1"/>
    <col min="283" max="284" width="0" style="32" hidden="1" customWidth="1"/>
    <col min="285" max="285" width="13" style="32" customWidth="1"/>
    <col min="286" max="287" width="0" style="32" hidden="1" customWidth="1"/>
    <col min="288" max="288" width="16.5703125" style="32" customWidth="1"/>
    <col min="289" max="290" width="0" style="32" hidden="1" customWidth="1"/>
    <col min="291" max="291" width="13.85546875" style="32" customWidth="1"/>
    <col min="292" max="293" width="0" style="32" hidden="1" customWidth="1"/>
    <col min="294" max="294" width="13" style="32" customWidth="1"/>
    <col min="295" max="296" width="0" style="32" hidden="1" customWidth="1"/>
    <col min="297" max="297" width="14.85546875" style="32" customWidth="1"/>
    <col min="298" max="299" width="0" style="32" hidden="1" customWidth="1"/>
    <col min="300" max="300" width="13.85546875" style="32" customWidth="1"/>
    <col min="301" max="301" width="15.42578125" style="32" bestFit="1" customWidth="1"/>
    <col min="302" max="302" width="14" style="32" customWidth="1"/>
    <col min="303" max="303" width="46.28515625" style="32" customWidth="1"/>
    <col min="304" max="304" width="11.28515625" style="32" customWidth="1"/>
    <col min="305" max="316" width="11.42578125" style="32" customWidth="1"/>
    <col min="317" max="317" width="10" style="32" customWidth="1"/>
    <col min="318" max="318" width="15.85546875" style="32" customWidth="1"/>
    <col min="319" max="319" width="11.42578125" style="32"/>
    <col min="320" max="320" width="12.85546875" style="32" bestFit="1" customWidth="1"/>
    <col min="321" max="511" width="11.42578125" style="32"/>
    <col min="512" max="512" width="8" style="32" customWidth="1"/>
    <col min="513" max="514" width="0" style="32" hidden="1" customWidth="1"/>
    <col min="515" max="515" width="41" style="32" customWidth="1"/>
    <col min="516" max="522" width="0" style="32" hidden="1" customWidth="1"/>
    <col min="523" max="523" width="14.28515625" style="32" customWidth="1"/>
    <col min="524" max="525" width="0" style="32" hidden="1" customWidth="1"/>
    <col min="526" max="526" width="17" style="32" customWidth="1"/>
    <col min="527" max="528" width="0" style="32" hidden="1" customWidth="1"/>
    <col min="529" max="529" width="14.28515625" style="32" customWidth="1"/>
    <col min="530" max="530" width="12.7109375" style="32" customWidth="1"/>
    <col min="531" max="531" width="14.140625" style="32" customWidth="1"/>
    <col min="532" max="533" width="0" style="32" hidden="1" customWidth="1"/>
    <col min="534" max="534" width="13.85546875" style="32" customWidth="1"/>
    <col min="535" max="536" width="0" style="32" hidden="1" customWidth="1"/>
    <col min="537" max="537" width="19.140625" style="32" customWidth="1"/>
    <col min="538" max="538" width="15.7109375" style="32" bestFit="1" customWidth="1"/>
    <col min="539" max="540" width="0" style="32" hidden="1" customWidth="1"/>
    <col min="541" max="541" width="13" style="32" customWidth="1"/>
    <col min="542" max="543" width="0" style="32" hidden="1" customWidth="1"/>
    <col min="544" max="544" width="16.5703125" style="32" customWidth="1"/>
    <col min="545" max="546" width="0" style="32" hidden="1" customWidth="1"/>
    <col min="547" max="547" width="13.85546875" style="32" customWidth="1"/>
    <col min="548" max="549" width="0" style="32" hidden="1" customWidth="1"/>
    <col min="550" max="550" width="13" style="32" customWidth="1"/>
    <col min="551" max="552" width="0" style="32" hidden="1" customWidth="1"/>
    <col min="553" max="553" width="14.85546875" style="32" customWidth="1"/>
    <col min="554" max="555" width="0" style="32" hidden="1" customWidth="1"/>
    <col min="556" max="556" width="13.85546875" style="32" customWidth="1"/>
    <col min="557" max="557" width="15.42578125" style="32" bestFit="1" customWidth="1"/>
    <col min="558" max="558" width="14" style="32" customWidth="1"/>
    <col min="559" max="559" width="46.28515625" style="32" customWidth="1"/>
    <col min="560" max="560" width="11.28515625" style="32" customWidth="1"/>
    <col min="561" max="572" width="11.42578125" style="32" customWidth="1"/>
    <col min="573" max="573" width="10" style="32" customWidth="1"/>
    <col min="574" max="574" width="15.85546875" style="32" customWidth="1"/>
    <col min="575" max="575" width="11.42578125" style="32"/>
    <col min="576" max="576" width="12.85546875" style="32" bestFit="1" customWidth="1"/>
    <col min="577" max="767" width="11.42578125" style="32"/>
    <col min="768" max="768" width="8" style="32" customWidth="1"/>
    <col min="769" max="770" width="0" style="32" hidden="1" customWidth="1"/>
    <col min="771" max="771" width="41" style="32" customWidth="1"/>
    <col min="772" max="778" width="0" style="32" hidden="1" customWidth="1"/>
    <col min="779" max="779" width="14.28515625" style="32" customWidth="1"/>
    <col min="780" max="781" width="0" style="32" hidden="1" customWidth="1"/>
    <col min="782" max="782" width="17" style="32" customWidth="1"/>
    <col min="783" max="784" width="0" style="32" hidden="1" customWidth="1"/>
    <col min="785" max="785" width="14.28515625" style="32" customWidth="1"/>
    <col min="786" max="786" width="12.7109375" style="32" customWidth="1"/>
    <col min="787" max="787" width="14.140625" style="32" customWidth="1"/>
    <col min="788" max="789" width="0" style="32" hidden="1" customWidth="1"/>
    <col min="790" max="790" width="13.85546875" style="32" customWidth="1"/>
    <col min="791" max="792" width="0" style="32" hidden="1" customWidth="1"/>
    <col min="793" max="793" width="19.140625" style="32" customWidth="1"/>
    <col min="794" max="794" width="15.7109375" style="32" bestFit="1" customWidth="1"/>
    <col min="795" max="796" width="0" style="32" hidden="1" customWidth="1"/>
    <col min="797" max="797" width="13" style="32" customWidth="1"/>
    <col min="798" max="799" width="0" style="32" hidden="1" customWidth="1"/>
    <col min="800" max="800" width="16.5703125" style="32" customWidth="1"/>
    <col min="801" max="802" width="0" style="32" hidden="1" customWidth="1"/>
    <col min="803" max="803" width="13.85546875" style="32" customWidth="1"/>
    <col min="804" max="805" width="0" style="32" hidden="1" customWidth="1"/>
    <col min="806" max="806" width="13" style="32" customWidth="1"/>
    <col min="807" max="808" width="0" style="32" hidden="1" customWidth="1"/>
    <col min="809" max="809" width="14.85546875" style="32" customWidth="1"/>
    <col min="810" max="811" width="0" style="32" hidden="1" customWidth="1"/>
    <col min="812" max="812" width="13.85546875" style="32" customWidth="1"/>
    <col min="813" max="813" width="15.42578125" style="32" bestFit="1" customWidth="1"/>
    <col min="814" max="814" width="14" style="32" customWidth="1"/>
    <col min="815" max="815" width="46.28515625" style="32" customWidth="1"/>
    <col min="816" max="816" width="11.28515625" style="32" customWidth="1"/>
    <col min="817" max="828" width="11.42578125" style="32" customWidth="1"/>
    <col min="829" max="829" width="10" style="32" customWidth="1"/>
    <col min="830" max="830" width="15.85546875" style="32" customWidth="1"/>
    <col min="831" max="831" width="11.42578125" style="32"/>
    <col min="832" max="832" width="12.85546875" style="32" bestFit="1" customWidth="1"/>
    <col min="833" max="1023" width="11.42578125" style="32"/>
    <col min="1024" max="1024" width="8" style="32" customWidth="1"/>
    <col min="1025" max="1026" width="0" style="32" hidden="1" customWidth="1"/>
    <col min="1027" max="1027" width="41" style="32" customWidth="1"/>
    <col min="1028" max="1034" width="0" style="32" hidden="1" customWidth="1"/>
    <col min="1035" max="1035" width="14.28515625" style="32" customWidth="1"/>
    <col min="1036" max="1037" width="0" style="32" hidden="1" customWidth="1"/>
    <col min="1038" max="1038" width="17" style="32" customWidth="1"/>
    <col min="1039" max="1040" width="0" style="32" hidden="1" customWidth="1"/>
    <col min="1041" max="1041" width="14.28515625" style="32" customWidth="1"/>
    <col min="1042" max="1042" width="12.7109375" style="32" customWidth="1"/>
    <col min="1043" max="1043" width="14.140625" style="32" customWidth="1"/>
    <col min="1044" max="1045" width="0" style="32" hidden="1" customWidth="1"/>
    <col min="1046" max="1046" width="13.85546875" style="32" customWidth="1"/>
    <col min="1047" max="1048" width="0" style="32" hidden="1" customWidth="1"/>
    <col min="1049" max="1049" width="19.140625" style="32" customWidth="1"/>
    <col min="1050" max="1050" width="15.7109375" style="32" bestFit="1" customWidth="1"/>
    <col min="1051" max="1052" width="0" style="32" hidden="1" customWidth="1"/>
    <col min="1053" max="1053" width="13" style="32" customWidth="1"/>
    <col min="1054" max="1055" width="0" style="32" hidden="1" customWidth="1"/>
    <col min="1056" max="1056" width="16.5703125" style="32" customWidth="1"/>
    <col min="1057" max="1058" width="0" style="32" hidden="1" customWidth="1"/>
    <col min="1059" max="1059" width="13.85546875" style="32" customWidth="1"/>
    <col min="1060" max="1061" width="0" style="32" hidden="1" customWidth="1"/>
    <col min="1062" max="1062" width="13" style="32" customWidth="1"/>
    <col min="1063" max="1064" width="0" style="32" hidden="1" customWidth="1"/>
    <col min="1065" max="1065" width="14.85546875" style="32" customWidth="1"/>
    <col min="1066" max="1067" width="0" style="32" hidden="1" customWidth="1"/>
    <col min="1068" max="1068" width="13.85546875" style="32" customWidth="1"/>
    <col min="1069" max="1069" width="15.42578125" style="32" bestFit="1" customWidth="1"/>
    <col min="1070" max="1070" width="14" style="32" customWidth="1"/>
    <col min="1071" max="1071" width="46.28515625" style="32" customWidth="1"/>
    <col min="1072" max="1072" width="11.28515625" style="32" customWidth="1"/>
    <col min="1073" max="1084" width="11.42578125" style="32" customWidth="1"/>
    <col min="1085" max="1085" width="10" style="32" customWidth="1"/>
    <col min="1086" max="1086" width="15.85546875" style="32" customWidth="1"/>
    <col min="1087" max="1087" width="11.42578125" style="32"/>
    <col min="1088" max="1088" width="12.85546875" style="32" bestFit="1" customWidth="1"/>
    <col min="1089" max="1279" width="11.42578125" style="32"/>
    <col min="1280" max="1280" width="8" style="32" customWidth="1"/>
    <col min="1281" max="1282" width="0" style="32" hidden="1" customWidth="1"/>
    <col min="1283" max="1283" width="41" style="32" customWidth="1"/>
    <col min="1284" max="1290" width="0" style="32" hidden="1" customWidth="1"/>
    <col min="1291" max="1291" width="14.28515625" style="32" customWidth="1"/>
    <col min="1292" max="1293" width="0" style="32" hidden="1" customWidth="1"/>
    <col min="1294" max="1294" width="17" style="32" customWidth="1"/>
    <col min="1295" max="1296" width="0" style="32" hidden="1" customWidth="1"/>
    <col min="1297" max="1297" width="14.28515625" style="32" customWidth="1"/>
    <col min="1298" max="1298" width="12.7109375" style="32" customWidth="1"/>
    <col min="1299" max="1299" width="14.140625" style="32" customWidth="1"/>
    <col min="1300" max="1301" width="0" style="32" hidden="1" customWidth="1"/>
    <col min="1302" max="1302" width="13.85546875" style="32" customWidth="1"/>
    <col min="1303" max="1304" width="0" style="32" hidden="1" customWidth="1"/>
    <col min="1305" max="1305" width="19.140625" style="32" customWidth="1"/>
    <col min="1306" max="1306" width="15.7109375" style="32" bestFit="1" customWidth="1"/>
    <col min="1307" max="1308" width="0" style="32" hidden="1" customWidth="1"/>
    <col min="1309" max="1309" width="13" style="32" customWidth="1"/>
    <col min="1310" max="1311" width="0" style="32" hidden="1" customWidth="1"/>
    <col min="1312" max="1312" width="16.5703125" style="32" customWidth="1"/>
    <col min="1313" max="1314" width="0" style="32" hidden="1" customWidth="1"/>
    <col min="1315" max="1315" width="13.85546875" style="32" customWidth="1"/>
    <col min="1316" max="1317" width="0" style="32" hidden="1" customWidth="1"/>
    <col min="1318" max="1318" width="13" style="32" customWidth="1"/>
    <col min="1319" max="1320" width="0" style="32" hidden="1" customWidth="1"/>
    <col min="1321" max="1321" width="14.85546875" style="32" customWidth="1"/>
    <col min="1322" max="1323" width="0" style="32" hidden="1" customWidth="1"/>
    <col min="1324" max="1324" width="13.85546875" style="32" customWidth="1"/>
    <col min="1325" max="1325" width="15.42578125" style="32" bestFit="1" customWidth="1"/>
    <col min="1326" max="1326" width="14" style="32" customWidth="1"/>
    <col min="1327" max="1327" width="46.28515625" style="32" customWidth="1"/>
    <col min="1328" max="1328" width="11.28515625" style="32" customWidth="1"/>
    <col min="1329" max="1340" width="11.42578125" style="32" customWidth="1"/>
    <col min="1341" max="1341" width="10" style="32" customWidth="1"/>
    <col min="1342" max="1342" width="15.85546875" style="32" customWidth="1"/>
    <col min="1343" max="1343" width="11.42578125" style="32"/>
    <col min="1344" max="1344" width="12.85546875" style="32" bestFit="1" customWidth="1"/>
    <col min="1345" max="1535" width="11.42578125" style="32"/>
    <col min="1536" max="1536" width="8" style="32" customWidth="1"/>
    <col min="1537" max="1538" width="0" style="32" hidden="1" customWidth="1"/>
    <col min="1539" max="1539" width="41" style="32" customWidth="1"/>
    <col min="1540" max="1546" width="0" style="32" hidden="1" customWidth="1"/>
    <col min="1547" max="1547" width="14.28515625" style="32" customWidth="1"/>
    <col min="1548" max="1549" width="0" style="32" hidden="1" customWidth="1"/>
    <col min="1550" max="1550" width="17" style="32" customWidth="1"/>
    <col min="1551" max="1552" width="0" style="32" hidden="1" customWidth="1"/>
    <col min="1553" max="1553" width="14.28515625" style="32" customWidth="1"/>
    <col min="1554" max="1554" width="12.7109375" style="32" customWidth="1"/>
    <col min="1555" max="1555" width="14.140625" style="32" customWidth="1"/>
    <col min="1556" max="1557" width="0" style="32" hidden="1" customWidth="1"/>
    <col min="1558" max="1558" width="13.85546875" style="32" customWidth="1"/>
    <col min="1559" max="1560" width="0" style="32" hidden="1" customWidth="1"/>
    <col min="1561" max="1561" width="19.140625" style="32" customWidth="1"/>
    <col min="1562" max="1562" width="15.7109375" style="32" bestFit="1" customWidth="1"/>
    <col min="1563" max="1564" width="0" style="32" hidden="1" customWidth="1"/>
    <col min="1565" max="1565" width="13" style="32" customWidth="1"/>
    <col min="1566" max="1567" width="0" style="32" hidden="1" customWidth="1"/>
    <col min="1568" max="1568" width="16.5703125" style="32" customWidth="1"/>
    <col min="1569" max="1570" width="0" style="32" hidden="1" customWidth="1"/>
    <col min="1571" max="1571" width="13.85546875" style="32" customWidth="1"/>
    <col min="1572" max="1573" width="0" style="32" hidden="1" customWidth="1"/>
    <col min="1574" max="1574" width="13" style="32" customWidth="1"/>
    <col min="1575" max="1576" width="0" style="32" hidden="1" customWidth="1"/>
    <col min="1577" max="1577" width="14.85546875" style="32" customWidth="1"/>
    <col min="1578" max="1579" width="0" style="32" hidden="1" customWidth="1"/>
    <col min="1580" max="1580" width="13.85546875" style="32" customWidth="1"/>
    <col min="1581" max="1581" width="15.42578125" style="32" bestFit="1" customWidth="1"/>
    <col min="1582" max="1582" width="14" style="32" customWidth="1"/>
    <col min="1583" max="1583" width="46.28515625" style="32" customWidth="1"/>
    <col min="1584" max="1584" width="11.28515625" style="32" customWidth="1"/>
    <col min="1585" max="1596" width="11.42578125" style="32" customWidth="1"/>
    <col min="1597" max="1597" width="10" style="32" customWidth="1"/>
    <col min="1598" max="1598" width="15.85546875" style="32" customWidth="1"/>
    <col min="1599" max="1599" width="11.42578125" style="32"/>
    <col min="1600" max="1600" width="12.85546875" style="32" bestFit="1" customWidth="1"/>
    <col min="1601" max="1791" width="11.42578125" style="32"/>
    <col min="1792" max="1792" width="8" style="32" customWidth="1"/>
    <col min="1793" max="1794" width="0" style="32" hidden="1" customWidth="1"/>
    <col min="1795" max="1795" width="41" style="32" customWidth="1"/>
    <col min="1796" max="1802" width="0" style="32" hidden="1" customWidth="1"/>
    <col min="1803" max="1803" width="14.28515625" style="32" customWidth="1"/>
    <col min="1804" max="1805" width="0" style="32" hidden="1" customWidth="1"/>
    <col min="1806" max="1806" width="17" style="32" customWidth="1"/>
    <col min="1807" max="1808" width="0" style="32" hidden="1" customWidth="1"/>
    <col min="1809" max="1809" width="14.28515625" style="32" customWidth="1"/>
    <col min="1810" max="1810" width="12.7109375" style="32" customWidth="1"/>
    <col min="1811" max="1811" width="14.140625" style="32" customWidth="1"/>
    <col min="1812" max="1813" width="0" style="32" hidden="1" customWidth="1"/>
    <col min="1814" max="1814" width="13.85546875" style="32" customWidth="1"/>
    <col min="1815" max="1816" width="0" style="32" hidden="1" customWidth="1"/>
    <col min="1817" max="1817" width="19.140625" style="32" customWidth="1"/>
    <col min="1818" max="1818" width="15.7109375" style="32" bestFit="1" customWidth="1"/>
    <col min="1819" max="1820" width="0" style="32" hidden="1" customWidth="1"/>
    <col min="1821" max="1821" width="13" style="32" customWidth="1"/>
    <col min="1822" max="1823" width="0" style="32" hidden="1" customWidth="1"/>
    <col min="1824" max="1824" width="16.5703125" style="32" customWidth="1"/>
    <col min="1825" max="1826" width="0" style="32" hidden="1" customWidth="1"/>
    <col min="1827" max="1827" width="13.85546875" style="32" customWidth="1"/>
    <col min="1828" max="1829" width="0" style="32" hidden="1" customWidth="1"/>
    <col min="1830" max="1830" width="13" style="32" customWidth="1"/>
    <col min="1831" max="1832" width="0" style="32" hidden="1" customWidth="1"/>
    <col min="1833" max="1833" width="14.85546875" style="32" customWidth="1"/>
    <col min="1834" max="1835" width="0" style="32" hidden="1" customWidth="1"/>
    <col min="1836" max="1836" width="13.85546875" style="32" customWidth="1"/>
    <col min="1837" max="1837" width="15.42578125" style="32" bestFit="1" customWidth="1"/>
    <col min="1838" max="1838" width="14" style="32" customWidth="1"/>
    <col min="1839" max="1839" width="46.28515625" style="32" customWidth="1"/>
    <col min="1840" max="1840" width="11.28515625" style="32" customWidth="1"/>
    <col min="1841" max="1852" width="11.42578125" style="32" customWidth="1"/>
    <col min="1853" max="1853" width="10" style="32" customWidth="1"/>
    <col min="1854" max="1854" width="15.85546875" style="32" customWidth="1"/>
    <col min="1855" max="1855" width="11.42578125" style="32"/>
    <col min="1856" max="1856" width="12.85546875" style="32" bestFit="1" customWidth="1"/>
    <col min="1857" max="2047" width="11.42578125" style="32"/>
    <col min="2048" max="2048" width="8" style="32" customWidth="1"/>
    <col min="2049" max="2050" width="0" style="32" hidden="1" customWidth="1"/>
    <col min="2051" max="2051" width="41" style="32" customWidth="1"/>
    <col min="2052" max="2058" width="0" style="32" hidden="1" customWidth="1"/>
    <col min="2059" max="2059" width="14.28515625" style="32" customWidth="1"/>
    <col min="2060" max="2061" width="0" style="32" hidden="1" customWidth="1"/>
    <col min="2062" max="2062" width="17" style="32" customWidth="1"/>
    <col min="2063" max="2064" width="0" style="32" hidden="1" customWidth="1"/>
    <col min="2065" max="2065" width="14.28515625" style="32" customWidth="1"/>
    <col min="2066" max="2066" width="12.7109375" style="32" customWidth="1"/>
    <col min="2067" max="2067" width="14.140625" style="32" customWidth="1"/>
    <col min="2068" max="2069" width="0" style="32" hidden="1" customWidth="1"/>
    <col min="2070" max="2070" width="13.85546875" style="32" customWidth="1"/>
    <col min="2071" max="2072" width="0" style="32" hidden="1" customWidth="1"/>
    <col min="2073" max="2073" width="19.140625" style="32" customWidth="1"/>
    <col min="2074" max="2074" width="15.7109375" style="32" bestFit="1" customWidth="1"/>
    <col min="2075" max="2076" width="0" style="32" hidden="1" customWidth="1"/>
    <col min="2077" max="2077" width="13" style="32" customWidth="1"/>
    <col min="2078" max="2079" width="0" style="32" hidden="1" customWidth="1"/>
    <col min="2080" max="2080" width="16.5703125" style="32" customWidth="1"/>
    <col min="2081" max="2082" width="0" style="32" hidden="1" customWidth="1"/>
    <col min="2083" max="2083" width="13.85546875" style="32" customWidth="1"/>
    <col min="2084" max="2085" width="0" style="32" hidden="1" customWidth="1"/>
    <col min="2086" max="2086" width="13" style="32" customWidth="1"/>
    <col min="2087" max="2088" width="0" style="32" hidden="1" customWidth="1"/>
    <col min="2089" max="2089" width="14.85546875" style="32" customWidth="1"/>
    <col min="2090" max="2091" width="0" style="32" hidden="1" customWidth="1"/>
    <col min="2092" max="2092" width="13.85546875" style="32" customWidth="1"/>
    <col min="2093" max="2093" width="15.42578125" style="32" bestFit="1" customWidth="1"/>
    <col min="2094" max="2094" width="14" style="32" customWidth="1"/>
    <col min="2095" max="2095" width="46.28515625" style="32" customWidth="1"/>
    <col min="2096" max="2096" width="11.28515625" style="32" customWidth="1"/>
    <col min="2097" max="2108" width="11.42578125" style="32" customWidth="1"/>
    <col min="2109" max="2109" width="10" style="32" customWidth="1"/>
    <col min="2110" max="2110" width="15.85546875" style="32" customWidth="1"/>
    <col min="2111" max="2111" width="11.42578125" style="32"/>
    <col min="2112" max="2112" width="12.85546875" style="32" bestFit="1" customWidth="1"/>
    <col min="2113" max="2303" width="11.42578125" style="32"/>
    <col min="2304" max="2304" width="8" style="32" customWidth="1"/>
    <col min="2305" max="2306" width="0" style="32" hidden="1" customWidth="1"/>
    <col min="2307" max="2307" width="41" style="32" customWidth="1"/>
    <col min="2308" max="2314" width="0" style="32" hidden="1" customWidth="1"/>
    <col min="2315" max="2315" width="14.28515625" style="32" customWidth="1"/>
    <col min="2316" max="2317" width="0" style="32" hidden="1" customWidth="1"/>
    <col min="2318" max="2318" width="17" style="32" customWidth="1"/>
    <col min="2319" max="2320" width="0" style="32" hidden="1" customWidth="1"/>
    <col min="2321" max="2321" width="14.28515625" style="32" customWidth="1"/>
    <col min="2322" max="2322" width="12.7109375" style="32" customWidth="1"/>
    <col min="2323" max="2323" width="14.140625" style="32" customWidth="1"/>
    <col min="2324" max="2325" width="0" style="32" hidden="1" customWidth="1"/>
    <col min="2326" max="2326" width="13.85546875" style="32" customWidth="1"/>
    <col min="2327" max="2328" width="0" style="32" hidden="1" customWidth="1"/>
    <col min="2329" max="2329" width="19.140625" style="32" customWidth="1"/>
    <col min="2330" max="2330" width="15.7109375" style="32" bestFit="1" customWidth="1"/>
    <col min="2331" max="2332" width="0" style="32" hidden="1" customWidth="1"/>
    <col min="2333" max="2333" width="13" style="32" customWidth="1"/>
    <col min="2334" max="2335" width="0" style="32" hidden="1" customWidth="1"/>
    <col min="2336" max="2336" width="16.5703125" style="32" customWidth="1"/>
    <col min="2337" max="2338" width="0" style="32" hidden="1" customWidth="1"/>
    <col min="2339" max="2339" width="13.85546875" style="32" customWidth="1"/>
    <col min="2340" max="2341" width="0" style="32" hidden="1" customWidth="1"/>
    <col min="2342" max="2342" width="13" style="32" customWidth="1"/>
    <col min="2343" max="2344" width="0" style="32" hidden="1" customWidth="1"/>
    <col min="2345" max="2345" width="14.85546875" style="32" customWidth="1"/>
    <col min="2346" max="2347" width="0" style="32" hidden="1" customWidth="1"/>
    <col min="2348" max="2348" width="13.85546875" style="32" customWidth="1"/>
    <col min="2349" max="2349" width="15.42578125" style="32" bestFit="1" customWidth="1"/>
    <col min="2350" max="2350" width="14" style="32" customWidth="1"/>
    <col min="2351" max="2351" width="46.28515625" style="32" customWidth="1"/>
    <col min="2352" max="2352" width="11.28515625" style="32" customWidth="1"/>
    <col min="2353" max="2364" width="11.42578125" style="32" customWidth="1"/>
    <col min="2365" max="2365" width="10" style="32" customWidth="1"/>
    <col min="2366" max="2366" width="15.85546875" style="32" customWidth="1"/>
    <col min="2367" max="2367" width="11.42578125" style="32"/>
    <col min="2368" max="2368" width="12.85546875" style="32" bestFit="1" customWidth="1"/>
    <col min="2369" max="2559" width="11.42578125" style="32"/>
    <col min="2560" max="2560" width="8" style="32" customWidth="1"/>
    <col min="2561" max="2562" width="0" style="32" hidden="1" customWidth="1"/>
    <col min="2563" max="2563" width="41" style="32" customWidth="1"/>
    <col min="2564" max="2570" width="0" style="32" hidden="1" customWidth="1"/>
    <col min="2571" max="2571" width="14.28515625" style="32" customWidth="1"/>
    <col min="2572" max="2573" width="0" style="32" hidden="1" customWidth="1"/>
    <col min="2574" max="2574" width="17" style="32" customWidth="1"/>
    <col min="2575" max="2576" width="0" style="32" hidden="1" customWidth="1"/>
    <col min="2577" max="2577" width="14.28515625" style="32" customWidth="1"/>
    <col min="2578" max="2578" width="12.7109375" style="32" customWidth="1"/>
    <col min="2579" max="2579" width="14.140625" style="32" customWidth="1"/>
    <col min="2580" max="2581" width="0" style="32" hidden="1" customWidth="1"/>
    <col min="2582" max="2582" width="13.85546875" style="32" customWidth="1"/>
    <col min="2583" max="2584" width="0" style="32" hidden="1" customWidth="1"/>
    <col min="2585" max="2585" width="19.140625" style="32" customWidth="1"/>
    <col min="2586" max="2586" width="15.7109375" style="32" bestFit="1" customWidth="1"/>
    <col min="2587" max="2588" width="0" style="32" hidden="1" customWidth="1"/>
    <col min="2589" max="2589" width="13" style="32" customWidth="1"/>
    <col min="2590" max="2591" width="0" style="32" hidden="1" customWidth="1"/>
    <col min="2592" max="2592" width="16.5703125" style="32" customWidth="1"/>
    <col min="2593" max="2594" width="0" style="32" hidden="1" customWidth="1"/>
    <col min="2595" max="2595" width="13.85546875" style="32" customWidth="1"/>
    <col min="2596" max="2597" width="0" style="32" hidden="1" customWidth="1"/>
    <col min="2598" max="2598" width="13" style="32" customWidth="1"/>
    <col min="2599" max="2600" width="0" style="32" hidden="1" customWidth="1"/>
    <col min="2601" max="2601" width="14.85546875" style="32" customWidth="1"/>
    <col min="2602" max="2603" width="0" style="32" hidden="1" customWidth="1"/>
    <col min="2604" max="2604" width="13.85546875" style="32" customWidth="1"/>
    <col min="2605" max="2605" width="15.42578125" style="32" bestFit="1" customWidth="1"/>
    <col min="2606" max="2606" width="14" style="32" customWidth="1"/>
    <col min="2607" max="2607" width="46.28515625" style="32" customWidth="1"/>
    <col min="2608" max="2608" width="11.28515625" style="32" customWidth="1"/>
    <col min="2609" max="2620" width="11.42578125" style="32" customWidth="1"/>
    <col min="2621" max="2621" width="10" style="32" customWidth="1"/>
    <col min="2622" max="2622" width="15.85546875" style="32" customWidth="1"/>
    <col min="2623" max="2623" width="11.42578125" style="32"/>
    <col min="2624" max="2624" width="12.85546875" style="32" bestFit="1" customWidth="1"/>
    <col min="2625" max="2815" width="11.42578125" style="32"/>
    <col min="2816" max="2816" width="8" style="32" customWidth="1"/>
    <col min="2817" max="2818" width="0" style="32" hidden="1" customWidth="1"/>
    <col min="2819" max="2819" width="41" style="32" customWidth="1"/>
    <col min="2820" max="2826" width="0" style="32" hidden="1" customWidth="1"/>
    <col min="2827" max="2827" width="14.28515625" style="32" customWidth="1"/>
    <col min="2828" max="2829" width="0" style="32" hidden="1" customWidth="1"/>
    <col min="2830" max="2830" width="17" style="32" customWidth="1"/>
    <col min="2831" max="2832" width="0" style="32" hidden="1" customWidth="1"/>
    <col min="2833" max="2833" width="14.28515625" style="32" customWidth="1"/>
    <col min="2834" max="2834" width="12.7109375" style="32" customWidth="1"/>
    <col min="2835" max="2835" width="14.140625" style="32" customWidth="1"/>
    <col min="2836" max="2837" width="0" style="32" hidden="1" customWidth="1"/>
    <col min="2838" max="2838" width="13.85546875" style="32" customWidth="1"/>
    <col min="2839" max="2840" width="0" style="32" hidden="1" customWidth="1"/>
    <col min="2841" max="2841" width="19.140625" style="32" customWidth="1"/>
    <col min="2842" max="2842" width="15.7109375" style="32" bestFit="1" customWidth="1"/>
    <col min="2843" max="2844" width="0" style="32" hidden="1" customWidth="1"/>
    <col min="2845" max="2845" width="13" style="32" customWidth="1"/>
    <col min="2846" max="2847" width="0" style="32" hidden="1" customWidth="1"/>
    <col min="2848" max="2848" width="16.5703125" style="32" customWidth="1"/>
    <col min="2849" max="2850" width="0" style="32" hidden="1" customWidth="1"/>
    <col min="2851" max="2851" width="13.85546875" style="32" customWidth="1"/>
    <col min="2852" max="2853" width="0" style="32" hidden="1" customWidth="1"/>
    <col min="2854" max="2854" width="13" style="32" customWidth="1"/>
    <col min="2855" max="2856" width="0" style="32" hidden="1" customWidth="1"/>
    <col min="2857" max="2857" width="14.85546875" style="32" customWidth="1"/>
    <col min="2858" max="2859" width="0" style="32" hidden="1" customWidth="1"/>
    <col min="2860" max="2860" width="13.85546875" style="32" customWidth="1"/>
    <col min="2861" max="2861" width="15.42578125" style="32" bestFit="1" customWidth="1"/>
    <col min="2862" max="2862" width="14" style="32" customWidth="1"/>
    <col min="2863" max="2863" width="46.28515625" style="32" customWidth="1"/>
    <col min="2864" max="2864" width="11.28515625" style="32" customWidth="1"/>
    <col min="2865" max="2876" width="11.42578125" style="32" customWidth="1"/>
    <col min="2877" max="2877" width="10" style="32" customWidth="1"/>
    <col min="2878" max="2878" width="15.85546875" style="32" customWidth="1"/>
    <col min="2879" max="2879" width="11.42578125" style="32"/>
    <col min="2880" max="2880" width="12.85546875" style="32" bestFit="1" customWidth="1"/>
    <col min="2881" max="3071" width="11.42578125" style="32"/>
    <col min="3072" max="3072" width="8" style="32" customWidth="1"/>
    <col min="3073" max="3074" width="0" style="32" hidden="1" customWidth="1"/>
    <col min="3075" max="3075" width="41" style="32" customWidth="1"/>
    <col min="3076" max="3082" width="0" style="32" hidden="1" customWidth="1"/>
    <col min="3083" max="3083" width="14.28515625" style="32" customWidth="1"/>
    <col min="3084" max="3085" width="0" style="32" hidden="1" customWidth="1"/>
    <col min="3086" max="3086" width="17" style="32" customWidth="1"/>
    <col min="3087" max="3088" width="0" style="32" hidden="1" customWidth="1"/>
    <col min="3089" max="3089" width="14.28515625" style="32" customWidth="1"/>
    <col min="3090" max="3090" width="12.7109375" style="32" customWidth="1"/>
    <col min="3091" max="3091" width="14.140625" style="32" customWidth="1"/>
    <col min="3092" max="3093" width="0" style="32" hidden="1" customWidth="1"/>
    <col min="3094" max="3094" width="13.85546875" style="32" customWidth="1"/>
    <col min="3095" max="3096" width="0" style="32" hidden="1" customWidth="1"/>
    <col min="3097" max="3097" width="19.140625" style="32" customWidth="1"/>
    <col min="3098" max="3098" width="15.7109375" style="32" bestFit="1" customWidth="1"/>
    <col min="3099" max="3100" width="0" style="32" hidden="1" customWidth="1"/>
    <col min="3101" max="3101" width="13" style="32" customWidth="1"/>
    <col min="3102" max="3103" width="0" style="32" hidden="1" customWidth="1"/>
    <col min="3104" max="3104" width="16.5703125" style="32" customWidth="1"/>
    <col min="3105" max="3106" width="0" style="32" hidden="1" customWidth="1"/>
    <col min="3107" max="3107" width="13.85546875" style="32" customWidth="1"/>
    <col min="3108" max="3109" width="0" style="32" hidden="1" customWidth="1"/>
    <col min="3110" max="3110" width="13" style="32" customWidth="1"/>
    <col min="3111" max="3112" width="0" style="32" hidden="1" customWidth="1"/>
    <col min="3113" max="3113" width="14.85546875" style="32" customWidth="1"/>
    <col min="3114" max="3115" width="0" style="32" hidden="1" customWidth="1"/>
    <col min="3116" max="3116" width="13.85546875" style="32" customWidth="1"/>
    <col min="3117" max="3117" width="15.42578125" style="32" bestFit="1" customWidth="1"/>
    <col min="3118" max="3118" width="14" style="32" customWidth="1"/>
    <col min="3119" max="3119" width="46.28515625" style="32" customWidth="1"/>
    <col min="3120" max="3120" width="11.28515625" style="32" customWidth="1"/>
    <col min="3121" max="3132" width="11.42578125" style="32" customWidth="1"/>
    <col min="3133" max="3133" width="10" style="32" customWidth="1"/>
    <col min="3134" max="3134" width="15.85546875" style="32" customWidth="1"/>
    <col min="3135" max="3135" width="11.42578125" style="32"/>
    <col min="3136" max="3136" width="12.85546875" style="32" bestFit="1" customWidth="1"/>
    <col min="3137" max="3327" width="11.42578125" style="32"/>
    <col min="3328" max="3328" width="8" style="32" customWidth="1"/>
    <col min="3329" max="3330" width="0" style="32" hidden="1" customWidth="1"/>
    <col min="3331" max="3331" width="41" style="32" customWidth="1"/>
    <col min="3332" max="3338" width="0" style="32" hidden="1" customWidth="1"/>
    <col min="3339" max="3339" width="14.28515625" style="32" customWidth="1"/>
    <col min="3340" max="3341" width="0" style="32" hidden="1" customWidth="1"/>
    <col min="3342" max="3342" width="17" style="32" customWidth="1"/>
    <col min="3343" max="3344" width="0" style="32" hidden="1" customWidth="1"/>
    <col min="3345" max="3345" width="14.28515625" style="32" customWidth="1"/>
    <col min="3346" max="3346" width="12.7109375" style="32" customWidth="1"/>
    <col min="3347" max="3347" width="14.140625" style="32" customWidth="1"/>
    <col min="3348" max="3349" width="0" style="32" hidden="1" customWidth="1"/>
    <col min="3350" max="3350" width="13.85546875" style="32" customWidth="1"/>
    <col min="3351" max="3352" width="0" style="32" hidden="1" customWidth="1"/>
    <col min="3353" max="3353" width="19.140625" style="32" customWidth="1"/>
    <col min="3354" max="3354" width="15.7109375" style="32" bestFit="1" customWidth="1"/>
    <col min="3355" max="3356" width="0" style="32" hidden="1" customWidth="1"/>
    <col min="3357" max="3357" width="13" style="32" customWidth="1"/>
    <col min="3358" max="3359" width="0" style="32" hidden="1" customWidth="1"/>
    <col min="3360" max="3360" width="16.5703125" style="32" customWidth="1"/>
    <col min="3361" max="3362" width="0" style="32" hidden="1" customWidth="1"/>
    <col min="3363" max="3363" width="13.85546875" style="32" customWidth="1"/>
    <col min="3364" max="3365" width="0" style="32" hidden="1" customWidth="1"/>
    <col min="3366" max="3366" width="13" style="32" customWidth="1"/>
    <col min="3367" max="3368" width="0" style="32" hidden="1" customWidth="1"/>
    <col min="3369" max="3369" width="14.85546875" style="32" customWidth="1"/>
    <col min="3370" max="3371" width="0" style="32" hidden="1" customWidth="1"/>
    <col min="3372" max="3372" width="13.85546875" style="32" customWidth="1"/>
    <col min="3373" max="3373" width="15.42578125" style="32" bestFit="1" customWidth="1"/>
    <col min="3374" max="3374" width="14" style="32" customWidth="1"/>
    <col min="3375" max="3375" width="46.28515625" style="32" customWidth="1"/>
    <col min="3376" max="3376" width="11.28515625" style="32" customWidth="1"/>
    <col min="3377" max="3388" width="11.42578125" style="32" customWidth="1"/>
    <col min="3389" max="3389" width="10" style="32" customWidth="1"/>
    <col min="3390" max="3390" width="15.85546875" style="32" customWidth="1"/>
    <col min="3391" max="3391" width="11.42578125" style="32"/>
    <col min="3392" max="3392" width="12.85546875" style="32" bestFit="1" customWidth="1"/>
    <col min="3393" max="3583" width="11.42578125" style="32"/>
    <col min="3584" max="3584" width="8" style="32" customWidth="1"/>
    <col min="3585" max="3586" width="0" style="32" hidden="1" customWidth="1"/>
    <col min="3587" max="3587" width="41" style="32" customWidth="1"/>
    <col min="3588" max="3594" width="0" style="32" hidden="1" customWidth="1"/>
    <col min="3595" max="3595" width="14.28515625" style="32" customWidth="1"/>
    <col min="3596" max="3597" width="0" style="32" hidden="1" customWidth="1"/>
    <col min="3598" max="3598" width="17" style="32" customWidth="1"/>
    <col min="3599" max="3600" width="0" style="32" hidden="1" customWidth="1"/>
    <col min="3601" max="3601" width="14.28515625" style="32" customWidth="1"/>
    <col min="3602" max="3602" width="12.7109375" style="32" customWidth="1"/>
    <col min="3603" max="3603" width="14.140625" style="32" customWidth="1"/>
    <col min="3604" max="3605" width="0" style="32" hidden="1" customWidth="1"/>
    <col min="3606" max="3606" width="13.85546875" style="32" customWidth="1"/>
    <col min="3607" max="3608" width="0" style="32" hidden="1" customWidth="1"/>
    <col min="3609" max="3609" width="19.140625" style="32" customWidth="1"/>
    <col min="3610" max="3610" width="15.7109375" style="32" bestFit="1" customWidth="1"/>
    <col min="3611" max="3612" width="0" style="32" hidden="1" customWidth="1"/>
    <col min="3613" max="3613" width="13" style="32" customWidth="1"/>
    <col min="3614" max="3615" width="0" style="32" hidden="1" customWidth="1"/>
    <col min="3616" max="3616" width="16.5703125" style="32" customWidth="1"/>
    <col min="3617" max="3618" width="0" style="32" hidden="1" customWidth="1"/>
    <col min="3619" max="3619" width="13.85546875" style="32" customWidth="1"/>
    <col min="3620" max="3621" width="0" style="32" hidden="1" customWidth="1"/>
    <col min="3622" max="3622" width="13" style="32" customWidth="1"/>
    <col min="3623" max="3624" width="0" style="32" hidden="1" customWidth="1"/>
    <col min="3625" max="3625" width="14.85546875" style="32" customWidth="1"/>
    <col min="3626" max="3627" width="0" style="32" hidden="1" customWidth="1"/>
    <col min="3628" max="3628" width="13.85546875" style="32" customWidth="1"/>
    <col min="3629" max="3629" width="15.42578125" style="32" bestFit="1" customWidth="1"/>
    <col min="3630" max="3630" width="14" style="32" customWidth="1"/>
    <col min="3631" max="3631" width="46.28515625" style="32" customWidth="1"/>
    <col min="3632" max="3632" width="11.28515625" style="32" customWidth="1"/>
    <col min="3633" max="3644" width="11.42578125" style="32" customWidth="1"/>
    <col min="3645" max="3645" width="10" style="32" customWidth="1"/>
    <col min="3646" max="3646" width="15.85546875" style="32" customWidth="1"/>
    <col min="3647" max="3647" width="11.42578125" style="32"/>
    <col min="3648" max="3648" width="12.85546875" style="32" bestFit="1" customWidth="1"/>
    <col min="3649" max="3839" width="11.42578125" style="32"/>
    <col min="3840" max="3840" width="8" style="32" customWidth="1"/>
    <col min="3841" max="3842" width="0" style="32" hidden="1" customWidth="1"/>
    <col min="3843" max="3843" width="41" style="32" customWidth="1"/>
    <col min="3844" max="3850" width="0" style="32" hidden="1" customWidth="1"/>
    <col min="3851" max="3851" width="14.28515625" style="32" customWidth="1"/>
    <col min="3852" max="3853" width="0" style="32" hidden="1" customWidth="1"/>
    <col min="3854" max="3854" width="17" style="32" customWidth="1"/>
    <col min="3855" max="3856" width="0" style="32" hidden="1" customWidth="1"/>
    <col min="3857" max="3857" width="14.28515625" style="32" customWidth="1"/>
    <col min="3858" max="3858" width="12.7109375" style="32" customWidth="1"/>
    <col min="3859" max="3859" width="14.140625" style="32" customWidth="1"/>
    <col min="3860" max="3861" width="0" style="32" hidden="1" customWidth="1"/>
    <col min="3862" max="3862" width="13.85546875" style="32" customWidth="1"/>
    <col min="3863" max="3864" width="0" style="32" hidden="1" customWidth="1"/>
    <col min="3865" max="3865" width="19.140625" style="32" customWidth="1"/>
    <col min="3866" max="3866" width="15.7109375" style="32" bestFit="1" customWidth="1"/>
    <col min="3867" max="3868" width="0" style="32" hidden="1" customWidth="1"/>
    <col min="3869" max="3869" width="13" style="32" customWidth="1"/>
    <col min="3870" max="3871" width="0" style="32" hidden="1" customWidth="1"/>
    <col min="3872" max="3872" width="16.5703125" style="32" customWidth="1"/>
    <col min="3873" max="3874" width="0" style="32" hidden="1" customWidth="1"/>
    <col min="3875" max="3875" width="13.85546875" style="32" customWidth="1"/>
    <col min="3876" max="3877" width="0" style="32" hidden="1" customWidth="1"/>
    <col min="3878" max="3878" width="13" style="32" customWidth="1"/>
    <col min="3879" max="3880" width="0" style="32" hidden="1" customWidth="1"/>
    <col min="3881" max="3881" width="14.85546875" style="32" customWidth="1"/>
    <col min="3882" max="3883" width="0" style="32" hidden="1" customWidth="1"/>
    <col min="3884" max="3884" width="13.85546875" style="32" customWidth="1"/>
    <col min="3885" max="3885" width="15.42578125" style="32" bestFit="1" customWidth="1"/>
    <col min="3886" max="3886" width="14" style="32" customWidth="1"/>
    <col min="3887" max="3887" width="46.28515625" style="32" customWidth="1"/>
    <col min="3888" max="3888" width="11.28515625" style="32" customWidth="1"/>
    <col min="3889" max="3900" width="11.42578125" style="32" customWidth="1"/>
    <col min="3901" max="3901" width="10" style="32" customWidth="1"/>
    <col min="3902" max="3902" width="15.85546875" style="32" customWidth="1"/>
    <col min="3903" max="3903" width="11.42578125" style="32"/>
    <col min="3904" max="3904" width="12.85546875" style="32" bestFit="1" customWidth="1"/>
    <col min="3905" max="4095" width="11.42578125" style="32"/>
    <col min="4096" max="4096" width="8" style="32" customWidth="1"/>
    <col min="4097" max="4098" width="0" style="32" hidden="1" customWidth="1"/>
    <col min="4099" max="4099" width="41" style="32" customWidth="1"/>
    <col min="4100" max="4106" width="0" style="32" hidden="1" customWidth="1"/>
    <col min="4107" max="4107" width="14.28515625" style="32" customWidth="1"/>
    <col min="4108" max="4109" width="0" style="32" hidden="1" customWidth="1"/>
    <col min="4110" max="4110" width="17" style="32" customWidth="1"/>
    <col min="4111" max="4112" width="0" style="32" hidden="1" customWidth="1"/>
    <col min="4113" max="4113" width="14.28515625" style="32" customWidth="1"/>
    <col min="4114" max="4114" width="12.7109375" style="32" customWidth="1"/>
    <col min="4115" max="4115" width="14.140625" style="32" customWidth="1"/>
    <col min="4116" max="4117" width="0" style="32" hidden="1" customWidth="1"/>
    <col min="4118" max="4118" width="13.85546875" style="32" customWidth="1"/>
    <col min="4119" max="4120" width="0" style="32" hidden="1" customWidth="1"/>
    <col min="4121" max="4121" width="19.140625" style="32" customWidth="1"/>
    <col min="4122" max="4122" width="15.7109375" style="32" bestFit="1" customWidth="1"/>
    <col min="4123" max="4124" width="0" style="32" hidden="1" customWidth="1"/>
    <col min="4125" max="4125" width="13" style="32" customWidth="1"/>
    <col min="4126" max="4127" width="0" style="32" hidden="1" customWidth="1"/>
    <col min="4128" max="4128" width="16.5703125" style="32" customWidth="1"/>
    <col min="4129" max="4130" width="0" style="32" hidden="1" customWidth="1"/>
    <col min="4131" max="4131" width="13.85546875" style="32" customWidth="1"/>
    <col min="4132" max="4133" width="0" style="32" hidden="1" customWidth="1"/>
    <col min="4134" max="4134" width="13" style="32" customWidth="1"/>
    <col min="4135" max="4136" width="0" style="32" hidden="1" customWidth="1"/>
    <col min="4137" max="4137" width="14.85546875" style="32" customWidth="1"/>
    <col min="4138" max="4139" width="0" style="32" hidden="1" customWidth="1"/>
    <col min="4140" max="4140" width="13.85546875" style="32" customWidth="1"/>
    <col min="4141" max="4141" width="15.42578125" style="32" bestFit="1" customWidth="1"/>
    <col min="4142" max="4142" width="14" style="32" customWidth="1"/>
    <col min="4143" max="4143" width="46.28515625" style="32" customWidth="1"/>
    <col min="4144" max="4144" width="11.28515625" style="32" customWidth="1"/>
    <col min="4145" max="4156" width="11.42578125" style="32" customWidth="1"/>
    <col min="4157" max="4157" width="10" style="32" customWidth="1"/>
    <col min="4158" max="4158" width="15.85546875" style="32" customWidth="1"/>
    <col min="4159" max="4159" width="11.42578125" style="32"/>
    <col min="4160" max="4160" width="12.85546875" style="32" bestFit="1" customWidth="1"/>
    <col min="4161" max="4351" width="11.42578125" style="32"/>
    <col min="4352" max="4352" width="8" style="32" customWidth="1"/>
    <col min="4353" max="4354" width="0" style="32" hidden="1" customWidth="1"/>
    <col min="4355" max="4355" width="41" style="32" customWidth="1"/>
    <col min="4356" max="4362" width="0" style="32" hidden="1" customWidth="1"/>
    <col min="4363" max="4363" width="14.28515625" style="32" customWidth="1"/>
    <col min="4364" max="4365" width="0" style="32" hidden="1" customWidth="1"/>
    <col min="4366" max="4366" width="17" style="32" customWidth="1"/>
    <col min="4367" max="4368" width="0" style="32" hidden="1" customWidth="1"/>
    <col min="4369" max="4369" width="14.28515625" style="32" customWidth="1"/>
    <col min="4370" max="4370" width="12.7109375" style="32" customWidth="1"/>
    <col min="4371" max="4371" width="14.140625" style="32" customWidth="1"/>
    <col min="4372" max="4373" width="0" style="32" hidden="1" customWidth="1"/>
    <col min="4374" max="4374" width="13.85546875" style="32" customWidth="1"/>
    <col min="4375" max="4376" width="0" style="32" hidden="1" customWidth="1"/>
    <col min="4377" max="4377" width="19.140625" style="32" customWidth="1"/>
    <col min="4378" max="4378" width="15.7109375" style="32" bestFit="1" customWidth="1"/>
    <col min="4379" max="4380" width="0" style="32" hidden="1" customWidth="1"/>
    <col min="4381" max="4381" width="13" style="32" customWidth="1"/>
    <col min="4382" max="4383" width="0" style="32" hidden="1" customWidth="1"/>
    <col min="4384" max="4384" width="16.5703125" style="32" customWidth="1"/>
    <col min="4385" max="4386" width="0" style="32" hidden="1" customWidth="1"/>
    <col min="4387" max="4387" width="13.85546875" style="32" customWidth="1"/>
    <col min="4388" max="4389" width="0" style="32" hidden="1" customWidth="1"/>
    <col min="4390" max="4390" width="13" style="32" customWidth="1"/>
    <col min="4391" max="4392" width="0" style="32" hidden="1" customWidth="1"/>
    <col min="4393" max="4393" width="14.85546875" style="32" customWidth="1"/>
    <col min="4394" max="4395" width="0" style="32" hidden="1" customWidth="1"/>
    <col min="4396" max="4396" width="13.85546875" style="32" customWidth="1"/>
    <col min="4397" max="4397" width="15.42578125" style="32" bestFit="1" customWidth="1"/>
    <col min="4398" max="4398" width="14" style="32" customWidth="1"/>
    <col min="4399" max="4399" width="46.28515625" style="32" customWidth="1"/>
    <col min="4400" max="4400" width="11.28515625" style="32" customWidth="1"/>
    <col min="4401" max="4412" width="11.42578125" style="32" customWidth="1"/>
    <col min="4413" max="4413" width="10" style="32" customWidth="1"/>
    <col min="4414" max="4414" width="15.85546875" style="32" customWidth="1"/>
    <col min="4415" max="4415" width="11.42578125" style="32"/>
    <col min="4416" max="4416" width="12.85546875" style="32" bestFit="1" customWidth="1"/>
    <col min="4417" max="4607" width="11.42578125" style="32"/>
    <col min="4608" max="4608" width="8" style="32" customWidth="1"/>
    <col min="4609" max="4610" width="0" style="32" hidden="1" customWidth="1"/>
    <col min="4611" max="4611" width="41" style="32" customWidth="1"/>
    <col min="4612" max="4618" width="0" style="32" hidden="1" customWidth="1"/>
    <col min="4619" max="4619" width="14.28515625" style="32" customWidth="1"/>
    <col min="4620" max="4621" width="0" style="32" hidden="1" customWidth="1"/>
    <col min="4622" max="4622" width="17" style="32" customWidth="1"/>
    <col min="4623" max="4624" width="0" style="32" hidden="1" customWidth="1"/>
    <col min="4625" max="4625" width="14.28515625" style="32" customWidth="1"/>
    <col min="4626" max="4626" width="12.7109375" style="32" customWidth="1"/>
    <col min="4627" max="4627" width="14.140625" style="32" customWidth="1"/>
    <col min="4628" max="4629" width="0" style="32" hidden="1" customWidth="1"/>
    <col min="4630" max="4630" width="13.85546875" style="32" customWidth="1"/>
    <col min="4631" max="4632" width="0" style="32" hidden="1" customWidth="1"/>
    <col min="4633" max="4633" width="19.140625" style="32" customWidth="1"/>
    <col min="4634" max="4634" width="15.7109375" style="32" bestFit="1" customWidth="1"/>
    <col min="4635" max="4636" width="0" style="32" hidden="1" customWidth="1"/>
    <col min="4637" max="4637" width="13" style="32" customWidth="1"/>
    <col min="4638" max="4639" width="0" style="32" hidden="1" customWidth="1"/>
    <col min="4640" max="4640" width="16.5703125" style="32" customWidth="1"/>
    <col min="4641" max="4642" width="0" style="32" hidden="1" customWidth="1"/>
    <col min="4643" max="4643" width="13.85546875" style="32" customWidth="1"/>
    <col min="4644" max="4645" width="0" style="32" hidden="1" customWidth="1"/>
    <col min="4646" max="4646" width="13" style="32" customWidth="1"/>
    <col min="4647" max="4648" width="0" style="32" hidden="1" customWidth="1"/>
    <col min="4649" max="4649" width="14.85546875" style="32" customWidth="1"/>
    <col min="4650" max="4651" width="0" style="32" hidden="1" customWidth="1"/>
    <col min="4652" max="4652" width="13.85546875" style="32" customWidth="1"/>
    <col min="4653" max="4653" width="15.42578125" style="32" bestFit="1" customWidth="1"/>
    <col min="4654" max="4654" width="14" style="32" customWidth="1"/>
    <col min="4655" max="4655" width="46.28515625" style="32" customWidth="1"/>
    <col min="4656" max="4656" width="11.28515625" style="32" customWidth="1"/>
    <col min="4657" max="4668" width="11.42578125" style="32" customWidth="1"/>
    <col min="4669" max="4669" width="10" style="32" customWidth="1"/>
    <col min="4670" max="4670" width="15.85546875" style="32" customWidth="1"/>
    <col min="4671" max="4671" width="11.42578125" style="32"/>
    <col min="4672" max="4672" width="12.85546875" style="32" bestFit="1" customWidth="1"/>
    <col min="4673" max="4863" width="11.42578125" style="32"/>
    <col min="4864" max="4864" width="8" style="32" customWidth="1"/>
    <col min="4865" max="4866" width="0" style="32" hidden="1" customWidth="1"/>
    <col min="4867" max="4867" width="41" style="32" customWidth="1"/>
    <col min="4868" max="4874" width="0" style="32" hidden="1" customWidth="1"/>
    <col min="4875" max="4875" width="14.28515625" style="32" customWidth="1"/>
    <col min="4876" max="4877" width="0" style="32" hidden="1" customWidth="1"/>
    <col min="4878" max="4878" width="17" style="32" customWidth="1"/>
    <col min="4879" max="4880" width="0" style="32" hidden="1" customWidth="1"/>
    <col min="4881" max="4881" width="14.28515625" style="32" customWidth="1"/>
    <col min="4882" max="4882" width="12.7109375" style="32" customWidth="1"/>
    <col min="4883" max="4883" width="14.140625" style="32" customWidth="1"/>
    <col min="4884" max="4885" width="0" style="32" hidden="1" customWidth="1"/>
    <col min="4886" max="4886" width="13.85546875" style="32" customWidth="1"/>
    <col min="4887" max="4888" width="0" style="32" hidden="1" customWidth="1"/>
    <col min="4889" max="4889" width="19.140625" style="32" customWidth="1"/>
    <col min="4890" max="4890" width="15.7109375" style="32" bestFit="1" customWidth="1"/>
    <col min="4891" max="4892" width="0" style="32" hidden="1" customWidth="1"/>
    <col min="4893" max="4893" width="13" style="32" customWidth="1"/>
    <col min="4894" max="4895" width="0" style="32" hidden="1" customWidth="1"/>
    <col min="4896" max="4896" width="16.5703125" style="32" customWidth="1"/>
    <col min="4897" max="4898" width="0" style="32" hidden="1" customWidth="1"/>
    <col min="4899" max="4899" width="13.85546875" style="32" customWidth="1"/>
    <col min="4900" max="4901" width="0" style="32" hidden="1" customWidth="1"/>
    <col min="4902" max="4902" width="13" style="32" customWidth="1"/>
    <col min="4903" max="4904" width="0" style="32" hidden="1" customWidth="1"/>
    <col min="4905" max="4905" width="14.85546875" style="32" customWidth="1"/>
    <col min="4906" max="4907" width="0" style="32" hidden="1" customWidth="1"/>
    <col min="4908" max="4908" width="13.85546875" style="32" customWidth="1"/>
    <col min="4909" max="4909" width="15.42578125" style="32" bestFit="1" customWidth="1"/>
    <col min="4910" max="4910" width="14" style="32" customWidth="1"/>
    <col min="4911" max="4911" width="46.28515625" style="32" customWidth="1"/>
    <col min="4912" max="4912" width="11.28515625" style="32" customWidth="1"/>
    <col min="4913" max="4924" width="11.42578125" style="32" customWidth="1"/>
    <col min="4925" max="4925" width="10" style="32" customWidth="1"/>
    <col min="4926" max="4926" width="15.85546875" style="32" customWidth="1"/>
    <col min="4927" max="4927" width="11.42578125" style="32"/>
    <col min="4928" max="4928" width="12.85546875" style="32" bestFit="1" customWidth="1"/>
    <col min="4929" max="5119" width="11.42578125" style="32"/>
    <col min="5120" max="5120" width="8" style="32" customWidth="1"/>
    <col min="5121" max="5122" width="0" style="32" hidden="1" customWidth="1"/>
    <col min="5123" max="5123" width="41" style="32" customWidth="1"/>
    <col min="5124" max="5130" width="0" style="32" hidden="1" customWidth="1"/>
    <col min="5131" max="5131" width="14.28515625" style="32" customWidth="1"/>
    <col min="5132" max="5133" width="0" style="32" hidden="1" customWidth="1"/>
    <col min="5134" max="5134" width="17" style="32" customWidth="1"/>
    <col min="5135" max="5136" width="0" style="32" hidden="1" customWidth="1"/>
    <col min="5137" max="5137" width="14.28515625" style="32" customWidth="1"/>
    <col min="5138" max="5138" width="12.7109375" style="32" customWidth="1"/>
    <col min="5139" max="5139" width="14.140625" style="32" customWidth="1"/>
    <col min="5140" max="5141" width="0" style="32" hidden="1" customWidth="1"/>
    <col min="5142" max="5142" width="13.85546875" style="32" customWidth="1"/>
    <col min="5143" max="5144" width="0" style="32" hidden="1" customWidth="1"/>
    <col min="5145" max="5145" width="19.140625" style="32" customWidth="1"/>
    <col min="5146" max="5146" width="15.7109375" style="32" bestFit="1" customWidth="1"/>
    <col min="5147" max="5148" width="0" style="32" hidden="1" customWidth="1"/>
    <col min="5149" max="5149" width="13" style="32" customWidth="1"/>
    <col min="5150" max="5151" width="0" style="32" hidden="1" customWidth="1"/>
    <col min="5152" max="5152" width="16.5703125" style="32" customWidth="1"/>
    <col min="5153" max="5154" width="0" style="32" hidden="1" customWidth="1"/>
    <col min="5155" max="5155" width="13.85546875" style="32" customWidth="1"/>
    <col min="5156" max="5157" width="0" style="32" hidden="1" customWidth="1"/>
    <col min="5158" max="5158" width="13" style="32" customWidth="1"/>
    <col min="5159" max="5160" width="0" style="32" hidden="1" customWidth="1"/>
    <col min="5161" max="5161" width="14.85546875" style="32" customWidth="1"/>
    <col min="5162" max="5163" width="0" style="32" hidden="1" customWidth="1"/>
    <col min="5164" max="5164" width="13.85546875" style="32" customWidth="1"/>
    <col min="5165" max="5165" width="15.42578125" style="32" bestFit="1" customWidth="1"/>
    <col min="5166" max="5166" width="14" style="32" customWidth="1"/>
    <col min="5167" max="5167" width="46.28515625" style="32" customWidth="1"/>
    <col min="5168" max="5168" width="11.28515625" style="32" customWidth="1"/>
    <col min="5169" max="5180" width="11.42578125" style="32" customWidth="1"/>
    <col min="5181" max="5181" width="10" style="32" customWidth="1"/>
    <col min="5182" max="5182" width="15.85546875" style="32" customWidth="1"/>
    <col min="5183" max="5183" width="11.42578125" style="32"/>
    <col min="5184" max="5184" width="12.85546875" style="32" bestFit="1" customWidth="1"/>
    <col min="5185" max="5375" width="11.42578125" style="32"/>
    <col min="5376" max="5376" width="8" style="32" customWidth="1"/>
    <col min="5377" max="5378" width="0" style="32" hidden="1" customWidth="1"/>
    <col min="5379" max="5379" width="41" style="32" customWidth="1"/>
    <col min="5380" max="5386" width="0" style="32" hidden="1" customWidth="1"/>
    <col min="5387" max="5387" width="14.28515625" style="32" customWidth="1"/>
    <col min="5388" max="5389" width="0" style="32" hidden="1" customWidth="1"/>
    <col min="5390" max="5390" width="17" style="32" customWidth="1"/>
    <col min="5391" max="5392" width="0" style="32" hidden="1" customWidth="1"/>
    <col min="5393" max="5393" width="14.28515625" style="32" customWidth="1"/>
    <col min="5394" max="5394" width="12.7109375" style="32" customWidth="1"/>
    <col min="5395" max="5395" width="14.140625" style="32" customWidth="1"/>
    <col min="5396" max="5397" width="0" style="32" hidden="1" customWidth="1"/>
    <col min="5398" max="5398" width="13.85546875" style="32" customWidth="1"/>
    <col min="5399" max="5400" width="0" style="32" hidden="1" customWidth="1"/>
    <col min="5401" max="5401" width="19.140625" style="32" customWidth="1"/>
    <col min="5402" max="5402" width="15.7109375" style="32" bestFit="1" customWidth="1"/>
    <col min="5403" max="5404" width="0" style="32" hidden="1" customWidth="1"/>
    <col min="5405" max="5405" width="13" style="32" customWidth="1"/>
    <col min="5406" max="5407" width="0" style="32" hidden="1" customWidth="1"/>
    <col min="5408" max="5408" width="16.5703125" style="32" customWidth="1"/>
    <col min="5409" max="5410" width="0" style="32" hidden="1" customWidth="1"/>
    <col min="5411" max="5411" width="13.85546875" style="32" customWidth="1"/>
    <col min="5412" max="5413" width="0" style="32" hidden="1" customWidth="1"/>
    <col min="5414" max="5414" width="13" style="32" customWidth="1"/>
    <col min="5415" max="5416" width="0" style="32" hidden="1" customWidth="1"/>
    <col min="5417" max="5417" width="14.85546875" style="32" customWidth="1"/>
    <col min="5418" max="5419" width="0" style="32" hidden="1" customWidth="1"/>
    <col min="5420" max="5420" width="13.85546875" style="32" customWidth="1"/>
    <col min="5421" max="5421" width="15.42578125" style="32" bestFit="1" customWidth="1"/>
    <col min="5422" max="5422" width="14" style="32" customWidth="1"/>
    <col min="5423" max="5423" width="46.28515625" style="32" customWidth="1"/>
    <col min="5424" max="5424" width="11.28515625" style="32" customWidth="1"/>
    <col min="5425" max="5436" width="11.42578125" style="32" customWidth="1"/>
    <col min="5437" max="5437" width="10" style="32" customWidth="1"/>
    <col min="5438" max="5438" width="15.85546875" style="32" customWidth="1"/>
    <col min="5439" max="5439" width="11.42578125" style="32"/>
    <col min="5440" max="5440" width="12.85546875" style="32" bestFit="1" customWidth="1"/>
    <col min="5441" max="5631" width="11.42578125" style="32"/>
    <col min="5632" max="5632" width="8" style="32" customWidth="1"/>
    <col min="5633" max="5634" width="0" style="32" hidden="1" customWidth="1"/>
    <col min="5635" max="5635" width="41" style="32" customWidth="1"/>
    <col min="5636" max="5642" width="0" style="32" hidden="1" customWidth="1"/>
    <col min="5643" max="5643" width="14.28515625" style="32" customWidth="1"/>
    <col min="5644" max="5645" width="0" style="32" hidden="1" customWidth="1"/>
    <col min="5646" max="5646" width="17" style="32" customWidth="1"/>
    <col min="5647" max="5648" width="0" style="32" hidden="1" customWidth="1"/>
    <col min="5649" max="5649" width="14.28515625" style="32" customWidth="1"/>
    <col min="5650" max="5650" width="12.7109375" style="32" customWidth="1"/>
    <col min="5651" max="5651" width="14.140625" style="32" customWidth="1"/>
    <col min="5652" max="5653" width="0" style="32" hidden="1" customWidth="1"/>
    <col min="5654" max="5654" width="13.85546875" style="32" customWidth="1"/>
    <col min="5655" max="5656" width="0" style="32" hidden="1" customWidth="1"/>
    <col min="5657" max="5657" width="19.140625" style="32" customWidth="1"/>
    <col min="5658" max="5658" width="15.7109375" style="32" bestFit="1" customWidth="1"/>
    <col min="5659" max="5660" width="0" style="32" hidden="1" customWidth="1"/>
    <col min="5661" max="5661" width="13" style="32" customWidth="1"/>
    <col min="5662" max="5663" width="0" style="32" hidden="1" customWidth="1"/>
    <col min="5664" max="5664" width="16.5703125" style="32" customWidth="1"/>
    <col min="5665" max="5666" width="0" style="32" hidden="1" customWidth="1"/>
    <col min="5667" max="5667" width="13.85546875" style="32" customWidth="1"/>
    <col min="5668" max="5669" width="0" style="32" hidden="1" customWidth="1"/>
    <col min="5670" max="5670" width="13" style="32" customWidth="1"/>
    <col min="5671" max="5672" width="0" style="32" hidden="1" customWidth="1"/>
    <col min="5673" max="5673" width="14.85546875" style="32" customWidth="1"/>
    <col min="5674" max="5675" width="0" style="32" hidden="1" customWidth="1"/>
    <col min="5676" max="5676" width="13.85546875" style="32" customWidth="1"/>
    <col min="5677" max="5677" width="15.42578125" style="32" bestFit="1" customWidth="1"/>
    <col min="5678" max="5678" width="14" style="32" customWidth="1"/>
    <col min="5679" max="5679" width="46.28515625" style="32" customWidth="1"/>
    <col min="5680" max="5680" width="11.28515625" style="32" customWidth="1"/>
    <col min="5681" max="5692" width="11.42578125" style="32" customWidth="1"/>
    <col min="5693" max="5693" width="10" style="32" customWidth="1"/>
    <col min="5694" max="5694" width="15.85546875" style="32" customWidth="1"/>
    <col min="5695" max="5695" width="11.42578125" style="32"/>
    <col min="5696" max="5696" width="12.85546875" style="32" bestFit="1" customWidth="1"/>
    <col min="5697" max="5887" width="11.42578125" style="32"/>
    <col min="5888" max="5888" width="8" style="32" customWidth="1"/>
    <col min="5889" max="5890" width="0" style="32" hidden="1" customWidth="1"/>
    <col min="5891" max="5891" width="41" style="32" customWidth="1"/>
    <col min="5892" max="5898" width="0" style="32" hidden="1" customWidth="1"/>
    <col min="5899" max="5899" width="14.28515625" style="32" customWidth="1"/>
    <col min="5900" max="5901" width="0" style="32" hidden="1" customWidth="1"/>
    <col min="5902" max="5902" width="17" style="32" customWidth="1"/>
    <col min="5903" max="5904" width="0" style="32" hidden="1" customWidth="1"/>
    <col min="5905" max="5905" width="14.28515625" style="32" customWidth="1"/>
    <col min="5906" max="5906" width="12.7109375" style="32" customWidth="1"/>
    <col min="5907" max="5907" width="14.140625" style="32" customWidth="1"/>
    <col min="5908" max="5909" width="0" style="32" hidden="1" customWidth="1"/>
    <col min="5910" max="5910" width="13.85546875" style="32" customWidth="1"/>
    <col min="5911" max="5912" width="0" style="32" hidden="1" customWidth="1"/>
    <col min="5913" max="5913" width="19.140625" style="32" customWidth="1"/>
    <col min="5914" max="5914" width="15.7109375" style="32" bestFit="1" customWidth="1"/>
    <col min="5915" max="5916" width="0" style="32" hidden="1" customWidth="1"/>
    <col min="5917" max="5917" width="13" style="32" customWidth="1"/>
    <col min="5918" max="5919" width="0" style="32" hidden="1" customWidth="1"/>
    <col min="5920" max="5920" width="16.5703125" style="32" customWidth="1"/>
    <col min="5921" max="5922" width="0" style="32" hidden="1" customWidth="1"/>
    <col min="5923" max="5923" width="13.85546875" style="32" customWidth="1"/>
    <col min="5924" max="5925" width="0" style="32" hidden="1" customWidth="1"/>
    <col min="5926" max="5926" width="13" style="32" customWidth="1"/>
    <col min="5927" max="5928" width="0" style="32" hidden="1" customWidth="1"/>
    <col min="5929" max="5929" width="14.85546875" style="32" customWidth="1"/>
    <col min="5930" max="5931" width="0" style="32" hidden="1" customWidth="1"/>
    <col min="5932" max="5932" width="13.85546875" style="32" customWidth="1"/>
    <col min="5933" max="5933" width="15.42578125" style="32" bestFit="1" customWidth="1"/>
    <col min="5934" max="5934" width="14" style="32" customWidth="1"/>
    <col min="5935" max="5935" width="46.28515625" style="32" customWidth="1"/>
    <col min="5936" max="5936" width="11.28515625" style="32" customWidth="1"/>
    <col min="5937" max="5948" width="11.42578125" style="32" customWidth="1"/>
    <col min="5949" max="5949" width="10" style="32" customWidth="1"/>
    <col min="5950" max="5950" width="15.85546875" style="32" customWidth="1"/>
    <col min="5951" max="5951" width="11.42578125" style="32"/>
    <col min="5952" max="5952" width="12.85546875" style="32" bestFit="1" customWidth="1"/>
    <col min="5953" max="6143" width="11.42578125" style="32"/>
    <col min="6144" max="6144" width="8" style="32" customWidth="1"/>
    <col min="6145" max="6146" width="0" style="32" hidden="1" customWidth="1"/>
    <col min="6147" max="6147" width="41" style="32" customWidth="1"/>
    <col min="6148" max="6154" width="0" style="32" hidden="1" customWidth="1"/>
    <col min="6155" max="6155" width="14.28515625" style="32" customWidth="1"/>
    <col min="6156" max="6157" width="0" style="32" hidden="1" customWidth="1"/>
    <col min="6158" max="6158" width="17" style="32" customWidth="1"/>
    <col min="6159" max="6160" width="0" style="32" hidden="1" customWidth="1"/>
    <col min="6161" max="6161" width="14.28515625" style="32" customWidth="1"/>
    <col min="6162" max="6162" width="12.7109375" style="32" customWidth="1"/>
    <col min="6163" max="6163" width="14.140625" style="32" customWidth="1"/>
    <col min="6164" max="6165" width="0" style="32" hidden="1" customWidth="1"/>
    <col min="6166" max="6166" width="13.85546875" style="32" customWidth="1"/>
    <col min="6167" max="6168" width="0" style="32" hidden="1" customWidth="1"/>
    <col min="6169" max="6169" width="19.140625" style="32" customWidth="1"/>
    <col min="6170" max="6170" width="15.7109375" style="32" bestFit="1" customWidth="1"/>
    <col min="6171" max="6172" width="0" style="32" hidden="1" customWidth="1"/>
    <col min="6173" max="6173" width="13" style="32" customWidth="1"/>
    <col min="6174" max="6175" width="0" style="32" hidden="1" customWidth="1"/>
    <col min="6176" max="6176" width="16.5703125" style="32" customWidth="1"/>
    <col min="6177" max="6178" width="0" style="32" hidden="1" customWidth="1"/>
    <col min="6179" max="6179" width="13.85546875" style="32" customWidth="1"/>
    <col min="6180" max="6181" width="0" style="32" hidden="1" customWidth="1"/>
    <col min="6182" max="6182" width="13" style="32" customWidth="1"/>
    <col min="6183" max="6184" width="0" style="32" hidden="1" customWidth="1"/>
    <col min="6185" max="6185" width="14.85546875" style="32" customWidth="1"/>
    <col min="6186" max="6187" width="0" style="32" hidden="1" customWidth="1"/>
    <col min="6188" max="6188" width="13.85546875" style="32" customWidth="1"/>
    <col min="6189" max="6189" width="15.42578125" style="32" bestFit="1" customWidth="1"/>
    <col min="6190" max="6190" width="14" style="32" customWidth="1"/>
    <col min="6191" max="6191" width="46.28515625" style="32" customWidth="1"/>
    <col min="6192" max="6192" width="11.28515625" style="32" customWidth="1"/>
    <col min="6193" max="6204" width="11.42578125" style="32" customWidth="1"/>
    <col min="6205" max="6205" width="10" style="32" customWidth="1"/>
    <col min="6206" max="6206" width="15.85546875" style="32" customWidth="1"/>
    <col min="6207" max="6207" width="11.42578125" style="32"/>
    <col min="6208" max="6208" width="12.85546875" style="32" bestFit="1" customWidth="1"/>
    <col min="6209" max="6399" width="11.42578125" style="32"/>
    <col min="6400" max="6400" width="8" style="32" customWidth="1"/>
    <col min="6401" max="6402" width="0" style="32" hidden="1" customWidth="1"/>
    <col min="6403" max="6403" width="41" style="32" customWidth="1"/>
    <col min="6404" max="6410" width="0" style="32" hidden="1" customWidth="1"/>
    <col min="6411" max="6411" width="14.28515625" style="32" customWidth="1"/>
    <col min="6412" max="6413" width="0" style="32" hidden="1" customWidth="1"/>
    <col min="6414" max="6414" width="17" style="32" customWidth="1"/>
    <col min="6415" max="6416" width="0" style="32" hidden="1" customWidth="1"/>
    <col min="6417" max="6417" width="14.28515625" style="32" customWidth="1"/>
    <col min="6418" max="6418" width="12.7109375" style="32" customWidth="1"/>
    <col min="6419" max="6419" width="14.140625" style="32" customWidth="1"/>
    <col min="6420" max="6421" width="0" style="32" hidden="1" customWidth="1"/>
    <col min="6422" max="6422" width="13.85546875" style="32" customWidth="1"/>
    <col min="6423" max="6424" width="0" style="32" hidden="1" customWidth="1"/>
    <col min="6425" max="6425" width="19.140625" style="32" customWidth="1"/>
    <col min="6426" max="6426" width="15.7109375" style="32" bestFit="1" customWidth="1"/>
    <col min="6427" max="6428" width="0" style="32" hidden="1" customWidth="1"/>
    <col min="6429" max="6429" width="13" style="32" customWidth="1"/>
    <col min="6430" max="6431" width="0" style="32" hidden="1" customWidth="1"/>
    <col min="6432" max="6432" width="16.5703125" style="32" customWidth="1"/>
    <col min="6433" max="6434" width="0" style="32" hidden="1" customWidth="1"/>
    <col min="6435" max="6435" width="13.85546875" style="32" customWidth="1"/>
    <col min="6436" max="6437" width="0" style="32" hidden="1" customWidth="1"/>
    <col min="6438" max="6438" width="13" style="32" customWidth="1"/>
    <col min="6439" max="6440" width="0" style="32" hidden="1" customWidth="1"/>
    <col min="6441" max="6441" width="14.85546875" style="32" customWidth="1"/>
    <col min="6442" max="6443" width="0" style="32" hidden="1" customWidth="1"/>
    <col min="6444" max="6444" width="13.85546875" style="32" customWidth="1"/>
    <col min="6445" max="6445" width="15.42578125" style="32" bestFit="1" customWidth="1"/>
    <col min="6446" max="6446" width="14" style="32" customWidth="1"/>
    <col min="6447" max="6447" width="46.28515625" style="32" customWidth="1"/>
    <col min="6448" max="6448" width="11.28515625" style="32" customWidth="1"/>
    <col min="6449" max="6460" width="11.42578125" style="32" customWidth="1"/>
    <col min="6461" max="6461" width="10" style="32" customWidth="1"/>
    <col min="6462" max="6462" width="15.85546875" style="32" customWidth="1"/>
    <col min="6463" max="6463" width="11.42578125" style="32"/>
    <col min="6464" max="6464" width="12.85546875" style="32" bestFit="1" customWidth="1"/>
    <col min="6465" max="6655" width="11.42578125" style="32"/>
    <col min="6656" max="6656" width="8" style="32" customWidth="1"/>
    <col min="6657" max="6658" width="0" style="32" hidden="1" customWidth="1"/>
    <col min="6659" max="6659" width="41" style="32" customWidth="1"/>
    <col min="6660" max="6666" width="0" style="32" hidden="1" customWidth="1"/>
    <col min="6667" max="6667" width="14.28515625" style="32" customWidth="1"/>
    <col min="6668" max="6669" width="0" style="32" hidden="1" customWidth="1"/>
    <col min="6670" max="6670" width="17" style="32" customWidth="1"/>
    <col min="6671" max="6672" width="0" style="32" hidden="1" customWidth="1"/>
    <col min="6673" max="6673" width="14.28515625" style="32" customWidth="1"/>
    <col min="6674" max="6674" width="12.7109375" style="32" customWidth="1"/>
    <col min="6675" max="6675" width="14.140625" style="32" customWidth="1"/>
    <col min="6676" max="6677" width="0" style="32" hidden="1" customWidth="1"/>
    <col min="6678" max="6678" width="13.85546875" style="32" customWidth="1"/>
    <col min="6679" max="6680" width="0" style="32" hidden="1" customWidth="1"/>
    <col min="6681" max="6681" width="19.140625" style="32" customWidth="1"/>
    <col min="6682" max="6682" width="15.7109375" style="32" bestFit="1" customWidth="1"/>
    <col min="6683" max="6684" width="0" style="32" hidden="1" customWidth="1"/>
    <col min="6685" max="6685" width="13" style="32" customWidth="1"/>
    <col min="6686" max="6687" width="0" style="32" hidden="1" customWidth="1"/>
    <col min="6688" max="6688" width="16.5703125" style="32" customWidth="1"/>
    <col min="6689" max="6690" width="0" style="32" hidden="1" customWidth="1"/>
    <col min="6691" max="6691" width="13.85546875" style="32" customWidth="1"/>
    <col min="6692" max="6693" width="0" style="32" hidden="1" customWidth="1"/>
    <col min="6694" max="6694" width="13" style="32" customWidth="1"/>
    <col min="6695" max="6696" width="0" style="32" hidden="1" customWidth="1"/>
    <col min="6697" max="6697" width="14.85546875" style="32" customWidth="1"/>
    <col min="6698" max="6699" width="0" style="32" hidden="1" customWidth="1"/>
    <col min="6700" max="6700" width="13.85546875" style="32" customWidth="1"/>
    <col min="6701" max="6701" width="15.42578125" style="32" bestFit="1" customWidth="1"/>
    <col min="6702" max="6702" width="14" style="32" customWidth="1"/>
    <col min="6703" max="6703" width="46.28515625" style="32" customWidth="1"/>
    <col min="6704" max="6704" width="11.28515625" style="32" customWidth="1"/>
    <col min="6705" max="6716" width="11.42578125" style="32" customWidth="1"/>
    <col min="6717" max="6717" width="10" style="32" customWidth="1"/>
    <col min="6718" max="6718" width="15.85546875" style="32" customWidth="1"/>
    <col min="6719" max="6719" width="11.42578125" style="32"/>
    <col min="6720" max="6720" width="12.85546875" style="32" bestFit="1" customWidth="1"/>
    <col min="6721" max="6911" width="11.42578125" style="32"/>
    <col min="6912" max="6912" width="8" style="32" customWidth="1"/>
    <col min="6913" max="6914" width="0" style="32" hidden="1" customWidth="1"/>
    <col min="6915" max="6915" width="41" style="32" customWidth="1"/>
    <col min="6916" max="6922" width="0" style="32" hidden="1" customWidth="1"/>
    <col min="6923" max="6923" width="14.28515625" style="32" customWidth="1"/>
    <col min="6924" max="6925" width="0" style="32" hidden="1" customWidth="1"/>
    <col min="6926" max="6926" width="17" style="32" customWidth="1"/>
    <col min="6927" max="6928" width="0" style="32" hidden="1" customWidth="1"/>
    <col min="6929" max="6929" width="14.28515625" style="32" customWidth="1"/>
    <col min="6930" max="6930" width="12.7109375" style="32" customWidth="1"/>
    <col min="6931" max="6931" width="14.140625" style="32" customWidth="1"/>
    <col min="6932" max="6933" width="0" style="32" hidden="1" customWidth="1"/>
    <col min="6934" max="6934" width="13.85546875" style="32" customWidth="1"/>
    <col min="6935" max="6936" width="0" style="32" hidden="1" customWidth="1"/>
    <col min="6937" max="6937" width="19.140625" style="32" customWidth="1"/>
    <col min="6938" max="6938" width="15.7109375" style="32" bestFit="1" customWidth="1"/>
    <col min="6939" max="6940" width="0" style="32" hidden="1" customWidth="1"/>
    <col min="6941" max="6941" width="13" style="32" customWidth="1"/>
    <col min="6942" max="6943" width="0" style="32" hidden="1" customWidth="1"/>
    <col min="6944" max="6944" width="16.5703125" style="32" customWidth="1"/>
    <col min="6945" max="6946" width="0" style="32" hidden="1" customWidth="1"/>
    <col min="6947" max="6947" width="13.85546875" style="32" customWidth="1"/>
    <col min="6948" max="6949" width="0" style="32" hidden="1" customWidth="1"/>
    <col min="6950" max="6950" width="13" style="32" customWidth="1"/>
    <col min="6951" max="6952" width="0" style="32" hidden="1" customWidth="1"/>
    <col min="6953" max="6953" width="14.85546875" style="32" customWidth="1"/>
    <col min="6954" max="6955" width="0" style="32" hidden="1" customWidth="1"/>
    <col min="6956" max="6956" width="13.85546875" style="32" customWidth="1"/>
    <col min="6957" max="6957" width="15.42578125" style="32" bestFit="1" customWidth="1"/>
    <col min="6958" max="6958" width="14" style="32" customWidth="1"/>
    <col min="6959" max="6959" width="46.28515625" style="32" customWidth="1"/>
    <col min="6960" max="6960" width="11.28515625" style="32" customWidth="1"/>
    <col min="6961" max="6972" width="11.42578125" style="32" customWidth="1"/>
    <col min="6973" max="6973" width="10" style="32" customWidth="1"/>
    <col min="6974" max="6974" width="15.85546875" style="32" customWidth="1"/>
    <col min="6975" max="6975" width="11.42578125" style="32"/>
    <col min="6976" max="6976" width="12.85546875" style="32" bestFit="1" customWidth="1"/>
    <col min="6977" max="7167" width="11.42578125" style="32"/>
    <col min="7168" max="7168" width="8" style="32" customWidth="1"/>
    <col min="7169" max="7170" width="0" style="32" hidden="1" customWidth="1"/>
    <col min="7171" max="7171" width="41" style="32" customWidth="1"/>
    <col min="7172" max="7178" width="0" style="32" hidden="1" customWidth="1"/>
    <col min="7179" max="7179" width="14.28515625" style="32" customWidth="1"/>
    <col min="7180" max="7181" width="0" style="32" hidden="1" customWidth="1"/>
    <col min="7182" max="7182" width="17" style="32" customWidth="1"/>
    <col min="7183" max="7184" width="0" style="32" hidden="1" customWidth="1"/>
    <col min="7185" max="7185" width="14.28515625" style="32" customWidth="1"/>
    <col min="7186" max="7186" width="12.7109375" style="32" customWidth="1"/>
    <col min="7187" max="7187" width="14.140625" style="32" customWidth="1"/>
    <col min="7188" max="7189" width="0" style="32" hidden="1" customWidth="1"/>
    <col min="7190" max="7190" width="13.85546875" style="32" customWidth="1"/>
    <col min="7191" max="7192" width="0" style="32" hidden="1" customWidth="1"/>
    <col min="7193" max="7193" width="19.140625" style="32" customWidth="1"/>
    <col min="7194" max="7194" width="15.7109375" style="32" bestFit="1" customWidth="1"/>
    <col min="7195" max="7196" width="0" style="32" hidden="1" customWidth="1"/>
    <col min="7197" max="7197" width="13" style="32" customWidth="1"/>
    <col min="7198" max="7199" width="0" style="32" hidden="1" customWidth="1"/>
    <col min="7200" max="7200" width="16.5703125" style="32" customWidth="1"/>
    <col min="7201" max="7202" width="0" style="32" hidden="1" customWidth="1"/>
    <col min="7203" max="7203" width="13.85546875" style="32" customWidth="1"/>
    <col min="7204" max="7205" width="0" style="32" hidden="1" customWidth="1"/>
    <col min="7206" max="7206" width="13" style="32" customWidth="1"/>
    <col min="7207" max="7208" width="0" style="32" hidden="1" customWidth="1"/>
    <col min="7209" max="7209" width="14.85546875" style="32" customWidth="1"/>
    <col min="7210" max="7211" width="0" style="32" hidden="1" customWidth="1"/>
    <col min="7212" max="7212" width="13.85546875" style="32" customWidth="1"/>
    <col min="7213" max="7213" width="15.42578125" style="32" bestFit="1" customWidth="1"/>
    <col min="7214" max="7214" width="14" style="32" customWidth="1"/>
    <col min="7215" max="7215" width="46.28515625" style="32" customWidth="1"/>
    <col min="7216" max="7216" width="11.28515625" style="32" customWidth="1"/>
    <col min="7217" max="7228" width="11.42578125" style="32" customWidth="1"/>
    <col min="7229" max="7229" width="10" style="32" customWidth="1"/>
    <col min="7230" max="7230" width="15.85546875" style="32" customWidth="1"/>
    <col min="7231" max="7231" width="11.42578125" style="32"/>
    <col min="7232" max="7232" width="12.85546875" style="32" bestFit="1" customWidth="1"/>
    <col min="7233" max="7423" width="11.42578125" style="32"/>
    <col min="7424" max="7424" width="8" style="32" customWidth="1"/>
    <col min="7425" max="7426" width="0" style="32" hidden="1" customWidth="1"/>
    <col min="7427" max="7427" width="41" style="32" customWidth="1"/>
    <col min="7428" max="7434" width="0" style="32" hidden="1" customWidth="1"/>
    <col min="7435" max="7435" width="14.28515625" style="32" customWidth="1"/>
    <col min="7436" max="7437" width="0" style="32" hidden="1" customWidth="1"/>
    <col min="7438" max="7438" width="17" style="32" customWidth="1"/>
    <col min="7439" max="7440" width="0" style="32" hidden="1" customWidth="1"/>
    <col min="7441" max="7441" width="14.28515625" style="32" customWidth="1"/>
    <col min="7442" max="7442" width="12.7109375" style="32" customWidth="1"/>
    <col min="7443" max="7443" width="14.140625" style="32" customWidth="1"/>
    <col min="7444" max="7445" width="0" style="32" hidden="1" customWidth="1"/>
    <col min="7446" max="7446" width="13.85546875" style="32" customWidth="1"/>
    <col min="7447" max="7448" width="0" style="32" hidden="1" customWidth="1"/>
    <col min="7449" max="7449" width="19.140625" style="32" customWidth="1"/>
    <col min="7450" max="7450" width="15.7109375" style="32" bestFit="1" customWidth="1"/>
    <col min="7451" max="7452" width="0" style="32" hidden="1" customWidth="1"/>
    <col min="7453" max="7453" width="13" style="32" customWidth="1"/>
    <col min="7454" max="7455" width="0" style="32" hidden="1" customWidth="1"/>
    <col min="7456" max="7456" width="16.5703125" style="32" customWidth="1"/>
    <col min="7457" max="7458" width="0" style="32" hidden="1" customWidth="1"/>
    <col min="7459" max="7459" width="13.85546875" style="32" customWidth="1"/>
    <col min="7460" max="7461" width="0" style="32" hidden="1" customWidth="1"/>
    <col min="7462" max="7462" width="13" style="32" customWidth="1"/>
    <col min="7463" max="7464" width="0" style="32" hidden="1" customWidth="1"/>
    <col min="7465" max="7465" width="14.85546875" style="32" customWidth="1"/>
    <col min="7466" max="7467" width="0" style="32" hidden="1" customWidth="1"/>
    <col min="7468" max="7468" width="13.85546875" style="32" customWidth="1"/>
    <col min="7469" max="7469" width="15.42578125" style="32" bestFit="1" customWidth="1"/>
    <col min="7470" max="7470" width="14" style="32" customWidth="1"/>
    <col min="7471" max="7471" width="46.28515625" style="32" customWidth="1"/>
    <col min="7472" max="7472" width="11.28515625" style="32" customWidth="1"/>
    <col min="7473" max="7484" width="11.42578125" style="32" customWidth="1"/>
    <col min="7485" max="7485" width="10" style="32" customWidth="1"/>
    <col min="7486" max="7486" width="15.85546875" style="32" customWidth="1"/>
    <col min="7487" max="7487" width="11.42578125" style="32"/>
    <col min="7488" max="7488" width="12.85546875" style="32" bestFit="1" customWidth="1"/>
    <col min="7489" max="7679" width="11.42578125" style="32"/>
    <col min="7680" max="7680" width="8" style="32" customWidth="1"/>
    <col min="7681" max="7682" width="0" style="32" hidden="1" customWidth="1"/>
    <col min="7683" max="7683" width="41" style="32" customWidth="1"/>
    <col min="7684" max="7690" width="0" style="32" hidden="1" customWidth="1"/>
    <col min="7691" max="7691" width="14.28515625" style="32" customWidth="1"/>
    <col min="7692" max="7693" width="0" style="32" hidden="1" customWidth="1"/>
    <col min="7694" max="7694" width="17" style="32" customWidth="1"/>
    <col min="7695" max="7696" width="0" style="32" hidden="1" customWidth="1"/>
    <col min="7697" max="7697" width="14.28515625" style="32" customWidth="1"/>
    <col min="7698" max="7698" width="12.7109375" style="32" customWidth="1"/>
    <col min="7699" max="7699" width="14.140625" style="32" customWidth="1"/>
    <col min="7700" max="7701" width="0" style="32" hidden="1" customWidth="1"/>
    <col min="7702" max="7702" width="13.85546875" style="32" customWidth="1"/>
    <col min="7703" max="7704" width="0" style="32" hidden="1" customWidth="1"/>
    <col min="7705" max="7705" width="19.140625" style="32" customWidth="1"/>
    <col min="7706" max="7706" width="15.7109375" style="32" bestFit="1" customWidth="1"/>
    <col min="7707" max="7708" width="0" style="32" hidden="1" customWidth="1"/>
    <col min="7709" max="7709" width="13" style="32" customWidth="1"/>
    <col min="7710" max="7711" width="0" style="32" hidden="1" customWidth="1"/>
    <col min="7712" max="7712" width="16.5703125" style="32" customWidth="1"/>
    <col min="7713" max="7714" width="0" style="32" hidden="1" customWidth="1"/>
    <col min="7715" max="7715" width="13.85546875" style="32" customWidth="1"/>
    <col min="7716" max="7717" width="0" style="32" hidden="1" customWidth="1"/>
    <col min="7718" max="7718" width="13" style="32" customWidth="1"/>
    <col min="7719" max="7720" width="0" style="32" hidden="1" customWidth="1"/>
    <col min="7721" max="7721" width="14.85546875" style="32" customWidth="1"/>
    <col min="7722" max="7723" width="0" style="32" hidden="1" customWidth="1"/>
    <col min="7724" max="7724" width="13.85546875" style="32" customWidth="1"/>
    <col min="7725" max="7725" width="15.42578125" style="32" bestFit="1" customWidth="1"/>
    <col min="7726" max="7726" width="14" style="32" customWidth="1"/>
    <col min="7727" max="7727" width="46.28515625" style="32" customWidth="1"/>
    <col min="7728" max="7728" width="11.28515625" style="32" customWidth="1"/>
    <col min="7729" max="7740" width="11.42578125" style="32" customWidth="1"/>
    <col min="7741" max="7741" width="10" style="32" customWidth="1"/>
    <col min="7742" max="7742" width="15.85546875" style="32" customWidth="1"/>
    <col min="7743" max="7743" width="11.42578125" style="32"/>
    <col min="7744" max="7744" width="12.85546875" style="32" bestFit="1" customWidth="1"/>
    <col min="7745" max="7935" width="11.42578125" style="32"/>
    <col min="7936" max="7936" width="8" style="32" customWidth="1"/>
    <col min="7937" max="7938" width="0" style="32" hidden="1" customWidth="1"/>
    <col min="7939" max="7939" width="41" style="32" customWidth="1"/>
    <col min="7940" max="7946" width="0" style="32" hidden="1" customWidth="1"/>
    <col min="7947" max="7947" width="14.28515625" style="32" customWidth="1"/>
    <col min="7948" max="7949" width="0" style="32" hidden="1" customWidth="1"/>
    <col min="7950" max="7950" width="17" style="32" customWidth="1"/>
    <col min="7951" max="7952" width="0" style="32" hidden="1" customWidth="1"/>
    <col min="7953" max="7953" width="14.28515625" style="32" customWidth="1"/>
    <col min="7954" max="7954" width="12.7109375" style="32" customWidth="1"/>
    <col min="7955" max="7955" width="14.140625" style="32" customWidth="1"/>
    <col min="7956" max="7957" width="0" style="32" hidden="1" customWidth="1"/>
    <col min="7958" max="7958" width="13.85546875" style="32" customWidth="1"/>
    <col min="7959" max="7960" width="0" style="32" hidden="1" customWidth="1"/>
    <col min="7961" max="7961" width="19.140625" style="32" customWidth="1"/>
    <col min="7962" max="7962" width="15.7109375" style="32" bestFit="1" customWidth="1"/>
    <col min="7963" max="7964" width="0" style="32" hidden="1" customWidth="1"/>
    <col min="7965" max="7965" width="13" style="32" customWidth="1"/>
    <col min="7966" max="7967" width="0" style="32" hidden="1" customWidth="1"/>
    <col min="7968" max="7968" width="16.5703125" style="32" customWidth="1"/>
    <col min="7969" max="7970" width="0" style="32" hidden="1" customWidth="1"/>
    <col min="7971" max="7971" width="13.85546875" style="32" customWidth="1"/>
    <col min="7972" max="7973" width="0" style="32" hidden="1" customWidth="1"/>
    <col min="7974" max="7974" width="13" style="32" customWidth="1"/>
    <col min="7975" max="7976" width="0" style="32" hidden="1" customWidth="1"/>
    <col min="7977" max="7977" width="14.85546875" style="32" customWidth="1"/>
    <col min="7978" max="7979" width="0" style="32" hidden="1" customWidth="1"/>
    <col min="7980" max="7980" width="13.85546875" style="32" customWidth="1"/>
    <col min="7981" max="7981" width="15.42578125" style="32" bestFit="1" customWidth="1"/>
    <col min="7982" max="7982" width="14" style="32" customWidth="1"/>
    <col min="7983" max="7983" width="46.28515625" style="32" customWidth="1"/>
    <col min="7984" max="7984" width="11.28515625" style="32" customWidth="1"/>
    <col min="7985" max="7996" width="11.42578125" style="32" customWidth="1"/>
    <col min="7997" max="7997" width="10" style="32" customWidth="1"/>
    <col min="7998" max="7998" width="15.85546875" style="32" customWidth="1"/>
    <col min="7999" max="7999" width="11.42578125" style="32"/>
    <col min="8000" max="8000" width="12.85546875" style="32" bestFit="1" customWidth="1"/>
    <col min="8001" max="8191" width="11.42578125" style="32"/>
    <col min="8192" max="8192" width="8" style="32" customWidth="1"/>
    <col min="8193" max="8194" width="0" style="32" hidden="1" customWidth="1"/>
    <col min="8195" max="8195" width="41" style="32" customWidth="1"/>
    <col min="8196" max="8202" width="0" style="32" hidden="1" customWidth="1"/>
    <col min="8203" max="8203" width="14.28515625" style="32" customWidth="1"/>
    <col min="8204" max="8205" width="0" style="32" hidden="1" customWidth="1"/>
    <col min="8206" max="8206" width="17" style="32" customWidth="1"/>
    <col min="8207" max="8208" width="0" style="32" hidden="1" customWidth="1"/>
    <col min="8209" max="8209" width="14.28515625" style="32" customWidth="1"/>
    <col min="8210" max="8210" width="12.7109375" style="32" customWidth="1"/>
    <col min="8211" max="8211" width="14.140625" style="32" customWidth="1"/>
    <col min="8212" max="8213" width="0" style="32" hidden="1" customWidth="1"/>
    <col min="8214" max="8214" width="13.85546875" style="32" customWidth="1"/>
    <col min="8215" max="8216" width="0" style="32" hidden="1" customWidth="1"/>
    <col min="8217" max="8217" width="19.140625" style="32" customWidth="1"/>
    <col min="8218" max="8218" width="15.7109375" style="32" bestFit="1" customWidth="1"/>
    <col min="8219" max="8220" width="0" style="32" hidden="1" customWidth="1"/>
    <col min="8221" max="8221" width="13" style="32" customWidth="1"/>
    <col min="8222" max="8223" width="0" style="32" hidden="1" customWidth="1"/>
    <col min="8224" max="8224" width="16.5703125" style="32" customWidth="1"/>
    <col min="8225" max="8226" width="0" style="32" hidden="1" customWidth="1"/>
    <col min="8227" max="8227" width="13.85546875" style="32" customWidth="1"/>
    <col min="8228" max="8229" width="0" style="32" hidden="1" customWidth="1"/>
    <col min="8230" max="8230" width="13" style="32" customWidth="1"/>
    <col min="8231" max="8232" width="0" style="32" hidden="1" customWidth="1"/>
    <col min="8233" max="8233" width="14.85546875" style="32" customWidth="1"/>
    <col min="8234" max="8235" width="0" style="32" hidden="1" customWidth="1"/>
    <col min="8236" max="8236" width="13.85546875" style="32" customWidth="1"/>
    <col min="8237" max="8237" width="15.42578125" style="32" bestFit="1" customWidth="1"/>
    <col min="8238" max="8238" width="14" style="32" customWidth="1"/>
    <col min="8239" max="8239" width="46.28515625" style="32" customWidth="1"/>
    <col min="8240" max="8240" width="11.28515625" style="32" customWidth="1"/>
    <col min="8241" max="8252" width="11.42578125" style="32" customWidth="1"/>
    <col min="8253" max="8253" width="10" style="32" customWidth="1"/>
    <col min="8254" max="8254" width="15.85546875" style="32" customWidth="1"/>
    <col min="8255" max="8255" width="11.42578125" style="32"/>
    <col min="8256" max="8256" width="12.85546875" style="32" bestFit="1" customWidth="1"/>
    <col min="8257" max="8447" width="11.42578125" style="32"/>
    <col min="8448" max="8448" width="8" style="32" customWidth="1"/>
    <col min="8449" max="8450" width="0" style="32" hidden="1" customWidth="1"/>
    <col min="8451" max="8451" width="41" style="32" customWidth="1"/>
    <col min="8452" max="8458" width="0" style="32" hidden="1" customWidth="1"/>
    <col min="8459" max="8459" width="14.28515625" style="32" customWidth="1"/>
    <col min="8460" max="8461" width="0" style="32" hidden="1" customWidth="1"/>
    <col min="8462" max="8462" width="17" style="32" customWidth="1"/>
    <col min="8463" max="8464" width="0" style="32" hidden="1" customWidth="1"/>
    <col min="8465" max="8465" width="14.28515625" style="32" customWidth="1"/>
    <col min="8466" max="8466" width="12.7109375" style="32" customWidth="1"/>
    <col min="8467" max="8467" width="14.140625" style="32" customWidth="1"/>
    <col min="8468" max="8469" width="0" style="32" hidden="1" customWidth="1"/>
    <col min="8470" max="8470" width="13.85546875" style="32" customWidth="1"/>
    <col min="8471" max="8472" width="0" style="32" hidden="1" customWidth="1"/>
    <col min="8473" max="8473" width="19.140625" style="32" customWidth="1"/>
    <col min="8474" max="8474" width="15.7109375" style="32" bestFit="1" customWidth="1"/>
    <col min="8475" max="8476" width="0" style="32" hidden="1" customWidth="1"/>
    <col min="8477" max="8477" width="13" style="32" customWidth="1"/>
    <col min="8478" max="8479" width="0" style="32" hidden="1" customWidth="1"/>
    <col min="8480" max="8480" width="16.5703125" style="32" customWidth="1"/>
    <col min="8481" max="8482" width="0" style="32" hidden="1" customWidth="1"/>
    <col min="8483" max="8483" width="13.85546875" style="32" customWidth="1"/>
    <col min="8484" max="8485" width="0" style="32" hidden="1" customWidth="1"/>
    <col min="8486" max="8486" width="13" style="32" customWidth="1"/>
    <col min="8487" max="8488" width="0" style="32" hidden="1" customWidth="1"/>
    <col min="8489" max="8489" width="14.85546875" style="32" customWidth="1"/>
    <col min="8490" max="8491" width="0" style="32" hidden="1" customWidth="1"/>
    <col min="8492" max="8492" width="13.85546875" style="32" customWidth="1"/>
    <col min="8493" max="8493" width="15.42578125" style="32" bestFit="1" customWidth="1"/>
    <col min="8494" max="8494" width="14" style="32" customWidth="1"/>
    <col min="8495" max="8495" width="46.28515625" style="32" customWidth="1"/>
    <col min="8496" max="8496" width="11.28515625" style="32" customWidth="1"/>
    <col min="8497" max="8508" width="11.42578125" style="32" customWidth="1"/>
    <col min="8509" max="8509" width="10" style="32" customWidth="1"/>
    <col min="8510" max="8510" width="15.85546875" style="32" customWidth="1"/>
    <col min="8511" max="8511" width="11.42578125" style="32"/>
    <col min="8512" max="8512" width="12.85546875" style="32" bestFit="1" customWidth="1"/>
    <col min="8513" max="8703" width="11.42578125" style="32"/>
    <col min="8704" max="8704" width="8" style="32" customWidth="1"/>
    <col min="8705" max="8706" width="0" style="32" hidden="1" customWidth="1"/>
    <col min="8707" max="8707" width="41" style="32" customWidth="1"/>
    <col min="8708" max="8714" width="0" style="32" hidden="1" customWidth="1"/>
    <col min="8715" max="8715" width="14.28515625" style="32" customWidth="1"/>
    <col min="8716" max="8717" width="0" style="32" hidden="1" customWidth="1"/>
    <col min="8718" max="8718" width="17" style="32" customWidth="1"/>
    <col min="8719" max="8720" width="0" style="32" hidden="1" customWidth="1"/>
    <col min="8721" max="8721" width="14.28515625" style="32" customWidth="1"/>
    <col min="8722" max="8722" width="12.7109375" style="32" customWidth="1"/>
    <col min="8723" max="8723" width="14.140625" style="32" customWidth="1"/>
    <col min="8724" max="8725" width="0" style="32" hidden="1" customWidth="1"/>
    <col min="8726" max="8726" width="13.85546875" style="32" customWidth="1"/>
    <col min="8727" max="8728" width="0" style="32" hidden="1" customWidth="1"/>
    <col min="8729" max="8729" width="19.140625" style="32" customWidth="1"/>
    <col min="8730" max="8730" width="15.7109375" style="32" bestFit="1" customWidth="1"/>
    <col min="8731" max="8732" width="0" style="32" hidden="1" customWidth="1"/>
    <col min="8733" max="8733" width="13" style="32" customWidth="1"/>
    <col min="8734" max="8735" width="0" style="32" hidden="1" customWidth="1"/>
    <col min="8736" max="8736" width="16.5703125" style="32" customWidth="1"/>
    <col min="8737" max="8738" width="0" style="32" hidden="1" customWidth="1"/>
    <col min="8739" max="8739" width="13.85546875" style="32" customWidth="1"/>
    <col min="8740" max="8741" width="0" style="32" hidden="1" customWidth="1"/>
    <col min="8742" max="8742" width="13" style="32" customWidth="1"/>
    <col min="8743" max="8744" width="0" style="32" hidden="1" customWidth="1"/>
    <col min="8745" max="8745" width="14.85546875" style="32" customWidth="1"/>
    <col min="8746" max="8747" width="0" style="32" hidden="1" customWidth="1"/>
    <col min="8748" max="8748" width="13.85546875" style="32" customWidth="1"/>
    <col min="8749" max="8749" width="15.42578125" style="32" bestFit="1" customWidth="1"/>
    <col min="8750" max="8750" width="14" style="32" customWidth="1"/>
    <col min="8751" max="8751" width="46.28515625" style="32" customWidth="1"/>
    <col min="8752" max="8752" width="11.28515625" style="32" customWidth="1"/>
    <col min="8753" max="8764" width="11.42578125" style="32" customWidth="1"/>
    <col min="8765" max="8765" width="10" style="32" customWidth="1"/>
    <col min="8766" max="8766" width="15.85546875" style="32" customWidth="1"/>
    <col min="8767" max="8767" width="11.42578125" style="32"/>
    <col min="8768" max="8768" width="12.85546875" style="32" bestFit="1" customWidth="1"/>
    <col min="8769" max="8959" width="11.42578125" style="32"/>
    <col min="8960" max="8960" width="8" style="32" customWidth="1"/>
    <col min="8961" max="8962" width="0" style="32" hidden="1" customWidth="1"/>
    <col min="8963" max="8963" width="41" style="32" customWidth="1"/>
    <col min="8964" max="8970" width="0" style="32" hidden="1" customWidth="1"/>
    <col min="8971" max="8971" width="14.28515625" style="32" customWidth="1"/>
    <col min="8972" max="8973" width="0" style="32" hidden="1" customWidth="1"/>
    <col min="8974" max="8974" width="17" style="32" customWidth="1"/>
    <col min="8975" max="8976" width="0" style="32" hidden="1" customWidth="1"/>
    <col min="8977" max="8977" width="14.28515625" style="32" customWidth="1"/>
    <col min="8978" max="8978" width="12.7109375" style="32" customWidth="1"/>
    <col min="8979" max="8979" width="14.140625" style="32" customWidth="1"/>
    <col min="8980" max="8981" width="0" style="32" hidden="1" customWidth="1"/>
    <col min="8982" max="8982" width="13.85546875" style="32" customWidth="1"/>
    <col min="8983" max="8984" width="0" style="32" hidden="1" customWidth="1"/>
    <col min="8985" max="8985" width="19.140625" style="32" customWidth="1"/>
    <col min="8986" max="8986" width="15.7109375" style="32" bestFit="1" customWidth="1"/>
    <col min="8987" max="8988" width="0" style="32" hidden="1" customWidth="1"/>
    <col min="8989" max="8989" width="13" style="32" customWidth="1"/>
    <col min="8990" max="8991" width="0" style="32" hidden="1" customWidth="1"/>
    <col min="8992" max="8992" width="16.5703125" style="32" customWidth="1"/>
    <col min="8993" max="8994" width="0" style="32" hidden="1" customWidth="1"/>
    <col min="8995" max="8995" width="13.85546875" style="32" customWidth="1"/>
    <col min="8996" max="8997" width="0" style="32" hidden="1" customWidth="1"/>
    <col min="8998" max="8998" width="13" style="32" customWidth="1"/>
    <col min="8999" max="9000" width="0" style="32" hidden="1" customWidth="1"/>
    <col min="9001" max="9001" width="14.85546875" style="32" customWidth="1"/>
    <col min="9002" max="9003" width="0" style="32" hidden="1" customWidth="1"/>
    <col min="9004" max="9004" width="13.85546875" style="32" customWidth="1"/>
    <col min="9005" max="9005" width="15.42578125" style="32" bestFit="1" customWidth="1"/>
    <col min="9006" max="9006" width="14" style="32" customWidth="1"/>
    <col min="9007" max="9007" width="46.28515625" style="32" customWidth="1"/>
    <col min="9008" max="9008" width="11.28515625" style="32" customWidth="1"/>
    <col min="9009" max="9020" width="11.42578125" style="32" customWidth="1"/>
    <col min="9021" max="9021" width="10" style="32" customWidth="1"/>
    <col min="9022" max="9022" width="15.85546875" style="32" customWidth="1"/>
    <col min="9023" max="9023" width="11.42578125" style="32"/>
    <col min="9024" max="9024" width="12.85546875" style="32" bestFit="1" customWidth="1"/>
    <col min="9025" max="9215" width="11.42578125" style="32"/>
    <col min="9216" max="9216" width="8" style="32" customWidth="1"/>
    <col min="9217" max="9218" width="0" style="32" hidden="1" customWidth="1"/>
    <col min="9219" max="9219" width="41" style="32" customWidth="1"/>
    <col min="9220" max="9226" width="0" style="32" hidden="1" customWidth="1"/>
    <col min="9227" max="9227" width="14.28515625" style="32" customWidth="1"/>
    <col min="9228" max="9229" width="0" style="32" hidden="1" customWidth="1"/>
    <col min="9230" max="9230" width="17" style="32" customWidth="1"/>
    <col min="9231" max="9232" width="0" style="32" hidden="1" customWidth="1"/>
    <col min="9233" max="9233" width="14.28515625" style="32" customWidth="1"/>
    <col min="9234" max="9234" width="12.7109375" style="32" customWidth="1"/>
    <col min="9235" max="9235" width="14.140625" style="32" customWidth="1"/>
    <col min="9236" max="9237" width="0" style="32" hidden="1" customWidth="1"/>
    <col min="9238" max="9238" width="13.85546875" style="32" customWidth="1"/>
    <col min="9239" max="9240" width="0" style="32" hidden="1" customWidth="1"/>
    <col min="9241" max="9241" width="19.140625" style="32" customWidth="1"/>
    <col min="9242" max="9242" width="15.7109375" style="32" bestFit="1" customWidth="1"/>
    <col min="9243" max="9244" width="0" style="32" hidden="1" customWidth="1"/>
    <col min="9245" max="9245" width="13" style="32" customWidth="1"/>
    <col min="9246" max="9247" width="0" style="32" hidden="1" customWidth="1"/>
    <col min="9248" max="9248" width="16.5703125" style="32" customWidth="1"/>
    <col min="9249" max="9250" width="0" style="32" hidden="1" customWidth="1"/>
    <col min="9251" max="9251" width="13.85546875" style="32" customWidth="1"/>
    <col min="9252" max="9253" width="0" style="32" hidden="1" customWidth="1"/>
    <col min="9254" max="9254" width="13" style="32" customWidth="1"/>
    <col min="9255" max="9256" width="0" style="32" hidden="1" customWidth="1"/>
    <col min="9257" max="9257" width="14.85546875" style="32" customWidth="1"/>
    <col min="9258" max="9259" width="0" style="32" hidden="1" customWidth="1"/>
    <col min="9260" max="9260" width="13.85546875" style="32" customWidth="1"/>
    <col min="9261" max="9261" width="15.42578125" style="32" bestFit="1" customWidth="1"/>
    <col min="9262" max="9262" width="14" style="32" customWidth="1"/>
    <col min="9263" max="9263" width="46.28515625" style="32" customWidth="1"/>
    <col min="9264" max="9264" width="11.28515625" style="32" customWidth="1"/>
    <col min="9265" max="9276" width="11.42578125" style="32" customWidth="1"/>
    <col min="9277" max="9277" width="10" style="32" customWidth="1"/>
    <col min="9278" max="9278" width="15.85546875" style="32" customWidth="1"/>
    <col min="9279" max="9279" width="11.42578125" style="32"/>
    <col min="9280" max="9280" width="12.85546875" style="32" bestFit="1" customWidth="1"/>
    <col min="9281" max="9471" width="11.42578125" style="32"/>
    <col min="9472" max="9472" width="8" style="32" customWidth="1"/>
    <col min="9473" max="9474" width="0" style="32" hidden="1" customWidth="1"/>
    <col min="9475" max="9475" width="41" style="32" customWidth="1"/>
    <col min="9476" max="9482" width="0" style="32" hidden="1" customWidth="1"/>
    <col min="9483" max="9483" width="14.28515625" style="32" customWidth="1"/>
    <col min="9484" max="9485" width="0" style="32" hidden="1" customWidth="1"/>
    <col min="9486" max="9486" width="17" style="32" customWidth="1"/>
    <col min="9487" max="9488" width="0" style="32" hidden="1" customWidth="1"/>
    <col min="9489" max="9489" width="14.28515625" style="32" customWidth="1"/>
    <col min="9490" max="9490" width="12.7109375" style="32" customWidth="1"/>
    <col min="9491" max="9491" width="14.140625" style="32" customWidth="1"/>
    <col min="9492" max="9493" width="0" style="32" hidden="1" customWidth="1"/>
    <col min="9494" max="9494" width="13.85546875" style="32" customWidth="1"/>
    <col min="9495" max="9496" width="0" style="32" hidden="1" customWidth="1"/>
    <col min="9497" max="9497" width="19.140625" style="32" customWidth="1"/>
    <col min="9498" max="9498" width="15.7109375" style="32" bestFit="1" customWidth="1"/>
    <col min="9499" max="9500" width="0" style="32" hidden="1" customWidth="1"/>
    <col min="9501" max="9501" width="13" style="32" customWidth="1"/>
    <col min="9502" max="9503" width="0" style="32" hidden="1" customWidth="1"/>
    <col min="9504" max="9504" width="16.5703125" style="32" customWidth="1"/>
    <col min="9505" max="9506" width="0" style="32" hidden="1" customWidth="1"/>
    <col min="9507" max="9507" width="13.85546875" style="32" customWidth="1"/>
    <col min="9508" max="9509" width="0" style="32" hidden="1" customWidth="1"/>
    <col min="9510" max="9510" width="13" style="32" customWidth="1"/>
    <col min="9511" max="9512" width="0" style="32" hidden="1" customWidth="1"/>
    <col min="9513" max="9513" width="14.85546875" style="32" customWidth="1"/>
    <col min="9514" max="9515" width="0" style="32" hidden="1" customWidth="1"/>
    <col min="9516" max="9516" width="13.85546875" style="32" customWidth="1"/>
    <col min="9517" max="9517" width="15.42578125" style="32" bestFit="1" customWidth="1"/>
    <col min="9518" max="9518" width="14" style="32" customWidth="1"/>
    <col min="9519" max="9519" width="46.28515625" style="32" customWidth="1"/>
    <col min="9520" max="9520" width="11.28515625" style="32" customWidth="1"/>
    <col min="9521" max="9532" width="11.42578125" style="32" customWidth="1"/>
    <col min="9533" max="9533" width="10" style="32" customWidth="1"/>
    <col min="9534" max="9534" width="15.85546875" style="32" customWidth="1"/>
    <col min="9535" max="9535" width="11.42578125" style="32"/>
    <col min="9536" max="9536" width="12.85546875" style="32" bestFit="1" customWidth="1"/>
    <col min="9537" max="9727" width="11.42578125" style="32"/>
    <col min="9728" max="9728" width="8" style="32" customWidth="1"/>
    <col min="9729" max="9730" width="0" style="32" hidden="1" customWidth="1"/>
    <col min="9731" max="9731" width="41" style="32" customWidth="1"/>
    <col min="9732" max="9738" width="0" style="32" hidden="1" customWidth="1"/>
    <col min="9739" max="9739" width="14.28515625" style="32" customWidth="1"/>
    <col min="9740" max="9741" width="0" style="32" hidden="1" customWidth="1"/>
    <col min="9742" max="9742" width="17" style="32" customWidth="1"/>
    <col min="9743" max="9744" width="0" style="32" hidden="1" customWidth="1"/>
    <col min="9745" max="9745" width="14.28515625" style="32" customWidth="1"/>
    <col min="9746" max="9746" width="12.7109375" style="32" customWidth="1"/>
    <col min="9747" max="9747" width="14.140625" style="32" customWidth="1"/>
    <col min="9748" max="9749" width="0" style="32" hidden="1" customWidth="1"/>
    <col min="9750" max="9750" width="13.85546875" style="32" customWidth="1"/>
    <col min="9751" max="9752" width="0" style="32" hidden="1" customWidth="1"/>
    <col min="9753" max="9753" width="19.140625" style="32" customWidth="1"/>
    <col min="9754" max="9754" width="15.7109375" style="32" bestFit="1" customWidth="1"/>
    <col min="9755" max="9756" width="0" style="32" hidden="1" customWidth="1"/>
    <col min="9757" max="9757" width="13" style="32" customWidth="1"/>
    <col min="9758" max="9759" width="0" style="32" hidden="1" customWidth="1"/>
    <col min="9760" max="9760" width="16.5703125" style="32" customWidth="1"/>
    <col min="9761" max="9762" width="0" style="32" hidden="1" customWidth="1"/>
    <col min="9763" max="9763" width="13.85546875" style="32" customWidth="1"/>
    <col min="9764" max="9765" width="0" style="32" hidden="1" customWidth="1"/>
    <col min="9766" max="9766" width="13" style="32" customWidth="1"/>
    <col min="9767" max="9768" width="0" style="32" hidden="1" customWidth="1"/>
    <col min="9769" max="9769" width="14.85546875" style="32" customWidth="1"/>
    <col min="9770" max="9771" width="0" style="32" hidden="1" customWidth="1"/>
    <col min="9772" max="9772" width="13.85546875" style="32" customWidth="1"/>
    <col min="9773" max="9773" width="15.42578125" style="32" bestFit="1" customWidth="1"/>
    <col min="9774" max="9774" width="14" style="32" customWidth="1"/>
    <col min="9775" max="9775" width="46.28515625" style="32" customWidth="1"/>
    <col min="9776" max="9776" width="11.28515625" style="32" customWidth="1"/>
    <col min="9777" max="9788" width="11.42578125" style="32" customWidth="1"/>
    <col min="9789" max="9789" width="10" style="32" customWidth="1"/>
    <col min="9790" max="9790" width="15.85546875" style="32" customWidth="1"/>
    <col min="9791" max="9791" width="11.42578125" style="32"/>
    <col min="9792" max="9792" width="12.85546875" style="32" bestFit="1" customWidth="1"/>
    <col min="9793" max="9983" width="11.42578125" style="32"/>
    <col min="9984" max="9984" width="8" style="32" customWidth="1"/>
    <col min="9985" max="9986" width="0" style="32" hidden="1" customWidth="1"/>
    <col min="9987" max="9987" width="41" style="32" customWidth="1"/>
    <col min="9988" max="9994" width="0" style="32" hidden="1" customWidth="1"/>
    <col min="9995" max="9995" width="14.28515625" style="32" customWidth="1"/>
    <col min="9996" max="9997" width="0" style="32" hidden="1" customWidth="1"/>
    <col min="9998" max="9998" width="17" style="32" customWidth="1"/>
    <col min="9999" max="10000" width="0" style="32" hidden="1" customWidth="1"/>
    <col min="10001" max="10001" width="14.28515625" style="32" customWidth="1"/>
    <col min="10002" max="10002" width="12.7109375" style="32" customWidth="1"/>
    <col min="10003" max="10003" width="14.140625" style="32" customWidth="1"/>
    <col min="10004" max="10005" width="0" style="32" hidden="1" customWidth="1"/>
    <col min="10006" max="10006" width="13.85546875" style="32" customWidth="1"/>
    <col min="10007" max="10008" width="0" style="32" hidden="1" customWidth="1"/>
    <col min="10009" max="10009" width="19.140625" style="32" customWidth="1"/>
    <col min="10010" max="10010" width="15.7109375" style="32" bestFit="1" customWidth="1"/>
    <col min="10011" max="10012" width="0" style="32" hidden="1" customWidth="1"/>
    <col min="10013" max="10013" width="13" style="32" customWidth="1"/>
    <col min="10014" max="10015" width="0" style="32" hidden="1" customWidth="1"/>
    <col min="10016" max="10016" width="16.5703125" style="32" customWidth="1"/>
    <col min="10017" max="10018" width="0" style="32" hidden="1" customWidth="1"/>
    <col min="10019" max="10019" width="13.85546875" style="32" customWidth="1"/>
    <col min="10020" max="10021" width="0" style="32" hidden="1" customWidth="1"/>
    <col min="10022" max="10022" width="13" style="32" customWidth="1"/>
    <col min="10023" max="10024" width="0" style="32" hidden="1" customWidth="1"/>
    <col min="10025" max="10025" width="14.85546875" style="32" customWidth="1"/>
    <col min="10026" max="10027" width="0" style="32" hidden="1" customWidth="1"/>
    <col min="10028" max="10028" width="13.85546875" style="32" customWidth="1"/>
    <col min="10029" max="10029" width="15.42578125" style="32" bestFit="1" customWidth="1"/>
    <col min="10030" max="10030" width="14" style="32" customWidth="1"/>
    <col min="10031" max="10031" width="46.28515625" style="32" customWidth="1"/>
    <col min="10032" max="10032" width="11.28515625" style="32" customWidth="1"/>
    <col min="10033" max="10044" width="11.42578125" style="32" customWidth="1"/>
    <col min="10045" max="10045" width="10" style="32" customWidth="1"/>
    <col min="10046" max="10046" width="15.85546875" style="32" customWidth="1"/>
    <col min="10047" max="10047" width="11.42578125" style="32"/>
    <col min="10048" max="10048" width="12.85546875" style="32" bestFit="1" customWidth="1"/>
    <col min="10049" max="10239" width="11.42578125" style="32"/>
    <col min="10240" max="10240" width="8" style="32" customWidth="1"/>
    <col min="10241" max="10242" width="0" style="32" hidden="1" customWidth="1"/>
    <col min="10243" max="10243" width="41" style="32" customWidth="1"/>
    <col min="10244" max="10250" width="0" style="32" hidden="1" customWidth="1"/>
    <col min="10251" max="10251" width="14.28515625" style="32" customWidth="1"/>
    <col min="10252" max="10253" width="0" style="32" hidden="1" customWidth="1"/>
    <col min="10254" max="10254" width="17" style="32" customWidth="1"/>
    <col min="10255" max="10256" width="0" style="32" hidden="1" customWidth="1"/>
    <col min="10257" max="10257" width="14.28515625" style="32" customWidth="1"/>
    <col min="10258" max="10258" width="12.7109375" style="32" customWidth="1"/>
    <col min="10259" max="10259" width="14.140625" style="32" customWidth="1"/>
    <col min="10260" max="10261" width="0" style="32" hidden="1" customWidth="1"/>
    <col min="10262" max="10262" width="13.85546875" style="32" customWidth="1"/>
    <col min="10263" max="10264" width="0" style="32" hidden="1" customWidth="1"/>
    <col min="10265" max="10265" width="19.140625" style="32" customWidth="1"/>
    <col min="10266" max="10266" width="15.7109375" style="32" bestFit="1" customWidth="1"/>
    <col min="10267" max="10268" width="0" style="32" hidden="1" customWidth="1"/>
    <col min="10269" max="10269" width="13" style="32" customWidth="1"/>
    <col min="10270" max="10271" width="0" style="32" hidden="1" customWidth="1"/>
    <col min="10272" max="10272" width="16.5703125" style="32" customWidth="1"/>
    <col min="10273" max="10274" width="0" style="32" hidden="1" customWidth="1"/>
    <col min="10275" max="10275" width="13.85546875" style="32" customWidth="1"/>
    <col min="10276" max="10277" width="0" style="32" hidden="1" customWidth="1"/>
    <col min="10278" max="10278" width="13" style="32" customWidth="1"/>
    <col min="10279" max="10280" width="0" style="32" hidden="1" customWidth="1"/>
    <col min="10281" max="10281" width="14.85546875" style="32" customWidth="1"/>
    <col min="10282" max="10283" width="0" style="32" hidden="1" customWidth="1"/>
    <col min="10284" max="10284" width="13.85546875" style="32" customWidth="1"/>
    <col min="10285" max="10285" width="15.42578125" style="32" bestFit="1" customWidth="1"/>
    <col min="10286" max="10286" width="14" style="32" customWidth="1"/>
    <col min="10287" max="10287" width="46.28515625" style="32" customWidth="1"/>
    <col min="10288" max="10288" width="11.28515625" style="32" customWidth="1"/>
    <col min="10289" max="10300" width="11.42578125" style="32" customWidth="1"/>
    <col min="10301" max="10301" width="10" style="32" customWidth="1"/>
    <col min="10302" max="10302" width="15.85546875" style="32" customWidth="1"/>
    <col min="10303" max="10303" width="11.42578125" style="32"/>
    <col min="10304" max="10304" width="12.85546875" style="32" bestFit="1" customWidth="1"/>
    <col min="10305" max="10495" width="11.42578125" style="32"/>
    <col min="10496" max="10496" width="8" style="32" customWidth="1"/>
    <col min="10497" max="10498" width="0" style="32" hidden="1" customWidth="1"/>
    <col min="10499" max="10499" width="41" style="32" customWidth="1"/>
    <col min="10500" max="10506" width="0" style="32" hidden="1" customWidth="1"/>
    <col min="10507" max="10507" width="14.28515625" style="32" customWidth="1"/>
    <col min="10508" max="10509" width="0" style="32" hidden="1" customWidth="1"/>
    <col min="10510" max="10510" width="17" style="32" customWidth="1"/>
    <col min="10511" max="10512" width="0" style="32" hidden="1" customWidth="1"/>
    <col min="10513" max="10513" width="14.28515625" style="32" customWidth="1"/>
    <col min="10514" max="10514" width="12.7109375" style="32" customWidth="1"/>
    <col min="10515" max="10515" width="14.140625" style="32" customWidth="1"/>
    <col min="10516" max="10517" width="0" style="32" hidden="1" customWidth="1"/>
    <col min="10518" max="10518" width="13.85546875" style="32" customWidth="1"/>
    <col min="10519" max="10520" width="0" style="32" hidden="1" customWidth="1"/>
    <col min="10521" max="10521" width="19.140625" style="32" customWidth="1"/>
    <col min="10522" max="10522" width="15.7109375" style="32" bestFit="1" customWidth="1"/>
    <col min="10523" max="10524" width="0" style="32" hidden="1" customWidth="1"/>
    <col min="10525" max="10525" width="13" style="32" customWidth="1"/>
    <col min="10526" max="10527" width="0" style="32" hidden="1" customWidth="1"/>
    <col min="10528" max="10528" width="16.5703125" style="32" customWidth="1"/>
    <col min="10529" max="10530" width="0" style="32" hidden="1" customWidth="1"/>
    <col min="10531" max="10531" width="13.85546875" style="32" customWidth="1"/>
    <col min="10532" max="10533" width="0" style="32" hidden="1" customWidth="1"/>
    <col min="10534" max="10534" width="13" style="32" customWidth="1"/>
    <col min="10535" max="10536" width="0" style="32" hidden="1" customWidth="1"/>
    <col min="10537" max="10537" width="14.85546875" style="32" customWidth="1"/>
    <col min="10538" max="10539" width="0" style="32" hidden="1" customWidth="1"/>
    <col min="10540" max="10540" width="13.85546875" style="32" customWidth="1"/>
    <col min="10541" max="10541" width="15.42578125" style="32" bestFit="1" customWidth="1"/>
    <col min="10542" max="10542" width="14" style="32" customWidth="1"/>
    <col min="10543" max="10543" width="46.28515625" style="32" customWidth="1"/>
    <col min="10544" max="10544" width="11.28515625" style="32" customWidth="1"/>
    <col min="10545" max="10556" width="11.42578125" style="32" customWidth="1"/>
    <col min="10557" max="10557" width="10" style="32" customWidth="1"/>
    <col min="10558" max="10558" width="15.85546875" style="32" customWidth="1"/>
    <col min="10559" max="10559" width="11.42578125" style="32"/>
    <col min="10560" max="10560" width="12.85546875" style="32" bestFit="1" customWidth="1"/>
    <col min="10561" max="10751" width="11.42578125" style="32"/>
    <col min="10752" max="10752" width="8" style="32" customWidth="1"/>
    <col min="10753" max="10754" width="0" style="32" hidden="1" customWidth="1"/>
    <col min="10755" max="10755" width="41" style="32" customWidth="1"/>
    <col min="10756" max="10762" width="0" style="32" hidden="1" customWidth="1"/>
    <col min="10763" max="10763" width="14.28515625" style="32" customWidth="1"/>
    <col min="10764" max="10765" width="0" style="32" hidden="1" customWidth="1"/>
    <col min="10766" max="10766" width="17" style="32" customWidth="1"/>
    <col min="10767" max="10768" width="0" style="32" hidden="1" customWidth="1"/>
    <col min="10769" max="10769" width="14.28515625" style="32" customWidth="1"/>
    <col min="10770" max="10770" width="12.7109375" style="32" customWidth="1"/>
    <col min="10771" max="10771" width="14.140625" style="32" customWidth="1"/>
    <col min="10772" max="10773" width="0" style="32" hidden="1" customWidth="1"/>
    <col min="10774" max="10774" width="13.85546875" style="32" customWidth="1"/>
    <col min="10775" max="10776" width="0" style="32" hidden="1" customWidth="1"/>
    <col min="10777" max="10777" width="19.140625" style="32" customWidth="1"/>
    <col min="10778" max="10778" width="15.7109375" style="32" bestFit="1" customWidth="1"/>
    <col min="10779" max="10780" width="0" style="32" hidden="1" customWidth="1"/>
    <col min="10781" max="10781" width="13" style="32" customWidth="1"/>
    <col min="10782" max="10783" width="0" style="32" hidden="1" customWidth="1"/>
    <col min="10784" max="10784" width="16.5703125" style="32" customWidth="1"/>
    <col min="10785" max="10786" width="0" style="32" hidden="1" customWidth="1"/>
    <col min="10787" max="10787" width="13.85546875" style="32" customWidth="1"/>
    <col min="10788" max="10789" width="0" style="32" hidden="1" customWidth="1"/>
    <col min="10790" max="10790" width="13" style="32" customWidth="1"/>
    <col min="10791" max="10792" width="0" style="32" hidden="1" customWidth="1"/>
    <col min="10793" max="10793" width="14.85546875" style="32" customWidth="1"/>
    <col min="10794" max="10795" width="0" style="32" hidden="1" customWidth="1"/>
    <col min="10796" max="10796" width="13.85546875" style="32" customWidth="1"/>
    <col min="10797" max="10797" width="15.42578125" style="32" bestFit="1" customWidth="1"/>
    <col min="10798" max="10798" width="14" style="32" customWidth="1"/>
    <col min="10799" max="10799" width="46.28515625" style="32" customWidth="1"/>
    <col min="10800" max="10800" width="11.28515625" style="32" customWidth="1"/>
    <col min="10801" max="10812" width="11.42578125" style="32" customWidth="1"/>
    <col min="10813" max="10813" width="10" style="32" customWidth="1"/>
    <col min="10814" max="10814" width="15.85546875" style="32" customWidth="1"/>
    <col min="10815" max="10815" width="11.42578125" style="32"/>
    <col min="10816" max="10816" width="12.85546875" style="32" bestFit="1" customWidth="1"/>
    <col min="10817" max="11007" width="11.42578125" style="32"/>
    <col min="11008" max="11008" width="8" style="32" customWidth="1"/>
    <col min="11009" max="11010" width="0" style="32" hidden="1" customWidth="1"/>
    <col min="11011" max="11011" width="41" style="32" customWidth="1"/>
    <col min="11012" max="11018" width="0" style="32" hidden="1" customWidth="1"/>
    <col min="11019" max="11019" width="14.28515625" style="32" customWidth="1"/>
    <col min="11020" max="11021" width="0" style="32" hidden="1" customWidth="1"/>
    <col min="11022" max="11022" width="17" style="32" customWidth="1"/>
    <col min="11023" max="11024" width="0" style="32" hidden="1" customWidth="1"/>
    <col min="11025" max="11025" width="14.28515625" style="32" customWidth="1"/>
    <col min="11026" max="11026" width="12.7109375" style="32" customWidth="1"/>
    <col min="11027" max="11027" width="14.140625" style="32" customWidth="1"/>
    <col min="11028" max="11029" width="0" style="32" hidden="1" customWidth="1"/>
    <col min="11030" max="11030" width="13.85546875" style="32" customWidth="1"/>
    <col min="11031" max="11032" width="0" style="32" hidden="1" customWidth="1"/>
    <col min="11033" max="11033" width="19.140625" style="32" customWidth="1"/>
    <col min="11034" max="11034" width="15.7109375" style="32" bestFit="1" customWidth="1"/>
    <col min="11035" max="11036" width="0" style="32" hidden="1" customWidth="1"/>
    <col min="11037" max="11037" width="13" style="32" customWidth="1"/>
    <col min="11038" max="11039" width="0" style="32" hidden="1" customWidth="1"/>
    <col min="11040" max="11040" width="16.5703125" style="32" customWidth="1"/>
    <col min="11041" max="11042" width="0" style="32" hidden="1" customWidth="1"/>
    <col min="11043" max="11043" width="13.85546875" style="32" customWidth="1"/>
    <col min="11044" max="11045" width="0" style="32" hidden="1" customWidth="1"/>
    <col min="11046" max="11046" width="13" style="32" customWidth="1"/>
    <col min="11047" max="11048" width="0" style="32" hidden="1" customWidth="1"/>
    <col min="11049" max="11049" width="14.85546875" style="32" customWidth="1"/>
    <col min="11050" max="11051" width="0" style="32" hidden="1" customWidth="1"/>
    <col min="11052" max="11052" width="13.85546875" style="32" customWidth="1"/>
    <col min="11053" max="11053" width="15.42578125" style="32" bestFit="1" customWidth="1"/>
    <col min="11054" max="11054" width="14" style="32" customWidth="1"/>
    <col min="11055" max="11055" width="46.28515625" style="32" customWidth="1"/>
    <col min="11056" max="11056" width="11.28515625" style="32" customWidth="1"/>
    <col min="11057" max="11068" width="11.42578125" style="32" customWidth="1"/>
    <col min="11069" max="11069" width="10" style="32" customWidth="1"/>
    <col min="11070" max="11070" width="15.85546875" style="32" customWidth="1"/>
    <col min="11071" max="11071" width="11.42578125" style="32"/>
    <col min="11072" max="11072" width="12.85546875" style="32" bestFit="1" customWidth="1"/>
    <col min="11073" max="11263" width="11.42578125" style="32"/>
    <col min="11264" max="11264" width="8" style="32" customWidth="1"/>
    <col min="11265" max="11266" width="0" style="32" hidden="1" customWidth="1"/>
    <col min="11267" max="11267" width="41" style="32" customWidth="1"/>
    <col min="11268" max="11274" width="0" style="32" hidden="1" customWidth="1"/>
    <col min="11275" max="11275" width="14.28515625" style="32" customWidth="1"/>
    <col min="11276" max="11277" width="0" style="32" hidden="1" customWidth="1"/>
    <col min="11278" max="11278" width="17" style="32" customWidth="1"/>
    <col min="11279" max="11280" width="0" style="32" hidden="1" customWidth="1"/>
    <col min="11281" max="11281" width="14.28515625" style="32" customWidth="1"/>
    <col min="11282" max="11282" width="12.7109375" style="32" customWidth="1"/>
    <col min="11283" max="11283" width="14.140625" style="32" customWidth="1"/>
    <col min="11284" max="11285" width="0" style="32" hidden="1" customWidth="1"/>
    <col min="11286" max="11286" width="13.85546875" style="32" customWidth="1"/>
    <col min="11287" max="11288" width="0" style="32" hidden="1" customWidth="1"/>
    <col min="11289" max="11289" width="19.140625" style="32" customWidth="1"/>
    <col min="11290" max="11290" width="15.7109375" style="32" bestFit="1" customWidth="1"/>
    <col min="11291" max="11292" width="0" style="32" hidden="1" customWidth="1"/>
    <col min="11293" max="11293" width="13" style="32" customWidth="1"/>
    <col min="11294" max="11295" width="0" style="32" hidden="1" customWidth="1"/>
    <col min="11296" max="11296" width="16.5703125" style="32" customWidth="1"/>
    <col min="11297" max="11298" width="0" style="32" hidden="1" customWidth="1"/>
    <col min="11299" max="11299" width="13.85546875" style="32" customWidth="1"/>
    <col min="11300" max="11301" width="0" style="32" hidden="1" customWidth="1"/>
    <col min="11302" max="11302" width="13" style="32" customWidth="1"/>
    <col min="11303" max="11304" width="0" style="32" hidden="1" customWidth="1"/>
    <col min="11305" max="11305" width="14.85546875" style="32" customWidth="1"/>
    <col min="11306" max="11307" width="0" style="32" hidden="1" customWidth="1"/>
    <col min="11308" max="11308" width="13.85546875" style="32" customWidth="1"/>
    <col min="11309" max="11309" width="15.42578125" style="32" bestFit="1" customWidth="1"/>
    <col min="11310" max="11310" width="14" style="32" customWidth="1"/>
    <col min="11311" max="11311" width="46.28515625" style="32" customWidth="1"/>
    <col min="11312" max="11312" width="11.28515625" style="32" customWidth="1"/>
    <col min="11313" max="11324" width="11.42578125" style="32" customWidth="1"/>
    <col min="11325" max="11325" width="10" style="32" customWidth="1"/>
    <col min="11326" max="11326" width="15.85546875" style="32" customWidth="1"/>
    <col min="11327" max="11327" width="11.42578125" style="32"/>
    <col min="11328" max="11328" width="12.85546875" style="32" bestFit="1" customWidth="1"/>
    <col min="11329" max="11519" width="11.42578125" style="32"/>
    <col min="11520" max="11520" width="8" style="32" customWidth="1"/>
    <col min="11521" max="11522" width="0" style="32" hidden="1" customWidth="1"/>
    <col min="11523" max="11523" width="41" style="32" customWidth="1"/>
    <col min="11524" max="11530" width="0" style="32" hidden="1" customWidth="1"/>
    <col min="11531" max="11531" width="14.28515625" style="32" customWidth="1"/>
    <col min="11532" max="11533" width="0" style="32" hidden="1" customWidth="1"/>
    <col min="11534" max="11534" width="17" style="32" customWidth="1"/>
    <col min="11535" max="11536" width="0" style="32" hidden="1" customWidth="1"/>
    <col min="11537" max="11537" width="14.28515625" style="32" customWidth="1"/>
    <col min="11538" max="11538" width="12.7109375" style="32" customWidth="1"/>
    <col min="11539" max="11539" width="14.140625" style="32" customWidth="1"/>
    <col min="11540" max="11541" width="0" style="32" hidden="1" customWidth="1"/>
    <col min="11542" max="11542" width="13.85546875" style="32" customWidth="1"/>
    <col min="11543" max="11544" width="0" style="32" hidden="1" customWidth="1"/>
    <col min="11545" max="11545" width="19.140625" style="32" customWidth="1"/>
    <col min="11546" max="11546" width="15.7109375" style="32" bestFit="1" customWidth="1"/>
    <col min="11547" max="11548" width="0" style="32" hidden="1" customWidth="1"/>
    <col min="11549" max="11549" width="13" style="32" customWidth="1"/>
    <col min="11550" max="11551" width="0" style="32" hidden="1" customWidth="1"/>
    <col min="11552" max="11552" width="16.5703125" style="32" customWidth="1"/>
    <col min="11553" max="11554" width="0" style="32" hidden="1" customWidth="1"/>
    <col min="11555" max="11555" width="13.85546875" style="32" customWidth="1"/>
    <col min="11556" max="11557" width="0" style="32" hidden="1" customWidth="1"/>
    <col min="11558" max="11558" width="13" style="32" customWidth="1"/>
    <col min="11559" max="11560" width="0" style="32" hidden="1" customWidth="1"/>
    <col min="11561" max="11561" width="14.85546875" style="32" customWidth="1"/>
    <col min="11562" max="11563" width="0" style="32" hidden="1" customWidth="1"/>
    <col min="11564" max="11564" width="13.85546875" style="32" customWidth="1"/>
    <col min="11565" max="11565" width="15.42578125" style="32" bestFit="1" customWidth="1"/>
    <col min="11566" max="11566" width="14" style="32" customWidth="1"/>
    <col min="11567" max="11567" width="46.28515625" style="32" customWidth="1"/>
    <col min="11568" max="11568" width="11.28515625" style="32" customWidth="1"/>
    <col min="11569" max="11580" width="11.42578125" style="32" customWidth="1"/>
    <col min="11581" max="11581" width="10" style="32" customWidth="1"/>
    <col min="11582" max="11582" width="15.85546875" style="32" customWidth="1"/>
    <col min="11583" max="11583" width="11.42578125" style="32"/>
    <col min="11584" max="11584" width="12.85546875" style="32" bestFit="1" customWidth="1"/>
    <col min="11585" max="11775" width="11.42578125" style="32"/>
    <col min="11776" max="11776" width="8" style="32" customWidth="1"/>
    <col min="11777" max="11778" width="0" style="32" hidden="1" customWidth="1"/>
    <col min="11779" max="11779" width="41" style="32" customWidth="1"/>
    <col min="11780" max="11786" width="0" style="32" hidden="1" customWidth="1"/>
    <col min="11787" max="11787" width="14.28515625" style="32" customWidth="1"/>
    <col min="11788" max="11789" width="0" style="32" hidden="1" customWidth="1"/>
    <col min="11790" max="11790" width="17" style="32" customWidth="1"/>
    <col min="11791" max="11792" width="0" style="32" hidden="1" customWidth="1"/>
    <col min="11793" max="11793" width="14.28515625" style="32" customWidth="1"/>
    <col min="11794" max="11794" width="12.7109375" style="32" customWidth="1"/>
    <col min="11795" max="11795" width="14.140625" style="32" customWidth="1"/>
    <col min="11796" max="11797" width="0" style="32" hidden="1" customWidth="1"/>
    <col min="11798" max="11798" width="13.85546875" style="32" customWidth="1"/>
    <col min="11799" max="11800" width="0" style="32" hidden="1" customWidth="1"/>
    <col min="11801" max="11801" width="19.140625" style="32" customWidth="1"/>
    <col min="11802" max="11802" width="15.7109375" style="32" bestFit="1" customWidth="1"/>
    <col min="11803" max="11804" width="0" style="32" hidden="1" customWidth="1"/>
    <col min="11805" max="11805" width="13" style="32" customWidth="1"/>
    <col min="11806" max="11807" width="0" style="32" hidden="1" customWidth="1"/>
    <col min="11808" max="11808" width="16.5703125" style="32" customWidth="1"/>
    <col min="11809" max="11810" width="0" style="32" hidden="1" customWidth="1"/>
    <col min="11811" max="11811" width="13.85546875" style="32" customWidth="1"/>
    <col min="11812" max="11813" width="0" style="32" hidden="1" customWidth="1"/>
    <col min="11814" max="11814" width="13" style="32" customWidth="1"/>
    <col min="11815" max="11816" width="0" style="32" hidden="1" customWidth="1"/>
    <col min="11817" max="11817" width="14.85546875" style="32" customWidth="1"/>
    <col min="11818" max="11819" width="0" style="32" hidden="1" customWidth="1"/>
    <col min="11820" max="11820" width="13.85546875" style="32" customWidth="1"/>
    <col min="11821" max="11821" width="15.42578125" style="32" bestFit="1" customWidth="1"/>
    <col min="11822" max="11822" width="14" style="32" customWidth="1"/>
    <col min="11823" max="11823" width="46.28515625" style="32" customWidth="1"/>
    <col min="11824" max="11824" width="11.28515625" style="32" customWidth="1"/>
    <col min="11825" max="11836" width="11.42578125" style="32" customWidth="1"/>
    <col min="11837" max="11837" width="10" style="32" customWidth="1"/>
    <col min="11838" max="11838" width="15.85546875" style="32" customWidth="1"/>
    <col min="11839" max="11839" width="11.42578125" style="32"/>
    <col min="11840" max="11840" width="12.85546875" style="32" bestFit="1" customWidth="1"/>
    <col min="11841" max="12031" width="11.42578125" style="32"/>
    <col min="12032" max="12032" width="8" style="32" customWidth="1"/>
    <col min="12033" max="12034" width="0" style="32" hidden="1" customWidth="1"/>
    <col min="12035" max="12035" width="41" style="32" customWidth="1"/>
    <col min="12036" max="12042" width="0" style="32" hidden="1" customWidth="1"/>
    <col min="12043" max="12043" width="14.28515625" style="32" customWidth="1"/>
    <col min="12044" max="12045" width="0" style="32" hidden="1" customWidth="1"/>
    <col min="12046" max="12046" width="17" style="32" customWidth="1"/>
    <col min="12047" max="12048" width="0" style="32" hidden="1" customWidth="1"/>
    <col min="12049" max="12049" width="14.28515625" style="32" customWidth="1"/>
    <col min="12050" max="12050" width="12.7109375" style="32" customWidth="1"/>
    <col min="12051" max="12051" width="14.140625" style="32" customWidth="1"/>
    <col min="12052" max="12053" width="0" style="32" hidden="1" customWidth="1"/>
    <col min="12054" max="12054" width="13.85546875" style="32" customWidth="1"/>
    <col min="12055" max="12056" width="0" style="32" hidden="1" customWidth="1"/>
    <col min="12057" max="12057" width="19.140625" style="32" customWidth="1"/>
    <col min="12058" max="12058" width="15.7109375" style="32" bestFit="1" customWidth="1"/>
    <col min="12059" max="12060" width="0" style="32" hidden="1" customWidth="1"/>
    <col min="12061" max="12061" width="13" style="32" customWidth="1"/>
    <col min="12062" max="12063" width="0" style="32" hidden="1" customWidth="1"/>
    <col min="12064" max="12064" width="16.5703125" style="32" customWidth="1"/>
    <col min="12065" max="12066" width="0" style="32" hidden="1" customWidth="1"/>
    <col min="12067" max="12067" width="13.85546875" style="32" customWidth="1"/>
    <col min="12068" max="12069" width="0" style="32" hidden="1" customWidth="1"/>
    <col min="12070" max="12070" width="13" style="32" customWidth="1"/>
    <col min="12071" max="12072" width="0" style="32" hidden="1" customWidth="1"/>
    <col min="12073" max="12073" width="14.85546875" style="32" customWidth="1"/>
    <col min="12074" max="12075" width="0" style="32" hidden="1" customWidth="1"/>
    <col min="12076" max="12076" width="13.85546875" style="32" customWidth="1"/>
    <col min="12077" max="12077" width="15.42578125" style="32" bestFit="1" customWidth="1"/>
    <col min="12078" max="12078" width="14" style="32" customWidth="1"/>
    <col min="12079" max="12079" width="46.28515625" style="32" customWidth="1"/>
    <col min="12080" max="12080" width="11.28515625" style="32" customWidth="1"/>
    <col min="12081" max="12092" width="11.42578125" style="32" customWidth="1"/>
    <col min="12093" max="12093" width="10" style="32" customWidth="1"/>
    <col min="12094" max="12094" width="15.85546875" style="32" customWidth="1"/>
    <col min="12095" max="12095" width="11.42578125" style="32"/>
    <col min="12096" max="12096" width="12.85546875" style="32" bestFit="1" customWidth="1"/>
    <col min="12097" max="12287" width="11.42578125" style="32"/>
    <col min="12288" max="12288" width="8" style="32" customWidth="1"/>
    <col min="12289" max="12290" width="0" style="32" hidden="1" customWidth="1"/>
    <col min="12291" max="12291" width="41" style="32" customWidth="1"/>
    <col min="12292" max="12298" width="0" style="32" hidden="1" customWidth="1"/>
    <col min="12299" max="12299" width="14.28515625" style="32" customWidth="1"/>
    <col min="12300" max="12301" width="0" style="32" hidden="1" customWidth="1"/>
    <col min="12302" max="12302" width="17" style="32" customWidth="1"/>
    <col min="12303" max="12304" width="0" style="32" hidden="1" customWidth="1"/>
    <col min="12305" max="12305" width="14.28515625" style="32" customWidth="1"/>
    <col min="12306" max="12306" width="12.7109375" style="32" customWidth="1"/>
    <col min="12307" max="12307" width="14.140625" style="32" customWidth="1"/>
    <col min="12308" max="12309" width="0" style="32" hidden="1" customWidth="1"/>
    <col min="12310" max="12310" width="13.85546875" style="32" customWidth="1"/>
    <col min="12311" max="12312" width="0" style="32" hidden="1" customWidth="1"/>
    <col min="12313" max="12313" width="19.140625" style="32" customWidth="1"/>
    <col min="12314" max="12314" width="15.7109375" style="32" bestFit="1" customWidth="1"/>
    <col min="12315" max="12316" width="0" style="32" hidden="1" customWidth="1"/>
    <col min="12317" max="12317" width="13" style="32" customWidth="1"/>
    <col min="12318" max="12319" width="0" style="32" hidden="1" customWidth="1"/>
    <col min="12320" max="12320" width="16.5703125" style="32" customWidth="1"/>
    <col min="12321" max="12322" width="0" style="32" hidden="1" customWidth="1"/>
    <col min="12323" max="12323" width="13.85546875" style="32" customWidth="1"/>
    <col min="12324" max="12325" width="0" style="32" hidden="1" customWidth="1"/>
    <col min="12326" max="12326" width="13" style="32" customWidth="1"/>
    <col min="12327" max="12328" width="0" style="32" hidden="1" customWidth="1"/>
    <col min="12329" max="12329" width="14.85546875" style="32" customWidth="1"/>
    <col min="12330" max="12331" width="0" style="32" hidden="1" customWidth="1"/>
    <col min="12332" max="12332" width="13.85546875" style="32" customWidth="1"/>
    <col min="12333" max="12333" width="15.42578125" style="32" bestFit="1" customWidth="1"/>
    <col min="12334" max="12334" width="14" style="32" customWidth="1"/>
    <col min="12335" max="12335" width="46.28515625" style="32" customWidth="1"/>
    <col min="12336" max="12336" width="11.28515625" style="32" customWidth="1"/>
    <col min="12337" max="12348" width="11.42578125" style="32" customWidth="1"/>
    <col min="12349" max="12349" width="10" style="32" customWidth="1"/>
    <col min="12350" max="12350" width="15.85546875" style="32" customWidth="1"/>
    <col min="12351" max="12351" width="11.42578125" style="32"/>
    <col min="12352" max="12352" width="12.85546875" style="32" bestFit="1" customWidth="1"/>
    <col min="12353" max="12543" width="11.42578125" style="32"/>
    <col min="12544" max="12544" width="8" style="32" customWidth="1"/>
    <col min="12545" max="12546" width="0" style="32" hidden="1" customWidth="1"/>
    <col min="12547" max="12547" width="41" style="32" customWidth="1"/>
    <col min="12548" max="12554" width="0" style="32" hidden="1" customWidth="1"/>
    <col min="12555" max="12555" width="14.28515625" style="32" customWidth="1"/>
    <col min="12556" max="12557" width="0" style="32" hidden="1" customWidth="1"/>
    <col min="12558" max="12558" width="17" style="32" customWidth="1"/>
    <col min="12559" max="12560" width="0" style="32" hidden="1" customWidth="1"/>
    <col min="12561" max="12561" width="14.28515625" style="32" customWidth="1"/>
    <col min="12562" max="12562" width="12.7109375" style="32" customWidth="1"/>
    <col min="12563" max="12563" width="14.140625" style="32" customWidth="1"/>
    <col min="12564" max="12565" width="0" style="32" hidden="1" customWidth="1"/>
    <col min="12566" max="12566" width="13.85546875" style="32" customWidth="1"/>
    <col min="12567" max="12568" width="0" style="32" hidden="1" customWidth="1"/>
    <col min="12569" max="12569" width="19.140625" style="32" customWidth="1"/>
    <col min="12570" max="12570" width="15.7109375" style="32" bestFit="1" customWidth="1"/>
    <col min="12571" max="12572" width="0" style="32" hidden="1" customWidth="1"/>
    <col min="12573" max="12573" width="13" style="32" customWidth="1"/>
    <col min="12574" max="12575" width="0" style="32" hidden="1" customWidth="1"/>
    <col min="12576" max="12576" width="16.5703125" style="32" customWidth="1"/>
    <col min="12577" max="12578" width="0" style="32" hidden="1" customWidth="1"/>
    <col min="12579" max="12579" width="13.85546875" style="32" customWidth="1"/>
    <col min="12580" max="12581" width="0" style="32" hidden="1" customWidth="1"/>
    <col min="12582" max="12582" width="13" style="32" customWidth="1"/>
    <col min="12583" max="12584" width="0" style="32" hidden="1" customWidth="1"/>
    <col min="12585" max="12585" width="14.85546875" style="32" customWidth="1"/>
    <col min="12586" max="12587" width="0" style="32" hidden="1" customWidth="1"/>
    <col min="12588" max="12588" width="13.85546875" style="32" customWidth="1"/>
    <col min="12589" max="12589" width="15.42578125" style="32" bestFit="1" customWidth="1"/>
    <col min="12590" max="12590" width="14" style="32" customWidth="1"/>
    <col min="12591" max="12591" width="46.28515625" style="32" customWidth="1"/>
    <col min="12592" max="12592" width="11.28515625" style="32" customWidth="1"/>
    <col min="12593" max="12604" width="11.42578125" style="32" customWidth="1"/>
    <col min="12605" max="12605" width="10" style="32" customWidth="1"/>
    <col min="12606" max="12606" width="15.85546875" style="32" customWidth="1"/>
    <col min="12607" max="12607" width="11.42578125" style="32"/>
    <col min="12608" max="12608" width="12.85546875" style="32" bestFit="1" customWidth="1"/>
    <col min="12609" max="12799" width="11.42578125" style="32"/>
    <col min="12800" max="12800" width="8" style="32" customWidth="1"/>
    <col min="12801" max="12802" width="0" style="32" hidden="1" customWidth="1"/>
    <col min="12803" max="12803" width="41" style="32" customWidth="1"/>
    <col min="12804" max="12810" width="0" style="32" hidden="1" customWidth="1"/>
    <col min="12811" max="12811" width="14.28515625" style="32" customWidth="1"/>
    <col min="12812" max="12813" width="0" style="32" hidden="1" customWidth="1"/>
    <col min="12814" max="12814" width="17" style="32" customWidth="1"/>
    <col min="12815" max="12816" width="0" style="32" hidden="1" customWidth="1"/>
    <col min="12817" max="12817" width="14.28515625" style="32" customWidth="1"/>
    <col min="12818" max="12818" width="12.7109375" style="32" customWidth="1"/>
    <col min="12819" max="12819" width="14.140625" style="32" customWidth="1"/>
    <col min="12820" max="12821" width="0" style="32" hidden="1" customWidth="1"/>
    <col min="12822" max="12822" width="13.85546875" style="32" customWidth="1"/>
    <col min="12823" max="12824" width="0" style="32" hidden="1" customWidth="1"/>
    <col min="12825" max="12825" width="19.140625" style="32" customWidth="1"/>
    <col min="12826" max="12826" width="15.7109375" style="32" bestFit="1" customWidth="1"/>
    <col min="12827" max="12828" width="0" style="32" hidden="1" customWidth="1"/>
    <col min="12829" max="12829" width="13" style="32" customWidth="1"/>
    <col min="12830" max="12831" width="0" style="32" hidden="1" customWidth="1"/>
    <col min="12832" max="12832" width="16.5703125" style="32" customWidth="1"/>
    <col min="12833" max="12834" width="0" style="32" hidden="1" customWidth="1"/>
    <col min="12835" max="12835" width="13.85546875" style="32" customWidth="1"/>
    <col min="12836" max="12837" width="0" style="32" hidden="1" customWidth="1"/>
    <col min="12838" max="12838" width="13" style="32" customWidth="1"/>
    <col min="12839" max="12840" width="0" style="32" hidden="1" customWidth="1"/>
    <col min="12841" max="12841" width="14.85546875" style="32" customWidth="1"/>
    <col min="12842" max="12843" width="0" style="32" hidden="1" customWidth="1"/>
    <col min="12844" max="12844" width="13.85546875" style="32" customWidth="1"/>
    <col min="12845" max="12845" width="15.42578125" style="32" bestFit="1" customWidth="1"/>
    <col min="12846" max="12846" width="14" style="32" customWidth="1"/>
    <col min="12847" max="12847" width="46.28515625" style="32" customWidth="1"/>
    <col min="12848" max="12848" width="11.28515625" style="32" customWidth="1"/>
    <col min="12849" max="12860" width="11.42578125" style="32" customWidth="1"/>
    <col min="12861" max="12861" width="10" style="32" customWidth="1"/>
    <col min="12862" max="12862" width="15.85546875" style="32" customWidth="1"/>
    <col min="12863" max="12863" width="11.42578125" style="32"/>
    <col min="12864" max="12864" width="12.85546875" style="32" bestFit="1" customWidth="1"/>
    <col min="12865" max="13055" width="11.42578125" style="32"/>
    <col min="13056" max="13056" width="8" style="32" customWidth="1"/>
    <col min="13057" max="13058" width="0" style="32" hidden="1" customWidth="1"/>
    <col min="13059" max="13059" width="41" style="32" customWidth="1"/>
    <col min="13060" max="13066" width="0" style="32" hidden="1" customWidth="1"/>
    <col min="13067" max="13067" width="14.28515625" style="32" customWidth="1"/>
    <col min="13068" max="13069" width="0" style="32" hidden="1" customWidth="1"/>
    <col min="13070" max="13070" width="17" style="32" customWidth="1"/>
    <col min="13071" max="13072" width="0" style="32" hidden="1" customWidth="1"/>
    <col min="13073" max="13073" width="14.28515625" style="32" customWidth="1"/>
    <col min="13074" max="13074" width="12.7109375" style="32" customWidth="1"/>
    <col min="13075" max="13075" width="14.140625" style="32" customWidth="1"/>
    <col min="13076" max="13077" width="0" style="32" hidden="1" customWidth="1"/>
    <col min="13078" max="13078" width="13.85546875" style="32" customWidth="1"/>
    <col min="13079" max="13080" width="0" style="32" hidden="1" customWidth="1"/>
    <col min="13081" max="13081" width="19.140625" style="32" customWidth="1"/>
    <col min="13082" max="13082" width="15.7109375" style="32" bestFit="1" customWidth="1"/>
    <col min="13083" max="13084" width="0" style="32" hidden="1" customWidth="1"/>
    <col min="13085" max="13085" width="13" style="32" customWidth="1"/>
    <col min="13086" max="13087" width="0" style="32" hidden="1" customWidth="1"/>
    <col min="13088" max="13088" width="16.5703125" style="32" customWidth="1"/>
    <col min="13089" max="13090" width="0" style="32" hidden="1" customWidth="1"/>
    <col min="13091" max="13091" width="13.85546875" style="32" customWidth="1"/>
    <col min="13092" max="13093" width="0" style="32" hidden="1" customWidth="1"/>
    <col min="13094" max="13094" width="13" style="32" customWidth="1"/>
    <col min="13095" max="13096" width="0" style="32" hidden="1" customWidth="1"/>
    <col min="13097" max="13097" width="14.85546875" style="32" customWidth="1"/>
    <col min="13098" max="13099" width="0" style="32" hidden="1" customWidth="1"/>
    <col min="13100" max="13100" width="13.85546875" style="32" customWidth="1"/>
    <col min="13101" max="13101" width="15.42578125" style="32" bestFit="1" customWidth="1"/>
    <col min="13102" max="13102" width="14" style="32" customWidth="1"/>
    <col min="13103" max="13103" width="46.28515625" style="32" customWidth="1"/>
    <col min="13104" max="13104" width="11.28515625" style="32" customWidth="1"/>
    <col min="13105" max="13116" width="11.42578125" style="32" customWidth="1"/>
    <col min="13117" max="13117" width="10" style="32" customWidth="1"/>
    <col min="13118" max="13118" width="15.85546875" style="32" customWidth="1"/>
    <col min="13119" max="13119" width="11.42578125" style="32"/>
    <col min="13120" max="13120" width="12.85546875" style="32" bestFit="1" customWidth="1"/>
    <col min="13121" max="13311" width="11.42578125" style="32"/>
    <col min="13312" max="13312" width="8" style="32" customWidth="1"/>
    <col min="13313" max="13314" width="0" style="32" hidden="1" customWidth="1"/>
    <col min="13315" max="13315" width="41" style="32" customWidth="1"/>
    <col min="13316" max="13322" width="0" style="32" hidden="1" customWidth="1"/>
    <col min="13323" max="13323" width="14.28515625" style="32" customWidth="1"/>
    <col min="13324" max="13325" width="0" style="32" hidden="1" customWidth="1"/>
    <col min="13326" max="13326" width="17" style="32" customWidth="1"/>
    <col min="13327" max="13328" width="0" style="32" hidden="1" customWidth="1"/>
    <col min="13329" max="13329" width="14.28515625" style="32" customWidth="1"/>
    <col min="13330" max="13330" width="12.7109375" style="32" customWidth="1"/>
    <col min="13331" max="13331" width="14.140625" style="32" customWidth="1"/>
    <col min="13332" max="13333" width="0" style="32" hidden="1" customWidth="1"/>
    <col min="13334" max="13334" width="13.85546875" style="32" customWidth="1"/>
    <col min="13335" max="13336" width="0" style="32" hidden="1" customWidth="1"/>
    <col min="13337" max="13337" width="19.140625" style="32" customWidth="1"/>
    <col min="13338" max="13338" width="15.7109375" style="32" bestFit="1" customWidth="1"/>
    <col min="13339" max="13340" width="0" style="32" hidden="1" customWidth="1"/>
    <col min="13341" max="13341" width="13" style="32" customWidth="1"/>
    <col min="13342" max="13343" width="0" style="32" hidden="1" customWidth="1"/>
    <col min="13344" max="13344" width="16.5703125" style="32" customWidth="1"/>
    <col min="13345" max="13346" width="0" style="32" hidden="1" customWidth="1"/>
    <col min="13347" max="13347" width="13.85546875" style="32" customWidth="1"/>
    <col min="13348" max="13349" width="0" style="32" hidden="1" customWidth="1"/>
    <col min="13350" max="13350" width="13" style="32" customWidth="1"/>
    <col min="13351" max="13352" width="0" style="32" hidden="1" customWidth="1"/>
    <col min="13353" max="13353" width="14.85546875" style="32" customWidth="1"/>
    <col min="13354" max="13355" width="0" style="32" hidden="1" customWidth="1"/>
    <col min="13356" max="13356" width="13.85546875" style="32" customWidth="1"/>
    <col min="13357" max="13357" width="15.42578125" style="32" bestFit="1" customWidth="1"/>
    <col min="13358" max="13358" width="14" style="32" customWidth="1"/>
    <col min="13359" max="13359" width="46.28515625" style="32" customWidth="1"/>
    <col min="13360" max="13360" width="11.28515625" style="32" customWidth="1"/>
    <col min="13361" max="13372" width="11.42578125" style="32" customWidth="1"/>
    <col min="13373" max="13373" width="10" style="32" customWidth="1"/>
    <col min="13374" max="13374" width="15.85546875" style="32" customWidth="1"/>
    <col min="13375" max="13375" width="11.42578125" style="32"/>
    <col min="13376" max="13376" width="12.85546875" style="32" bestFit="1" customWidth="1"/>
    <col min="13377" max="13567" width="11.42578125" style="32"/>
    <col min="13568" max="13568" width="8" style="32" customWidth="1"/>
    <col min="13569" max="13570" width="0" style="32" hidden="1" customWidth="1"/>
    <col min="13571" max="13571" width="41" style="32" customWidth="1"/>
    <col min="13572" max="13578" width="0" style="32" hidden="1" customWidth="1"/>
    <col min="13579" max="13579" width="14.28515625" style="32" customWidth="1"/>
    <col min="13580" max="13581" width="0" style="32" hidden="1" customWidth="1"/>
    <col min="13582" max="13582" width="17" style="32" customWidth="1"/>
    <col min="13583" max="13584" width="0" style="32" hidden="1" customWidth="1"/>
    <col min="13585" max="13585" width="14.28515625" style="32" customWidth="1"/>
    <col min="13586" max="13586" width="12.7109375" style="32" customWidth="1"/>
    <col min="13587" max="13587" width="14.140625" style="32" customWidth="1"/>
    <col min="13588" max="13589" width="0" style="32" hidden="1" customWidth="1"/>
    <col min="13590" max="13590" width="13.85546875" style="32" customWidth="1"/>
    <col min="13591" max="13592" width="0" style="32" hidden="1" customWidth="1"/>
    <col min="13593" max="13593" width="19.140625" style="32" customWidth="1"/>
    <col min="13594" max="13594" width="15.7109375" style="32" bestFit="1" customWidth="1"/>
    <col min="13595" max="13596" width="0" style="32" hidden="1" customWidth="1"/>
    <col min="13597" max="13597" width="13" style="32" customWidth="1"/>
    <col min="13598" max="13599" width="0" style="32" hidden="1" customWidth="1"/>
    <col min="13600" max="13600" width="16.5703125" style="32" customWidth="1"/>
    <col min="13601" max="13602" width="0" style="32" hidden="1" customWidth="1"/>
    <col min="13603" max="13603" width="13.85546875" style="32" customWidth="1"/>
    <col min="13604" max="13605" width="0" style="32" hidden="1" customWidth="1"/>
    <col min="13606" max="13606" width="13" style="32" customWidth="1"/>
    <col min="13607" max="13608" width="0" style="32" hidden="1" customWidth="1"/>
    <col min="13609" max="13609" width="14.85546875" style="32" customWidth="1"/>
    <col min="13610" max="13611" width="0" style="32" hidden="1" customWidth="1"/>
    <col min="13612" max="13612" width="13.85546875" style="32" customWidth="1"/>
    <col min="13613" max="13613" width="15.42578125" style="32" bestFit="1" customWidth="1"/>
    <col min="13614" max="13614" width="14" style="32" customWidth="1"/>
    <col min="13615" max="13615" width="46.28515625" style="32" customWidth="1"/>
    <col min="13616" max="13616" width="11.28515625" style="32" customWidth="1"/>
    <col min="13617" max="13628" width="11.42578125" style="32" customWidth="1"/>
    <col min="13629" max="13629" width="10" style="32" customWidth="1"/>
    <col min="13630" max="13630" width="15.85546875" style="32" customWidth="1"/>
    <col min="13631" max="13631" width="11.42578125" style="32"/>
    <col min="13632" max="13632" width="12.85546875" style="32" bestFit="1" customWidth="1"/>
    <col min="13633" max="13823" width="11.42578125" style="32"/>
    <col min="13824" max="13824" width="8" style="32" customWidth="1"/>
    <col min="13825" max="13826" width="0" style="32" hidden="1" customWidth="1"/>
    <col min="13827" max="13827" width="41" style="32" customWidth="1"/>
    <col min="13828" max="13834" width="0" style="32" hidden="1" customWidth="1"/>
    <col min="13835" max="13835" width="14.28515625" style="32" customWidth="1"/>
    <col min="13836" max="13837" width="0" style="32" hidden="1" customWidth="1"/>
    <col min="13838" max="13838" width="17" style="32" customWidth="1"/>
    <col min="13839" max="13840" width="0" style="32" hidden="1" customWidth="1"/>
    <col min="13841" max="13841" width="14.28515625" style="32" customWidth="1"/>
    <col min="13842" max="13842" width="12.7109375" style="32" customWidth="1"/>
    <col min="13843" max="13843" width="14.140625" style="32" customWidth="1"/>
    <col min="13844" max="13845" width="0" style="32" hidden="1" customWidth="1"/>
    <col min="13846" max="13846" width="13.85546875" style="32" customWidth="1"/>
    <col min="13847" max="13848" width="0" style="32" hidden="1" customWidth="1"/>
    <col min="13849" max="13849" width="19.140625" style="32" customWidth="1"/>
    <col min="13850" max="13850" width="15.7109375" style="32" bestFit="1" customWidth="1"/>
    <col min="13851" max="13852" width="0" style="32" hidden="1" customWidth="1"/>
    <col min="13853" max="13853" width="13" style="32" customWidth="1"/>
    <col min="13854" max="13855" width="0" style="32" hidden="1" customWidth="1"/>
    <col min="13856" max="13856" width="16.5703125" style="32" customWidth="1"/>
    <col min="13857" max="13858" width="0" style="32" hidden="1" customWidth="1"/>
    <col min="13859" max="13859" width="13.85546875" style="32" customWidth="1"/>
    <col min="13860" max="13861" width="0" style="32" hidden="1" customWidth="1"/>
    <col min="13862" max="13862" width="13" style="32" customWidth="1"/>
    <col min="13863" max="13864" width="0" style="32" hidden="1" customWidth="1"/>
    <col min="13865" max="13865" width="14.85546875" style="32" customWidth="1"/>
    <col min="13866" max="13867" width="0" style="32" hidden="1" customWidth="1"/>
    <col min="13868" max="13868" width="13.85546875" style="32" customWidth="1"/>
    <col min="13869" max="13869" width="15.42578125" style="32" bestFit="1" customWidth="1"/>
    <col min="13870" max="13870" width="14" style="32" customWidth="1"/>
    <col min="13871" max="13871" width="46.28515625" style="32" customWidth="1"/>
    <col min="13872" max="13872" width="11.28515625" style="32" customWidth="1"/>
    <col min="13873" max="13884" width="11.42578125" style="32" customWidth="1"/>
    <col min="13885" max="13885" width="10" style="32" customWidth="1"/>
    <col min="13886" max="13886" width="15.85546875" style="32" customWidth="1"/>
    <col min="13887" max="13887" width="11.42578125" style="32"/>
    <col min="13888" max="13888" width="12.85546875" style="32" bestFit="1" customWidth="1"/>
    <col min="13889" max="14079" width="11.42578125" style="32"/>
    <col min="14080" max="14080" width="8" style="32" customWidth="1"/>
    <col min="14081" max="14082" width="0" style="32" hidden="1" customWidth="1"/>
    <col min="14083" max="14083" width="41" style="32" customWidth="1"/>
    <col min="14084" max="14090" width="0" style="32" hidden="1" customWidth="1"/>
    <col min="14091" max="14091" width="14.28515625" style="32" customWidth="1"/>
    <col min="14092" max="14093" width="0" style="32" hidden="1" customWidth="1"/>
    <col min="14094" max="14094" width="17" style="32" customWidth="1"/>
    <col min="14095" max="14096" width="0" style="32" hidden="1" customWidth="1"/>
    <col min="14097" max="14097" width="14.28515625" style="32" customWidth="1"/>
    <col min="14098" max="14098" width="12.7109375" style="32" customWidth="1"/>
    <col min="14099" max="14099" width="14.140625" style="32" customWidth="1"/>
    <col min="14100" max="14101" width="0" style="32" hidden="1" customWidth="1"/>
    <col min="14102" max="14102" width="13.85546875" style="32" customWidth="1"/>
    <col min="14103" max="14104" width="0" style="32" hidden="1" customWidth="1"/>
    <col min="14105" max="14105" width="19.140625" style="32" customWidth="1"/>
    <col min="14106" max="14106" width="15.7109375" style="32" bestFit="1" customWidth="1"/>
    <col min="14107" max="14108" width="0" style="32" hidden="1" customWidth="1"/>
    <col min="14109" max="14109" width="13" style="32" customWidth="1"/>
    <col min="14110" max="14111" width="0" style="32" hidden="1" customWidth="1"/>
    <col min="14112" max="14112" width="16.5703125" style="32" customWidth="1"/>
    <col min="14113" max="14114" width="0" style="32" hidden="1" customWidth="1"/>
    <col min="14115" max="14115" width="13.85546875" style="32" customWidth="1"/>
    <col min="14116" max="14117" width="0" style="32" hidden="1" customWidth="1"/>
    <col min="14118" max="14118" width="13" style="32" customWidth="1"/>
    <col min="14119" max="14120" width="0" style="32" hidden="1" customWidth="1"/>
    <col min="14121" max="14121" width="14.85546875" style="32" customWidth="1"/>
    <col min="14122" max="14123" width="0" style="32" hidden="1" customWidth="1"/>
    <col min="14124" max="14124" width="13.85546875" style="32" customWidth="1"/>
    <col min="14125" max="14125" width="15.42578125" style="32" bestFit="1" customWidth="1"/>
    <col min="14126" max="14126" width="14" style="32" customWidth="1"/>
    <col min="14127" max="14127" width="46.28515625" style="32" customWidth="1"/>
    <col min="14128" max="14128" width="11.28515625" style="32" customWidth="1"/>
    <col min="14129" max="14140" width="11.42578125" style="32" customWidth="1"/>
    <col min="14141" max="14141" width="10" style="32" customWidth="1"/>
    <col min="14142" max="14142" width="15.85546875" style="32" customWidth="1"/>
    <col min="14143" max="14143" width="11.42578125" style="32"/>
    <col min="14144" max="14144" width="12.85546875" style="32" bestFit="1" customWidth="1"/>
    <col min="14145" max="14335" width="11.42578125" style="32"/>
    <col min="14336" max="14336" width="8" style="32" customWidth="1"/>
    <col min="14337" max="14338" width="0" style="32" hidden="1" customWidth="1"/>
    <col min="14339" max="14339" width="41" style="32" customWidth="1"/>
    <col min="14340" max="14346" width="0" style="32" hidden="1" customWidth="1"/>
    <col min="14347" max="14347" width="14.28515625" style="32" customWidth="1"/>
    <col min="14348" max="14349" width="0" style="32" hidden="1" customWidth="1"/>
    <col min="14350" max="14350" width="17" style="32" customWidth="1"/>
    <col min="14351" max="14352" width="0" style="32" hidden="1" customWidth="1"/>
    <col min="14353" max="14353" width="14.28515625" style="32" customWidth="1"/>
    <col min="14354" max="14354" width="12.7109375" style="32" customWidth="1"/>
    <col min="14355" max="14355" width="14.140625" style="32" customWidth="1"/>
    <col min="14356" max="14357" width="0" style="32" hidden="1" customWidth="1"/>
    <col min="14358" max="14358" width="13.85546875" style="32" customWidth="1"/>
    <col min="14359" max="14360" width="0" style="32" hidden="1" customWidth="1"/>
    <col min="14361" max="14361" width="19.140625" style="32" customWidth="1"/>
    <col min="14362" max="14362" width="15.7109375" style="32" bestFit="1" customWidth="1"/>
    <col min="14363" max="14364" width="0" style="32" hidden="1" customWidth="1"/>
    <col min="14365" max="14365" width="13" style="32" customWidth="1"/>
    <col min="14366" max="14367" width="0" style="32" hidden="1" customWidth="1"/>
    <col min="14368" max="14368" width="16.5703125" style="32" customWidth="1"/>
    <col min="14369" max="14370" width="0" style="32" hidden="1" customWidth="1"/>
    <col min="14371" max="14371" width="13.85546875" style="32" customWidth="1"/>
    <col min="14372" max="14373" width="0" style="32" hidden="1" customWidth="1"/>
    <col min="14374" max="14374" width="13" style="32" customWidth="1"/>
    <col min="14375" max="14376" width="0" style="32" hidden="1" customWidth="1"/>
    <col min="14377" max="14377" width="14.85546875" style="32" customWidth="1"/>
    <col min="14378" max="14379" width="0" style="32" hidden="1" customWidth="1"/>
    <col min="14380" max="14380" width="13.85546875" style="32" customWidth="1"/>
    <col min="14381" max="14381" width="15.42578125" style="32" bestFit="1" customWidth="1"/>
    <col min="14382" max="14382" width="14" style="32" customWidth="1"/>
    <col min="14383" max="14383" width="46.28515625" style="32" customWidth="1"/>
    <col min="14384" max="14384" width="11.28515625" style="32" customWidth="1"/>
    <col min="14385" max="14396" width="11.42578125" style="32" customWidth="1"/>
    <col min="14397" max="14397" width="10" style="32" customWidth="1"/>
    <col min="14398" max="14398" width="15.85546875" style="32" customWidth="1"/>
    <col min="14399" max="14399" width="11.42578125" style="32"/>
    <col min="14400" max="14400" width="12.85546875" style="32" bestFit="1" customWidth="1"/>
    <col min="14401" max="14591" width="11.42578125" style="32"/>
    <col min="14592" max="14592" width="8" style="32" customWidth="1"/>
    <col min="14593" max="14594" width="0" style="32" hidden="1" customWidth="1"/>
    <col min="14595" max="14595" width="41" style="32" customWidth="1"/>
    <col min="14596" max="14602" width="0" style="32" hidden="1" customWidth="1"/>
    <col min="14603" max="14603" width="14.28515625" style="32" customWidth="1"/>
    <col min="14604" max="14605" width="0" style="32" hidden="1" customWidth="1"/>
    <col min="14606" max="14606" width="17" style="32" customWidth="1"/>
    <col min="14607" max="14608" width="0" style="32" hidden="1" customWidth="1"/>
    <col min="14609" max="14609" width="14.28515625" style="32" customWidth="1"/>
    <col min="14610" max="14610" width="12.7109375" style="32" customWidth="1"/>
    <col min="14611" max="14611" width="14.140625" style="32" customWidth="1"/>
    <col min="14612" max="14613" width="0" style="32" hidden="1" customWidth="1"/>
    <col min="14614" max="14614" width="13.85546875" style="32" customWidth="1"/>
    <col min="14615" max="14616" width="0" style="32" hidden="1" customWidth="1"/>
    <col min="14617" max="14617" width="19.140625" style="32" customWidth="1"/>
    <col min="14618" max="14618" width="15.7109375" style="32" bestFit="1" customWidth="1"/>
    <col min="14619" max="14620" width="0" style="32" hidden="1" customWidth="1"/>
    <col min="14621" max="14621" width="13" style="32" customWidth="1"/>
    <col min="14622" max="14623" width="0" style="32" hidden="1" customWidth="1"/>
    <col min="14624" max="14624" width="16.5703125" style="32" customWidth="1"/>
    <col min="14625" max="14626" width="0" style="32" hidden="1" customWidth="1"/>
    <col min="14627" max="14627" width="13.85546875" style="32" customWidth="1"/>
    <col min="14628" max="14629" width="0" style="32" hidden="1" customWidth="1"/>
    <col min="14630" max="14630" width="13" style="32" customWidth="1"/>
    <col min="14631" max="14632" width="0" style="32" hidden="1" customWidth="1"/>
    <col min="14633" max="14633" width="14.85546875" style="32" customWidth="1"/>
    <col min="14634" max="14635" width="0" style="32" hidden="1" customWidth="1"/>
    <col min="14636" max="14636" width="13.85546875" style="32" customWidth="1"/>
    <col min="14637" max="14637" width="15.42578125" style="32" bestFit="1" customWidth="1"/>
    <col min="14638" max="14638" width="14" style="32" customWidth="1"/>
    <col min="14639" max="14639" width="46.28515625" style="32" customWidth="1"/>
    <col min="14640" max="14640" width="11.28515625" style="32" customWidth="1"/>
    <col min="14641" max="14652" width="11.42578125" style="32" customWidth="1"/>
    <col min="14653" max="14653" width="10" style="32" customWidth="1"/>
    <col min="14654" max="14654" width="15.85546875" style="32" customWidth="1"/>
    <col min="14655" max="14655" width="11.42578125" style="32"/>
    <col min="14656" max="14656" width="12.85546875" style="32" bestFit="1" customWidth="1"/>
    <col min="14657" max="14847" width="11.42578125" style="32"/>
    <col min="14848" max="14848" width="8" style="32" customWidth="1"/>
    <col min="14849" max="14850" width="0" style="32" hidden="1" customWidth="1"/>
    <col min="14851" max="14851" width="41" style="32" customWidth="1"/>
    <col min="14852" max="14858" width="0" style="32" hidden="1" customWidth="1"/>
    <col min="14859" max="14859" width="14.28515625" style="32" customWidth="1"/>
    <col min="14860" max="14861" width="0" style="32" hidden="1" customWidth="1"/>
    <col min="14862" max="14862" width="17" style="32" customWidth="1"/>
    <col min="14863" max="14864" width="0" style="32" hidden="1" customWidth="1"/>
    <col min="14865" max="14865" width="14.28515625" style="32" customWidth="1"/>
    <col min="14866" max="14866" width="12.7109375" style="32" customWidth="1"/>
    <col min="14867" max="14867" width="14.140625" style="32" customWidth="1"/>
    <col min="14868" max="14869" width="0" style="32" hidden="1" customWidth="1"/>
    <col min="14870" max="14870" width="13.85546875" style="32" customWidth="1"/>
    <col min="14871" max="14872" width="0" style="32" hidden="1" customWidth="1"/>
    <col min="14873" max="14873" width="19.140625" style="32" customWidth="1"/>
    <col min="14874" max="14874" width="15.7109375" style="32" bestFit="1" customWidth="1"/>
    <col min="14875" max="14876" width="0" style="32" hidden="1" customWidth="1"/>
    <col min="14877" max="14877" width="13" style="32" customWidth="1"/>
    <col min="14878" max="14879" width="0" style="32" hidden="1" customWidth="1"/>
    <col min="14880" max="14880" width="16.5703125" style="32" customWidth="1"/>
    <col min="14881" max="14882" width="0" style="32" hidden="1" customWidth="1"/>
    <col min="14883" max="14883" width="13.85546875" style="32" customWidth="1"/>
    <col min="14884" max="14885" width="0" style="32" hidden="1" customWidth="1"/>
    <col min="14886" max="14886" width="13" style="32" customWidth="1"/>
    <col min="14887" max="14888" width="0" style="32" hidden="1" customWidth="1"/>
    <col min="14889" max="14889" width="14.85546875" style="32" customWidth="1"/>
    <col min="14890" max="14891" width="0" style="32" hidden="1" customWidth="1"/>
    <col min="14892" max="14892" width="13.85546875" style="32" customWidth="1"/>
    <col min="14893" max="14893" width="15.42578125" style="32" bestFit="1" customWidth="1"/>
    <col min="14894" max="14894" width="14" style="32" customWidth="1"/>
    <col min="14895" max="14895" width="46.28515625" style="32" customWidth="1"/>
    <col min="14896" max="14896" width="11.28515625" style="32" customWidth="1"/>
    <col min="14897" max="14908" width="11.42578125" style="32" customWidth="1"/>
    <col min="14909" max="14909" width="10" style="32" customWidth="1"/>
    <col min="14910" max="14910" width="15.85546875" style="32" customWidth="1"/>
    <col min="14911" max="14911" width="11.42578125" style="32"/>
    <col min="14912" max="14912" width="12.85546875" style="32" bestFit="1" customWidth="1"/>
    <col min="14913" max="15103" width="11.42578125" style="32"/>
    <col min="15104" max="15104" width="8" style="32" customWidth="1"/>
    <col min="15105" max="15106" width="0" style="32" hidden="1" customWidth="1"/>
    <col min="15107" max="15107" width="41" style="32" customWidth="1"/>
    <col min="15108" max="15114" width="0" style="32" hidden="1" customWidth="1"/>
    <col min="15115" max="15115" width="14.28515625" style="32" customWidth="1"/>
    <col min="15116" max="15117" width="0" style="32" hidden="1" customWidth="1"/>
    <col min="15118" max="15118" width="17" style="32" customWidth="1"/>
    <col min="15119" max="15120" width="0" style="32" hidden="1" customWidth="1"/>
    <col min="15121" max="15121" width="14.28515625" style="32" customWidth="1"/>
    <col min="15122" max="15122" width="12.7109375" style="32" customWidth="1"/>
    <col min="15123" max="15123" width="14.140625" style="32" customWidth="1"/>
    <col min="15124" max="15125" width="0" style="32" hidden="1" customWidth="1"/>
    <col min="15126" max="15126" width="13.85546875" style="32" customWidth="1"/>
    <col min="15127" max="15128" width="0" style="32" hidden="1" customWidth="1"/>
    <col min="15129" max="15129" width="19.140625" style="32" customWidth="1"/>
    <col min="15130" max="15130" width="15.7109375" style="32" bestFit="1" customWidth="1"/>
    <col min="15131" max="15132" width="0" style="32" hidden="1" customWidth="1"/>
    <col min="15133" max="15133" width="13" style="32" customWidth="1"/>
    <col min="15134" max="15135" width="0" style="32" hidden="1" customWidth="1"/>
    <col min="15136" max="15136" width="16.5703125" style="32" customWidth="1"/>
    <col min="15137" max="15138" width="0" style="32" hidden="1" customWidth="1"/>
    <col min="15139" max="15139" width="13.85546875" style="32" customWidth="1"/>
    <col min="15140" max="15141" width="0" style="32" hidden="1" customWidth="1"/>
    <col min="15142" max="15142" width="13" style="32" customWidth="1"/>
    <col min="15143" max="15144" width="0" style="32" hidden="1" customWidth="1"/>
    <col min="15145" max="15145" width="14.85546875" style="32" customWidth="1"/>
    <col min="15146" max="15147" width="0" style="32" hidden="1" customWidth="1"/>
    <col min="15148" max="15148" width="13.85546875" style="32" customWidth="1"/>
    <col min="15149" max="15149" width="15.42578125" style="32" bestFit="1" customWidth="1"/>
    <col min="15150" max="15150" width="14" style="32" customWidth="1"/>
    <col min="15151" max="15151" width="46.28515625" style="32" customWidth="1"/>
    <col min="15152" max="15152" width="11.28515625" style="32" customWidth="1"/>
    <col min="15153" max="15164" width="11.42578125" style="32" customWidth="1"/>
    <col min="15165" max="15165" width="10" style="32" customWidth="1"/>
    <col min="15166" max="15166" width="15.85546875" style="32" customWidth="1"/>
    <col min="15167" max="15167" width="11.42578125" style="32"/>
    <col min="15168" max="15168" width="12.85546875" style="32" bestFit="1" customWidth="1"/>
    <col min="15169" max="15359" width="11.42578125" style="32"/>
    <col min="15360" max="15360" width="8" style="32" customWidth="1"/>
    <col min="15361" max="15362" width="0" style="32" hidden="1" customWidth="1"/>
    <col min="15363" max="15363" width="41" style="32" customWidth="1"/>
    <col min="15364" max="15370" width="0" style="32" hidden="1" customWidth="1"/>
    <col min="15371" max="15371" width="14.28515625" style="32" customWidth="1"/>
    <col min="15372" max="15373" width="0" style="32" hidden="1" customWidth="1"/>
    <col min="15374" max="15374" width="17" style="32" customWidth="1"/>
    <col min="15375" max="15376" width="0" style="32" hidden="1" customWidth="1"/>
    <col min="15377" max="15377" width="14.28515625" style="32" customWidth="1"/>
    <col min="15378" max="15378" width="12.7109375" style="32" customWidth="1"/>
    <col min="15379" max="15379" width="14.140625" style="32" customWidth="1"/>
    <col min="15380" max="15381" width="0" style="32" hidden="1" customWidth="1"/>
    <col min="15382" max="15382" width="13.85546875" style="32" customWidth="1"/>
    <col min="15383" max="15384" width="0" style="32" hidden="1" customWidth="1"/>
    <col min="15385" max="15385" width="19.140625" style="32" customWidth="1"/>
    <col min="15386" max="15386" width="15.7109375" style="32" bestFit="1" customWidth="1"/>
    <col min="15387" max="15388" width="0" style="32" hidden="1" customWidth="1"/>
    <col min="15389" max="15389" width="13" style="32" customWidth="1"/>
    <col min="15390" max="15391" width="0" style="32" hidden="1" customWidth="1"/>
    <col min="15392" max="15392" width="16.5703125" style="32" customWidth="1"/>
    <col min="15393" max="15394" width="0" style="32" hidden="1" customWidth="1"/>
    <col min="15395" max="15395" width="13.85546875" style="32" customWidth="1"/>
    <col min="15396" max="15397" width="0" style="32" hidden="1" customWidth="1"/>
    <col min="15398" max="15398" width="13" style="32" customWidth="1"/>
    <col min="15399" max="15400" width="0" style="32" hidden="1" customWidth="1"/>
    <col min="15401" max="15401" width="14.85546875" style="32" customWidth="1"/>
    <col min="15402" max="15403" width="0" style="32" hidden="1" customWidth="1"/>
    <col min="15404" max="15404" width="13.85546875" style="32" customWidth="1"/>
    <col min="15405" max="15405" width="15.42578125" style="32" bestFit="1" customWidth="1"/>
    <col min="15406" max="15406" width="14" style="32" customWidth="1"/>
    <col min="15407" max="15407" width="46.28515625" style="32" customWidth="1"/>
    <col min="15408" max="15408" width="11.28515625" style="32" customWidth="1"/>
    <col min="15409" max="15420" width="11.42578125" style="32" customWidth="1"/>
    <col min="15421" max="15421" width="10" style="32" customWidth="1"/>
    <col min="15422" max="15422" width="15.85546875" style="32" customWidth="1"/>
    <col min="15423" max="15423" width="11.42578125" style="32"/>
    <col min="15424" max="15424" width="12.85546875" style="32" bestFit="1" customWidth="1"/>
    <col min="15425" max="15615" width="11.42578125" style="32"/>
    <col min="15616" max="15616" width="8" style="32" customWidth="1"/>
    <col min="15617" max="15618" width="0" style="32" hidden="1" customWidth="1"/>
    <col min="15619" max="15619" width="41" style="32" customWidth="1"/>
    <col min="15620" max="15626" width="0" style="32" hidden="1" customWidth="1"/>
    <col min="15627" max="15627" width="14.28515625" style="32" customWidth="1"/>
    <col min="15628" max="15629" width="0" style="32" hidden="1" customWidth="1"/>
    <col min="15630" max="15630" width="17" style="32" customWidth="1"/>
    <col min="15631" max="15632" width="0" style="32" hidden="1" customWidth="1"/>
    <col min="15633" max="15633" width="14.28515625" style="32" customWidth="1"/>
    <col min="15634" max="15634" width="12.7109375" style="32" customWidth="1"/>
    <col min="15635" max="15635" width="14.140625" style="32" customWidth="1"/>
    <col min="15636" max="15637" width="0" style="32" hidden="1" customWidth="1"/>
    <col min="15638" max="15638" width="13.85546875" style="32" customWidth="1"/>
    <col min="15639" max="15640" width="0" style="32" hidden="1" customWidth="1"/>
    <col min="15641" max="15641" width="19.140625" style="32" customWidth="1"/>
    <col min="15642" max="15642" width="15.7109375" style="32" bestFit="1" customWidth="1"/>
    <col min="15643" max="15644" width="0" style="32" hidden="1" customWidth="1"/>
    <col min="15645" max="15645" width="13" style="32" customWidth="1"/>
    <col min="15646" max="15647" width="0" style="32" hidden="1" customWidth="1"/>
    <col min="15648" max="15648" width="16.5703125" style="32" customWidth="1"/>
    <col min="15649" max="15650" width="0" style="32" hidden="1" customWidth="1"/>
    <col min="15651" max="15651" width="13.85546875" style="32" customWidth="1"/>
    <col min="15652" max="15653" width="0" style="32" hidden="1" customWidth="1"/>
    <col min="15654" max="15654" width="13" style="32" customWidth="1"/>
    <col min="15655" max="15656" width="0" style="32" hidden="1" customWidth="1"/>
    <col min="15657" max="15657" width="14.85546875" style="32" customWidth="1"/>
    <col min="15658" max="15659" width="0" style="32" hidden="1" customWidth="1"/>
    <col min="15660" max="15660" width="13.85546875" style="32" customWidth="1"/>
    <col min="15661" max="15661" width="15.42578125" style="32" bestFit="1" customWidth="1"/>
    <col min="15662" max="15662" width="14" style="32" customWidth="1"/>
    <col min="15663" max="15663" width="46.28515625" style="32" customWidth="1"/>
    <col min="15664" max="15664" width="11.28515625" style="32" customWidth="1"/>
    <col min="15665" max="15676" width="11.42578125" style="32" customWidth="1"/>
    <col min="15677" max="15677" width="10" style="32" customWidth="1"/>
    <col min="15678" max="15678" width="15.85546875" style="32" customWidth="1"/>
    <col min="15679" max="15679" width="11.42578125" style="32"/>
    <col min="15680" max="15680" width="12.85546875" style="32" bestFit="1" customWidth="1"/>
    <col min="15681" max="15871" width="11.42578125" style="32"/>
    <col min="15872" max="15872" width="8" style="32" customWidth="1"/>
    <col min="15873" max="15874" width="0" style="32" hidden="1" customWidth="1"/>
    <col min="15875" max="15875" width="41" style="32" customWidth="1"/>
    <col min="15876" max="15882" width="0" style="32" hidden="1" customWidth="1"/>
    <col min="15883" max="15883" width="14.28515625" style="32" customWidth="1"/>
    <col min="15884" max="15885" width="0" style="32" hidden="1" customWidth="1"/>
    <col min="15886" max="15886" width="17" style="32" customWidth="1"/>
    <col min="15887" max="15888" width="0" style="32" hidden="1" customWidth="1"/>
    <col min="15889" max="15889" width="14.28515625" style="32" customWidth="1"/>
    <col min="15890" max="15890" width="12.7109375" style="32" customWidth="1"/>
    <col min="15891" max="15891" width="14.140625" style="32" customWidth="1"/>
    <col min="15892" max="15893" width="0" style="32" hidden="1" customWidth="1"/>
    <col min="15894" max="15894" width="13.85546875" style="32" customWidth="1"/>
    <col min="15895" max="15896" width="0" style="32" hidden="1" customWidth="1"/>
    <col min="15897" max="15897" width="19.140625" style="32" customWidth="1"/>
    <col min="15898" max="15898" width="15.7109375" style="32" bestFit="1" customWidth="1"/>
    <col min="15899" max="15900" width="0" style="32" hidden="1" customWidth="1"/>
    <col min="15901" max="15901" width="13" style="32" customWidth="1"/>
    <col min="15902" max="15903" width="0" style="32" hidden="1" customWidth="1"/>
    <col min="15904" max="15904" width="16.5703125" style="32" customWidth="1"/>
    <col min="15905" max="15906" width="0" style="32" hidden="1" customWidth="1"/>
    <col min="15907" max="15907" width="13.85546875" style="32" customWidth="1"/>
    <col min="15908" max="15909" width="0" style="32" hidden="1" customWidth="1"/>
    <col min="15910" max="15910" width="13" style="32" customWidth="1"/>
    <col min="15911" max="15912" width="0" style="32" hidden="1" customWidth="1"/>
    <col min="15913" max="15913" width="14.85546875" style="32" customWidth="1"/>
    <col min="15914" max="15915" width="0" style="32" hidden="1" customWidth="1"/>
    <col min="15916" max="15916" width="13.85546875" style="32" customWidth="1"/>
    <col min="15917" max="15917" width="15.42578125" style="32" bestFit="1" customWidth="1"/>
    <col min="15918" max="15918" width="14" style="32" customWidth="1"/>
    <col min="15919" max="15919" width="46.28515625" style="32" customWidth="1"/>
    <col min="15920" max="15920" width="11.28515625" style="32" customWidth="1"/>
    <col min="15921" max="15932" width="11.42578125" style="32" customWidth="1"/>
    <col min="15933" max="15933" width="10" style="32" customWidth="1"/>
    <col min="15934" max="15934" width="15.85546875" style="32" customWidth="1"/>
    <col min="15935" max="15935" width="11.42578125" style="32"/>
    <col min="15936" max="15936" width="12.85546875" style="32" bestFit="1" customWidth="1"/>
    <col min="15937" max="16127" width="11.42578125" style="32"/>
    <col min="16128" max="16128" width="8" style="32" customWidth="1"/>
    <col min="16129" max="16130" width="0" style="32" hidden="1" customWidth="1"/>
    <col min="16131" max="16131" width="41" style="32" customWidth="1"/>
    <col min="16132" max="16138" width="0" style="32" hidden="1" customWidth="1"/>
    <col min="16139" max="16139" width="14.28515625" style="32" customWidth="1"/>
    <col min="16140" max="16141" width="0" style="32" hidden="1" customWidth="1"/>
    <col min="16142" max="16142" width="17" style="32" customWidth="1"/>
    <col min="16143" max="16144" width="0" style="32" hidden="1" customWidth="1"/>
    <col min="16145" max="16145" width="14.28515625" style="32" customWidth="1"/>
    <col min="16146" max="16146" width="12.7109375" style="32" customWidth="1"/>
    <col min="16147" max="16147" width="14.140625" style="32" customWidth="1"/>
    <col min="16148" max="16149" width="0" style="32" hidden="1" customWidth="1"/>
    <col min="16150" max="16150" width="13.85546875" style="32" customWidth="1"/>
    <col min="16151" max="16152" width="0" style="32" hidden="1" customWidth="1"/>
    <col min="16153" max="16153" width="19.140625" style="32" customWidth="1"/>
    <col min="16154" max="16154" width="15.7109375" style="32" bestFit="1" customWidth="1"/>
    <col min="16155" max="16156" width="0" style="32" hidden="1" customWidth="1"/>
    <col min="16157" max="16157" width="13" style="32" customWidth="1"/>
    <col min="16158" max="16159" width="0" style="32" hidden="1" customWidth="1"/>
    <col min="16160" max="16160" width="16.5703125" style="32" customWidth="1"/>
    <col min="16161" max="16162" width="0" style="32" hidden="1" customWidth="1"/>
    <col min="16163" max="16163" width="13.85546875" style="32" customWidth="1"/>
    <col min="16164" max="16165" width="0" style="32" hidden="1" customWidth="1"/>
    <col min="16166" max="16166" width="13" style="32" customWidth="1"/>
    <col min="16167" max="16168" width="0" style="32" hidden="1" customWidth="1"/>
    <col min="16169" max="16169" width="14.85546875" style="32" customWidth="1"/>
    <col min="16170" max="16171" width="0" style="32" hidden="1" customWidth="1"/>
    <col min="16172" max="16172" width="13.85546875" style="32" customWidth="1"/>
    <col min="16173" max="16173" width="15.42578125" style="32" bestFit="1" customWidth="1"/>
    <col min="16174" max="16174" width="14" style="32" customWidth="1"/>
    <col min="16175" max="16175" width="46.28515625" style="32" customWidth="1"/>
    <col min="16176" max="16176" width="11.28515625" style="32" customWidth="1"/>
    <col min="16177" max="16188" width="11.42578125" style="32" customWidth="1"/>
    <col min="16189" max="16189" width="10" style="32" customWidth="1"/>
    <col min="16190" max="16190" width="15.85546875" style="32" customWidth="1"/>
    <col min="16191" max="16191" width="11.42578125" style="32"/>
    <col min="16192" max="16192" width="12.85546875" style="32" bestFit="1" customWidth="1"/>
    <col min="16193" max="16384" width="11.42578125" style="32"/>
  </cols>
  <sheetData>
    <row r="2" spans="1:62" ht="35.25" customHeight="1" thickBot="1" x14ac:dyDescent="0.3">
      <c r="C2" s="323" t="s">
        <v>235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</row>
    <row r="3" spans="1:62" s="184" customFormat="1" ht="9" hidden="1" thickBot="1" x14ac:dyDescent="0.3">
      <c r="A3" s="184">
        <v>1</v>
      </c>
      <c r="B3" s="184">
        <f>+A3+1</f>
        <v>2</v>
      </c>
      <c r="C3" s="184">
        <f t="shared" ref="C3:AT3" si="0">+B3+1</f>
        <v>3</v>
      </c>
      <c r="D3" s="184">
        <f t="shared" si="0"/>
        <v>4</v>
      </c>
      <c r="E3" s="184" t="e">
        <f>+#REF!+1</f>
        <v>#REF!</v>
      </c>
      <c r="F3" s="184" t="e">
        <f>+#REF!+1</f>
        <v>#REF!</v>
      </c>
      <c r="G3" s="184" t="e">
        <f t="shared" si="0"/>
        <v>#REF!</v>
      </c>
      <c r="H3" s="184" t="e">
        <f t="shared" si="0"/>
        <v>#REF!</v>
      </c>
      <c r="I3" s="184" t="e">
        <f t="shared" si="0"/>
        <v>#REF!</v>
      </c>
      <c r="K3" s="184" t="e">
        <f>+I3+1</f>
        <v>#REF!</v>
      </c>
      <c r="L3" s="184" t="e">
        <f t="shared" si="0"/>
        <v>#REF!</v>
      </c>
      <c r="M3" s="184" t="e">
        <f t="shared" si="0"/>
        <v>#REF!</v>
      </c>
      <c r="N3" s="184" t="e">
        <f t="shared" si="0"/>
        <v>#REF!</v>
      </c>
      <c r="O3" s="184" t="e">
        <f t="shared" si="0"/>
        <v>#REF!</v>
      </c>
      <c r="P3" s="184" t="e">
        <f t="shared" si="0"/>
        <v>#REF!</v>
      </c>
      <c r="Q3" s="184" t="e">
        <f t="shared" si="0"/>
        <v>#REF!</v>
      </c>
      <c r="R3" s="184" t="e">
        <f t="shared" si="0"/>
        <v>#REF!</v>
      </c>
      <c r="S3" s="184" t="e">
        <f t="shared" si="0"/>
        <v>#REF!</v>
      </c>
      <c r="T3" s="184" t="e">
        <f t="shared" si="0"/>
        <v>#REF!</v>
      </c>
      <c r="U3" s="184" t="e">
        <f t="shared" si="0"/>
        <v>#REF!</v>
      </c>
      <c r="V3" s="184" t="e">
        <f t="shared" si="0"/>
        <v>#REF!</v>
      </c>
      <c r="W3" s="184" t="e">
        <f t="shared" si="0"/>
        <v>#REF!</v>
      </c>
      <c r="X3" s="184" t="e">
        <f t="shared" si="0"/>
        <v>#REF!</v>
      </c>
      <c r="Y3" s="184" t="e">
        <f t="shared" si="0"/>
        <v>#REF!</v>
      </c>
      <c r="Z3" s="184" t="e">
        <f t="shared" si="0"/>
        <v>#REF!</v>
      </c>
      <c r="AA3" s="184" t="e">
        <f t="shared" si="0"/>
        <v>#REF!</v>
      </c>
      <c r="AB3" s="184" t="e">
        <f t="shared" si="0"/>
        <v>#REF!</v>
      </c>
      <c r="AC3" s="184" t="e">
        <f t="shared" si="0"/>
        <v>#REF!</v>
      </c>
      <c r="AD3" s="184" t="e">
        <f t="shared" si="0"/>
        <v>#REF!</v>
      </c>
      <c r="AE3" s="184" t="e">
        <f t="shared" si="0"/>
        <v>#REF!</v>
      </c>
      <c r="AF3" s="185" t="e">
        <f t="shared" si="0"/>
        <v>#REF!</v>
      </c>
      <c r="AG3" s="184" t="e">
        <f t="shared" si="0"/>
        <v>#REF!</v>
      </c>
      <c r="AH3" s="184" t="e">
        <f t="shared" si="0"/>
        <v>#REF!</v>
      </c>
      <c r="AI3" s="184" t="e">
        <f t="shared" si="0"/>
        <v>#REF!</v>
      </c>
      <c r="AJ3" s="184" t="e">
        <f t="shared" si="0"/>
        <v>#REF!</v>
      </c>
      <c r="AK3" s="184" t="e">
        <f t="shared" si="0"/>
        <v>#REF!</v>
      </c>
      <c r="AL3" s="185" t="e">
        <f t="shared" si="0"/>
        <v>#REF!</v>
      </c>
      <c r="AM3" s="184" t="e">
        <f t="shared" si="0"/>
        <v>#REF!</v>
      </c>
      <c r="AN3" s="184" t="e">
        <f t="shared" si="0"/>
        <v>#REF!</v>
      </c>
      <c r="AO3" s="184" t="e">
        <f t="shared" si="0"/>
        <v>#REF!</v>
      </c>
      <c r="AP3" s="184" t="e">
        <f t="shared" si="0"/>
        <v>#REF!</v>
      </c>
      <c r="AQ3" s="184" t="e">
        <f t="shared" si="0"/>
        <v>#REF!</v>
      </c>
      <c r="AR3" s="184" t="e">
        <f t="shared" si="0"/>
        <v>#REF!</v>
      </c>
      <c r="AS3" s="184" t="e">
        <f t="shared" si="0"/>
        <v>#REF!</v>
      </c>
      <c r="AT3" s="184" t="e">
        <f t="shared" si="0"/>
        <v>#REF!</v>
      </c>
    </row>
    <row r="4" spans="1:62" s="35" customFormat="1" ht="44.25" customHeight="1" thickBot="1" x14ac:dyDescent="0.35">
      <c r="A4" s="35" t="s">
        <v>1</v>
      </c>
      <c r="B4" s="330" t="s">
        <v>1</v>
      </c>
      <c r="C4" s="331"/>
      <c r="D4" s="38" t="s">
        <v>2</v>
      </c>
      <c r="E4" s="82" t="s">
        <v>105</v>
      </c>
      <c r="F4" s="37" t="s">
        <v>106</v>
      </c>
      <c r="G4" s="37" t="s">
        <v>107</v>
      </c>
      <c r="H4" s="37" t="s">
        <v>108</v>
      </c>
      <c r="I4" s="37" t="s">
        <v>109</v>
      </c>
      <c r="J4" s="233" t="s">
        <v>247</v>
      </c>
      <c r="K4" s="37" t="s">
        <v>110</v>
      </c>
      <c r="L4" s="37" t="s">
        <v>106</v>
      </c>
      <c r="M4" s="37" t="s">
        <v>107</v>
      </c>
      <c r="N4" s="83" t="s">
        <v>111</v>
      </c>
      <c r="O4" s="83" t="s">
        <v>106</v>
      </c>
      <c r="P4" s="84" t="s">
        <v>107</v>
      </c>
      <c r="Q4" s="83" t="s">
        <v>112</v>
      </c>
      <c r="R4" s="83" t="s">
        <v>6</v>
      </c>
      <c r="S4" s="83" t="s">
        <v>7</v>
      </c>
      <c r="T4" s="37" t="s">
        <v>106</v>
      </c>
      <c r="U4" s="85" t="s">
        <v>107</v>
      </c>
      <c r="V4" s="37" t="s">
        <v>113</v>
      </c>
      <c r="W4" s="86" t="s">
        <v>106</v>
      </c>
      <c r="X4" s="87" t="s">
        <v>107</v>
      </c>
      <c r="Y4" s="86" t="s">
        <v>224</v>
      </c>
      <c r="Z4" s="247" t="s">
        <v>254</v>
      </c>
      <c r="AA4" s="37" t="s">
        <v>106</v>
      </c>
      <c r="AB4" s="85" t="s">
        <v>107</v>
      </c>
      <c r="AC4" s="37" t="s">
        <v>115</v>
      </c>
      <c r="AD4" s="37" t="s">
        <v>106</v>
      </c>
      <c r="AE4" s="85" t="s">
        <v>107</v>
      </c>
      <c r="AF4" s="83" t="s">
        <v>88</v>
      </c>
      <c r="AG4" s="37" t="s">
        <v>106</v>
      </c>
      <c r="AH4" s="85" t="s">
        <v>107</v>
      </c>
      <c r="AI4" s="37" t="s">
        <v>116</v>
      </c>
      <c r="AJ4" s="37" t="s">
        <v>106</v>
      </c>
      <c r="AK4" s="85" t="s">
        <v>107</v>
      </c>
      <c r="AL4" s="83" t="s">
        <v>117</v>
      </c>
      <c r="AM4" s="37" t="s">
        <v>106</v>
      </c>
      <c r="AN4" s="85" t="s">
        <v>107</v>
      </c>
      <c r="AO4" s="37" t="s">
        <v>118</v>
      </c>
      <c r="AP4" s="86" t="s">
        <v>106</v>
      </c>
      <c r="AQ4" s="87" t="s">
        <v>107</v>
      </c>
      <c r="AR4" s="86" t="s">
        <v>88</v>
      </c>
      <c r="AS4" s="247" t="s">
        <v>255</v>
      </c>
      <c r="AT4" s="248" t="s">
        <v>256</v>
      </c>
      <c r="AU4" s="88" t="s">
        <v>14</v>
      </c>
      <c r="AW4" s="89"/>
      <c r="AX4" s="89" t="s">
        <v>119</v>
      </c>
      <c r="AY4" s="90" t="s">
        <v>120</v>
      </c>
      <c r="AZ4" s="90" t="s">
        <v>121</v>
      </c>
      <c r="BA4" s="90" t="s">
        <v>122</v>
      </c>
      <c r="BB4" s="90" t="s">
        <v>123</v>
      </c>
      <c r="BC4" s="90" t="s">
        <v>124</v>
      </c>
      <c r="BD4" s="90" t="s">
        <v>125</v>
      </c>
      <c r="BE4" s="90" t="s">
        <v>126</v>
      </c>
      <c r="BF4" s="91"/>
      <c r="BG4" s="91"/>
      <c r="BH4" s="91"/>
      <c r="BI4" s="89"/>
      <c r="BJ4" s="88" t="s">
        <v>127</v>
      </c>
    </row>
    <row r="5" spans="1:62" s="57" customFormat="1" ht="30" customHeight="1" x14ac:dyDescent="0.25">
      <c r="A5" s="92" t="str">
        <f>B5&amp;" "&amp;C5</f>
        <v>SEI 004</v>
      </c>
      <c r="B5" s="50" t="s">
        <v>128</v>
      </c>
      <c r="C5" s="93" t="s">
        <v>129</v>
      </c>
      <c r="D5" s="51" t="s">
        <v>19</v>
      </c>
      <c r="E5" s="51" t="s">
        <v>130</v>
      </c>
      <c r="F5" s="53" t="s">
        <v>131</v>
      </c>
      <c r="G5" s="53" t="s">
        <v>132</v>
      </c>
      <c r="H5" s="53">
        <v>15</v>
      </c>
      <c r="I5" s="53">
        <v>421.49</v>
      </c>
      <c r="J5" s="234" t="s">
        <v>249</v>
      </c>
      <c r="K5" s="53">
        <v>0</v>
      </c>
      <c r="L5" s="53" t="s">
        <v>131</v>
      </c>
      <c r="M5" s="94">
        <v>1311</v>
      </c>
      <c r="N5" s="54">
        <v>0</v>
      </c>
      <c r="O5" s="53" t="s">
        <v>131</v>
      </c>
      <c r="P5" s="94">
        <v>1713</v>
      </c>
      <c r="Q5" s="53">
        <v>0</v>
      </c>
      <c r="R5" s="54">
        <v>0</v>
      </c>
      <c r="S5" s="54">
        <f>(K5*3%)</f>
        <v>0</v>
      </c>
      <c r="T5" s="53" t="s">
        <v>131</v>
      </c>
      <c r="U5" s="94">
        <v>1712</v>
      </c>
      <c r="V5" s="55">
        <f>(R5+S5)</f>
        <v>0</v>
      </c>
      <c r="W5" s="53" t="s">
        <v>131</v>
      </c>
      <c r="X5" s="94">
        <v>1322</v>
      </c>
      <c r="Y5" s="55">
        <v>6322.35</v>
      </c>
      <c r="Z5" s="55">
        <f>K5+N5+Q5+V5+Y5</f>
        <v>6322.35</v>
      </c>
      <c r="AA5" s="53" t="s">
        <v>133</v>
      </c>
      <c r="AB5" s="94">
        <v>1431</v>
      </c>
      <c r="AC5" s="55">
        <f t="shared" ref="AC5:AC34" si="1">(K5*8.5%)</f>
        <v>0</v>
      </c>
      <c r="AD5" s="53" t="s">
        <v>133</v>
      </c>
      <c r="AE5" s="95" t="s">
        <v>134</v>
      </c>
      <c r="AF5" s="54">
        <v>0</v>
      </c>
      <c r="AG5" s="53" t="s">
        <v>133</v>
      </c>
      <c r="AH5" s="95" t="s">
        <v>135</v>
      </c>
      <c r="AI5" s="54">
        <v>1208.9042296000011</v>
      </c>
      <c r="AJ5" s="53" t="s">
        <v>133</v>
      </c>
      <c r="AK5" s="95" t="s">
        <v>136</v>
      </c>
      <c r="AL5" s="54">
        <f>(K5*0%)</f>
        <v>0</v>
      </c>
      <c r="AM5" s="53" t="s">
        <v>133</v>
      </c>
      <c r="AN5" s="95" t="s">
        <v>137</v>
      </c>
      <c r="AO5" s="54">
        <v>0</v>
      </c>
      <c r="AP5" s="53" t="s">
        <v>133</v>
      </c>
      <c r="AQ5" s="95" t="s">
        <v>138</v>
      </c>
      <c r="AR5" s="54">
        <f>-AI5</f>
        <v>-1208.9042296000011</v>
      </c>
      <c r="AS5" s="55">
        <f>(AC5+AF5+AI5+AL5+AO5+AR5)</f>
        <v>0</v>
      </c>
      <c r="AT5" s="96">
        <f t="shared" ref="AT5:AT33" si="2">(Z5-AS5)</f>
        <v>6322.35</v>
      </c>
      <c r="AU5" s="97"/>
      <c r="AV5" s="98"/>
      <c r="AW5" s="99">
        <f>+H5</f>
        <v>15</v>
      </c>
      <c r="AX5" s="99">
        <f>+K5+S5+N5+Q5+R5</f>
        <v>0</v>
      </c>
      <c r="AY5" s="100">
        <f>IFERROR(+AX5/AW5,0)*AW5</f>
        <v>0</v>
      </c>
      <c r="AZ5" s="100">
        <f>IFERROR(+LOOKUP(AY5,[3]TARIFAS!$A$4:$B$11,[3]TARIFAS!$A$4:$A$11),0)</f>
        <v>0</v>
      </c>
      <c r="BA5" s="100">
        <f>+AY5-AZ5</f>
        <v>0</v>
      </c>
      <c r="BB5" s="100">
        <f>IFERROR(+LOOKUP(AY5,[3]TARIFAS!$A$4:$B$11,[3]TARIFAS!$D$4:$D$11),0)</f>
        <v>0</v>
      </c>
      <c r="BC5" s="100">
        <f>(+BA5*BB5)/100</f>
        <v>0</v>
      </c>
      <c r="BD5" s="100">
        <f>IFERROR(+LOOKUP(AY5,[3]TARIFAS!$A$4:$B$11,[3]TARIFAS!$C$4:$C$11),0)</f>
        <v>0</v>
      </c>
      <c r="BE5" s="100">
        <f>ROUND(+BC5+BD5,2)</f>
        <v>0</v>
      </c>
      <c r="BF5" s="100"/>
      <c r="BG5" s="100"/>
      <c r="BH5" s="100"/>
      <c r="BI5" s="99"/>
    </row>
    <row r="6" spans="1:62" s="57" customFormat="1" ht="29.25" customHeight="1" x14ac:dyDescent="0.25">
      <c r="A6" s="92" t="str">
        <f t="shared" ref="A6:A34" si="3">B6&amp;" "&amp;C6</f>
        <v>SEI 006</v>
      </c>
      <c r="B6" s="92" t="s">
        <v>128</v>
      </c>
      <c r="C6" s="101" t="s">
        <v>139</v>
      </c>
      <c r="D6" s="51" t="s">
        <v>22</v>
      </c>
      <c r="E6" s="51" t="s">
        <v>130</v>
      </c>
      <c r="F6" s="53" t="s">
        <v>131</v>
      </c>
      <c r="G6" s="53" t="s">
        <v>132</v>
      </c>
      <c r="H6" s="53">
        <v>15</v>
      </c>
      <c r="I6" s="53">
        <v>421.49</v>
      </c>
      <c r="J6" s="234" t="s">
        <v>250</v>
      </c>
      <c r="K6" s="53">
        <v>0</v>
      </c>
      <c r="L6" s="53" t="s">
        <v>131</v>
      </c>
      <c r="M6" s="94">
        <v>1311</v>
      </c>
      <c r="N6" s="54">
        <v>0</v>
      </c>
      <c r="O6" s="53" t="s">
        <v>131</v>
      </c>
      <c r="P6" s="94">
        <v>1713</v>
      </c>
      <c r="Q6" s="53">
        <v>0</v>
      </c>
      <c r="R6" s="54">
        <v>0</v>
      </c>
      <c r="S6" s="54">
        <f t="shared" ref="S6:S34" si="4">(K6*3%)</f>
        <v>0</v>
      </c>
      <c r="T6" s="53" t="s">
        <v>131</v>
      </c>
      <c r="U6" s="94">
        <v>1712</v>
      </c>
      <c r="V6" s="55">
        <f t="shared" ref="V6:V33" si="5">(R6+S6)</f>
        <v>0</v>
      </c>
      <c r="W6" s="53" t="s">
        <v>131</v>
      </c>
      <c r="X6" s="94">
        <v>1322</v>
      </c>
      <c r="Y6" s="55">
        <v>10537.25</v>
      </c>
      <c r="Z6" s="55">
        <f t="shared" ref="Z6:Z34" si="6">K6+N6+Q6+V6+Y6</f>
        <v>10537.25</v>
      </c>
      <c r="AA6" s="53" t="s">
        <v>133</v>
      </c>
      <c r="AB6" s="94">
        <v>1431</v>
      </c>
      <c r="AC6" s="55">
        <f t="shared" si="1"/>
        <v>0</v>
      </c>
      <c r="AD6" s="53" t="s">
        <v>133</v>
      </c>
      <c r="AE6" s="95" t="s">
        <v>134</v>
      </c>
      <c r="AF6" s="54">
        <v>0</v>
      </c>
      <c r="AG6" s="53" t="s">
        <v>133</v>
      </c>
      <c r="AH6" s="95" t="s">
        <v>135</v>
      </c>
      <c r="AI6" s="54">
        <v>2201.6475256000003</v>
      </c>
      <c r="AJ6" s="53" t="s">
        <v>133</v>
      </c>
      <c r="AK6" s="95" t="s">
        <v>136</v>
      </c>
      <c r="AL6" s="54">
        <f>(K6*1%)</f>
        <v>0</v>
      </c>
      <c r="AM6" s="53" t="s">
        <v>133</v>
      </c>
      <c r="AN6" s="95" t="s">
        <v>137</v>
      </c>
      <c r="AO6" s="54">
        <v>0</v>
      </c>
      <c r="AP6" s="53" t="s">
        <v>133</v>
      </c>
      <c r="AQ6" s="95" t="s">
        <v>138</v>
      </c>
      <c r="AR6" s="54">
        <f t="shared" ref="AR6:AR34" si="7">-AI6</f>
        <v>-2201.6475256000003</v>
      </c>
      <c r="AS6" s="55">
        <f t="shared" ref="AS6:AS33" si="8">(AC6+AF6+AI6+AL6+AO6+AR6)</f>
        <v>0</v>
      </c>
      <c r="AT6" s="96">
        <f t="shared" si="2"/>
        <v>10537.25</v>
      </c>
      <c r="AU6" s="102"/>
      <c r="AV6" s="98"/>
      <c r="AW6" s="99">
        <f t="shared" ref="AW6:AW34" si="9">+H6</f>
        <v>15</v>
      </c>
      <c r="AX6" s="99">
        <f t="shared" ref="AX6:AX34" si="10">+K6+S6+N6+Q6+R6</f>
        <v>0</v>
      </c>
      <c r="AY6" s="100">
        <f t="shared" ref="AY6:AY34" si="11">IFERROR(+AX6/AW6,0)*AW6</f>
        <v>0</v>
      </c>
      <c r="AZ6" s="100">
        <f>IFERROR(+LOOKUP(AY6,[3]TARIFAS!$A$4:$B$11,[3]TARIFAS!$A$4:$A$11),0)</f>
        <v>0</v>
      </c>
      <c r="BA6" s="100">
        <f t="shared" ref="BA6:BA34" si="12">+AY6-AZ6</f>
        <v>0</v>
      </c>
      <c r="BB6" s="100">
        <f>IFERROR(+LOOKUP(AY6,[3]TARIFAS!$A$4:$B$11,[3]TARIFAS!$D$4:$D$11),0)</f>
        <v>0</v>
      </c>
      <c r="BC6" s="100">
        <f t="shared" ref="BC6:BC34" si="13">(+BA6*BB6)/100</f>
        <v>0</v>
      </c>
      <c r="BD6" s="100">
        <f>IFERROR(+LOOKUP(AY6,[3]TARIFAS!$A$4:$B$11,[3]TARIFAS!$C$4:$C$11),0)</f>
        <v>0</v>
      </c>
      <c r="BE6" s="100">
        <f t="shared" ref="BE6:BE34" si="14">ROUND(+BC6+BD6,2)</f>
        <v>0</v>
      </c>
      <c r="BF6" s="100"/>
      <c r="BG6" s="100"/>
      <c r="BH6" s="100"/>
      <c r="BI6" s="99"/>
    </row>
    <row r="7" spans="1:62" s="57" customFormat="1" ht="30" customHeight="1" x14ac:dyDescent="0.25">
      <c r="A7" s="92" t="str">
        <f t="shared" si="3"/>
        <v>SEI 007</v>
      </c>
      <c r="B7" s="92" t="s">
        <v>128</v>
      </c>
      <c r="C7" s="101" t="s">
        <v>140</v>
      </c>
      <c r="D7" s="51" t="s">
        <v>24</v>
      </c>
      <c r="E7" s="51" t="s">
        <v>141</v>
      </c>
      <c r="F7" s="53" t="s">
        <v>131</v>
      </c>
      <c r="G7" s="53" t="s">
        <v>132</v>
      </c>
      <c r="H7" s="53">
        <v>15</v>
      </c>
      <c r="I7" s="53">
        <v>504.21533333333332</v>
      </c>
      <c r="J7" s="234" t="s">
        <v>250</v>
      </c>
      <c r="K7" s="53">
        <v>0</v>
      </c>
      <c r="L7" s="53" t="s">
        <v>131</v>
      </c>
      <c r="M7" s="94">
        <v>1311</v>
      </c>
      <c r="N7" s="54">
        <v>0</v>
      </c>
      <c r="O7" s="53" t="s">
        <v>131</v>
      </c>
      <c r="P7" s="94">
        <v>1713</v>
      </c>
      <c r="Q7" s="53">
        <v>0</v>
      </c>
      <c r="R7" s="54">
        <v>0</v>
      </c>
      <c r="S7" s="54">
        <f t="shared" si="4"/>
        <v>0</v>
      </c>
      <c r="T7" s="53" t="s">
        <v>131</v>
      </c>
      <c r="U7" s="94">
        <v>1712</v>
      </c>
      <c r="V7" s="55">
        <f t="shared" si="5"/>
        <v>0</v>
      </c>
      <c r="W7" s="53" t="s">
        <v>131</v>
      </c>
      <c r="X7" s="94">
        <v>1322</v>
      </c>
      <c r="Y7" s="55">
        <v>12605.383333333333</v>
      </c>
      <c r="Z7" s="55">
        <f t="shared" si="6"/>
        <v>12605.383333333333</v>
      </c>
      <c r="AA7" s="53" t="s">
        <v>133</v>
      </c>
      <c r="AB7" s="94">
        <v>1431</v>
      </c>
      <c r="AC7" s="55">
        <f t="shared" si="1"/>
        <v>0</v>
      </c>
      <c r="AD7" s="53" t="s">
        <v>133</v>
      </c>
      <c r="AE7" s="95" t="s">
        <v>134</v>
      </c>
      <c r="AF7" s="54">
        <v>0</v>
      </c>
      <c r="AG7" s="53" t="s">
        <v>133</v>
      </c>
      <c r="AH7" s="95" t="s">
        <v>135</v>
      </c>
      <c r="AI7" s="54">
        <v>2740.8117540799999</v>
      </c>
      <c r="AJ7" s="53" t="s">
        <v>133</v>
      </c>
      <c r="AK7" s="95" t="s">
        <v>136</v>
      </c>
      <c r="AL7" s="54">
        <f>(K7*1%)</f>
        <v>0</v>
      </c>
      <c r="AM7" s="53" t="s">
        <v>133</v>
      </c>
      <c r="AN7" s="95" t="s">
        <v>137</v>
      </c>
      <c r="AO7" s="54">
        <v>0</v>
      </c>
      <c r="AP7" s="53" t="s">
        <v>133</v>
      </c>
      <c r="AQ7" s="95" t="s">
        <v>138</v>
      </c>
      <c r="AR7" s="54">
        <f t="shared" si="7"/>
        <v>-2740.8117540799999</v>
      </c>
      <c r="AS7" s="55">
        <f t="shared" si="8"/>
        <v>0</v>
      </c>
      <c r="AT7" s="96">
        <f t="shared" si="2"/>
        <v>12605.383333333333</v>
      </c>
      <c r="AU7" s="102"/>
      <c r="AV7" s="98"/>
      <c r="AW7" s="99">
        <f t="shared" si="9"/>
        <v>15</v>
      </c>
      <c r="AX7" s="99">
        <f t="shared" si="10"/>
        <v>0</v>
      </c>
      <c r="AY7" s="100">
        <f t="shared" si="11"/>
        <v>0</v>
      </c>
      <c r="AZ7" s="100">
        <f>IFERROR(+LOOKUP(AY7,[3]TARIFAS!$A$4:$B$11,[3]TARIFAS!$A$4:$A$11),0)</f>
        <v>0</v>
      </c>
      <c r="BA7" s="100">
        <f t="shared" si="12"/>
        <v>0</v>
      </c>
      <c r="BB7" s="100">
        <f>IFERROR(+LOOKUP(AY7,[3]TARIFAS!$A$4:$B$11,[3]TARIFAS!$D$4:$D$11),0)</f>
        <v>0</v>
      </c>
      <c r="BC7" s="100">
        <f t="shared" si="13"/>
        <v>0</v>
      </c>
      <c r="BD7" s="100">
        <f>IFERROR(+LOOKUP(AY7,[3]TARIFAS!$A$4:$B$11,[3]TARIFAS!$C$4:$C$11),0)</f>
        <v>0</v>
      </c>
      <c r="BE7" s="100">
        <f t="shared" si="14"/>
        <v>0</v>
      </c>
      <c r="BF7" s="100"/>
      <c r="BG7" s="100"/>
      <c r="BH7" s="100"/>
      <c r="BI7" s="99"/>
    </row>
    <row r="8" spans="1:62" s="57" customFormat="1" ht="30" customHeight="1" x14ac:dyDescent="0.25">
      <c r="A8" s="92" t="str">
        <f t="shared" si="3"/>
        <v>SEI 008</v>
      </c>
      <c r="B8" s="92" t="s">
        <v>128</v>
      </c>
      <c r="C8" s="101" t="s">
        <v>142</v>
      </c>
      <c r="D8" s="51" t="s">
        <v>26</v>
      </c>
      <c r="E8" s="51" t="s">
        <v>130</v>
      </c>
      <c r="F8" s="53" t="s">
        <v>131</v>
      </c>
      <c r="G8" s="53" t="s">
        <v>132</v>
      </c>
      <c r="H8" s="53">
        <v>15</v>
      </c>
      <c r="I8" s="53">
        <v>421.49</v>
      </c>
      <c r="J8" s="234" t="s">
        <v>248</v>
      </c>
      <c r="K8" s="53">
        <v>0</v>
      </c>
      <c r="L8" s="53" t="s">
        <v>131</v>
      </c>
      <c r="M8" s="94">
        <v>1311</v>
      </c>
      <c r="N8" s="54">
        <v>0</v>
      </c>
      <c r="O8" s="53" t="s">
        <v>131</v>
      </c>
      <c r="P8" s="94">
        <v>1713</v>
      </c>
      <c r="Q8" s="53">
        <v>0</v>
      </c>
      <c r="R8" s="54">
        <v>0</v>
      </c>
      <c r="S8" s="54">
        <f t="shared" si="4"/>
        <v>0</v>
      </c>
      <c r="T8" s="53" t="s">
        <v>131</v>
      </c>
      <c r="U8" s="94">
        <v>1712</v>
      </c>
      <c r="V8" s="55">
        <f t="shared" si="5"/>
        <v>0</v>
      </c>
      <c r="W8" s="53" t="s">
        <v>131</v>
      </c>
      <c r="X8" s="94">
        <v>1322</v>
      </c>
      <c r="Y8" s="55">
        <v>10537.25</v>
      </c>
      <c r="Z8" s="55">
        <f t="shared" si="6"/>
        <v>10537.25</v>
      </c>
      <c r="AA8" s="53" t="s">
        <v>133</v>
      </c>
      <c r="AB8" s="94">
        <v>1431</v>
      </c>
      <c r="AC8" s="55">
        <f t="shared" si="1"/>
        <v>0</v>
      </c>
      <c r="AD8" s="53" t="s">
        <v>133</v>
      </c>
      <c r="AE8" s="95" t="s">
        <v>134</v>
      </c>
      <c r="AF8" s="54">
        <v>0</v>
      </c>
      <c r="AG8" s="53" t="s">
        <v>133</v>
      </c>
      <c r="AH8" s="95" t="s">
        <v>135</v>
      </c>
      <c r="AI8" s="54">
        <v>2203.0463416000016</v>
      </c>
      <c r="AJ8" s="53" t="s">
        <v>133</v>
      </c>
      <c r="AK8" s="95" t="s">
        <v>136</v>
      </c>
      <c r="AL8" s="54">
        <f>(K8*1%)</f>
        <v>0</v>
      </c>
      <c r="AM8" s="53" t="s">
        <v>133</v>
      </c>
      <c r="AN8" s="95" t="s">
        <v>137</v>
      </c>
      <c r="AO8" s="54">
        <v>0</v>
      </c>
      <c r="AP8" s="53" t="s">
        <v>133</v>
      </c>
      <c r="AQ8" s="95" t="s">
        <v>138</v>
      </c>
      <c r="AR8" s="54">
        <f t="shared" si="7"/>
        <v>-2203.0463416000016</v>
      </c>
      <c r="AS8" s="55">
        <f t="shared" si="8"/>
        <v>0</v>
      </c>
      <c r="AT8" s="96">
        <f t="shared" si="2"/>
        <v>10537.25</v>
      </c>
      <c r="AU8" s="102"/>
      <c r="AV8" s="98"/>
      <c r="AW8" s="99">
        <f t="shared" si="9"/>
        <v>15</v>
      </c>
      <c r="AX8" s="99">
        <f t="shared" si="10"/>
        <v>0</v>
      </c>
      <c r="AY8" s="100">
        <f>IFERROR(+AX8/AW8,0)*AW8</f>
        <v>0</v>
      </c>
      <c r="AZ8" s="100">
        <f>IFERROR(+LOOKUP(AY8,[3]TARIFAS!$A$4:$B$11,[3]TARIFAS!$A$4:$A$11),0)</f>
        <v>0</v>
      </c>
      <c r="BA8" s="100">
        <f t="shared" si="12"/>
        <v>0</v>
      </c>
      <c r="BB8" s="100">
        <f>IFERROR(+LOOKUP(AY8,[3]TARIFAS!$A$4:$B$11,[3]TARIFAS!$D$4:$D$11),0)</f>
        <v>0</v>
      </c>
      <c r="BC8" s="100">
        <f t="shared" si="13"/>
        <v>0</v>
      </c>
      <c r="BD8" s="100">
        <f>IFERROR(+LOOKUP(AY8,[3]TARIFAS!$A$4:$B$11,[3]TARIFAS!$C$4:$C$11),0)</f>
        <v>0</v>
      </c>
      <c r="BE8" s="100">
        <f t="shared" si="14"/>
        <v>0</v>
      </c>
      <c r="BF8" s="100"/>
      <c r="BG8" s="100"/>
      <c r="BH8" s="100"/>
      <c r="BI8" s="99"/>
    </row>
    <row r="9" spans="1:62" s="57" customFormat="1" ht="30" customHeight="1" x14ac:dyDescent="0.25">
      <c r="A9" s="92" t="str">
        <f t="shared" si="3"/>
        <v>SEI 009</v>
      </c>
      <c r="B9" s="92" t="s">
        <v>128</v>
      </c>
      <c r="C9" s="101" t="s">
        <v>143</v>
      </c>
      <c r="D9" s="51" t="s">
        <v>28</v>
      </c>
      <c r="E9" s="51" t="s">
        <v>141</v>
      </c>
      <c r="F9" s="53" t="s">
        <v>131</v>
      </c>
      <c r="G9" s="53" t="s">
        <v>132</v>
      </c>
      <c r="H9" s="53">
        <v>15</v>
      </c>
      <c r="I9" s="53">
        <v>504.21533333333332</v>
      </c>
      <c r="J9" s="234" t="s">
        <v>250</v>
      </c>
      <c r="K9" s="53">
        <v>0</v>
      </c>
      <c r="L9" s="53" t="s">
        <v>131</v>
      </c>
      <c r="M9" s="94">
        <v>1311</v>
      </c>
      <c r="N9" s="54">
        <v>0</v>
      </c>
      <c r="O9" s="53" t="s">
        <v>131</v>
      </c>
      <c r="P9" s="94">
        <v>1713</v>
      </c>
      <c r="Q9" s="53">
        <v>0</v>
      </c>
      <c r="R9" s="54">
        <v>0</v>
      </c>
      <c r="S9" s="54">
        <f t="shared" si="4"/>
        <v>0</v>
      </c>
      <c r="T9" s="53" t="s">
        <v>131</v>
      </c>
      <c r="U9" s="94">
        <v>1712</v>
      </c>
      <c r="V9" s="55">
        <f t="shared" si="5"/>
        <v>0</v>
      </c>
      <c r="W9" s="53" t="s">
        <v>131</v>
      </c>
      <c r="X9" s="94">
        <v>1322</v>
      </c>
      <c r="Y9" s="55">
        <v>12605.383333333333</v>
      </c>
      <c r="Z9" s="55">
        <f t="shared" si="6"/>
        <v>12605.383333333333</v>
      </c>
      <c r="AA9" s="53" t="s">
        <v>133</v>
      </c>
      <c r="AB9" s="94">
        <v>1431</v>
      </c>
      <c r="AC9" s="55">
        <f t="shared" si="1"/>
        <v>0</v>
      </c>
      <c r="AD9" s="53" t="s">
        <v>133</v>
      </c>
      <c r="AE9" s="95" t="s">
        <v>134</v>
      </c>
      <c r="AF9" s="54">
        <v>0</v>
      </c>
      <c r="AG9" s="53" t="s">
        <v>133</v>
      </c>
      <c r="AH9" s="95" t="s">
        <v>135</v>
      </c>
      <c r="AI9" s="54">
        <v>2739.4129380800005</v>
      </c>
      <c r="AJ9" s="53" t="s">
        <v>133</v>
      </c>
      <c r="AK9" s="95" t="s">
        <v>136</v>
      </c>
      <c r="AL9" s="54">
        <f>(K9*1%)</f>
        <v>0</v>
      </c>
      <c r="AM9" s="53" t="s">
        <v>133</v>
      </c>
      <c r="AN9" s="95" t="s">
        <v>137</v>
      </c>
      <c r="AO9" s="54">
        <v>0</v>
      </c>
      <c r="AP9" s="53" t="s">
        <v>133</v>
      </c>
      <c r="AQ9" s="95" t="s">
        <v>138</v>
      </c>
      <c r="AR9" s="54">
        <f t="shared" si="7"/>
        <v>-2739.4129380800005</v>
      </c>
      <c r="AS9" s="55">
        <f t="shared" si="8"/>
        <v>0</v>
      </c>
      <c r="AT9" s="96">
        <f t="shared" si="2"/>
        <v>12605.383333333333</v>
      </c>
      <c r="AU9" s="102"/>
      <c r="AV9" s="98"/>
      <c r="AW9" s="99">
        <f t="shared" si="9"/>
        <v>15</v>
      </c>
      <c r="AX9" s="99">
        <f t="shared" si="10"/>
        <v>0</v>
      </c>
      <c r="AY9" s="100">
        <f>IFERROR(+AX9/AW9,0)*AW9</f>
        <v>0</v>
      </c>
      <c r="AZ9" s="100">
        <f>IFERROR(+LOOKUP(AY9,[3]TARIFAS!$A$4:$B$11,[3]TARIFAS!$A$4:$A$11),0)</f>
        <v>0</v>
      </c>
      <c r="BA9" s="100">
        <f t="shared" si="12"/>
        <v>0</v>
      </c>
      <c r="BB9" s="100">
        <f>IFERROR(+LOOKUP(AY9,[3]TARIFAS!$A$4:$B$11,[3]TARIFAS!$D$4:$D$11),0)</f>
        <v>0</v>
      </c>
      <c r="BC9" s="100">
        <f t="shared" si="13"/>
        <v>0</v>
      </c>
      <c r="BD9" s="100">
        <f>IFERROR(+LOOKUP(AY9,[3]TARIFAS!$A$4:$B$11,[3]TARIFAS!$C$4:$C$11),0)</f>
        <v>0</v>
      </c>
      <c r="BE9" s="100">
        <f t="shared" si="14"/>
        <v>0</v>
      </c>
      <c r="BF9" s="100"/>
      <c r="BG9" s="100"/>
      <c r="BH9" s="100"/>
      <c r="BI9" s="99"/>
    </row>
    <row r="10" spans="1:62" s="57" customFormat="1" ht="30" customHeight="1" x14ac:dyDescent="0.25">
      <c r="A10" s="92" t="str">
        <f t="shared" si="3"/>
        <v>SEI 010</v>
      </c>
      <c r="B10" s="92" t="s">
        <v>128</v>
      </c>
      <c r="C10" s="101" t="s">
        <v>144</v>
      </c>
      <c r="D10" s="51" t="s">
        <v>30</v>
      </c>
      <c r="E10" s="51" t="s">
        <v>130</v>
      </c>
      <c r="F10" s="53" t="s">
        <v>131</v>
      </c>
      <c r="G10" s="53" t="s">
        <v>132</v>
      </c>
      <c r="H10" s="53">
        <v>15</v>
      </c>
      <c r="I10" s="53">
        <v>421.49</v>
      </c>
      <c r="J10" s="234" t="s">
        <v>250</v>
      </c>
      <c r="K10" s="53">
        <v>0</v>
      </c>
      <c r="L10" s="53" t="s">
        <v>131</v>
      </c>
      <c r="M10" s="94">
        <v>1311</v>
      </c>
      <c r="N10" s="54">
        <v>0</v>
      </c>
      <c r="O10" s="53" t="s">
        <v>131</v>
      </c>
      <c r="P10" s="94">
        <v>1713</v>
      </c>
      <c r="Q10" s="53">
        <v>0</v>
      </c>
      <c r="R10" s="54">
        <v>0</v>
      </c>
      <c r="S10" s="54">
        <f t="shared" si="4"/>
        <v>0</v>
      </c>
      <c r="T10" s="53" t="s">
        <v>131</v>
      </c>
      <c r="U10" s="94">
        <v>1712</v>
      </c>
      <c r="V10" s="55">
        <f t="shared" si="5"/>
        <v>0</v>
      </c>
      <c r="W10" s="53" t="s">
        <v>131</v>
      </c>
      <c r="X10" s="94">
        <v>1322</v>
      </c>
      <c r="Y10" s="55">
        <v>10537.25</v>
      </c>
      <c r="Z10" s="55">
        <f t="shared" si="6"/>
        <v>10537.25</v>
      </c>
      <c r="AA10" s="53" t="s">
        <v>133</v>
      </c>
      <c r="AB10" s="94">
        <v>1431</v>
      </c>
      <c r="AC10" s="55">
        <f t="shared" si="1"/>
        <v>0</v>
      </c>
      <c r="AD10" s="53" t="s">
        <v>133</v>
      </c>
      <c r="AE10" s="95" t="s">
        <v>134</v>
      </c>
      <c r="AF10" s="54">
        <v>0</v>
      </c>
      <c r="AG10" s="53" t="s">
        <v>133</v>
      </c>
      <c r="AH10" s="95" t="s">
        <v>135</v>
      </c>
      <c r="AI10" s="54">
        <v>2203.0463416000016</v>
      </c>
      <c r="AJ10" s="53" t="s">
        <v>133</v>
      </c>
      <c r="AK10" s="95" t="s">
        <v>136</v>
      </c>
      <c r="AL10" s="54">
        <f>(K10*1%)</f>
        <v>0</v>
      </c>
      <c r="AM10" s="53" t="s">
        <v>133</v>
      </c>
      <c r="AN10" s="95" t="s">
        <v>137</v>
      </c>
      <c r="AO10" s="54">
        <v>0</v>
      </c>
      <c r="AP10" s="53" t="s">
        <v>133</v>
      </c>
      <c r="AQ10" s="95" t="s">
        <v>138</v>
      </c>
      <c r="AR10" s="54">
        <f t="shared" si="7"/>
        <v>-2203.0463416000016</v>
      </c>
      <c r="AS10" s="55">
        <f t="shared" si="8"/>
        <v>0</v>
      </c>
      <c r="AT10" s="96">
        <f t="shared" si="2"/>
        <v>10537.25</v>
      </c>
      <c r="AU10" s="102"/>
      <c r="AV10" s="98"/>
      <c r="AW10" s="99">
        <f t="shared" si="9"/>
        <v>15</v>
      </c>
      <c r="AX10" s="99">
        <f t="shared" si="10"/>
        <v>0</v>
      </c>
      <c r="AY10" s="100">
        <f>IFERROR(+AX10/AW10,0)*AW10</f>
        <v>0</v>
      </c>
      <c r="AZ10" s="100">
        <f>IFERROR(+LOOKUP(AY10,[3]TARIFAS!$A$4:$B$11,[3]TARIFAS!$A$4:$A$11),0)</f>
        <v>0</v>
      </c>
      <c r="BA10" s="100">
        <f t="shared" si="12"/>
        <v>0</v>
      </c>
      <c r="BB10" s="100">
        <f>IFERROR(+LOOKUP(AY10,[3]TARIFAS!$A$4:$B$11,[3]TARIFAS!$D$4:$D$11),0)</f>
        <v>0</v>
      </c>
      <c r="BC10" s="100">
        <f t="shared" si="13"/>
        <v>0</v>
      </c>
      <c r="BD10" s="100">
        <f>IFERROR(+LOOKUP(AY10,[3]TARIFAS!$A$4:$B$11,[3]TARIFAS!$C$4:$C$11),0)</f>
        <v>0</v>
      </c>
      <c r="BE10" s="100">
        <f t="shared" si="14"/>
        <v>0</v>
      </c>
      <c r="BF10" s="100"/>
      <c r="BG10" s="100"/>
      <c r="BH10" s="100"/>
      <c r="BI10" s="99"/>
    </row>
    <row r="11" spans="1:62" s="57" customFormat="1" ht="30" customHeight="1" x14ac:dyDescent="0.25">
      <c r="A11" s="92" t="str">
        <f t="shared" si="3"/>
        <v>SEI 013</v>
      </c>
      <c r="B11" s="92" t="s">
        <v>128</v>
      </c>
      <c r="C11" s="101" t="s">
        <v>145</v>
      </c>
      <c r="D11" s="51" t="s">
        <v>33</v>
      </c>
      <c r="E11" s="51" t="s">
        <v>130</v>
      </c>
      <c r="F11" s="53" t="s">
        <v>131</v>
      </c>
      <c r="G11" s="53" t="s">
        <v>132</v>
      </c>
      <c r="H11" s="53">
        <v>15</v>
      </c>
      <c r="I11" s="53">
        <v>325.036</v>
      </c>
      <c r="J11" s="234" t="s">
        <v>251</v>
      </c>
      <c r="K11" s="53">
        <v>0</v>
      </c>
      <c r="L11" s="53" t="s">
        <v>131</v>
      </c>
      <c r="M11" s="94">
        <v>1311</v>
      </c>
      <c r="N11" s="54">
        <v>0</v>
      </c>
      <c r="O11" s="53" t="s">
        <v>131</v>
      </c>
      <c r="P11" s="94">
        <v>1713</v>
      </c>
      <c r="Q11" s="53">
        <v>0</v>
      </c>
      <c r="R11" s="54">
        <v>0</v>
      </c>
      <c r="S11" s="54">
        <f t="shared" si="4"/>
        <v>0</v>
      </c>
      <c r="T11" s="53" t="s">
        <v>131</v>
      </c>
      <c r="U11" s="94">
        <v>1712</v>
      </c>
      <c r="V11" s="55">
        <f t="shared" si="5"/>
        <v>0</v>
      </c>
      <c r="W11" s="53" t="s">
        <v>131</v>
      </c>
      <c r="X11" s="94">
        <v>1322</v>
      </c>
      <c r="Y11" s="55">
        <v>4875.54</v>
      </c>
      <c r="Z11" s="55">
        <f t="shared" si="6"/>
        <v>4875.54</v>
      </c>
      <c r="AA11" s="53" t="s">
        <v>133</v>
      </c>
      <c r="AB11" s="94">
        <v>1431</v>
      </c>
      <c r="AC11" s="55">
        <f t="shared" si="1"/>
        <v>0</v>
      </c>
      <c r="AD11" s="53" t="s">
        <v>133</v>
      </c>
      <c r="AE11" s="95" t="s">
        <v>134</v>
      </c>
      <c r="AF11" s="54">
        <v>0</v>
      </c>
      <c r="AG11" s="53" t="s">
        <v>133</v>
      </c>
      <c r="AH11" s="95" t="s">
        <v>135</v>
      </c>
      <c r="AI11" s="54">
        <v>1041.4153440000005</v>
      </c>
      <c r="AJ11" s="53" t="s">
        <v>133</v>
      </c>
      <c r="AK11" s="95" t="s">
        <v>136</v>
      </c>
      <c r="AL11" s="54">
        <v>0</v>
      </c>
      <c r="AM11" s="53" t="s">
        <v>133</v>
      </c>
      <c r="AN11" s="95" t="s">
        <v>137</v>
      </c>
      <c r="AO11" s="54">
        <v>0</v>
      </c>
      <c r="AP11" s="53" t="s">
        <v>133</v>
      </c>
      <c r="AQ11" s="95" t="s">
        <v>138</v>
      </c>
      <c r="AR11" s="54">
        <f t="shared" si="7"/>
        <v>-1041.4153440000005</v>
      </c>
      <c r="AS11" s="55">
        <f t="shared" si="8"/>
        <v>0</v>
      </c>
      <c r="AT11" s="96">
        <f t="shared" si="2"/>
        <v>4875.54</v>
      </c>
      <c r="AU11" s="102"/>
      <c r="AV11" s="98"/>
      <c r="AW11" s="99">
        <f t="shared" si="9"/>
        <v>15</v>
      </c>
      <c r="AX11" s="99">
        <f t="shared" si="10"/>
        <v>0</v>
      </c>
      <c r="AY11" s="100">
        <f t="shared" si="11"/>
        <v>0</v>
      </c>
      <c r="AZ11" s="100">
        <f>IFERROR(+LOOKUP(AY11,[3]TARIFAS!$A$4:$B$11,[3]TARIFAS!$A$4:$A$11),0)</f>
        <v>0</v>
      </c>
      <c r="BA11" s="100">
        <f t="shared" si="12"/>
        <v>0</v>
      </c>
      <c r="BB11" s="100">
        <f>IFERROR(+LOOKUP(AY11,[3]TARIFAS!$A$4:$B$11,[3]TARIFAS!$D$4:$D$11),0)</f>
        <v>0</v>
      </c>
      <c r="BC11" s="100">
        <f t="shared" si="13"/>
        <v>0</v>
      </c>
      <c r="BD11" s="100">
        <f>IFERROR(+LOOKUP(AY11,[3]TARIFAS!$A$4:$B$11,[3]TARIFAS!$C$4:$C$11),0)</f>
        <v>0</v>
      </c>
      <c r="BE11" s="100">
        <f t="shared" si="14"/>
        <v>0</v>
      </c>
      <c r="BF11" s="100"/>
      <c r="BG11" s="100"/>
      <c r="BH11" s="100"/>
      <c r="BI11" s="99"/>
    </row>
    <row r="12" spans="1:62" s="57" customFormat="1" ht="30" customHeight="1" x14ac:dyDescent="0.25">
      <c r="A12" s="92" t="str">
        <f t="shared" si="3"/>
        <v>SEI 016</v>
      </c>
      <c r="B12" s="92" t="s">
        <v>128</v>
      </c>
      <c r="C12" s="101" t="s">
        <v>146</v>
      </c>
      <c r="D12" s="51" t="s">
        <v>36</v>
      </c>
      <c r="E12" s="51" t="s">
        <v>130</v>
      </c>
      <c r="F12" s="53" t="s">
        <v>131</v>
      </c>
      <c r="G12" s="53" t="s">
        <v>132</v>
      </c>
      <c r="H12" s="53">
        <v>15</v>
      </c>
      <c r="I12" s="53">
        <v>325.036</v>
      </c>
      <c r="J12" s="234" t="s">
        <v>251</v>
      </c>
      <c r="K12" s="53">
        <v>0</v>
      </c>
      <c r="L12" s="53" t="s">
        <v>131</v>
      </c>
      <c r="M12" s="94">
        <v>1311</v>
      </c>
      <c r="N12" s="54">
        <v>0</v>
      </c>
      <c r="O12" s="53" t="s">
        <v>131</v>
      </c>
      <c r="P12" s="94">
        <v>1713</v>
      </c>
      <c r="Q12" s="53">
        <v>0</v>
      </c>
      <c r="R12" s="54">
        <v>0</v>
      </c>
      <c r="S12" s="54">
        <f t="shared" si="4"/>
        <v>0</v>
      </c>
      <c r="T12" s="53" t="s">
        <v>131</v>
      </c>
      <c r="U12" s="94">
        <v>1712</v>
      </c>
      <c r="V12" s="55">
        <f t="shared" si="5"/>
        <v>0</v>
      </c>
      <c r="W12" s="53" t="s">
        <v>131</v>
      </c>
      <c r="X12" s="94">
        <v>1322</v>
      </c>
      <c r="Y12" s="55">
        <v>4875.54</v>
      </c>
      <c r="Z12" s="55">
        <f t="shared" si="6"/>
        <v>4875.54</v>
      </c>
      <c r="AA12" s="53" t="s">
        <v>133</v>
      </c>
      <c r="AB12" s="94">
        <v>1431</v>
      </c>
      <c r="AC12" s="55">
        <f t="shared" si="1"/>
        <v>0</v>
      </c>
      <c r="AD12" s="53" t="s">
        <v>133</v>
      </c>
      <c r="AE12" s="95" t="s">
        <v>134</v>
      </c>
      <c r="AF12" s="54">
        <v>0</v>
      </c>
      <c r="AG12" s="53" t="s">
        <v>133</v>
      </c>
      <c r="AH12" s="95" t="s">
        <v>135</v>
      </c>
      <c r="AI12" s="54">
        <v>1041.4153440000005</v>
      </c>
      <c r="AJ12" s="53" t="s">
        <v>133</v>
      </c>
      <c r="AK12" s="95" t="s">
        <v>136</v>
      </c>
      <c r="AL12" s="54">
        <v>0</v>
      </c>
      <c r="AM12" s="53" t="s">
        <v>133</v>
      </c>
      <c r="AN12" s="95" t="s">
        <v>137</v>
      </c>
      <c r="AO12" s="54">
        <v>0</v>
      </c>
      <c r="AP12" s="53" t="s">
        <v>133</v>
      </c>
      <c r="AQ12" s="95" t="s">
        <v>138</v>
      </c>
      <c r="AR12" s="54">
        <f t="shared" si="7"/>
        <v>-1041.4153440000005</v>
      </c>
      <c r="AS12" s="55">
        <f t="shared" si="8"/>
        <v>0</v>
      </c>
      <c r="AT12" s="96">
        <f t="shared" si="2"/>
        <v>4875.54</v>
      </c>
      <c r="AU12" s="102"/>
      <c r="AV12" s="98"/>
      <c r="AW12" s="99">
        <f t="shared" si="9"/>
        <v>15</v>
      </c>
      <c r="AX12" s="99">
        <f t="shared" si="10"/>
        <v>0</v>
      </c>
      <c r="AY12" s="100">
        <f t="shared" si="11"/>
        <v>0</v>
      </c>
      <c r="AZ12" s="100">
        <f>IFERROR(+LOOKUP(AY12,[3]TARIFAS!$A$4:$B$11,[3]TARIFAS!$A$4:$A$11),0)</f>
        <v>0</v>
      </c>
      <c r="BA12" s="100">
        <f t="shared" si="12"/>
        <v>0</v>
      </c>
      <c r="BB12" s="100">
        <f>IFERROR(+LOOKUP(AY12,[3]TARIFAS!$A$4:$B$11,[3]TARIFAS!$D$4:$D$11),0)</f>
        <v>0</v>
      </c>
      <c r="BC12" s="100">
        <f t="shared" si="13"/>
        <v>0</v>
      </c>
      <c r="BD12" s="100">
        <f>IFERROR(+LOOKUP(AY12,[3]TARIFAS!$A$4:$B$11,[3]TARIFAS!$C$4:$C$11),0)</f>
        <v>0</v>
      </c>
      <c r="BE12" s="100">
        <f t="shared" si="14"/>
        <v>0</v>
      </c>
      <c r="BF12" s="100"/>
      <c r="BG12" s="100"/>
      <c r="BH12" s="100"/>
      <c r="BI12" s="99"/>
    </row>
    <row r="13" spans="1:62" s="57" customFormat="1" ht="30" customHeight="1" x14ac:dyDescent="0.25">
      <c r="A13" s="92" t="str">
        <f t="shared" si="3"/>
        <v>SEI 017</v>
      </c>
      <c r="B13" s="92" t="s">
        <v>128</v>
      </c>
      <c r="C13" s="101" t="s">
        <v>147</v>
      </c>
      <c r="D13" s="51" t="s">
        <v>38</v>
      </c>
      <c r="E13" s="51" t="s">
        <v>130</v>
      </c>
      <c r="F13" s="53" t="s">
        <v>131</v>
      </c>
      <c r="G13" s="53" t="s">
        <v>132</v>
      </c>
      <c r="H13" s="53">
        <v>15</v>
      </c>
      <c r="I13" s="53">
        <v>421.49</v>
      </c>
      <c r="J13" s="234" t="s">
        <v>251</v>
      </c>
      <c r="K13" s="53">
        <v>0</v>
      </c>
      <c r="L13" s="53" t="s">
        <v>131</v>
      </c>
      <c r="M13" s="94">
        <v>1311</v>
      </c>
      <c r="N13" s="54">
        <v>0</v>
      </c>
      <c r="O13" s="53" t="s">
        <v>131</v>
      </c>
      <c r="P13" s="94">
        <v>1713</v>
      </c>
      <c r="Q13" s="53">
        <v>0</v>
      </c>
      <c r="R13" s="54">
        <v>0</v>
      </c>
      <c r="S13" s="54">
        <f t="shared" si="4"/>
        <v>0</v>
      </c>
      <c r="T13" s="53" t="s">
        <v>131</v>
      </c>
      <c r="U13" s="94">
        <v>1712</v>
      </c>
      <c r="V13" s="55">
        <f t="shared" si="5"/>
        <v>0</v>
      </c>
      <c r="W13" s="53" t="s">
        <v>131</v>
      </c>
      <c r="X13" s="94">
        <v>1322</v>
      </c>
      <c r="Y13" s="55">
        <v>6322.35</v>
      </c>
      <c r="Z13" s="55">
        <f t="shared" si="6"/>
        <v>6322.35</v>
      </c>
      <c r="AA13" s="53" t="s">
        <v>133</v>
      </c>
      <c r="AB13" s="94">
        <v>1431</v>
      </c>
      <c r="AC13" s="55">
        <f t="shared" si="1"/>
        <v>0</v>
      </c>
      <c r="AD13" s="53" t="s">
        <v>133</v>
      </c>
      <c r="AE13" s="95" t="s">
        <v>134</v>
      </c>
      <c r="AF13" s="54">
        <v>0</v>
      </c>
      <c r="AG13" s="53" t="s">
        <v>133</v>
      </c>
      <c r="AH13" s="95" t="s">
        <v>135</v>
      </c>
      <c r="AI13" s="54">
        <v>1213.1006776000008</v>
      </c>
      <c r="AJ13" s="53" t="s">
        <v>133</v>
      </c>
      <c r="AK13" s="95" t="s">
        <v>136</v>
      </c>
      <c r="AL13" s="54">
        <v>0</v>
      </c>
      <c r="AM13" s="53" t="s">
        <v>133</v>
      </c>
      <c r="AN13" s="95" t="s">
        <v>137</v>
      </c>
      <c r="AO13" s="54">
        <v>0</v>
      </c>
      <c r="AP13" s="53" t="s">
        <v>133</v>
      </c>
      <c r="AQ13" s="95" t="s">
        <v>138</v>
      </c>
      <c r="AR13" s="54">
        <f t="shared" si="7"/>
        <v>-1213.1006776000008</v>
      </c>
      <c r="AS13" s="55">
        <f t="shared" si="8"/>
        <v>0</v>
      </c>
      <c r="AT13" s="96">
        <f t="shared" si="2"/>
        <v>6322.35</v>
      </c>
      <c r="AU13" s="102"/>
      <c r="AV13" s="98"/>
      <c r="AW13" s="99">
        <f t="shared" si="9"/>
        <v>15</v>
      </c>
      <c r="AX13" s="99">
        <f t="shared" si="10"/>
        <v>0</v>
      </c>
      <c r="AY13" s="100">
        <f t="shared" si="11"/>
        <v>0</v>
      </c>
      <c r="AZ13" s="100">
        <f>IFERROR(+LOOKUP(AY13,[3]TARIFAS!$A$4:$B$11,[3]TARIFAS!$A$4:$A$11),0)</f>
        <v>0</v>
      </c>
      <c r="BA13" s="100">
        <f t="shared" si="12"/>
        <v>0</v>
      </c>
      <c r="BB13" s="100">
        <f>IFERROR(+LOOKUP(AY13,[3]TARIFAS!$A$4:$B$11,[3]TARIFAS!$D$4:$D$11),0)</f>
        <v>0</v>
      </c>
      <c r="BC13" s="100">
        <f t="shared" si="13"/>
        <v>0</v>
      </c>
      <c r="BD13" s="100">
        <f>IFERROR(+LOOKUP(AY13,[3]TARIFAS!$A$4:$B$11,[3]TARIFAS!$C$4:$C$11),0)</f>
        <v>0</v>
      </c>
      <c r="BE13" s="100">
        <f t="shared" si="14"/>
        <v>0</v>
      </c>
      <c r="BF13" s="100"/>
      <c r="BG13" s="100"/>
      <c r="BH13" s="100"/>
      <c r="BI13" s="99"/>
    </row>
    <row r="14" spans="1:62" s="57" customFormat="1" ht="30" customHeight="1" x14ac:dyDescent="0.25">
      <c r="A14" s="92" t="str">
        <f t="shared" si="3"/>
        <v>SEI 030</v>
      </c>
      <c r="B14" s="92" t="s">
        <v>128</v>
      </c>
      <c r="C14" s="101" t="s">
        <v>148</v>
      </c>
      <c r="D14" s="51" t="s">
        <v>40</v>
      </c>
      <c r="E14" s="51" t="s">
        <v>149</v>
      </c>
      <c r="F14" s="53" t="s">
        <v>131</v>
      </c>
      <c r="G14" s="53" t="s">
        <v>132</v>
      </c>
      <c r="H14" s="53">
        <v>15</v>
      </c>
      <c r="I14" s="53">
        <v>1029.4333333333334</v>
      </c>
      <c r="J14" s="234" t="s">
        <v>250</v>
      </c>
      <c r="K14" s="53">
        <v>0</v>
      </c>
      <c r="L14" s="53" t="s">
        <v>131</v>
      </c>
      <c r="M14" s="94">
        <v>1311</v>
      </c>
      <c r="N14" s="54">
        <v>0</v>
      </c>
      <c r="O14" s="53" t="s">
        <v>131</v>
      </c>
      <c r="P14" s="94">
        <v>1713</v>
      </c>
      <c r="Q14" s="53">
        <v>0</v>
      </c>
      <c r="R14" s="54">
        <v>0</v>
      </c>
      <c r="S14" s="54">
        <f t="shared" si="4"/>
        <v>0</v>
      </c>
      <c r="T14" s="53" t="s">
        <v>131</v>
      </c>
      <c r="U14" s="94">
        <v>1712</v>
      </c>
      <c r="V14" s="55">
        <f t="shared" si="5"/>
        <v>0</v>
      </c>
      <c r="W14" s="53" t="s">
        <v>131</v>
      </c>
      <c r="X14" s="94">
        <v>1322</v>
      </c>
      <c r="Y14" s="55">
        <v>31532.812164383566</v>
      </c>
      <c r="Z14" s="55">
        <f t="shared" si="6"/>
        <v>31532.812164383566</v>
      </c>
      <c r="AA14" s="53" t="s">
        <v>133</v>
      </c>
      <c r="AB14" s="94">
        <v>1431</v>
      </c>
      <c r="AC14" s="55">
        <f t="shared" si="1"/>
        <v>0</v>
      </c>
      <c r="AD14" s="53" t="s">
        <v>133</v>
      </c>
      <c r="AE14" s="95" t="s">
        <v>134</v>
      </c>
      <c r="AF14" s="54">
        <v>0</v>
      </c>
      <c r="AG14" s="53" t="s">
        <v>133</v>
      </c>
      <c r="AH14" s="95" t="s">
        <v>135</v>
      </c>
      <c r="AI14" s="54">
        <v>9459.8436493150693</v>
      </c>
      <c r="AJ14" s="53" t="s">
        <v>133</v>
      </c>
      <c r="AK14" s="95" t="s">
        <v>136</v>
      </c>
      <c r="AL14" s="54">
        <v>0</v>
      </c>
      <c r="AM14" s="53" t="s">
        <v>133</v>
      </c>
      <c r="AN14" s="95" t="s">
        <v>137</v>
      </c>
      <c r="AO14" s="54">
        <v>0</v>
      </c>
      <c r="AP14" s="53" t="s">
        <v>133</v>
      </c>
      <c r="AQ14" s="95" t="s">
        <v>138</v>
      </c>
      <c r="AR14" s="54">
        <f t="shared" si="7"/>
        <v>-9459.8436493150693</v>
      </c>
      <c r="AS14" s="55">
        <f t="shared" si="8"/>
        <v>0</v>
      </c>
      <c r="AT14" s="96">
        <f t="shared" si="2"/>
        <v>31532.812164383566</v>
      </c>
      <c r="AU14" s="102"/>
      <c r="AV14" s="98"/>
      <c r="AW14" s="99">
        <f t="shared" si="9"/>
        <v>15</v>
      </c>
      <c r="AX14" s="99">
        <f t="shared" si="10"/>
        <v>0</v>
      </c>
      <c r="AY14" s="100">
        <f t="shared" si="11"/>
        <v>0</v>
      </c>
      <c r="AZ14" s="100">
        <f>IFERROR(+LOOKUP(AY14,[3]TARIFAS!$A$4:$B$11,[3]TARIFAS!$A$4:$A$11),0)</f>
        <v>0</v>
      </c>
      <c r="BA14" s="100">
        <f t="shared" si="12"/>
        <v>0</v>
      </c>
      <c r="BB14" s="100">
        <f>IFERROR(+LOOKUP(AY14,[3]TARIFAS!$A$4:$B$11,[3]TARIFAS!$D$4:$D$11),0)</f>
        <v>0</v>
      </c>
      <c r="BC14" s="100">
        <f t="shared" si="13"/>
        <v>0</v>
      </c>
      <c r="BD14" s="100">
        <f>IFERROR(+LOOKUP(AY14,[3]TARIFAS!$A$4:$B$11,[3]TARIFAS!$C$4:$C$11),0)</f>
        <v>0</v>
      </c>
      <c r="BE14" s="100">
        <f t="shared" si="14"/>
        <v>0</v>
      </c>
      <c r="BF14" s="100"/>
      <c r="BG14" s="100"/>
      <c r="BH14" s="100"/>
      <c r="BI14" s="99"/>
    </row>
    <row r="15" spans="1:62" s="57" customFormat="1" ht="30" customHeight="1" x14ac:dyDescent="0.25">
      <c r="A15" s="92" t="str">
        <f t="shared" si="3"/>
        <v>SEI 034</v>
      </c>
      <c r="B15" s="92" t="s">
        <v>128</v>
      </c>
      <c r="C15" s="101" t="s">
        <v>150</v>
      </c>
      <c r="D15" s="60" t="s">
        <v>43</v>
      </c>
      <c r="E15" s="51" t="s">
        <v>130</v>
      </c>
      <c r="F15" s="53" t="s">
        <v>131</v>
      </c>
      <c r="G15" s="53" t="s">
        <v>132</v>
      </c>
      <c r="H15" s="53">
        <v>15</v>
      </c>
      <c r="I15" s="53">
        <v>325.036</v>
      </c>
      <c r="J15" s="234" t="s">
        <v>250</v>
      </c>
      <c r="K15" s="53">
        <v>0</v>
      </c>
      <c r="L15" s="53" t="s">
        <v>131</v>
      </c>
      <c r="M15" s="94">
        <v>1311</v>
      </c>
      <c r="N15" s="54">
        <v>0</v>
      </c>
      <c r="O15" s="53" t="s">
        <v>131</v>
      </c>
      <c r="P15" s="94">
        <v>1713</v>
      </c>
      <c r="Q15" s="53">
        <v>0</v>
      </c>
      <c r="R15" s="54">
        <v>0</v>
      </c>
      <c r="S15" s="54">
        <f t="shared" si="4"/>
        <v>0</v>
      </c>
      <c r="T15" s="53" t="s">
        <v>131</v>
      </c>
      <c r="U15" s="94">
        <v>1712</v>
      </c>
      <c r="V15" s="55">
        <f t="shared" si="5"/>
        <v>0</v>
      </c>
      <c r="W15" s="53" t="s">
        <v>131</v>
      </c>
      <c r="X15" s="94">
        <v>1322</v>
      </c>
      <c r="Y15" s="55">
        <v>4875.54</v>
      </c>
      <c r="Z15" s="55">
        <f t="shared" si="6"/>
        <v>4875.54</v>
      </c>
      <c r="AA15" s="53" t="s">
        <v>133</v>
      </c>
      <c r="AB15" s="94">
        <v>1431</v>
      </c>
      <c r="AC15" s="55">
        <f t="shared" si="1"/>
        <v>0</v>
      </c>
      <c r="AD15" s="53" t="s">
        <v>133</v>
      </c>
      <c r="AE15" s="95" t="s">
        <v>134</v>
      </c>
      <c r="AF15" s="54">
        <v>0</v>
      </c>
      <c r="AG15" s="53" t="s">
        <v>133</v>
      </c>
      <c r="AH15" s="95" t="s">
        <v>135</v>
      </c>
      <c r="AI15" s="54">
        <v>1041.4153440000005</v>
      </c>
      <c r="AJ15" s="53" t="s">
        <v>133</v>
      </c>
      <c r="AK15" s="95" t="s">
        <v>136</v>
      </c>
      <c r="AL15" s="54">
        <f>(K15*1%)</f>
        <v>0</v>
      </c>
      <c r="AM15" s="53" t="s">
        <v>133</v>
      </c>
      <c r="AN15" s="95" t="s">
        <v>137</v>
      </c>
      <c r="AO15" s="61">
        <v>0</v>
      </c>
      <c r="AP15" s="53" t="s">
        <v>133</v>
      </c>
      <c r="AQ15" s="95" t="s">
        <v>138</v>
      </c>
      <c r="AR15" s="54">
        <f t="shared" si="7"/>
        <v>-1041.4153440000005</v>
      </c>
      <c r="AS15" s="55">
        <f t="shared" si="8"/>
        <v>0</v>
      </c>
      <c r="AT15" s="96">
        <f t="shared" si="2"/>
        <v>4875.54</v>
      </c>
      <c r="AU15" s="104"/>
      <c r="AV15" s="98"/>
      <c r="AW15" s="99">
        <f t="shared" si="9"/>
        <v>15</v>
      </c>
      <c r="AX15" s="99">
        <f t="shared" si="10"/>
        <v>0</v>
      </c>
      <c r="AY15" s="100">
        <f t="shared" si="11"/>
        <v>0</v>
      </c>
      <c r="AZ15" s="100">
        <f>IFERROR(+LOOKUP(AY15,[3]TARIFAS!$A$4:$B$11,[3]TARIFAS!$A$4:$A$11),0)</f>
        <v>0</v>
      </c>
      <c r="BA15" s="100">
        <f t="shared" si="12"/>
        <v>0</v>
      </c>
      <c r="BB15" s="100">
        <f>IFERROR(+LOOKUP(AY15,[3]TARIFAS!$A$4:$B$11,[3]TARIFAS!$D$4:$D$11),0)</f>
        <v>0</v>
      </c>
      <c r="BC15" s="100">
        <f t="shared" si="13"/>
        <v>0</v>
      </c>
      <c r="BD15" s="100">
        <f>IFERROR(+LOOKUP(AY15,[3]TARIFAS!$A$4:$B$11,[3]TARIFAS!$C$4:$C$11),0)</f>
        <v>0</v>
      </c>
      <c r="BE15" s="100">
        <f t="shared" si="14"/>
        <v>0</v>
      </c>
      <c r="BF15" s="100"/>
      <c r="BG15" s="100"/>
      <c r="BH15" s="100"/>
      <c r="BI15" s="99"/>
    </row>
    <row r="16" spans="1:62" s="57" customFormat="1" ht="30" customHeight="1" x14ac:dyDescent="0.25">
      <c r="A16" s="92" t="str">
        <f t="shared" si="3"/>
        <v>SEI 040</v>
      </c>
      <c r="B16" s="92" t="s">
        <v>128</v>
      </c>
      <c r="C16" s="101" t="s">
        <v>151</v>
      </c>
      <c r="D16" s="51" t="s">
        <v>46</v>
      </c>
      <c r="E16" s="51" t="s">
        <v>130</v>
      </c>
      <c r="F16" s="53" t="s">
        <v>131</v>
      </c>
      <c r="G16" s="53" t="s">
        <v>132</v>
      </c>
      <c r="H16" s="53">
        <v>15</v>
      </c>
      <c r="I16" s="53">
        <v>421.49</v>
      </c>
      <c r="J16" s="234" t="s">
        <v>250</v>
      </c>
      <c r="K16" s="53">
        <v>0</v>
      </c>
      <c r="L16" s="53" t="s">
        <v>131</v>
      </c>
      <c r="M16" s="94">
        <v>1311</v>
      </c>
      <c r="N16" s="54">
        <v>0</v>
      </c>
      <c r="O16" s="53" t="s">
        <v>131</v>
      </c>
      <c r="P16" s="94">
        <v>1713</v>
      </c>
      <c r="Q16" s="53">
        <v>0</v>
      </c>
      <c r="R16" s="54">
        <v>0</v>
      </c>
      <c r="S16" s="54">
        <f t="shared" si="4"/>
        <v>0</v>
      </c>
      <c r="T16" s="53" t="s">
        <v>131</v>
      </c>
      <c r="U16" s="94">
        <v>1712</v>
      </c>
      <c r="V16" s="55">
        <f t="shared" si="5"/>
        <v>0</v>
      </c>
      <c r="W16" s="53" t="s">
        <v>131</v>
      </c>
      <c r="X16" s="94">
        <v>1322</v>
      </c>
      <c r="Y16" s="55">
        <v>6322.35</v>
      </c>
      <c r="Z16" s="55">
        <f t="shared" si="6"/>
        <v>6322.35</v>
      </c>
      <c r="AA16" s="53" t="s">
        <v>133</v>
      </c>
      <c r="AB16" s="94">
        <v>1431</v>
      </c>
      <c r="AC16" s="55">
        <f t="shared" si="1"/>
        <v>0</v>
      </c>
      <c r="AD16" s="53" t="s">
        <v>133</v>
      </c>
      <c r="AE16" s="95" t="s">
        <v>134</v>
      </c>
      <c r="AF16" s="54">
        <v>0</v>
      </c>
      <c r="AG16" s="53" t="s">
        <v>133</v>
      </c>
      <c r="AH16" s="95" t="s">
        <v>135</v>
      </c>
      <c r="AI16" s="54">
        <v>1207.5054136000003</v>
      </c>
      <c r="AJ16" s="53" t="s">
        <v>133</v>
      </c>
      <c r="AK16" s="95" t="s">
        <v>136</v>
      </c>
      <c r="AL16" s="54">
        <f>(K16*1%)</f>
        <v>0</v>
      </c>
      <c r="AM16" s="53" t="s">
        <v>133</v>
      </c>
      <c r="AN16" s="95" t="s">
        <v>137</v>
      </c>
      <c r="AO16" s="54">
        <v>0</v>
      </c>
      <c r="AP16" s="53" t="s">
        <v>133</v>
      </c>
      <c r="AQ16" s="95" t="s">
        <v>138</v>
      </c>
      <c r="AR16" s="54">
        <f t="shared" si="7"/>
        <v>-1207.5054136000003</v>
      </c>
      <c r="AS16" s="55">
        <f t="shared" si="8"/>
        <v>0</v>
      </c>
      <c r="AT16" s="96">
        <f t="shared" si="2"/>
        <v>6322.35</v>
      </c>
      <c r="AU16" s="102"/>
      <c r="AV16" s="98"/>
      <c r="AW16" s="99">
        <f t="shared" si="9"/>
        <v>15</v>
      </c>
      <c r="AX16" s="99">
        <f t="shared" si="10"/>
        <v>0</v>
      </c>
      <c r="AY16" s="100">
        <f t="shared" si="11"/>
        <v>0</v>
      </c>
      <c r="AZ16" s="100">
        <f>IFERROR(+LOOKUP(AY16,[3]TARIFAS!$A$4:$B$11,[3]TARIFAS!$A$4:$A$11),0)</f>
        <v>0</v>
      </c>
      <c r="BA16" s="100">
        <f t="shared" si="12"/>
        <v>0</v>
      </c>
      <c r="BB16" s="100">
        <f>IFERROR(+LOOKUP(AY16,[3]TARIFAS!$A$4:$B$11,[3]TARIFAS!$D$4:$D$11),0)</f>
        <v>0</v>
      </c>
      <c r="BC16" s="100">
        <f t="shared" si="13"/>
        <v>0</v>
      </c>
      <c r="BD16" s="100">
        <f>IFERROR(+LOOKUP(AY16,[3]TARIFAS!$A$4:$B$11,[3]TARIFAS!$C$4:$C$11),0)</f>
        <v>0</v>
      </c>
      <c r="BE16" s="100">
        <f t="shared" si="14"/>
        <v>0</v>
      </c>
      <c r="BF16" s="100"/>
      <c r="BG16" s="100"/>
      <c r="BH16" s="100"/>
      <c r="BI16" s="99"/>
    </row>
    <row r="17" spans="1:61" s="57" customFormat="1" ht="30" customHeight="1" x14ac:dyDescent="0.25">
      <c r="A17" s="92" t="str">
        <f t="shared" si="3"/>
        <v>SEI 048</v>
      </c>
      <c r="B17" s="92" t="s">
        <v>128</v>
      </c>
      <c r="C17" s="101" t="s">
        <v>152</v>
      </c>
      <c r="D17" s="52" t="s">
        <v>48</v>
      </c>
      <c r="E17" s="51" t="s">
        <v>130</v>
      </c>
      <c r="F17" s="53" t="s">
        <v>131</v>
      </c>
      <c r="G17" s="53" t="s">
        <v>132</v>
      </c>
      <c r="H17" s="53">
        <v>15</v>
      </c>
      <c r="I17" s="53">
        <v>421.49</v>
      </c>
      <c r="J17" s="234" t="s">
        <v>251</v>
      </c>
      <c r="K17" s="53">
        <v>0</v>
      </c>
      <c r="L17" s="53" t="s">
        <v>131</v>
      </c>
      <c r="M17" s="94">
        <v>1311</v>
      </c>
      <c r="N17" s="54">
        <v>0</v>
      </c>
      <c r="O17" s="53" t="s">
        <v>131</v>
      </c>
      <c r="P17" s="94">
        <v>1713</v>
      </c>
      <c r="Q17" s="53">
        <v>0</v>
      </c>
      <c r="R17" s="54">
        <v>0</v>
      </c>
      <c r="S17" s="54">
        <f t="shared" si="4"/>
        <v>0</v>
      </c>
      <c r="T17" s="53" t="s">
        <v>131</v>
      </c>
      <c r="U17" s="94">
        <v>1712</v>
      </c>
      <c r="V17" s="55">
        <f t="shared" si="5"/>
        <v>0</v>
      </c>
      <c r="W17" s="53" t="s">
        <v>131</v>
      </c>
      <c r="X17" s="94">
        <v>1322</v>
      </c>
      <c r="Y17" s="55">
        <v>6322.35</v>
      </c>
      <c r="Z17" s="55">
        <f t="shared" si="6"/>
        <v>6322.35</v>
      </c>
      <c r="AA17" s="53" t="s">
        <v>133</v>
      </c>
      <c r="AB17" s="94">
        <v>1431</v>
      </c>
      <c r="AC17" s="55">
        <f t="shared" si="1"/>
        <v>0</v>
      </c>
      <c r="AD17" s="53" t="s">
        <v>133</v>
      </c>
      <c r="AE17" s="95" t="s">
        <v>134</v>
      </c>
      <c r="AF17" s="54">
        <v>0</v>
      </c>
      <c r="AG17" s="53" t="s">
        <v>133</v>
      </c>
      <c r="AH17" s="95" t="s">
        <v>135</v>
      </c>
      <c r="AI17" s="54">
        <v>1207.5054136000003</v>
      </c>
      <c r="AJ17" s="53" t="s">
        <v>133</v>
      </c>
      <c r="AK17" s="95" t="s">
        <v>136</v>
      </c>
      <c r="AL17" s="54">
        <f>(K17*1%)</f>
        <v>0</v>
      </c>
      <c r="AM17" s="53" t="s">
        <v>133</v>
      </c>
      <c r="AN17" s="95" t="s">
        <v>137</v>
      </c>
      <c r="AO17" s="54">
        <v>0</v>
      </c>
      <c r="AP17" s="53" t="s">
        <v>133</v>
      </c>
      <c r="AQ17" s="95" t="s">
        <v>138</v>
      </c>
      <c r="AR17" s="54">
        <f t="shared" si="7"/>
        <v>-1207.5054136000003</v>
      </c>
      <c r="AS17" s="55">
        <f t="shared" si="8"/>
        <v>0</v>
      </c>
      <c r="AT17" s="96">
        <f t="shared" si="2"/>
        <v>6322.35</v>
      </c>
      <c r="AU17" s="102"/>
      <c r="AV17" s="98"/>
      <c r="AW17" s="99">
        <f t="shared" si="9"/>
        <v>15</v>
      </c>
      <c r="AX17" s="99">
        <f t="shared" si="10"/>
        <v>0</v>
      </c>
      <c r="AY17" s="100">
        <f t="shared" si="11"/>
        <v>0</v>
      </c>
      <c r="AZ17" s="100">
        <f>IFERROR(+LOOKUP(AY17,[3]TARIFAS!$A$4:$B$11,[3]TARIFAS!$A$4:$A$11),0)</f>
        <v>0</v>
      </c>
      <c r="BA17" s="100">
        <f t="shared" si="12"/>
        <v>0</v>
      </c>
      <c r="BB17" s="100">
        <f>IFERROR(+LOOKUP(AY17,[3]TARIFAS!$A$4:$B$11,[3]TARIFAS!$D$4:$D$11),0)</f>
        <v>0</v>
      </c>
      <c r="BC17" s="100">
        <f t="shared" si="13"/>
        <v>0</v>
      </c>
      <c r="BD17" s="100">
        <f>IFERROR(+LOOKUP(AY17,[3]TARIFAS!$A$4:$B$11,[3]TARIFAS!$C$4:$C$11),0)</f>
        <v>0</v>
      </c>
      <c r="BE17" s="100">
        <f t="shared" si="14"/>
        <v>0</v>
      </c>
      <c r="BF17" s="100"/>
      <c r="BG17" s="100"/>
      <c r="BH17" s="100"/>
      <c r="BI17" s="99"/>
    </row>
    <row r="18" spans="1:61" s="57" customFormat="1" ht="30" customHeight="1" x14ac:dyDescent="0.25">
      <c r="A18" s="92" t="str">
        <f t="shared" si="3"/>
        <v>SEI 050</v>
      </c>
      <c r="B18" s="92" t="s">
        <v>128</v>
      </c>
      <c r="C18" s="101" t="s">
        <v>153</v>
      </c>
      <c r="D18" s="52" t="s">
        <v>50</v>
      </c>
      <c r="E18" s="51" t="s">
        <v>149</v>
      </c>
      <c r="F18" s="53" t="s">
        <v>131</v>
      </c>
      <c r="G18" s="53" t="s">
        <v>132</v>
      </c>
      <c r="H18" s="53">
        <v>15</v>
      </c>
      <c r="I18" s="53">
        <v>1029.4333333333334</v>
      </c>
      <c r="J18" s="235" t="s">
        <v>251</v>
      </c>
      <c r="K18" s="53">
        <v>0</v>
      </c>
      <c r="L18" s="53" t="s">
        <v>131</v>
      </c>
      <c r="M18" s="94">
        <v>1311</v>
      </c>
      <c r="N18" s="54">
        <v>0</v>
      </c>
      <c r="O18" s="53" t="s">
        <v>131</v>
      </c>
      <c r="P18" s="94">
        <v>1713</v>
      </c>
      <c r="Q18" s="53">
        <v>0</v>
      </c>
      <c r="R18" s="54">
        <v>0</v>
      </c>
      <c r="S18" s="54">
        <f t="shared" si="4"/>
        <v>0</v>
      </c>
      <c r="T18" s="53" t="s">
        <v>131</v>
      </c>
      <c r="U18" s="94">
        <v>1712</v>
      </c>
      <c r="V18" s="55">
        <f t="shared" si="5"/>
        <v>0</v>
      </c>
      <c r="W18" s="53" t="s">
        <v>131</v>
      </c>
      <c r="X18" s="94">
        <v>1322</v>
      </c>
      <c r="Y18" s="55">
        <v>25735.833333333336</v>
      </c>
      <c r="Z18" s="55">
        <f t="shared" si="6"/>
        <v>25735.833333333336</v>
      </c>
      <c r="AA18" s="53" t="s">
        <v>133</v>
      </c>
      <c r="AB18" s="94">
        <v>1431</v>
      </c>
      <c r="AC18" s="55">
        <f t="shared" si="1"/>
        <v>0</v>
      </c>
      <c r="AD18" s="53" t="s">
        <v>133</v>
      </c>
      <c r="AE18" s="95" t="s">
        <v>134</v>
      </c>
      <c r="AF18" s="54">
        <v>0</v>
      </c>
      <c r="AG18" s="53" t="s">
        <v>133</v>
      </c>
      <c r="AH18" s="95" t="s">
        <v>135</v>
      </c>
      <c r="AI18" s="54">
        <v>7720.7500000000009</v>
      </c>
      <c r="AJ18" s="53" t="s">
        <v>133</v>
      </c>
      <c r="AK18" s="95" t="s">
        <v>136</v>
      </c>
      <c r="AL18" s="54">
        <v>0</v>
      </c>
      <c r="AM18" s="53" t="s">
        <v>133</v>
      </c>
      <c r="AN18" s="95" t="s">
        <v>137</v>
      </c>
      <c r="AO18" s="54">
        <v>0</v>
      </c>
      <c r="AP18" s="53" t="s">
        <v>133</v>
      </c>
      <c r="AQ18" s="95" t="s">
        <v>138</v>
      </c>
      <c r="AR18" s="54">
        <f t="shared" si="7"/>
        <v>-7720.7500000000009</v>
      </c>
      <c r="AS18" s="55">
        <f t="shared" si="8"/>
        <v>0</v>
      </c>
      <c r="AT18" s="96">
        <f t="shared" si="2"/>
        <v>25735.833333333336</v>
      </c>
      <c r="AU18" s="102"/>
      <c r="AV18" s="98"/>
      <c r="AW18" s="99">
        <f t="shared" si="9"/>
        <v>15</v>
      </c>
      <c r="AX18" s="99">
        <f t="shared" si="10"/>
        <v>0</v>
      </c>
      <c r="AY18" s="100">
        <f t="shared" si="11"/>
        <v>0</v>
      </c>
      <c r="AZ18" s="100">
        <f>IFERROR(+LOOKUP(AY18,[3]TARIFAS!$A$4:$B$11,[3]TARIFAS!$A$4:$A$11),0)</f>
        <v>0</v>
      </c>
      <c r="BA18" s="100">
        <f t="shared" si="12"/>
        <v>0</v>
      </c>
      <c r="BB18" s="100">
        <f>IFERROR(+LOOKUP(AY18,[3]TARIFAS!$A$4:$B$11,[3]TARIFAS!$D$4:$D$11),0)</f>
        <v>0</v>
      </c>
      <c r="BC18" s="100">
        <f t="shared" si="13"/>
        <v>0</v>
      </c>
      <c r="BD18" s="100">
        <f>IFERROR(+LOOKUP(AY18,[3]TARIFAS!$A$4:$B$11,[3]TARIFAS!$C$4:$C$11),0)</f>
        <v>0</v>
      </c>
      <c r="BE18" s="100">
        <f t="shared" si="14"/>
        <v>0</v>
      </c>
      <c r="BF18" s="100"/>
      <c r="BG18" s="100"/>
      <c r="BH18" s="100"/>
      <c r="BI18" s="99"/>
    </row>
    <row r="19" spans="1:61" s="57" customFormat="1" ht="30" customHeight="1" x14ac:dyDescent="0.25">
      <c r="A19" s="92" t="str">
        <f t="shared" si="3"/>
        <v>SEI 053</v>
      </c>
      <c r="B19" s="92" t="s">
        <v>128</v>
      </c>
      <c r="C19" s="101" t="s">
        <v>154</v>
      </c>
      <c r="D19" s="51" t="s">
        <v>52</v>
      </c>
      <c r="E19" s="51" t="s">
        <v>141</v>
      </c>
      <c r="F19" s="53" t="s">
        <v>131</v>
      </c>
      <c r="G19" s="53" t="s">
        <v>132</v>
      </c>
      <c r="H19" s="53">
        <v>15</v>
      </c>
      <c r="I19" s="53">
        <v>504.21533333333332</v>
      </c>
      <c r="J19" s="234" t="s">
        <v>253</v>
      </c>
      <c r="K19" s="53">
        <v>0</v>
      </c>
      <c r="L19" s="53" t="s">
        <v>131</v>
      </c>
      <c r="M19" s="94">
        <v>1311</v>
      </c>
      <c r="N19" s="54">
        <v>0</v>
      </c>
      <c r="O19" s="53" t="s">
        <v>131</v>
      </c>
      <c r="P19" s="94">
        <v>1713</v>
      </c>
      <c r="Q19" s="53">
        <v>0</v>
      </c>
      <c r="R19" s="54">
        <v>0</v>
      </c>
      <c r="S19" s="54">
        <f t="shared" si="4"/>
        <v>0</v>
      </c>
      <c r="T19" s="53" t="s">
        <v>131</v>
      </c>
      <c r="U19" s="94">
        <v>1712</v>
      </c>
      <c r="V19" s="55">
        <f t="shared" si="5"/>
        <v>0</v>
      </c>
      <c r="W19" s="53" t="s">
        <v>131</v>
      </c>
      <c r="X19" s="94">
        <v>1322</v>
      </c>
      <c r="Y19" s="55">
        <v>12605.383333333333</v>
      </c>
      <c r="Z19" s="55">
        <f t="shared" si="6"/>
        <v>12605.383333333333</v>
      </c>
      <c r="AA19" s="53" t="s">
        <v>133</v>
      </c>
      <c r="AB19" s="94">
        <v>1431</v>
      </c>
      <c r="AC19" s="55">
        <f t="shared" si="1"/>
        <v>0</v>
      </c>
      <c r="AD19" s="53" t="s">
        <v>133</v>
      </c>
      <c r="AE19" s="95" t="s">
        <v>134</v>
      </c>
      <c r="AF19" s="54">
        <v>0</v>
      </c>
      <c r="AG19" s="53" t="s">
        <v>133</v>
      </c>
      <c r="AH19" s="95" t="s">
        <v>135</v>
      </c>
      <c r="AI19" s="54">
        <v>2736.6153060799998</v>
      </c>
      <c r="AJ19" s="53" t="s">
        <v>133</v>
      </c>
      <c r="AK19" s="95" t="s">
        <v>136</v>
      </c>
      <c r="AL19" s="54">
        <f>(K19*1%)</f>
        <v>0</v>
      </c>
      <c r="AM19" s="53" t="s">
        <v>133</v>
      </c>
      <c r="AN19" s="95" t="s">
        <v>137</v>
      </c>
      <c r="AO19" s="54">
        <v>0</v>
      </c>
      <c r="AP19" s="53" t="s">
        <v>133</v>
      </c>
      <c r="AQ19" s="95" t="s">
        <v>138</v>
      </c>
      <c r="AR19" s="54">
        <f t="shared" si="7"/>
        <v>-2736.6153060799998</v>
      </c>
      <c r="AS19" s="55">
        <f t="shared" si="8"/>
        <v>0</v>
      </c>
      <c r="AT19" s="96">
        <f t="shared" si="2"/>
        <v>12605.383333333333</v>
      </c>
      <c r="AU19" s="102"/>
      <c r="AV19" s="98"/>
      <c r="AW19" s="99">
        <f t="shared" si="9"/>
        <v>15</v>
      </c>
      <c r="AX19" s="99">
        <f t="shared" si="10"/>
        <v>0</v>
      </c>
      <c r="AY19" s="100">
        <f t="shared" si="11"/>
        <v>0</v>
      </c>
      <c r="AZ19" s="100">
        <f>IFERROR(+LOOKUP(AY19,[3]TARIFAS!$A$4:$B$11,[3]TARIFAS!$A$4:$A$11),0)</f>
        <v>0</v>
      </c>
      <c r="BA19" s="100">
        <f t="shared" si="12"/>
        <v>0</v>
      </c>
      <c r="BB19" s="100">
        <f>IFERROR(+LOOKUP(AY19,[3]TARIFAS!$A$4:$B$11,[3]TARIFAS!$D$4:$D$11),0)</f>
        <v>0</v>
      </c>
      <c r="BC19" s="100">
        <f t="shared" si="13"/>
        <v>0</v>
      </c>
      <c r="BD19" s="100">
        <f>IFERROR(+LOOKUP(AY19,[3]TARIFAS!$A$4:$B$11,[3]TARIFAS!$C$4:$C$11),0)</f>
        <v>0</v>
      </c>
      <c r="BE19" s="100">
        <f t="shared" si="14"/>
        <v>0</v>
      </c>
      <c r="BF19" s="100"/>
      <c r="BG19" s="100"/>
      <c r="BH19" s="100"/>
      <c r="BI19" s="99"/>
    </row>
    <row r="20" spans="1:61" s="57" customFormat="1" ht="30" customHeight="1" x14ac:dyDescent="0.25">
      <c r="A20" s="92" t="str">
        <f t="shared" si="3"/>
        <v>SEI 056</v>
      </c>
      <c r="B20" s="92" t="s">
        <v>128</v>
      </c>
      <c r="C20" s="101" t="s">
        <v>155</v>
      </c>
      <c r="D20" s="51" t="s">
        <v>54</v>
      </c>
      <c r="E20" s="51" t="s">
        <v>130</v>
      </c>
      <c r="F20" s="53" t="s">
        <v>131</v>
      </c>
      <c r="G20" s="53" t="s">
        <v>132</v>
      </c>
      <c r="H20" s="53">
        <v>15</v>
      </c>
      <c r="I20" s="53">
        <v>421.49</v>
      </c>
      <c r="J20" s="234" t="s">
        <v>249</v>
      </c>
      <c r="K20" s="53">
        <v>0</v>
      </c>
      <c r="L20" s="53" t="s">
        <v>131</v>
      </c>
      <c r="M20" s="94">
        <v>1311</v>
      </c>
      <c r="N20" s="54">
        <v>0</v>
      </c>
      <c r="O20" s="53" t="s">
        <v>131</v>
      </c>
      <c r="P20" s="94">
        <v>1713</v>
      </c>
      <c r="Q20" s="53">
        <v>0</v>
      </c>
      <c r="R20" s="54">
        <v>0</v>
      </c>
      <c r="S20" s="54">
        <f t="shared" si="4"/>
        <v>0</v>
      </c>
      <c r="T20" s="53" t="s">
        <v>131</v>
      </c>
      <c r="U20" s="94">
        <v>1712</v>
      </c>
      <c r="V20" s="55">
        <f t="shared" si="5"/>
        <v>0</v>
      </c>
      <c r="W20" s="53" t="s">
        <v>131</v>
      </c>
      <c r="X20" s="94">
        <v>1322</v>
      </c>
      <c r="Y20" s="55">
        <v>6322.35</v>
      </c>
      <c r="Z20" s="55">
        <f t="shared" si="6"/>
        <v>6322.35</v>
      </c>
      <c r="AA20" s="53" t="s">
        <v>133</v>
      </c>
      <c r="AB20" s="94">
        <v>1431</v>
      </c>
      <c r="AC20" s="55">
        <f t="shared" si="1"/>
        <v>0</v>
      </c>
      <c r="AD20" s="53" t="s">
        <v>133</v>
      </c>
      <c r="AE20" s="95" t="s">
        <v>134</v>
      </c>
      <c r="AF20" s="54">
        <v>0</v>
      </c>
      <c r="AG20" s="53" t="s">
        <v>133</v>
      </c>
      <c r="AH20" s="95" t="s">
        <v>135</v>
      </c>
      <c r="AI20" s="54">
        <v>1206.1065976000004</v>
      </c>
      <c r="AJ20" s="53" t="s">
        <v>133</v>
      </c>
      <c r="AK20" s="95" t="s">
        <v>136</v>
      </c>
      <c r="AL20" s="54">
        <f>(K20*1%)</f>
        <v>0</v>
      </c>
      <c r="AM20" s="53" t="s">
        <v>133</v>
      </c>
      <c r="AN20" s="95" t="s">
        <v>137</v>
      </c>
      <c r="AO20" s="54">
        <v>0</v>
      </c>
      <c r="AP20" s="53" t="s">
        <v>133</v>
      </c>
      <c r="AQ20" s="95" t="s">
        <v>138</v>
      </c>
      <c r="AR20" s="54">
        <f t="shared" si="7"/>
        <v>-1206.1065976000004</v>
      </c>
      <c r="AS20" s="55">
        <f t="shared" si="8"/>
        <v>0</v>
      </c>
      <c r="AT20" s="96">
        <f t="shared" si="2"/>
        <v>6322.35</v>
      </c>
      <c r="AU20" s="102"/>
      <c r="AV20" s="98"/>
      <c r="AW20" s="99">
        <f t="shared" si="9"/>
        <v>15</v>
      </c>
      <c r="AX20" s="99">
        <f t="shared" si="10"/>
        <v>0</v>
      </c>
      <c r="AY20" s="100">
        <f t="shared" si="11"/>
        <v>0</v>
      </c>
      <c r="AZ20" s="100">
        <f>IFERROR(+LOOKUP(AY20,[3]TARIFAS!$A$4:$B$11,[3]TARIFAS!$A$4:$A$11),0)</f>
        <v>0</v>
      </c>
      <c r="BA20" s="100">
        <f t="shared" si="12"/>
        <v>0</v>
      </c>
      <c r="BB20" s="100">
        <f>IFERROR(+LOOKUP(AY20,[3]TARIFAS!$A$4:$B$11,[3]TARIFAS!$D$4:$D$11),0)</f>
        <v>0</v>
      </c>
      <c r="BC20" s="100">
        <f t="shared" si="13"/>
        <v>0</v>
      </c>
      <c r="BD20" s="100">
        <f>IFERROR(+LOOKUP(AY20,[3]TARIFAS!$A$4:$B$11,[3]TARIFAS!$C$4:$C$11),0)</f>
        <v>0</v>
      </c>
      <c r="BE20" s="100">
        <f t="shared" si="14"/>
        <v>0</v>
      </c>
      <c r="BF20" s="100"/>
      <c r="BG20" s="100"/>
      <c r="BH20" s="100"/>
      <c r="BI20" s="99"/>
    </row>
    <row r="21" spans="1:61" s="57" customFormat="1" ht="30" customHeight="1" x14ac:dyDescent="0.25">
      <c r="A21" s="92" t="str">
        <f t="shared" si="3"/>
        <v>SEI 061</v>
      </c>
      <c r="B21" s="92" t="s">
        <v>128</v>
      </c>
      <c r="C21" s="101" t="s">
        <v>156</v>
      </c>
      <c r="D21" s="51" t="s">
        <v>58</v>
      </c>
      <c r="E21" s="51" t="s">
        <v>130</v>
      </c>
      <c r="F21" s="53" t="s">
        <v>131</v>
      </c>
      <c r="G21" s="53" t="s">
        <v>132</v>
      </c>
      <c r="H21" s="53">
        <v>15</v>
      </c>
      <c r="I21" s="53">
        <v>353.488</v>
      </c>
      <c r="J21" s="236" t="s">
        <v>253</v>
      </c>
      <c r="K21" s="53">
        <v>0</v>
      </c>
      <c r="L21" s="53" t="s">
        <v>131</v>
      </c>
      <c r="M21" s="94">
        <v>1311</v>
      </c>
      <c r="N21" s="54">
        <v>0</v>
      </c>
      <c r="O21" s="53" t="s">
        <v>131</v>
      </c>
      <c r="P21" s="94">
        <v>1713</v>
      </c>
      <c r="Q21" s="53">
        <v>0</v>
      </c>
      <c r="R21" s="54">
        <v>0</v>
      </c>
      <c r="S21" s="54">
        <f t="shared" si="4"/>
        <v>0</v>
      </c>
      <c r="T21" s="53" t="s">
        <v>131</v>
      </c>
      <c r="U21" s="94">
        <v>1712</v>
      </c>
      <c r="V21" s="55">
        <f t="shared" si="5"/>
        <v>0</v>
      </c>
      <c r="W21" s="53" t="s">
        <v>131</v>
      </c>
      <c r="X21" s="94">
        <v>1322</v>
      </c>
      <c r="Y21" s="55">
        <v>5302.32</v>
      </c>
      <c r="Z21" s="55">
        <f t="shared" si="6"/>
        <v>5302.32</v>
      </c>
      <c r="AA21" s="53" t="s">
        <v>133</v>
      </c>
      <c r="AB21" s="94">
        <v>1431</v>
      </c>
      <c r="AC21" s="55">
        <f t="shared" si="1"/>
        <v>0</v>
      </c>
      <c r="AD21" s="53" t="s">
        <v>133</v>
      </c>
      <c r="AE21" s="95" t="s">
        <v>134</v>
      </c>
      <c r="AF21" s="54">
        <v>0</v>
      </c>
      <c r="AG21" s="53" t="s">
        <v>133</v>
      </c>
      <c r="AH21" s="95" t="s">
        <v>135</v>
      </c>
      <c r="AI21" s="54">
        <v>1132.5755520000002</v>
      </c>
      <c r="AJ21" s="53" t="s">
        <v>133</v>
      </c>
      <c r="AK21" s="95" t="s">
        <v>136</v>
      </c>
      <c r="AL21" s="54">
        <f>(K21*1%)</f>
        <v>0</v>
      </c>
      <c r="AM21" s="53" t="s">
        <v>133</v>
      </c>
      <c r="AN21" s="95" t="s">
        <v>137</v>
      </c>
      <c r="AO21" s="54">
        <v>0</v>
      </c>
      <c r="AP21" s="53" t="s">
        <v>133</v>
      </c>
      <c r="AQ21" s="95" t="s">
        <v>138</v>
      </c>
      <c r="AR21" s="54">
        <f t="shared" si="7"/>
        <v>-1132.5755520000002</v>
      </c>
      <c r="AS21" s="55">
        <f t="shared" si="8"/>
        <v>0</v>
      </c>
      <c r="AT21" s="96">
        <f t="shared" si="2"/>
        <v>5302.32</v>
      </c>
      <c r="AU21" s="102"/>
      <c r="AV21" s="98"/>
      <c r="AW21" s="99">
        <f t="shared" si="9"/>
        <v>15</v>
      </c>
      <c r="AX21" s="99">
        <f t="shared" si="10"/>
        <v>0</v>
      </c>
      <c r="AY21" s="100">
        <f t="shared" si="11"/>
        <v>0</v>
      </c>
      <c r="AZ21" s="100">
        <f>IFERROR(+LOOKUP(AY21,[3]TARIFAS!$A$4:$B$11,[3]TARIFAS!$A$4:$A$11),0)</f>
        <v>0</v>
      </c>
      <c r="BA21" s="100">
        <f t="shared" si="12"/>
        <v>0</v>
      </c>
      <c r="BB21" s="100">
        <f>IFERROR(+LOOKUP(AY21,[3]TARIFAS!$A$4:$B$11,[3]TARIFAS!$D$4:$D$11),0)</f>
        <v>0</v>
      </c>
      <c r="BC21" s="100">
        <f t="shared" si="13"/>
        <v>0</v>
      </c>
      <c r="BD21" s="100">
        <f>IFERROR(+LOOKUP(AY21,[3]TARIFAS!$A$4:$B$11,[3]TARIFAS!$C$4:$C$11),0)</f>
        <v>0</v>
      </c>
      <c r="BE21" s="100">
        <f t="shared" si="14"/>
        <v>0</v>
      </c>
      <c r="BF21" s="100"/>
      <c r="BG21" s="100"/>
      <c r="BH21" s="100"/>
      <c r="BI21" s="99"/>
    </row>
    <row r="22" spans="1:61" s="57" customFormat="1" ht="30" customHeight="1" x14ac:dyDescent="0.25">
      <c r="A22" s="92" t="str">
        <f t="shared" si="3"/>
        <v>SEI 062</v>
      </c>
      <c r="B22" s="92" t="s">
        <v>128</v>
      </c>
      <c r="C22" s="101" t="s">
        <v>157</v>
      </c>
      <c r="D22" s="60" t="s">
        <v>97</v>
      </c>
      <c r="E22" s="51" t="s">
        <v>130</v>
      </c>
      <c r="F22" s="53" t="s">
        <v>131</v>
      </c>
      <c r="G22" s="53" t="s">
        <v>132</v>
      </c>
      <c r="H22" s="53">
        <v>15</v>
      </c>
      <c r="I22" s="53">
        <v>421.49</v>
      </c>
      <c r="J22" s="236" t="s">
        <v>251</v>
      </c>
      <c r="K22" s="53">
        <v>0</v>
      </c>
      <c r="L22" s="53" t="s">
        <v>131</v>
      </c>
      <c r="M22" s="94">
        <v>1311</v>
      </c>
      <c r="N22" s="54">
        <v>0</v>
      </c>
      <c r="O22" s="53" t="s">
        <v>131</v>
      </c>
      <c r="P22" s="94">
        <v>1713</v>
      </c>
      <c r="Q22" s="53">
        <v>0</v>
      </c>
      <c r="R22" s="54">
        <v>0</v>
      </c>
      <c r="S22" s="54">
        <f t="shared" si="4"/>
        <v>0</v>
      </c>
      <c r="T22" s="53" t="s">
        <v>131</v>
      </c>
      <c r="U22" s="94">
        <v>1712</v>
      </c>
      <c r="V22" s="55">
        <f t="shared" si="5"/>
        <v>0</v>
      </c>
      <c r="W22" s="53" t="s">
        <v>131</v>
      </c>
      <c r="X22" s="94">
        <v>1322</v>
      </c>
      <c r="Y22" s="55">
        <v>6322.35</v>
      </c>
      <c r="Z22" s="55">
        <f t="shared" si="6"/>
        <v>6322.35</v>
      </c>
      <c r="AA22" s="53" t="s">
        <v>133</v>
      </c>
      <c r="AB22" s="94">
        <v>1431</v>
      </c>
      <c r="AC22" s="55">
        <f t="shared" si="1"/>
        <v>0</v>
      </c>
      <c r="AD22" s="53" t="s">
        <v>133</v>
      </c>
      <c r="AE22" s="95" t="s">
        <v>134</v>
      </c>
      <c r="AF22" s="54">
        <v>0</v>
      </c>
      <c r="AG22" s="53" t="s">
        <v>133</v>
      </c>
      <c r="AH22" s="95" t="s">
        <v>135</v>
      </c>
      <c r="AI22" s="54">
        <v>1220.0947576000008</v>
      </c>
      <c r="AJ22" s="53" t="s">
        <v>133</v>
      </c>
      <c r="AK22" s="95" t="s">
        <v>136</v>
      </c>
      <c r="AL22" s="54">
        <v>0</v>
      </c>
      <c r="AM22" s="53" t="s">
        <v>133</v>
      </c>
      <c r="AN22" s="95" t="s">
        <v>137</v>
      </c>
      <c r="AO22" s="61">
        <v>0</v>
      </c>
      <c r="AP22" s="53" t="s">
        <v>133</v>
      </c>
      <c r="AQ22" s="95" t="s">
        <v>138</v>
      </c>
      <c r="AR22" s="54">
        <f t="shared" si="7"/>
        <v>-1220.0947576000008</v>
      </c>
      <c r="AS22" s="55">
        <f t="shared" si="8"/>
        <v>0</v>
      </c>
      <c r="AT22" s="96">
        <f t="shared" si="2"/>
        <v>6322.35</v>
      </c>
      <c r="AU22" s="102"/>
      <c r="AV22" s="98"/>
      <c r="AW22" s="99">
        <f t="shared" si="9"/>
        <v>15</v>
      </c>
      <c r="AX22" s="99">
        <f t="shared" si="10"/>
        <v>0</v>
      </c>
      <c r="AY22" s="100">
        <f t="shared" si="11"/>
        <v>0</v>
      </c>
      <c r="AZ22" s="100">
        <f>IFERROR(+LOOKUP(AY22,[3]TARIFAS!$A$4:$B$11,[3]TARIFAS!$A$4:$A$11),0)</f>
        <v>0</v>
      </c>
      <c r="BA22" s="100">
        <f t="shared" si="12"/>
        <v>0</v>
      </c>
      <c r="BB22" s="100">
        <f>IFERROR(+LOOKUP(AY22,[3]TARIFAS!$A$4:$B$11,[3]TARIFAS!$D$4:$D$11),0)</f>
        <v>0</v>
      </c>
      <c r="BC22" s="100">
        <f t="shared" si="13"/>
        <v>0</v>
      </c>
      <c r="BD22" s="100">
        <f>IFERROR(+LOOKUP(AY22,[3]TARIFAS!$A$4:$B$11,[3]TARIFAS!$C$4:$C$11),0)</f>
        <v>0</v>
      </c>
      <c r="BE22" s="100">
        <f t="shared" si="14"/>
        <v>0</v>
      </c>
      <c r="BF22" s="100"/>
      <c r="BG22" s="100"/>
      <c r="BH22" s="100"/>
      <c r="BI22" s="99"/>
    </row>
    <row r="23" spans="1:61" s="57" customFormat="1" ht="30" customHeight="1" x14ac:dyDescent="0.25">
      <c r="A23" s="92" t="str">
        <f t="shared" si="3"/>
        <v>SEI 063</v>
      </c>
      <c r="B23" s="92" t="s">
        <v>128</v>
      </c>
      <c r="C23" s="101" t="s">
        <v>158</v>
      </c>
      <c r="D23" s="60" t="s">
        <v>60</v>
      </c>
      <c r="E23" s="51" t="s">
        <v>130</v>
      </c>
      <c r="F23" s="53" t="s">
        <v>131</v>
      </c>
      <c r="G23" s="53" t="s">
        <v>132</v>
      </c>
      <c r="H23" s="53">
        <v>15</v>
      </c>
      <c r="I23" s="53">
        <v>421.49</v>
      </c>
      <c r="J23" s="236" t="s">
        <v>252</v>
      </c>
      <c r="K23" s="53">
        <v>0</v>
      </c>
      <c r="L23" s="53" t="s">
        <v>131</v>
      </c>
      <c r="M23" s="94">
        <v>1311</v>
      </c>
      <c r="N23" s="54">
        <v>0</v>
      </c>
      <c r="O23" s="53" t="s">
        <v>131</v>
      </c>
      <c r="P23" s="94">
        <v>1713</v>
      </c>
      <c r="Q23" s="53">
        <v>0</v>
      </c>
      <c r="R23" s="54">
        <v>0</v>
      </c>
      <c r="S23" s="54">
        <f t="shared" si="4"/>
        <v>0</v>
      </c>
      <c r="T23" s="53" t="s">
        <v>131</v>
      </c>
      <c r="U23" s="94">
        <v>1712</v>
      </c>
      <c r="V23" s="55">
        <f t="shared" si="5"/>
        <v>0</v>
      </c>
      <c r="W23" s="53" t="s">
        <v>131</v>
      </c>
      <c r="X23" s="94">
        <v>1322</v>
      </c>
      <c r="Y23" s="55">
        <v>6322.35</v>
      </c>
      <c r="Z23" s="55">
        <f t="shared" si="6"/>
        <v>6322.35</v>
      </c>
      <c r="AA23" s="53" t="s">
        <v>133</v>
      </c>
      <c r="AB23" s="94">
        <v>1431</v>
      </c>
      <c r="AC23" s="55">
        <f t="shared" si="1"/>
        <v>0</v>
      </c>
      <c r="AD23" s="53" t="s">
        <v>133</v>
      </c>
      <c r="AE23" s="95" t="s">
        <v>134</v>
      </c>
      <c r="AF23" s="54">
        <v>0</v>
      </c>
      <c r="AG23" s="53" t="s">
        <v>133</v>
      </c>
      <c r="AH23" s="95" t="s">
        <v>135</v>
      </c>
      <c r="AI23" s="54">
        <v>1206.1065976000004</v>
      </c>
      <c r="AJ23" s="53" t="s">
        <v>133</v>
      </c>
      <c r="AK23" s="95" t="s">
        <v>136</v>
      </c>
      <c r="AL23" s="54">
        <f t="shared" ref="AL23:AL29" si="15">(K23*1%)</f>
        <v>0</v>
      </c>
      <c r="AM23" s="53" t="s">
        <v>133</v>
      </c>
      <c r="AN23" s="95" t="s">
        <v>137</v>
      </c>
      <c r="AO23" s="61">
        <v>0</v>
      </c>
      <c r="AP23" s="53" t="s">
        <v>133</v>
      </c>
      <c r="AQ23" s="95" t="s">
        <v>138</v>
      </c>
      <c r="AR23" s="54">
        <f t="shared" si="7"/>
        <v>-1206.1065976000004</v>
      </c>
      <c r="AS23" s="55">
        <f t="shared" si="8"/>
        <v>0</v>
      </c>
      <c r="AT23" s="96">
        <f t="shared" si="2"/>
        <v>6322.35</v>
      </c>
      <c r="AU23" s="102"/>
      <c r="AV23" s="98"/>
      <c r="AW23" s="99">
        <f t="shared" si="9"/>
        <v>15</v>
      </c>
      <c r="AX23" s="99">
        <f t="shared" si="10"/>
        <v>0</v>
      </c>
      <c r="AY23" s="100">
        <f t="shared" si="11"/>
        <v>0</v>
      </c>
      <c r="AZ23" s="100">
        <f>IFERROR(+LOOKUP(AY23,[3]TARIFAS!$A$4:$B$11,[3]TARIFAS!$A$4:$A$11),0)</f>
        <v>0</v>
      </c>
      <c r="BA23" s="100">
        <f t="shared" si="12"/>
        <v>0</v>
      </c>
      <c r="BB23" s="100">
        <f>IFERROR(+LOOKUP(AY23,[3]TARIFAS!$A$4:$B$11,[3]TARIFAS!$D$4:$D$11),0)</f>
        <v>0</v>
      </c>
      <c r="BC23" s="100">
        <f t="shared" si="13"/>
        <v>0</v>
      </c>
      <c r="BD23" s="100">
        <f>IFERROR(+LOOKUP(AY23,[3]TARIFAS!$A$4:$B$11,[3]TARIFAS!$C$4:$C$11),0)</f>
        <v>0</v>
      </c>
      <c r="BE23" s="100">
        <f t="shared" si="14"/>
        <v>0</v>
      </c>
      <c r="BF23" s="100"/>
      <c r="BG23" s="100"/>
      <c r="BH23" s="100"/>
      <c r="BI23" s="99"/>
    </row>
    <row r="24" spans="1:61" s="57" customFormat="1" ht="30" customHeight="1" x14ac:dyDescent="0.25">
      <c r="A24" s="92" t="str">
        <f t="shared" si="3"/>
        <v>SEI 067</v>
      </c>
      <c r="B24" s="92" t="s">
        <v>128</v>
      </c>
      <c r="C24" s="101" t="s">
        <v>159</v>
      </c>
      <c r="D24" s="60" t="s">
        <v>62</v>
      </c>
      <c r="E24" s="51" t="s">
        <v>130</v>
      </c>
      <c r="F24" s="53" t="s">
        <v>131</v>
      </c>
      <c r="G24" s="53" t="s">
        <v>132</v>
      </c>
      <c r="H24" s="53">
        <v>15</v>
      </c>
      <c r="I24" s="53">
        <v>421.49</v>
      </c>
      <c r="J24" s="236" t="s">
        <v>251</v>
      </c>
      <c r="K24" s="53">
        <v>0</v>
      </c>
      <c r="L24" s="53" t="s">
        <v>131</v>
      </c>
      <c r="M24" s="94">
        <v>1311</v>
      </c>
      <c r="N24" s="54">
        <v>0</v>
      </c>
      <c r="O24" s="53" t="s">
        <v>131</v>
      </c>
      <c r="P24" s="94">
        <v>1713</v>
      </c>
      <c r="Q24" s="53">
        <v>0</v>
      </c>
      <c r="R24" s="54">
        <v>0</v>
      </c>
      <c r="S24" s="54">
        <f t="shared" si="4"/>
        <v>0</v>
      </c>
      <c r="T24" s="53" t="s">
        <v>131</v>
      </c>
      <c r="U24" s="94">
        <v>1712</v>
      </c>
      <c r="V24" s="55">
        <f t="shared" si="5"/>
        <v>0</v>
      </c>
      <c r="W24" s="53" t="s">
        <v>131</v>
      </c>
      <c r="X24" s="94">
        <v>1322</v>
      </c>
      <c r="Y24" s="55">
        <v>6322.35</v>
      </c>
      <c r="Z24" s="55">
        <f t="shared" si="6"/>
        <v>6322.35</v>
      </c>
      <c r="AA24" s="53" t="s">
        <v>133</v>
      </c>
      <c r="AB24" s="94">
        <v>1431</v>
      </c>
      <c r="AC24" s="55">
        <f t="shared" si="1"/>
        <v>0</v>
      </c>
      <c r="AD24" s="53" t="s">
        <v>133</v>
      </c>
      <c r="AE24" s="95" t="s">
        <v>134</v>
      </c>
      <c r="AF24" s="54">
        <v>0</v>
      </c>
      <c r="AG24" s="53" t="s">
        <v>133</v>
      </c>
      <c r="AH24" s="95" t="s">
        <v>135</v>
      </c>
      <c r="AI24" s="54">
        <v>1203.3089656000009</v>
      </c>
      <c r="AJ24" s="53" t="s">
        <v>133</v>
      </c>
      <c r="AK24" s="95" t="s">
        <v>136</v>
      </c>
      <c r="AL24" s="54">
        <f t="shared" si="15"/>
        <v>0</v>
      </c>
      <c r="AM24" s="53" t="s">
        <v>133</v>
      </c>
      <c r="AN24" s="95" t="s">
        <v>137</v>
      </c>
      <c r="AO24" s="61">
        <v>0</v>
      </c>
      <c r="AP24" s="53" t="s">
        <v>133</v>
      </c>
      <c r="AQ24" s="95" t="s">
        <v>138</v>
      </c>
      <c r="AR24" s="54">
        <f t="shared" si="7"/>
        <v>-1203.3089656000009</v>
      </c>
      <c r="AS24" s="55">
        <f t="shared" si="8"/>
        <v>0</v>
      </c>
      <c r="AT24" s="96">
        <f t="shared" si="2"/>
        <v>6322.35</v>
      </c>
      <c r="AU24" s="102"/>
      <c r="AV24" s="98"/>
      <c r="AW24" s="99">
        <f t="shared" si="9"/>
        <v>15</v>
      </c>
      <c r="AX24" s="99">
        <f t="shared" si="10"/>
        <v>0</v>
      </c>
      <c r="AY24" s="100">
        <f t="shared" si="11"/>
        <v>0</v>
      </c>
      <c r="AZ24" s="100">
        <f>IFERROR(+LOOKUP(AY24,[3]TARIFAS!$A$4:$B$11,[3]TARIFAS!$A$4:$A$11),0)</f>
        <v>0</v>
      </c>
      <c r="BA24" s="100">
        <f t="shared" si="12"/>
        <v>0</v>
      </c>
      <c r="BB24" s="100">
        <f>IFERROR(+LOOKUP(AY24,[3]TARIFAS!$A$4:$B$11,[3]TARIFAS!$D$4:$D$11),0)</f>
        <v>0</v>
      </c>
      <c r="BC24" s="100">
        <f t="shared" si="13"/>
        <v>0</v>
      </c>
      <c r="BD24" s="100">
        <f>IFERROR(+LOOKUP(AY24,[3]TARIFAS!$A$4:$B$11,[3]TARIFAS!$C$4:$C$11),0)</f>
        <v>0</v>
      </c>
      <c r="BE24" s="100">
        <f t="shared" si="14"/>
        <v>0</v>
      </c>
      <c r="BF24" s="100"/>
      <c r="BG24" s="100"/>
      <c r="BH24" s="100"/>
      <c r="BI24" s="99"/>
    </row>
    <row r="25" spans="1:61" s="57" customFormat="1" ht="30" customHeight="1" x14ac:dyDescent="0.25">
      <c r="A25" s="92" t="str">
        <f t="shared" si="3"/>
        <v>SEI 068</v>
      </c>
      <c r="B25" s="92" t="s">
        <v>128</v>
      </c>
      <c r="C25" s="101" t="s">
        <v>160</v>
      </c>
      <c r="D25" s="60" t="s">
        <v>64</v>
      </c>
      <c r="E25" s="51" t="s">
        <v>130</v>
      </c>
      <c r="F25" s="53" t="s">
        <v>131</v>
      </c>
      <c r="G25" s="53" t="s">
        <v>132</v>
      </c>
      <c r="H25" s="53">
        <v>15</v>
      </c>
      <c r="I25" s="53">
        <v>325.036</v>
      </c>
      <c r="J25" s="236" t="s">
        <v>253</v>
      </c>
      <c r="K25" s="53">
        <v>0</v>
      </c>
      <c r="L25" s="53" t="s">
        <v>131</v>
      </c>
      <c r="M25" s="94">
        <v>1311</v>
      </c>
      <c r="N25" s="54">
        <v>0</v>
      </c>
      <c r="O25" s="53" t="s">
        <v>131</v>
      </c>
      <c r="P25" s="94">
        <v>1713</v>
      </c>
      <c r="Q25" s="53">
        <v>0</v>
      </c>
      <c r="R25" s="54">
        <v>0</v>
      </c>
      <c r="S25" s="54">
        <f t="shared" si="4"/>
        <v>0</v>
      </c>
      <c r="T25" s="53" t="s">
        <v>131</v>
      </c>
      <c r="U25" s="94">
        <v>1712</v>
      </c>
      <c r="V25" s="55">
        <f t="shared" si="5"/>
        <v>0</v>
      </c>
      <c r="W25" s="53" t="s">
        <v>131</v>
      </c>
      <c r="X25" s="94">
        <v>1322</v>
      </c>
      <c r="Y25" s="55">
        <v>8125.9</v>
      </c>
      <c r="Z25" s="55">
        <f t="shared" si="6"/>
        <v>8125.9</v>
      </c>
      <c r="AA25" s="53" t="s">
        <v>133</v>
      </c>
      <c r="AB25" s="94">
        <v>1431</v>
      </c>
      <c r="AC25" s="55">
        <f t="shared" si="1"/>
        <v>0</v>
      </c>
      <c r="AD25" s="53" t="s">
        <v>133</v>
      </c>
      <c r="AE25" s="95" t="s">
        <v>134</v>
      </c>
      <c r="AF25" s="54">
        <v>0</v>
      </c>
      <c r="AG25" s="53" t="s">
        <v>133</v>
      </c>
      <c r="AH25" s="95" t="s">
        <v>135</v>
      </c>
      <c r="AI25" s="54">
        <v>1735.6922400000005</v>
      </c>
      <c r="AJ25" s="53" t="s">
        <v>133</v>
      </c>
      <c r="AK25" s="95" t="s">
        <v>136</v>
      </c>
      <c r="AL25" s="54">
        <f t="shared" si="15"/>
        <v>0</v>
      </c>
      <c r="AM25" s="53" t="s">
        <v>133</v>
      </c>
      <c r="AN25" s="95" t="s">
        <v>137</v>
      </c>
      <c r="AO25" s="61">
        <v>0</v>
      </c>
      <c r="AP25" s="53" t="s">
        <v>133</v>
      </c>
      <c r="AQ25" s="95" t="s">
        <v>138</v>
      </c>
      <c r="AR25" s="54">
        <f t="shared" si="7"/>
        <v>-1735.6922400000005</v>
      </c>
      <c r="AS25" s="55">
        <f t="shared" si="8"/>
        <v>0</v>
      </c>
      <c r="AT25" s="96">
        <f t="shared" si="2"/>
        <v>8125.9</v>
      </c>
      <c r="AU25" s="102"/>
      <c r="AV25" s="98"/>
      <c r="AW25" s="99">
        <f t="shared" si="9"/>
        <v>15</v>
      </c>
      <c r="AX25" s="99">
        <f t="shared" si="10"/>
        <v>0</v>
      </c>
      <c r="AY25" s="100">
        <f t="shared" si="11"/>
        <v>0</v>
      </c>
      <c r="AZ25" s="100">
        <f>IFERROR(+LOOKUP(AY25,[3]TARIFAS!$A$4:$B$11,[3]TARIFAS!$A$4:$A$11),0)</f>
        <v>0</v>
      </c>
      <c r="BA25" s="100">
        <f t="shared" si="12"/>
        <v>0</v>
      </c>
      <c r="BB25" s="100">
        <f>IFERROR(+LOOKUP(AY25,[3]TARIFAS!$A$4:$B$11,[3]TARIFAS!$D$4:$D$11),0)</f>
        <v>0</v>
      </c>
      <c r="BC25" s="100">
        <f t="shared" si="13"/>
        <v>0</v>
      </c>
      <c r="BD25" s="100">
        <f>IFERROR(+LOOKUP(AY25,[3]TARIFAS!$A$4:$B$11,[3]TARIFAS!$C$4:$C$11),0)</f>
        <v>0</v>
      </c>
      <c r="BE25" s="100">
        <f t="shared" si="14"/>
        <v>0</v>
      </c>
      <c r="BF25" s="100"/>
      <c r="BG25" s="100"/>
      <c r="BH25" s="100"/>
      <c r="BI25" s="99"/>
    </row>
    <row r="26" spans="1:61" s="57" customFormat="1" ht="30" customHeight="1" x14ac:dyDescent="0.25">
      <c r="A26" s="92" t="str">
        <f t="shared" si="3"/>
        <v>SEI 069</v>
      </c>
      <c r="B26" s="92" t="s">
        <v>128</v>
      </c>
      <c r="C26" s="101" t="s">
        <v>161</v>
      </c>
      <c r="D26" s="60" t="s">
        <v>66</v>
      </c>
      <c r="E26" s="51" t="s">
        <v>130</v>
      </c>
      <c r="F26" s="53" t="s">
        <v>131</v>
      </c>
      <c r="G26" s="53" t="s">
        <v>132</v>
      </c>
      <c r="H26" s="53">
        <v>15</v>
      </c>
      <c r="I26" s="53">
        <v>421.49</v>
      </c>
      <c r="J26" s="236" t="s">
        <v>252</v>
      </c>
      <c r="K26" s="53">
        <v>0</v>
      </c>
      <c r="L26" s="53" t="s">
        <v>131</v>
      </c>
      <c r="M26" s="94">
        <v>1311</v>
      </c>
      <c r="N26" s="54">
        <v>0</v>
      </c>
      <c r="O26" s="53" t="s">
        <v>131</v>
      </c>
      <c r="P26" s="94">
        <v>1713</v>
      </c>
      <c r="Q26" s="53">
        <v>0</v>
      </c>
      <c r="R26" s="54">
        <v>0</v>
      </c>
      <c r="S26" s="54">
        <f t="shared" si="4"/>
        <v>0</v>
      </c>
      <c r="T26" s="53" t="s">
        <v>131</v>
      </c>
      <c r="U26" s="94">
        <v>1712</v>
      </c>
      <c r="V26" s="55">
        <f t="shared" si="5"/>
        <v>0</v>
      </c>
      <c r="W26" s="53" t="s">
        <v>131</v>
      </c>
      <c r="X26" s="94">
        <v>1322</v>
      </c>
      <c r="Y26" s="55">
        <v>6322.35</v>
      </c>
      <c r="Z26" s="55">
        <f t="shared" si="6"/>
        <v>6322.35</v>
      </c>
      <c r="AA26" s="53" t="s">
        <v>133</v>
      </c>
      <c r="AB26" s="94">
        <v>1431</v>
      </c>
      <c r="AC26" s="55">
        <f t="shared" si="1"/>
        <v>0</v>
      </c>
      <c r="AD26" s="53" t="s">
        <v>133</v>
      </c>
      <c r="AE26" s="95" t="s">
        <v>134</v>
      </c>
      <c r="AF26" s="54">
        <v>0</v>
      </c>
      <c r="AG26" s="53" t="s">
        <v>133</v>
      </c>
      <c r="AH26" s="95" t="s">
        <v>135</v>
      </c>
      <c r="AI26" s="54">
        <v>1203.3089656000009</v>
      </c>
      <c r="AJ26" s="53" t="s">
        <v>133</v>
      </c>
      <c r="AK26" s="95" t="s">
        <v>136</v>
      </c>
      <c r="AL26" s="54">
        <f t="shared" si="15"/>
        <v>0</v>
      </c>
      <c r="AM26" s="53" t="s">
        <v>133</v>
      </c>
      <c r="AN26" s="95" t="s">
        <v>137</v>
      </c>
      <c r="AO26" s="61">
        <v>0</v>
      </c>
      <c r="AP26" s="53" t="s">
        <v>133</v>
      </c>
      <c r="AQ26" s="95" t="s">
        <v>138</v>
      </c>
      <c r="AR26" s="54">
        <f t="shared" si="7"/>
        <v>-1203.3089656000009</v>
      </c>
      <c r="AS26" s="55">
        <f t="shared" si="8"/>
        <v>0</v>
      </c>
      <c r="AT26" s="96">
        <f t="shared" si="2"/>
        <v>6322.35</v>
      </c>
      <c r="AU26" s="102"/>
      <c r="AV26" s="98"/>
      <c r="AW26" s="99">
        <f t="shared" si="9"/>
        <v>15</v>
      </c>
      <c r="AX26" s="99">
        <f t="shared" si="10"/>
        <v>0</v>
      </c>
      <c r="AY26" s="100">
        <f t="shared" si="11"/>
        <v>0</v>
      </c>
      <c r="AZ26" s="100">
        <f>IFERROR(+LOOKUP(AY26,[3]TARIFAS!$A$4:$B$11,[3]TARIFAS!$A$4:$A$11),0)</f>
        <v>0</v>
      </c>
      <c r="BA26" s="100">
        <f t="shared" si="12"/>
        <v>0</v>
      </c>
      <c r="BB26" s="100">
        <f>IFERROR(+LOOKUP(AY26,[3]TARIFAS!$A$4:$B$11,[3]TARIFAS!$D$4:$D$11),0)</f>
        <v>0</v>
      </c>
      <c r="BC26" s="100">
        <f t="shared" si="13"/>
        <v>0</v>
      </c>
      <c r="BD26" s="100">
        <f>IFERROR(+LOOKUP(AY26,[3]TARIFAS!$A$4:$B$11,[3]TARIFAS!$C$4:$C$11),0)</f>
        <v>0</v>
      </c>
      <c r="BE26" s="100">
        <f t="shared" si="14"/>
        <v>0</v>
      </c>
      <c r="BF26" s="100"/>
      <c r="BG26" s="100"/>
      <c r="BH26" s="100"/>
      <c r="BI26" s="99"/>
    </row>
    <row r="27" spans="1:61" s="57" customFormat="1" ht="30" customHeight="1" x14ac:dyDescent="0.25">
      <c r="A27" s="92" t="str">
        <f t="shared" si="3"/>
        <v>SEI 070</v>
      </c>
      <c r="B27" s="92" t="s">
        <v>128</v>
      </c>
      <c r="C27" s="101" t="s">
        <v>162</v>
      </c>
      <c r="D27" s="60" t="s">
        <v>68</v>
      </c>
      <c r="E27" s="51" t="s">
        <v>130</v>
      </c>
      <c r="F27" s="53" t="s">
        <v>131</v>
      </c>
      <c r="G27" s="53" t="s">
        <v>132</v>
      </c>
      <c r="H27" s="53">
        <v>15</v>
      </c>
      <c r="I27" s="53">
        <v>325.036</v>
      </c>
      <c r="J27" s="236" t="s">
        <v>251</v>
      </c>
      <c r="K27" s="53">
        <v>0</v>
      </c>
      <c r="L27" s="53" t="s">
        <v>131</v>
      </c>
      <c r="M27" s="94">
        <v>1311</v>
      </c>
      <c r="N27" s="54">
        <v>0</v>
      </c>
      <c r="O27" s="53" t="s">
        <v>131</v>
      </c>
      <c r="P27" s="94">
        <v>1713</v>
      </c>
      <c r="Q27" s="53">
        <v>0</v>
      </c>
      <c r="R27" s="54">
        <v>0</v>
      </c>
      <c r="S27" s="54">
        <f t="shared" si="4"/>
        <v>0</v>
      </c>
      <c r="T27" s="53" t="s">
        <v>131</v>
      </c>
      <c r="U27" s="94">
        <v>1712</v>
      </c>
      <c r="V27" s="55">
        <f t="shared" si="5"/>
        <v>0</v>
      </c>
      <c r="W27" s="53" t="s">
        <v>131</v>
      </c>
      <c r="X27" s="94">
        <v>1322</v>
      </c>
      <c r="Y27" s="55">
        <v>4875.54</v>
      </c>
      <c r="Z27" s="55">
        <f t="shared" si="6"/>
        <v>4875.54</v>
      </c>
      <c r="AA27" s="53" t="s">
        <v>133</v>
      </c>
      <c r="AB27" s="94">
        <v>1431</v>
      </c>
      <c r="AC27" s="55">
        <f t="shared" si="1"/>
        <v>0</v>
      </c>
      <c r="AD27" s="53" t="s">
        <v>133</v>
      </c>
      <c r="AE27" s="95" t="s">
        <v>134</v>
      </c>
      <c r="AF27" s="54">
        <v>0</v>
      </c>
      <c r="AG27" s="53" t="s">
        <v>133</v>
      </c>
      <c r="AH27" s="95" t="s">
        <v>135</v>
      </c>
      <c r="AI27" s="54">
        <v>1041.4153440000002</v>
      </c>
      <c r="AJ27" s="53" t="s">
        <v>133</v>
      </c>
      <c r="AK27" s="95" t="s">
        <v>136</v>
      </c>
      <c r="AL27" s="54">
        <f t="shared" si="15"/>
        <v>0</v>
      </c>
      <c r="AM27" s="53" t="s">
        <v>133</v>
      </c>
      <c r="AN27" s="95" t="s">
        <v>137</v>
      </c>
      <c r="AO27" s="61">
        <v>0</v>
      </c>
      <c r="AP27" s="53" t="s">
        <v>133</v>
      </c>
      <c r="AQ27" s="95" t="s">
        <v>138</v>
      </c>
      <c r="AR27" s="54">
        <f t="shared" si="7"/>
        <v>-1041.4153440000002</v>
      </c>
      <c r="AS27" s="55">
        <f t="shared" si="8"/>
        <v>0</v>
      </c>
      <c r="AT27" s="96">
        <f t="shared" si="2"/>
        <v>4875.54</v>
      </c>
      <c r="AU27" s="102"/>
      <c r="AV27" s="98"/>
      <c r="AW27" s="99">
        <f t="shared" si="9"/>
        <v>15</v>
      </c>
      <c r="AX27" s="99">
        <f t="shared" si="10"/>
        <v>0</v>
      </c>
      <c r="AY27" s="100">
        <f t="shared" si="11"/>
        <v>0</v>
      </c>
      <c r="AZ27" s="100">
        <f>IFERROR(+LOOKUP(AY27,[3]TARIFAS!$A$4:$B$11,[3]TARIFAS!$A$4:$A$11),0)</f>
        <v>0</v>
      </c>
      <c r="BA27" s="100">
        <f t="shared" si="12"/>
        <v>0</v>
      </c>
      <c r="BB27" s="100">
        <f>IFERROR(+LOOKUP(AY27,[3]TARIFAS!$A$4:$B$11,[3]TARIFAS!$D$4:$D$11),0)</f>
        <v>0</v>
      </c>
      <c r="BC27" s="100">
        <f t="shared" si="13"/>
        <v>0</v>
      </c>
      <c r="BD27" s="100">
        <f>IFERROR(+LOOKUP(AY27,[3]TARIFAS!$A$4:$B$11,[3]TARIFAS!$C$4:$C$11),0)</f>
        <v>0</v>
      </c>
      <c r="BE27" s="100">
        <f t="shared" si="14"/>
        <v>0</v>
      </c>
      <c r="BF27" s="100"/>
      <c r="BG27" s="100"/>
      <c r="BH27" s="100"/>
      <c r="BI27" s="99"/>
    </row>
    <row r="28" spans="1:61" s="57" customFormat="1" ht="30" customHeight="1" x14ac:dyDescent="0.25">
      <c r="A28" s="92" t="str">
        <f t="shared" si="3"/>
        <v>SEI 071</v>
      </c>
      <c r="B28" s="92" t="s">
        <v>128</v>
      </c>
      <c r="C28" s="101" t="s">
        <v>163</v>
      </c>
      <c r="D28" s="60" t="s">
        <v>164</v>
      </c>
      <c r="E28" s="51" t="s">
        <v>130</v>
      </c>
      <c r="F28" s="53" t="s">
        <v>131</v>
      </c>
      <c r="G28" s="53" t="s">
        <v>132</v>
      </c>
      <c r="H28" s="53">
        <v>15</v>
      </c>
      <c r="I28" s="53">
        <v>421.49</v>
      </c>
      <c r="J28" s="236" t="s">
        <v>250</v>
      </c>
      <c r="K28" s="53">
        <v>0</v>
      </c>
      <c r="L28" s="53" t="s">
        <v>131</v>
      </c>
      <c r="M28" s="94">
        <v>1311</v>
      </c>
      <c r="N28" s="54">
        <v>0</v>
      </c>
      <c r="O28" s="53" t="s">
        <v>131</v>
      </c>
      <c r="P28" s="94">
        <v>1713</v>
      </c>
      <c r="Q28" s="53">
        <v>0</v>
      </c>
      <c r="R28" s="54">
        <v>0</v>
      </c>
      <c r="S28" s="54">
        <f t="shared" si="4"/>
        <v>0</v>
      </c>
      <c r="T28" s="53" t="s">
        <v>131</v>
      </c>
      <c r="U28" s="94">
        <v>1712</v>
      </c>
      <c r="V28" s="55">
        <f t="shared" si="5"/>
        <v>0</v>
      </c>
      <c r="W28" s="53" t="s">
        <v>131</v>
      </c>
      <c r="X28" s="94">
        <v>1322</v>
      </c>
      <c r="Y28" s="55">
        <v>6322.35</v>
      </c>
      <c r="Z28" s="55">
        <f t="shared" si="6"/>
        <v>6322.35</v>
      </c>
      <c r="AA28" s="53" t="s">
        <v>133</v>
      </c>
      <c r="AB28" s="94">
        <v>1431</v>
      </c>
      <c r="AC28" s="55">
        <f t="shared" si="1"/>
        <v>0</v>
      </c>
      <c r="AD28" s="53" t="s">
        <v>133</v>
      </c>
      <c r="AE28" s="95" t="s">
        <v>134</v>
      </c>
      <c r="AF28" s="54">
        <v>0</v>
      </c>
      <c r="AG28" s="53" t="s">
        <v>133</v>
      </c>
      <c r="AH28" s="95" t="s">
        <v>135</v>
      </c>
      <c r="AI28" s="54">
        <v>1203.3089656000009</v>
      </c>
      <c r="AJ28" s="53" t="s">
        <v>133</v>
      </c>
      <c r="AK28" s="95" t="s">
        <v>136</v>
      </c>
      <c r="AL28" s="54">
        <f t="shared" si="15"/>
        <v>0</v>
      </c>
      <c r="AM28" s="53" t="s">
        <v>133</v>
      </c>
      <c r="AN28" s="95" t="s">
        <v>137</v>
      </c>
      <c r="AO28" s="61">
        <v>0</v>
      </c>
      <c r="AP28" s="53" t="s">
        <v>133</v>
      </c>
      <c r="AQ28" s="95" t="s">
        <v>138</v>
      </c>
      <c r="AR28" s="54">
        <f t="shared" si="7"/>
        <v>-1203.3089656000009</v>
      </c>
      <c r="AS28" s="55">
        <f t="shared" si="8"/>
        <v>0</v>
      </c>
      <c r="AT28" s="96">
        <f t="shared" si="2"/>
        <v>6322.35</v>
      </c>
      <c r="AU28" s="102"/>
      <c r="AV28" s="98"/>
      <c r="AW28" s="99">
        <f t="shared" si="9"/>
        <v>15</v>
      </c>
      <c r="AX28" s="99">
        <f t="shared" si="10"/>
        <v>0</v>
      </c>
      <c r="AY28" s="100">
        <f t="shared" si="11"/>
        <v>0</v>
      </c>
      <c r="AZ28" s="100">
        <f>IFERROR(+LOOKUP(AY28,[3]TARIFAS!$A$4:$B$11,[3]TARIFAS!$A$4:$A$11),0)</f>
        <v>0</v>
      </c>
      <c r="BA28" s="100">
        <f t="shared" si="12"/>
        <v>0</v>
      </c>
      <c r="BB28" s="100">
        <f>IFERROR(+LOOKUP(AY28,[3]TARIFAS!$A$4:$B$11,[3]TARIFAS!$D$4:$D$11),0)</f>
        <v>0</v>
      </c>
      <c r="BC28" s="100">
        <f t="shared" si="13"/>
        <v>0</v>
      </c>
      <c r="BD28" s="100">
        <f>IFERROR(+LOOKUP(AY28,[3]TARIFAS!$A$4:$B$11,[3]TARIFAS!$C$4:$C$11),0)</f>
        <v>0</v>
      </c>
      <c r="BE28" s="100">
        <f t="shared" si="14"/>
        <v>0</v>
      </c>
      <c r="BF28" s="100"/>
      <c r="BG28" s="100"/>
      <c r="BH28" s="100"/>
      <c r="BI28" s="99"/>
    </row>
    <row r="29" spans="1:61" s="57" customFormat="1" ht="30" customHeight="1" x14ac:dyDescent="0.25">
      <c r="A29" s="92" t="str">
        <f t="shared" si="3"/>
        <v>SEI 072</v>
      </c>
      <c r="B29" s="92" t="s">
        <v>128</v>
      </c>
      <c r="C29" s="101" t="s">
        <v>165</v>
      </c>
      <c r="D29" s="60" t="s">
        <v>72</v>
      </c>
      <c r="E29" s="51" t="s">
        <v>130</v>
      </c>
      <c r="F29" s="53" t="s">
        <v>131</v>
      </c>
      <c r="G29" s="53" t="s">
        <v>132</v>
      </c>
      <c r="H29" s="53">
        <v>15</v>
      </c>
      <c r="I29" s="53">
        <v>325.036</v>
      </c>
      <c r="J29" s="236" t="s">
        <v>253</v>
      </c>
      <c r="K29" s="53">
        <v>0</v>
      </c>
      <c r="L29" s="53" t="s">
        <v>131</v>
      </c>
      <c r="M29" s="94">
        <v>1311</v>
      </c>
      <c r="N29" s="54">
        <v>0</v>
      </c>
      <c r="O29" s="53" t="s">
        <v>131</v>
      </c>
      <c r="P29" s="94">
        <v>1713</v>
      </c>
      <c r="Q29" s="53">
        <v>0</v>
      </c>
      <c r="R29" s="54">
        <v>0</v>
      </c>
      <c r="S29" s="54">
        <f t="shared" si="4"/>
        <v>0</v>
      </c>
      <c r="T29" s="53" t="s">
        <v>131</v>
      </c>
      <c r="U29" s="94">
        <v>1712</v>
      </c>
      <c r="V29" s="55">
        <f t="shared" si="5"/>
        <v>0</v>
      </c>
      <c r="W29" s="53" t="s">
        <v>131</v>
      </c>
      <c r="X29" s="94">
        <v>1322</v>
      </c>
      <c r="Y29" s="55">
        <v>4875.54</v>
      </c>
      <c r="Z29" s="55">
        <f t="shared" si="6"/>
        <v>4875.54</v>
      </c>
      <c r="AA29" s="53" t="s">
        <v>133</v>
      </c>
      <c r="AB29" s="94">
        <v>1431</v>
      </c>
      <c r="AC29" s="55">
        <f t="shared" si="1"/>
        <v>0</v>
      </c>
      <c r="AD29" s="53" t="s">
        <v>133</v>
      </c>
      <c r="AE29" s="95" t="s">
        <v>134</v>
      </c>
      <c r="AF29" s="54">
        <v>0</v>
      </c>
      <c r="AG29" s="53" t="s">
        <v>133</v>
      </c>
      <c r="AH29" s="95" t="s">
        <v>135</v>
      </c>
      <c r="AI29" s="54">
        <v>1041.4153440000002</v>
      </c>
      <c r="AJ29" s="53" t="s">
        <v>133</v>
      </c>
      <c r="AK29" s="95" t="s">
        <v>136</v>
      </c>
      <c r="AL29" s="54">
        <f t="shared" si="15"/>
        <v>0</v>
      </c>
      <c r="AM29" s="53" t="s">
        <v>133</v>
      </c>
      <c r="AN29" s="95" t="s">
        <v>137</v>
      </c>
      <c r="AO29" s="61">
        <v>0</v>
      </c>
      <c r="AP29" s="53" t="s">
        <v>133</v>
      </c>
      <c r="AQ29" s="95" t="s">
        <v>138</v>
      </c>
      <c r="AR29" s="54">
        <f t="shared" si="7"/>
        <v>-1041.4153440000002</v>
      </c>
      <c r="AS29" s="55">
        <f t="shared" si="8"/>
        <v>0</v>
      </c>
      <c r="AT29" s="96">
        <f t="shared" si="2"/>
        <v>4875.54</v>
      </c>
      <c r="AU29" s="102"/>
      <c r="AV29" s="98"/>
      <c r="AW29" s="99">
        <f t="shared" si="9"/>
        <v>15</v>
      </c>
      <c r="AX29" s="99">
        <f t="shared" si="10"/>
        <v>0</v>
      </c>
      <c r="AY29" s="100">
        <f t="shared" si="11"/>
        <v>0</v>
      </c>
      <c r="AZ29" s="100">
        <f>IFERROR(+LOOKUP(AY29,[3]TARIFAS!$A$4:$B$11,[3]TARIFAS!$A$4:$A$11),0)</f>
        <v>0</v>
      </c>
      <c r="BA29" s="100">
        <f t="shared" si="12"/>
        <v>0</v>
      </c>
      <c r="BB29" s="100">
        <f>IFERROR(+LOOKUP(AY29,[3]TARIFAS!$A$4:$B$11,[3]TARIFAS!$D$4:$D$11),0)</f>
        <v>0</v>
      </c>
      <c r="BC29" s="100">
        <f t="shared" si="13"/>
        <v>0</v>
      </c>
      <c r="BD29" s="100">
        <f>IFERROR(+LOOKUP(AY29,[3]TARIFAS!$A$4:$B$11,[3]TARIFAS!$C$4:$C$11),0)</f>
        <v>0</v>
      </c>
      <c r="BE29" s="100">
        <f t="shared" si="14"/>
        <v>0</v>
      </c>
      <c r="BF29" s="100"/>
      <c r="BG29" s="100"/>
      <c r="BH29" s="100"/>
      <c r="BI29" s="99"/>
    </row>
    <row r="30" spans="1:61" s="57" customFormat="1" ht="30" customHeight="1" x14ac:dyDescent="0.25">
      <c r="A30" s="92" t="str">
        <f t="shared" si="3"/>
        <v>SEI 073</v>
      </c>
      <c r="B30" s="92" t="s">
        <v>128</v>
      </c>
      <c r="C30" s="101" t="s">
        <v>166</v>
      </c>
      <c r="D30" s="60" t="s">
        <v>74</v>
      </c>
      <c r="E30" s="51" t="s">
        <v>149</v>
      </c>
      <c r="F30" s="53" t="s">
        <v>131</v>
      </c>
      <c r="G30" s="53" t="s">
        <v>132</v>
      </c>
      <c r="H30" s="53">
        <v>15</v>
      </c>
      <c r="I30" s="53">
        <v>1029.4333333333334</v>
      </c>
      <c r="J30" s="236" t="s">
        <v>249</v>
      </c>
      <c r="K30" s="53">
        <v>0</v>
      </c>
      <c r="L30" s="53" t="s">
        <v>131</v>
      </c>
      <c r="M30" s="94">
        <v>1311</v>
      </c>
      <c r="N30" s="54">
        <v>0</v>
      </c>
      <c r="O30" s="53" t="s">
        <v>131</v>
      </c>
      <c r="P30" s="94">
        <v>1713</v>
      </c>
      <c r="Q30" s="53">
        <v>0</v>
      </c>
      <c r="R30" s="54">
        <v>0</v>
      </c>
      <c r="S30" s="54">
        <f t="shared" si="4"/>
        <v>0</v>
      </c>
      <c r="T30" s="53" t="s">
        <v>131</v>
      </c>
      <c r="U30" s="94">
        <v>1712</v>
      </c>
      <c r="V30" s="55">
        <f t="shared" si="5"/>
        <v>0</v>
      </c>
      <c r="W30" s="53" t="s">
        <v>131</v>
      </c>
      <c r="X30" s="94">
        <v>1322</v>
      </c>
      <c r="Y30" s="55">
        <v>15441.5</v>
      </c>
      <c r="Z30" s="55">
        <f t="shared" si="6"/>
        <v>15441.5</v>
      </c>
      <c r="AA30" s="53" t="s">
        <v>133</v>
      </c>
      <c r="AB30" s="94">
        <v>1431</v>
      </c>
      <c r="AC30" s="55">
        <f t="shared" si="1"/>
        <v>0</v>
      </c>
      <c r="AD30" s="53" t="s">
        <v>133</v>
      </c>
      <c r="AE30" s="95" t="s">
        <v>134</v>
      </c>
      <c r="AF30" s="54">
        <v>0</v>
      </c>
      <c r="AG30" s="53" t="s">
        <v>133</v>
      </c>
      <c r="AH30" s="95" t="s">
        <v>135</v>
      </c>
      <c r="AI30" s="54">
        <v>4632.45</v>
      </c>
      <c r="AJ30" s="53" t="s">
        <v>133</v>
      </c>
      <c r="AK30" s="95" t="s">
        <v>136</v>
      </c>
      <c r="AL30" s="54">
        <v>0</v>
      </c>
      <c r="AM30" s="53" t="s">
        <v>133</v>
      </c>
      <c r="AN30" s="95" t="s">
        <v>137</v>
      </c>
      <c r="AO30" s="61">
        <v>0</v>
      </c>
      <c r="AP30" s="53" t="s">
        <v>133</v>
      </c>
      <c r="AQ30" s="95" t="s">
        <v>138</v>
      </c>
      <c r="AR30" s="54">
        <f t="shared" si="7"/>
        <v>-4632.45</v>
      </c>
      <c r="AS30" s="55">
        <f t="shared" si="8"/>
        <v>0</v>
      </c>
      <c r="AT30" s="96">
        <f t="shared" si="2"/>
        <v>15441.5</v>
      </c>
      <c r="AU30" s="102"/>
      <c r="AV30" s="98"/>
      <c r="AW30" s="99">
        <f t="shared" si="9"/>
        <v>15</v>
      </c>
      <c r="AX30" s="99">
        <f t="shared" si="10"/>
        <v>0</v>
      </c>
      <c r="AY30" s="100">
        <f t="shared" si="11"/>
        <v>0</v>
      </c>
      <c r="AZ30" s="100">
        <f>IFERROR(+LOOKUP(AY30,[3]TARIFAS!$A$4:$B$11,[3]TARIFAS!$A$4:$A$11),0)</f>
        <v>0</v>
      </c>
      <c r="BA30" s="100">
        <f t="shared" si="12"/>
        <v>0</v>
      </c>
      <c r="BB30" s="100">
        <f>IFERROR(+LOOKUP(AY30,[3]TARIFAS!$A$4:$B$11,[3]TARIFAS!$D$4:$D$11),0)</f>
        <v>0</v>
      </c>
      <c r="BC30" s="100">
        <f t="shared" si="13"/>
        <v>0</v>
      </c>
      <c r="BD30" s="100">
        <f>IFERROR(+LOOKUP(AY30,[3]TARIFAS!$A$4:$B$11,[3]TARIFAS!$C$4:$C$11),0)</f>
        <v>0</v>
      </c>
      <c r="BE30" s="100">
        <f t="shared" si="14"/>
        <v>0</v>
      </c>
      <c r="BF30" s="100"/>
      <c r="BG30" s="100"/>
      <c r="BH30" s="100"/>
      <c r="BI30" s="99"/>
    </row>
    <row r="31" spans="1:61" s="57" customFormat="1" ht="30" customHeight="1" x14ac:dyDescent="0.25">
      <c r="A31" s="92" t="str">
        <f t="shared" si="3"/>
        <v>SEI 074</v>
      </c>
      <c r="B31" s="92" t="s">
        <v>128</v>
      </c>
      <c r="C31" s="101" t="s">
        <v>167</v>
      </c>
      <c r="D31" s="60" t="s">
        <v>17</v>
      </c>
      <c r="E31" s="51" t="s">
        <v>168</v>
      </c>
      <c r="F31" s="53" t="s">
        <v>131</v>
      </c>
      <c r="G31" s="53" t="s">
        <v>132</v>
      </c>
      <c r="H31" s="53">
        <v>15</v>
      </c>
      <c r="I31" s="53">
        <v>1958.6333333333334</v>
      </c>
      <c r="J31" s="236" t="s">
        <v>248</v>
      </c>
      <c r="K31" s="53">
        <v>0</v>
      </c>
      <c r="L31" s="53" t="s">
        <v>131</v>
      </c>
      <c r="M31" s="94">
        <v>1311</v>
      </c>
      <c r="N31" s="54">
        <v>0</v>
      </c>
      <c r="O31" s="53" t="s">
        <v>131</v>
      </c>
      <c r="P31" s="94">
        <v>1713</v>
      </c>
      <c r="Q31" s="53">
        <v>0</v>
      </c>
      <c r="R31" s="54">
        <v>0</v>
      </c>
      <c r="S31" s="54">
        <f t="shared" si="4"/>
        <v>0</v>
      </c>
      <c r="T31" s="53" t="s">
        <v>131</v>
      </c>
      <c r="U31" s="94">
        <v>1712</v>
      </c>
      <c r="V31" s="55">
        <f t="shared" si="5"/>
        <v>0</v>
      </c>
      <c r="W31" s="53" t="s">
        <v>131</v>
      </c>
      <c r="X31" s="94">
        <v>1322</v>
      </c>
      <c r="Y31" s="55">
        <v>62641.118589041107</v>
      </c>
      <c r="Z31" s="55">
        <f t="shared" si="6"/>
        <v>62641.118589041107</v>
      </c>
      <c r="AA31" s="53" t="s">
        <v>133</v>
      </c>
      <c r="AB31" s="94">
        <v>1431</v>
      </c>
      <c r="AC31" s="55">
        <f t="shared" si="1"/>
        <v>0</v>
      </c>
      <c r="AD31" s="53" t="s">
        <v>133</v>
      </c>
      <c r="AE31" s="95" t="s">
        <v>134</v>
      </c>
      <c r="AF31" s="54">
        <v>0</v>
      </c>
      <c r="AG31" s="53" t="s">
        <v>133</v>
      </c>
      <c r="AH31" s="95" t="s">
        <v>135</v>
      </c>
      <c r="AI31" s="54">
        <v>18792.335576712332</v>
      </c>
      <c r="AJ31" s="53" t="s">
        <v>133</v>
      </c>
      <c r="AK31" s="95" t="s">
        <v>136</v>
      </c>
      <c r="AL31" s="54">
        <v>0</v>
      </c>
      <c r="AM31" s="53" t="s">
        <v>133</v>
      </c>
      <c r="AN31" s="95" t="s">
        <v>137</v>
      </c>
      <c r="AO31" s="61">
        <v>0</v>
      </c>
      <c r="AP31" s="53" t="s">
        <v>133</v>
      </c>
      <c r="AQ31" s="95" t="s">
        <v>138</v>
      </c>
      <c r="AR31" s="54">
        <f t="shared" si="7"/>
        <v>-18792.335576712332</v>
      </c>
      <c r="AS31" s="55">
        <f t="shared" si="8"/>
        <v>0</v>
      </c>
      <c r="AT31" s="96">
        <f t="shared" si="2"/>
        <v>62641.118589041107</v>
      </c>
      <c r="AU31" s="102"/>
      <c r="AV31" s="98"/>
      <c r="AW31" s="99">
        <f t="shared" si="9"/>
        <v>15</v>
      </c>
      <c r="AX31" s="99">
        <f t="shared" si="10"/>
        <v>0</v>
      </c>
      <c r="AY31" s="100">
        <f t="shared" si="11"/>
        <v>0</v>
      </c>
      <c r="AZ31" s="100">
        <f>IFERROR(+LOOKUP(AY31,[3]TARIFAS!$A$4:$B$11,[3]TARIFAS!$A$4:$A$11),0)</f>
        <v>0</v>
      </c>
      <c r="BA31" s="100">
        <f t="shared" si="12"/>
        <v>0</v>
      </c>
      <c r="BB31" s="100">
        <f>IFERROR(+LOOKUP(AY31,[3]TARIFAS!$A$4:$B$11,[3]TARIFAS!$D$4:$D$11),0)</f>
        <v>0</v>
      </c>
      <c r="BC31" s="100">
        <f t="shared" si="13"/>
        <v>0</v>
      </c>
      <c r="BD31" s="100">
        <f>IFERROR(+LOOKUP(AY31,[3]TARIFAS!$A$4:$B$11,[3]TARIFAS!$C$4:$C$11),0)</f>
        <v>0</v>
      </c>
      <c r="BE31" s="100">
        <f t="shared" si="14"/>
        <v>0</v>
      </c>
      <c r="BF31" s="100"/>
      <c r="BG31" s="100"/>
      <c r="BH31" s="100"/>
      <c r="BI31" s="99"/>
    </row>
    <row r="32" spans="1:61" s="57" customFormat="1" ht="30" customHeight="1" x14ac:dyDescent="0.25">
      <c r="A32" s="92" t="str">
        <f t="shared" si="3"/>
        <v>SEI 075</v>
      </c>
      <c r="B32" s="92" t="s">
        <v>128</v>
      </c>
      <c r="C32" s="101" t="s">
        <v>169</v>
      </c>
      <c r="D32" s="60" t="s">
        <v>91</v>
      </c>
      <c r="E32" s="51" t="s">
        <v>149</v>
      </c>
      <c r="F32" s="53" t="s">
        <v>131</v>
      </c>
      <c r="G32" s="53" t="s">
        <v>132</v>
      </c>
      <c r="H32" s="53">
        <v>15</v>
      </c>
      <c r="I32" s="53">
        <v>1029.4333333333334</v>
      </c>
      <c r="J32" s="236" t="s">
        <v>253</v>
      </c>
      <c r="K32" s="53">
        <v>0</v>
      </c>
      <c r="L32" s="53" t="s">
        <v>131</v>
      </c>
      <c r="M32" s="94">
        <v>1311</v>
      </c>
      <c r="N32" s="54">
        <v>0</v>
      </c>
      <c r="O32" s="53" t="s">
        <v>131</v>
      </c>
      <c r="P32" s="94">
        <v>1713</v>
      </c>
      <c r="Q32" s="53">
        <v>0</v>
      </c>
      <c r="R32" s="54">
        <v>0</v>
      </c>
      <c r="S32" s="54">
        <f t="shared" si="4"/>
        <v>0</v>
      </c>
      <c r="T32" s="53" t="s">
        <v>131</v>
      </c>
      <c r="U32" s="94">
        <v>1712</v>
      </c>
      <c r="V32" s="55">
        <f t="shared" si="5"/>
        <v>0</v>
      </c>
      <c r="W32" s="53" t="s">
        <v>131</v>
      </c>
      <c r="X32" s="94">
        <v>1322</v>
      </c>
      <c r="Y32" s="55">
        <v>29601.849063926944</v>
      </c>
      <c r="Z32" s="55">
        <f t="shared" si="6"/>
        <v>29601.849063926944</v>
      </c>
      <c r="AA32" s="53" t="s">
        <v>133</v>
      </c>
      <c r="AB32" s="94">
        <v>1431</v>
      </c>
      <c r="AC32" s="55">
        <f t="shared" si="1"/>
        <v>0</v>
      </c>
      <c r="AD32" s="53" t="s">
        <v>133</v>
      </c>
      <c r="AE32" s="95" t="s">
        <v>134</v>
      </c>
      <c r="AF32" s="54">
        <v>0</v>
      </c>
      <c r="AG32" s="53" t="s">
        <v>133</v>
      </c>
      <c r="AH32" s="95" t="s">
        <v>135</v>
      </c>
      <c r="AI32" s="54">
        <v>8880.5547191780825</v>
      </c>
      <c r="AJ32" s="53" t="s">
        <v>133</v>
      </c>
      <c r="AK32" s="95" t="s">
        <v>136</v>
      </c>
      <c r="AL32" s="54">
        <v>0</v>
      </c>
      <c r="AM32" s="53" t="s">
        <v>133</v>
      </c>
      <c r="AN32" s="95" t="s">
        <v>137</v>
      </c>
      <c r="AO32" s="61">
        <v>0</v>
      </c>
      <c r="AP32" s="53" t="s">
        <v>133</v>
      </c>
      <c r="AQ32" s="95" t="s">
        <v>138</v>
      </c>
      <c r="AR32" s="54">
        <f t="shared" si="7"/>
        <v>-8880.5547191780825</v>
      </c>
      <c r="AS32" s="55">
        <f t="shared" si="8"/>
        <v>0</v>
      </c>
      <c r="AT32" s="96">
        <f t="shared" si="2"/>
        <v>29601.849063926944</v>
      </c>
      <c r="AU32" s="102"/>
      <c r="AV32" s="98"/>
      <c r="AW32" s="99">
        <f t="shared" si="9"/>
        <v>15</v>
      </c>
      <c r="AX32" s="99">
        <f t="shared" si="10"/>
        <v>0</v>
      </c>
      <c r="AY32" s="100">
        <f t="shared" si="11"/>
        <v>0</v>
      </c>
      <c r="AZ32" s="100">
        <f>IFERROR(+LOOKUP(AY32,[3]TARIFAS!$A$4:$B$11,[3]TARIFAS!$A$4:$A$11),0)</f>
        <v>0</v>
      </c>
      <c r="BA32" s="100">
        <f t="shared" si="12"/>
        <v>0</v>
      </c>
      <c r="BB32" s="100">
        <f>IFERROR(+LOOKUP(AY32,[3]TARIFAS!$A$4:$B$11,[3]TARIFAS!$D$4:$D$11),0)</f>
        <v>0</v>
      </c>
      <c r="BC32" s="100">
        <f t="shared" si="13"/>
        <v>0</v>
      </c>
      <c r="BD32" s="100">
        <f>IFERROR(+LOOKUP(AY32,[3]TARIFAS!$A$4:$B$11,[3]TARIFAS!$C$4:$C$11),0)</f>
        <v>0</v>
      </c>
      <c r="BE32" s="100">
        <f t="shared" si="14"/>
        <v>0</v>
      </c>
      <c r="BF32" s="100"/>
      <c r="BG32" s="100"/>
      <c r="BH32" s="100"/>
      <c r="BI32" s="99"/>
    </row>
    <row r="33" spans="1:61" s="57" customFormat="1" ht="30" customHeight="1" x14ac:dyDescent="0.2">
      <c r="A33" s="92" t="str">
        <f t="shared" si="3"/>
        <v>SEI 076</v>
      </c>
      <c r="B33" s="92" t="s">
        <v>128</v>
      </c>
      <c r="C33" s="101" t="s">
        <v>170</v>
      </c>
      <c r="D33" s="60" t="s">
        <v>93</v>
      </c>
      <c r="E33" s="51" t="s">
        <v>149</v>
      </c>
      <c r="F33" s="53" t="s">
        <v>131</v>
      </c>
      <c r="G33" s="53" t="s">
        <v>132</v>
      </c>
      <c r="H33" s="53">
        <v>15</v>
      </c>
      <c r="I33" s="53">
        <v>1029.4333333333334</v>
      </c>
      <c r="J33" s="244" t="s">
        <v>252</v>
      </c>
      <c r="K33" s="53">
        <v>0</v>
      </c>
      <c r="L33" s="53" t="s">
        <v>131</v>
      </c>
      <c r="M33" s="94">
        <v>1311</v>
      </c>
      <c r="N33" s="54">
        <v>0</v>
      </c>
      <c r="O33" s="53" t="s">
        <v>131</v>
      </c>
      <c r="P33" s="94">
        <v>1713</v>
      </c>
      <c r="Q33" s="53">
        <v>0</v>
      </c>
      <c r="R33" s="54">
        <v>0</v>
      </c>
      <c r="S33" s="54">
        <f t="shared" si="4"/>
        <v>0</v>
      </c>
      <c r="T33" s="53" t="s">
        <v>131</v>
      </c>
      <c r="U33" s="94">
        <v>1712</v>
      </c>
      <c r="V33" s="55">
        <f t="shared" si="5"/>
        <v>0</v>
      </c>
      <c r="W33" s="53" t="s">
        <v>131</v>
      </c>
      <c r="X33" s="94">
        <v>1322</v>
      </c>
      <c r="Y33" s="55">
        <v>29921.960525114151</v>
      </c>
      <c r="Z33" s="55">
        <f t="shared" si="6"/>
        <v>29921.960525114151</v>
      </c>
      <c r="AA33" s="53" t="s">
        <v>133</v>
      </c>
      <c r="AB33" s="94">
        <v>1431</v>
      </c>
      <c r="AC33" s="55">
        <f t="shared" si="1"/>
        <v>0</v>
      </c>
      <c r="AD33" s="53" t="s">
        <v>133</v>
      </c>
      <c r="AE33" s="95" t="s">
        <v>134</v>
      </c>
      <c r="AF33" s="54">
        <v>0</v>
      </c>
      <c r="AG33" s="53" t="s">
        <v>133</v>
      </c>
      <c r="AH33" s="95" t="s">
        <v>135</v>
      </c>
      <c r="AI33" s="54">
        <v>8976.5881575342464</v>
      </c>
      <c r="AJ33" s="53" t="s">
        <v>133</v>
      </c>
      <c r="AK33" s="95" t="s">
        <v>136</v>
      </c>
      <c r="AL33" s="54">
        <v>0</v>
      </c>
      <c r="AM33" s="53" t="s">
        <v>133</v>
      </c>
      <c r="AN33" s="95" t="s">
        <v>137</v>
      </c>
      <c r="AO33" s="61">
        <v>0</v>
      </c>
      <c r="AP33" s="53" t="s">
        <v>133</v>
      </c>
      <c r="AQ33" s="95" t="s">
        <v>138</v>
      </c>
      <c r="AR33" s="54">
        <f t="shared" si="7"/>
        <v>-8976.5881575342464</v>
      </c>
      <c r="AS33" s="55">
        <f t="shared" si="8"/>
        <v>0</v>
      </c>
      <c r="AT33" s="96">
        <f t="shared" si="2"/>
        <v>29921.960525114151</v>
      </c>
      <c r="AU33" s="102"/>
      <c r="AV33" s="98"/>
      <c r="AW33" s="99">
        <f t="shared" si="9"/>
        <v>15</v>
      </c>
      <c r="AX33" s="99">
        <f t="shared" si="10"/>
        <v>0</v>
      </c>
      <c r="AY33" s="100">
        <f t="shared" si="11"/>
        <v>0</v>
      </c>
      <c r="AZ33" s="100">
        <f>IFERROR(+LOOKUP(AY33,[3]TARIFAS!$A$4:$B$11,[3]TARIFAS!$A$4:$A$11),0)</f>
        <v>0</v>
      </c>
      <c r="BA33" s="100">
        <f t="shared" si="12"/>
        <v>0</v>
      </c>
      <c r="BB33" s="100">
        <f>IFERROR(+LOOKUP(AY33,[3]TARIFAS!$A$4:$B$11,[3]TARIFAS!$D$4:$D$11),0)</f>
        <v>0</v>
      </c>
      <c r="BC33" s="100">
        <f t="shared" si="13"/>
        <v>0</v>
      </c>
      <c r="BD33" s="100">
        <f>IFERROR(+LOOKUP(AY33,[3]TARIFAS!$A$4:$B$11,[3]TARIFAS!$C$4:$C$11),0)</f>
        <v>0</v>
      </c>
      <c r="BE33" s="100">
        <f t="shared" si="14"/>
        <v>0</v>
      </c>
      <c r="BF33" s="100"/>
      <c r="BG33" s="100"/>
      <c r="BH33" s="100"/>
      <c r="BI33" s="99"/>
    </row>
    <row r="34" spans="1:61" s="57" customFormat="1" ht="30" customHeight="1" thickBot="1" x14ac:dyDescent="0.25">
      <c r="A34" s="92" t="str">
        <f t="shared" si="3"/>
        <v>SEI 077</v>
      </c>
      <c r="B34" s="92" t="s">
        <v>128</v>
      </c>
      <c r="C34" s="101" t="s">
        <v>171</v>
      </c>
      <c r="D34" s="60" t="s">
        <v>172</v>
      </c>
      <c r="E34" s="51" t="s">
        <v>130</v>
      </c>
      <c r="F34" s="53" t="s">
        <v>131</v>
      </c>
      <c r="G34" s="53" t="s">
        <v>132</v>
      </c>
      <c r="H34" s="53">
        <v>15</v>
      </c>
      <c r="I34" s="53">
        <v>421.49</v>
      </c>
      <c r="J34" s="245" t="s">
        <v>252</v>
      </c>
      <c r="K34" s="53">
        <v>0</v>
      </c>
      <c r="L34" s="53" t="s">
        <v>131</v>
      </c>
      <c r="M34" s="94">
        <v>1311</v>
      </c>
      <c r="N34" s="54">
        <v>0</v>
      </c>
      <c r="O34" s="53" t="s">
        <v>131</v>
      </c>
      <c r="P34" s="94">
        <v>1713</v>
      </c>
      <c r="Q34" s="53">
        <v>0</v>
      </c>
      <c r="R34" s="54">
        <v>0</v>
      </c>
      <c r="S34" s="54">
        <f t="shared" si="4"/>
        <v>0</v>
      </c>
      <c r="T34" s="53" t="s">
        <v>131</v>
      </c>
      <c r="U34" s="94">
        <v>1712</v>
      </c>
      <c r="V34" s="55">
        <f>(R34+S34)</f>
        <v>0</v>
      </c>
      <c r="W34" s="53" t="s">
        <v>131</v>
      </c>
      <c r="X34" s="94">
        <v>1322</v>
      </c>
      <c r="Y34" s="55">
        <v>4850.0219178082189</v>
      </c>
      <c r="Z34" s="55">
        <f t="shared" si="6"/>
        <v>4850.0219178082189</v>
      </c>
      <c r="AA34" s="53" t="s">
        <v>133</v>
      </c>
      <c r="AB34" s="94">
        <v>1431</v>
      </c>
      <c r="AC34" s="55">
        <f t="shared" si="1"/>
        <v>0</v>
      </c>
      <c r="AD34" s="53" t="s">
        <v>133</v>
      </c>
      <c r="AE34" s="95" t="s">
        <v>134</v>
      </c>
      <c r="AF34" s="54">
        <v>0</v>
      </c>
      <c r="AG34" s="53" t="s">
        <v>133</v>
      </c>
      <c r="AH34" s="95" t="s">
        <v>135</v>
      </c>
      <c r="AI34" s="54">
        <v>342.23032964383538</v>
      </c>
      <c r="AJ34" s="53" t="s">
        <v>133</v>
      </c>
      <c r="AK34" s="95" t="s">
        <v>136</v>
      </c>
      <c r="AL34" s="54">
        <v>0</v>
      </c>
      <c r="AM34" s="53" t="s">
        <v>133</v>
      </c>
      <c r="AN34" s="95" t="s">
        <v>137</v>
      </c>
      <c r="AO34" s="61">
        <v>0</v>
      </c>
      <c r="AP34" s="53" t="s">
        <v>133</v>
      </c>
      <c r="AQ34" s="95" t="s">
        <v>138</v>
      </c>
      <c r="AR34" s="54">
        <f t="shared" si="7"/>
        <v>-342.23032964383538</v>
      </c>
      <c r="AS34" s="55">
        <f>(AC34+AF34+AI34+AL34+AO34+AR34)</f>
        <v>0</v>
      </c>
      <c r="AT34" s="96">
        <f>(Z34-AS34)</f>
        <v>4850.0219178082189</v>
      </c>
      <c r="AV34" s="98"/>
      <c r="AW34" s="99">
        <f t="shared" si="9"/>
        <v>15</v>
      </c>
      <c r="AX34" s="99">
        <f t="shared" si="10"/>
        <v>0</v>
      </c>
      <c r="AY34" s="100">
        <f t="shared" si="11"/>
        <v>0</v>
      </c>
      <c r="AZ34" s="100">
        <f>IFERROR(+LOOKUP(AY34,[3]TARIFAS!$A$4:$B$11,[3]TARIFAS!$A$4:$A$11),0)</f>
        <v>0</v>
      </c>
      <c r="BA34" s="100">
        <f t="shared" si="12"/>
        <v>0</v>
      </c>
      <c r="BB34" s="100">
        <f>IFERROR(+LOOKUP(AY34,[3]TARIFAS!$A$4:$B$11,[3]TARIFAS!$D$4:$D$11),0)</f>
        <v>0</v>
      </c>
      <c r="BC34" s="100">
        <f t="shared" si="13"/>
        <v>0</v>
      </c>
      <c r="BD34" s="100">
        <f>IFERROR(+LOOKUP(AY34,[3]TARIFAS!$A$4:$B$11,[3]TARIFAS!$C$4:$C$11),0)</f>
        <v>0</v>
      </c>
      <c r="BE34" s="100">
        <f t="shared" si="14"/>
        <v>0</v>
      </c>
      <c r="BF34" s="100"/>
      <c r="BG34" s="100"/>
      <c r="BH34" s="100"/>
      <c r="BI34" s="99"/>
    </row>
    <row r="35" spans="1:61" s="67" customFormat="1" ht="21" customHeight="1" thickBot="1" x14ac:dyDescent="0.3">
      <c r="A35" s="62"/>
      <c r="B35" s="105"/>
      <c r="C35" s="63"/>
      <c r="D35" s="63" t="s">
        <v>75</v>
      </c>
      <c r="E35" s="63"/>
      <c r="F35" s="64"/>
      <c r="G35" s="64"/>
      <c r="H35" s="64"/>
      <c r="I35" s="64"/>
      <c r="J35" s="64"/>
      <c r="K35" s="64">
        <f>SUM(K5:K34)</f>
        <v>0</v>
      </c>
      <c r="L35" s="64"/>
      <c r="M35" s="64"/>
      <c r="N35" s="64">
        <f>SUM(N5:N34)</f>
        <v>0</v>
      </c>
      <c r="O35" s="64"/>
      <c r="P35" s="64"/>
      <c r="Q35" s="64">
        <f>SUM(Q5:Q34)</f>
        <v>0</v>
      </c>
      <c r="R35" s="64">
        <f>SUM(R5:R34)</f>
        <v>0</v>
      </c>
      <c r="S35" s="64">
        <f>SUM(S5:S34)</f>
        <v>0</v>
      </c>
      <c r="T35" s="64"/>
      <c r="U35" s="64"/>
      <c r="V35" s="64">
        <f>SUM(V5:V34)</f>
        <v>0</v>
      </c>
      <c r="W35" s="64"/>
      <c r="X35" s="106"/>
      <c r="Y35" s="64">
        <f>SUM(Y5:Y34)</f>
        <v>370182.41559360735</v>
      </c>
      <c r="Z35" s="64">
        <f t="shared" ref="Z35:AS35" si="16">SUM(Z5:Z34)</f>
        <v>370182.41559360735</v>
      </c>
      <c r="AA35" s="64">
        <f t="shared" si="16"/>
        <v>0</v>
      </c>
      <c r="AB35" s="64">
        <f t="shared" si="16"/>
        <v>42930</v>
      </c>
      <c r="AC35" s="64">
        <f t="shared" si="16"/>
        <v>0</v>
      </c>
      <c r="AD35" s="64">
        <f t="shared" si="16"/>
        <v>0</v>
      </c>
      <c r="AE35" s="64">
        <f t="shared" si="16"/>
        <v>0</v>
      </c>
      <c r="AF35" s="64">
        <f t="shared" si="16"/>
        <v>0</v>
      </c>
      <c r="AG35" s="64">
        <f t="shared" si="16"/>
        <v>0</v>
      </c>
      <c r="AH35" s="64">
        <f t="shared" si="16"/>
        <v>0</v>
      </c>
      <c r="AI35" s="64">
        <f t="shared" si="16"/>
        <v>93783.927735423596</v>
      </c>
      <c r="AJ35" s="64">
        <f t="shared" si="16"/>
        <v>0</v>
      </c>
      <c r="AK35" s="64">
        <f t="shared" si="16"/>
        <v>0</v>
      </c>
      <c r="AL35" s="64">
        <f t="shared" si="16"/>
        <v>0</v>
      </c>
      <c r="AM35" s="64">
        <f t="shared" si="16"/>
        <v>0</v>
      </c>
      <c r="AN35" s="64">
        <f t="shared" si="16"/>
        <v>0</v>
      </c>
      <c r="AO35" s="64">
        <f t="shared" si="16"/>
        <v>0</v>
      </c>
      <c r="AP35" s="64"/>
      <c r="AQ35" s="64">
        <f t="shared" si="16"/>
        <v>0</v>
      </c>
      <c r="AR35" s="64">
        <f t="shared" si="16"/>
        <v>-93783.927735423596</v>
      </c>
      <c r="AS35" s="64">
        <f t="shared" si="16"/>
        <v>0</v>
      </c>
      <c r="AT35" s="64">
        <f>SUM(AT5:AT34)</f>
        <v>370182.41559360735</v>
      </c>
      <c r="AU35" s="108"/>
    </row>
    <row r="36" spans="1:61" s="115" customFormat="1" ht="39.75" customHeight="1" x14ac:dyDescent="0.25">
      <c r="A36" s="109"/>
      <c r="B36" s="110"/>
      <c r="C36" s="110"/>
      <c r="D36" s="111"/>
      <c r="E36" s="111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3"/>
      <c r="Q36" s="112"/>
      <c r="R36" s="112"/>
      <c r="S36" s="112"/>
      <c r="T36" s="112"/>
      <c r="U36" s="113"/>
      <c r="V36" s="112"/>
      <c r="W36" s="112"/>
      <c r="X36" s="113"/>
      <c r="Y36" s="112"/>
      <c r="Z36" s="112"/>
      <c r="AA36" s="112"/>
      <c r="AB36" s="113"/>
      <c r="AC36" s="112"/>
      <c r="AD36" s="112"/>
      <c r="AE36" s="113"/>
      <c r="AF36" s="114"/>
      <c r="AG36" s="112"/>
      <c r="AH36" s="113"/>
      <c r="AI36" s="112"/>
      <c r="AJ36" s="112"/>
      <c r="AK36" s="113"/>
      <c r="AL36" s="114"/>
      <c r="AM36" s="112"/>
      <c r="AN36" s="113"/>
      <c r="AO36" s="112"/>
      <c r="AP36" s="112"/>
      <c r="AQ36" s="113"/>
      <c r="AR36" s="112"/>
      <c r="AS36" s="112"/>
      <c r="AT36" s="112"/>
      <c r="AU36" s="110"/>
    </row>
    <row r="37" spans="1:61" ht="15.75" x14ac:dyDescent="0.25">
      <c r="A37" s="34"/>
      <c r="B37" s="34"/>
      <c r="C37" s="71"/>
      <c r="D37" s="322" t="s">
        <v>98</v>
      </c>
      <c r="E37" s="322"/>
      <c r="F37" s="322"/>
      <c r="G37" s="322"/>
      <c r="H37" s="322"/>
      <c r="I37" s="322"/>
      <c r="J37" s="322"/>
      <c r="K37" s="322"/>
      <c r="L37" s="168"/>
      <c r="M37" s="168"/>
      <c r="O37" s="168"/>
      <c r="P37" s="117"/>
      <c r="Q37" s="72"/>
      <c r="R37" s="73"/>
      <c r="S37" s="322" t="s">
        <v>99</v>
      </c>
      <c r="T37" s="322"/>
      <c r="U37" s="322"/>
      <c r="V37" s="322"/>
      <c r="W37" s="322"/>
      <c r="X37" s="322"/>
      <c r="Y37" s="322"/>
      <c r="Z37" s="322"/>
      <c r="AA37" s="34"/>
      <c r="AB37" s="34"/>
      <c r="AC37" s="34"/>
      <c r="AD37" s="34"/>
      <c r="AE37" s="34"/>
      <c r="AG37" s="34"/>
      <c r="AH37" s="34"/>
      <c r="AI37" s="34"/>
      <c r="AJ37" s="34"/>
      <c r="AK37" s="34"/>
      <c r="AL37" s="322" t="s">
        <v>100</v>
      </c>
      <c r="AM37" s="322"/>
      <c r="AN37" s="322"/>
      <c r="AO37" s="322"/>
      <c r="AP37" s="322"/>
      <c r="AQ37" s="322"/>
      <c r="AR37" s="322"/>
      <c r="AS37" s="322"/>
      <c r="AT37" s="322"/>
    </row>
    <row r="38" spans="1:61" ht="22.5" customHeight="1" x14ac:dyDescent="0.25">
      <c r="A38" s="34"/>
      <c r="B38" s="34"/>
      <c r="C38" s="69"/>
      <c r="D38" s="74"/>
      <c r="E38" s="74"/>
      <c r="F38" s="74"/>
      <c r="G38" s="74"/>
      <c r="H38" s="74"/>
      <c r="I38" s="74"/>
      <c r="J38" s="74"/>
      <c r="K38" s="74"/>
      <c r="L38" s="74"/>
      <c r="M38" s="74"/>
      <c r="O38" s="74"/>
      <c r="P38" s="119"/>
      <c r="Q38" s="74"/>
      <c r="R38" s="73"/>
      <c r="S38" s="73"/>
      <c r="T38" s="74"/>
      <c r="U38" s="119"/>
      <c r="W38" s="74"/>
      <c r="X38" s="119"/>
      <c r="Z38" s="73"/>
      <c r="AA38" s="74"/>
      <c r="AB38" s="119"/>
      <c r="AC38" s="34"/>
      <c r="AD38" s="74"/>
      <c r="AE38" s="119"/>
      <c r="AG38" s="74"/>
      <c r="AH38" s="119"/>
      <c r="AI38" s="34"/>
      <c r="AJ38" s="74"/>
      <c r="AK38" s="119"/>
      <c r="AL38" s="120"/>
      <c r="AM38" s="74"/>
      <c r="AN38" s="119"/>
      <c r="AO38" s="34"/>
      <c r="AP38" s="74"/>
      <c r="AQ38" s="119"/>
      <c r="AR38" s="34"/>
      <c r="AT38" s="34"/>
    </row>
    <row r="39" spans="1:61" ht="15.75" x14ac:dyDescent="0.25">
      <c r="A39" s="34"/>
      <c r="B39" s="34"/>
      <c r="C39" s="33"/>
      <c r="D39" s="322" t="s">
        <v>82</v>
      </c>
      <c r="E39" s="322"/>
      <c r="F39" s="322"/>
      <c r="G39" s="322"/>
      <c r="H39" s="322"/>
      <c r="I39" s="322"/>
      <c r="J39" s="322"/>
      <c r="K39" s="322"/>
      <c r="L39" s="168"/>
      <c r="M39" s="168"/>
      <c r="O39" s="168"/>
      <c r="P39" s="117"/>
      <c r="Q39" s="73"/>
      <c r="R39" s="73"/>
      <c r="S39" s="322" t="s">
        <v>83</v>
      </c>
      <c r="T39" s="322"/>
      <c r="U39" s="322"/>
      <c r="V39" s="322"/>
      <c r="W39" s="322"/>
      <c r="X39" s="322"/>
      <c r="Y39" s="322"/>
      <c r="Z39" s="322"/>
      <c r="AA39" s="34"/>
      <c r="AB39" s="34"/>
      <c r="AC39" s="34"/>
      <c r="AD39" s="34"/>
      <c r="AE39" s="34"/>
      <c r="AG39" s="34"/>
      <c r="AH39" s="34"/>
      <c r="AJ39" s="34"/>
      <c r="AK39" s="34"/>
      <c r="AL39" s="322" t="s">
        <v>84</v>
      </c>
      <c r="AM39" s="322"/>
      <c r="AN39" s="322"/>
      <c r="AO39" s="322"/>
      <c r="AP39" s="322"/>
      <c r="AQ39" s="322"/>
      <c r="AR39" s="322"/>
      <c r="AS39" s="322"/>
      <c r="AT39" s="322"/>
      <c r="AU39" s="34"/>
    </row>
    <row r="40" spans="1:61" ht="15.75" x14ac:dyDescent="0.25">
      <c r="A40" s="34"/>
      <c r="B40" s="34"/>
      <c r="C40" s="33"/>
      <c r="D40" s="322" t="s">
        <v>85</v>
      </c>
      <c r="E40" s="322"/>
      <c r="F40" s="322"/>
      <c r="G40" s="322"/>
      <c r="H40" s="322"/>
      <c r="I40" s="322"/>
      <c r="J40" s="322"/>
      <c r="K40" s="322"/>
      <c r="L40" s="168"/>
      <c r="M40" s="168"/>
      <c r="O40" s="168"/>
      <c r="P40" s="117"/>
      <c r="Q40" s="73"/>
      <c r="R40" s="73"/>
      <c r="S40" s="322" t="s">
        <v>86</v>
      </c>
      <c r="T40" s="322"/>
      <c r="U40" s="322"/>
      <c r="V40" s="322"/>
      <c r="W40" s="322"/>
      <c r="X40" s="322"/>
      <c r="Y40" s="322"/>
      <c r="Z40" s="322"/>
      <c r="AA40" s="34"/>
      <c r="AB40" s="34"/>
      <c r="AC40" s="34"/>
      <c r="AD40" s="34"/>
      <c r="AE40" s="34"/>
      <c r="AG40" s="34"/>
      <c r="AH40" s="34"/>
      <c r="AJ40" s="34"/>
      <c r="AK40" s="34"/>
      <c r="AL40" s="322" t="s">
        <v>87</v>
      </c>
      <c r="AM40" s="322"/>
      <c r="AN40" s="322"/>
      <c r="AO40" s="322"/>
      <c r="AP40" s="322"/>
      <c r="AQ40" s="322"/>
      <c r="AR40" s="322"/>
      <c r="AS40" s="322"/>
      <c r="AT40" s="322"/>
      <c r="AU40" s="34"/>
    </row>
    <row r="41" spans="1:61" x14ac:dyDescent="0.25">
      <c r="A41" s="34"/>
      <c r="B41" s="34"/>
      <c r="C41" s="33"/>
      <c r="D41" s="33"/>
      <c r="E41" s="33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121"/>
      <c r="Q41" s="34"/>
      <c r="T41" s="34"/>
      <c r="U41" s="121"/>
      <c r="W41" s="34"/>
      <c r="X41" s="121"/>
      <c r="Z41" s="34"/>
      <c r="AA41" s="34"/>
      <c r="AB41" s="121"/>
      <c r="AC41" s="34"/>
      <c r="AD41" s="34"/>
      <c r="AE41" s="121"/>
      <c r="AF41" s="122"/>
      <c r="AG41" s="34"/>
      <c r="AH41" s="121"/>
      <c r="AJ41" s="34"/>
      <c r="AK41" s="121"/>
      <c r="AM41" s="34"/>
      <c r="AN41" s="121"/>
      <c r="AP41" s="34"/>
      <c r="AQ41" s="121"/>
      <c r="AS41" s="34"/>
      <c r="AT41" s="34"/>
      <c r="AU41" s="34"/>
    </row>
    <row r="42" spans="1:61" x14ac:dyDescent="0.25">
      <c r="C42" s="33"/>
      <c r="D42" s="33"/>
      <c r="E42" s="33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121"/>
      <c r="Q42" s="34"/>
      <c r="R42" s="34"/>
      <c r="S42" s="34"/>
      <c r="T42" s="34"/>
      <c r="U42" s="121"/>
      <c r="V42" s="70"/>
      <c r="W42" s="34"/>
      <c r="X42" s="121"/>
      <c r="Y42" s="70"/>
      <c r="Z42" s="34"/>
      <c r="AA42" s="34"/>
      <c r="AB42" s="121"/>
      <c r="AC42" s="34"/>
      <c r="AD42" s="34"/>
      <c r="AE42" s="121"/>
      <c r="AF42" s="123"/>
      <c r="AG42" s="34"/>
      <c r="AH42" s="121"/>
      <c r="AI42" s="34"/>
      <c r="AJ42" s="34"/>
      <c r="AK42" s="121"/>
      <c r="AL42" s="123"/>
      <c r="AM42" s="34"/>
      <c r="AN42" s="121"/>
      <c r="AO42" s="34"/>
      <c r="AP42" s="34"/>
      <c r="AQ42" s="121"/>
      <c r="AR42" s="34"/>
      <c r="AS42" s="34"/>
    </row>
    <row r="43" spans="1:61" x14ac:dyDescent="0.25">
      <c r="C43" s="33"/>
      <c r="D43" s="33"/>
      <c r="E43" s="33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121"/>
      <c r="Q43" s="34"/>
      <c r="R43" s="34"/>
      <c r="S43" s="34"/>
      <c r="T43" s="34"/>
      <c r="U43" s="121"/>
      <c r="V43" s="70"/>
      <c r="W43" s="34"/>
      <c r="X43" s="121"/>
      <c r="Y43" s="70"/>
      <c r="Z43" s="34"/>
      <c r="AA43" s="34"/>
      <c r="AB43" s="121"/>
      <c r="AC43" s="34"/>
      <c r="AD43" s="34"/>
      <c r="AE43" s="121"/>
      <c r="AF43" s="123"/>
      <c r="AG43" s="34"/>
      <c r="AH43" s="121"/>
      <c r="AI43" s="34"/>
      <c r="AJ43" s="34"/>
      <c r="AK43" s="121"/>
      <c r="AL43" s="123"/>
      <c r="AM43" s="34"/>
      <c r="AN43" s="121"/>
      <c r="AO43" s="34"/>
      <c r="AP43" s="34"/>
      <c r="AQ43" s="121"/>
      <c r="AR43" s="34"/>
      <c r="AS43" s="34"/>
    </row>
    <row r="44" spans="1:61" x14ac:dyDescent="0.25">
      <c r="C44" s="33"/>
      <c r="D44" s="33"/>
      <c r="E44" s="33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121"/>
      <c r="Q44" s="34"/>
      <c r="R44" s="34"/>
      <c r="S44" s="34"/>
      <c r="T44" s="34"/>
      <c r="U44" s="121"/>
      <c r="V44" s="70"/>
      <c r="W44" s="34"/>
      <c r="X44" s="121"/>
      <c r="Y44" s="70"/>
      <c r="Z44" s="34"/>
      <c r="AA44" s="34"/>
      <c r="AB44" s="121"/>
      <c r="AC44" s="34"/>
      <c r="AD44" s="34"/>
      <c r="AE44" s="121"/>
      <c r="AF44" s="123"/>
      <c r="AG44" s="34"/>
      <c r="AH44" s="121"/>
      <c r="AI44" s="34"/>
      <c r="AJ44" s="34"/>
      <c r="AK44" s="121"/>
      <c r="AL44" s="123"/>
      <c r="AM44" s="34"/>
      <c r="AN44" s="121"/>
      <c r="AO44" s="34"/>
      <c r="AP44" s="34"/>
      <c r="AQ44" s="121"/>
      <c r="AR44" s="34"/>
      <c r="AS44" s="34"/>
      <c r="AT44" s="34"/>
    </row>
    <row r="45" spans="1:61" x14ac:dyDescent="0.25">
      <c r="C45" s="33"/>
      <c r="D45" s="33"/>
      <c r="E45" s="33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121"/>
      <c r="Q45" s="34"/>
      <c r="R45" s="34"/>
      <c r="S45" s="34"/>
      <c r="T45" s="34"/>
      <c r="U45" s="121"/>
      <c r="V45" s="70"/>
      <c r="W45" s="34"/>
      <c r="X45" s="121"/>
      <c r="Y45" s="70"/>
      <c r="Z45" s="34"/>
      <c r="AA45" s="34"/>
      <c r="AB45" s="121"/>
      <c r="AC45" s="34"/>
      <c r="AD45" s="34"/>
      <c r="AE45" s="121"/>
      <c r="AF45" s="123"/>
      <c r="AG45" s="34"/>
      <c r="AH45" s="121"/>
      <c r="AI45" s="34"/>
      <c r="AJ45" s="34"/>
      <c r="AK45" s="121"/>
      <c r="AL45" s="123"/>
      <c r="AM45" s="34"/>
      <c r="AN45" s="121"/>
      <c r="AO45" s="34"/>
      <c r="AP45" s="34"/>
      <c r="AQ45" s="121"/>
      <c r="AR45" s="34"/>
      <c r="AS45" s="34"/>
      <c r="AT45" s="34"/>
    </row>
    <row r="46" spans="1:61" x14ac:dyDescent="0.25">
      <c r="C46" s="33"/>
      <c r="D46" s="33"/>
      <c r="E46" s="33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121"/>
      <c r="Q46" s="34"/>
      <c r="R46" s="34"/>
      <c r="S46" s="34"/>
      <c r="T46" s="34"/>
      <c r="U46" s="121"/>
      <c r="V46" s="70"/>
      <c r="W46" s="34"/>
      <c r="X46" s="121"/>
      <c r="Y46" s="70"/>
      <c r="Z46" s="34"/>
      <c r="AA46" s="34"/>
      <c r="AB46" s="121"/>
      <c r="AC46" s="34"/>
      <c r="AD46" s="34"/>
      <c r="AE46" s="121"/>
      <c r="AF46" s="123"/>
      <c r="AG46" s="34"/>
      <c r="AH46" s="121"/>
      <c r="AI46" s="34"/>
      <c r="AJ46" s="34"/>
      <c r="AK46" s="121"/>
      <c r="AL46" s="123"/>
      <c r="AM46" s="34"/>
      <c r="AN46" s="121"/>
      <c r="AO46" s="34"/>
      <c r="AP46" s="34"/>
      <c r="AQ46" s="121"/>
      <c r="AR46" s="34"/>
      <c r="AS46" s="34"/>
      <c r="AT46" s="34"/>
    </row>
    <row r="47" spans="1:61" x14ac:dyDescent="0.25">
      <c r="C47" s="33"/>
      <c r="D47" s="33"/>
      <c r="E47" s="33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121"/>
      <c r="Q47" s="34"/>
      <c r="R47" s="34"/>
      <c r="S47" s="34"/>
      <c r="T47" s="34"/>
      <c r="U47" s="121"/>
      <c r="V47" s="70"/>
      <c r="W47" s="34"/>
      <c r="X47" s="121"/>
      <c r="Y47" s="70"/>
      <c r="Z47" s="34"/>
      <c r="AA47" s="34"/>
      <c r="AB47" s="121"/>
      <c r="AC47" s="34"/>
      <c r="AD47" s="34"/>
      <c r="AE47" s="121"/>
      <c r="AF47" s="123"/>
      <c r="AG47" s="34"/>
      <c r="AH47" s="121"/>
      <c r="AI47" s="34"/>
      <c r="AJ47" s="34"/>
      <c r="AK47" s="121"/>
      <c r="AL47" s="123"/>
      <c r="AM47" s="34"/>
      <c r="AN47" s="121"/>
      <c r="AO47" s="34"/>
      <c r="AP47" s="34"/>
      <c r="AQ47" s="121"/>
      <c r="AR47" s="34"/>
      <c r="AS47" s="34"/>
      <c r="AT47" s="34"/>
    </row>
    <row r="48" spans="1:61" x14ac:dyDescent="0.25">
      <c r="C48" s="33"/>
      <c r="D48" s="33"/>
      <c r="E48" s="33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121"/>
      <c r="Q48" s="34"/>
      <c r="R48" s="34"/>
      <c r="S48" s="34"/>
      <c r="T48" s="34"/>
      <c r="U48" s="121"/>
      <c r="V48" s="70"/>
      <c r="W48" s="34"/>
      <c r="X48" s="121"/>
      <c r="Y48" s="70"/>
      <c r="Z48" s="34"/>
      <c r="AA48" s="34"/>
      <c r="AB48" s="121"/>
      <c r="AC48" s="34"/>
      <c r="AD48" s="34"/>
      <c r="AE48" s="121"/>
      <c r="AF48" s="123"/>
      <c r="AG48" s="34"/>
      <c r="AH48" s="121"/>
      <c r="AI48" s="34"/>
      <c r="AJ48" s="34"/>
      <c r="AK48" s="121"/>
      <c r="AL48" s="123"/>
      <c r="AM48" s="34"/>
      <c r="AN48" s="121"/>
      <c r="AO48" s="34"/>
      <c r="AP48" s="34"/>
      <c r="AQ48" s="121"/>
      <c r="AR48" s="34"/>
      <c r="AS48" s="34"/>
    </row>
    <row r="49" spans="3:45" x14ac:dyDescent="0.25">
      <c r="C49" s="33"/>
      <c r="D49" s="33"/>
      <c r="E49" s="33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121"/>
      <c r="Q49" s="34"/>
      <c r="R49" s="34"/>
      <c r="S49" s="34"/>
      <c r="T49" s="34"/>
      <c r="U49" s="121"/>
      <c r="V49" s="70"/>
      <c r="W49" s="34"/>
      <c r="X49" s="121"/>
      <c r="Y49" s="70"/>
      <c r="Z49" s="34"/>
      <c r="AA49" s="34"/>
      <c r="AB49" s="121"/>
      <c r="AC49" s="34"/>
      <c r="AD49" s="34"/>
      <c r="AE49" s="121"/>
      <c r="AF49" s="123"/>
      <c r="AG49" s="34"/>
      <c r="AH49" s="121"/>
      <c r="AI49" s="34"/>
      <c r="AJ49" s="34"/>
      <c r="AK49" s="121"/>
      <c r="AL49" s="123"/>
      <c r="AM49" s="34"/>
      <c r="AN49" s="121"/>
      <c r="AO49" s="34"/>
      <c r="AP49" s="34"/>
      <c r="AQ49" s="121"/>
      <c r="AR49" s="34"/>
      <c r="AS49" s="34"/>
    </row>
    <row r="50" spans="3:45" x14ac:dyDescent="0.25">
      <c r="C50" s="33"/>
      <c r="D50" s="33"/>
      <c r="E50" s="33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121"/>
      <c r="Q50" s="34"/>
      <c r="R50" s="34"/>
      <c r="S50" s="34"/>
      <c r="T50" s="34"/>
      <c r="U50" s="121"/>
      <c r="V50" s="70"/>
      <c r="W50" s="34"/>
      <c r="X50" s="121"/>
      <c r="Y50" s="70"/>
      <c r="Z50" s="34"/>
      <c r="AA50" s="34"/>
      <c r="AB50" s="121"/>
      <c r="AC50" s="34"/>
      <c r="AD50" s="34"/>
      <c r="AE50" s="121"/>
      <c r="AF50" s="123"/>
      <c r="AG50" s="34"/>
      <c r="AH50" s="121"/>
      <c r="AI50" s="34"/>
      <c r="AJ50" s="34"/>
      <c r="AK50" s="121"/>
      <c r="AL50" s="123"/>
      <c r="AM50" s="34"/>
      <c r="AN50" s="121"/>
      <c r="AO50" s="34"/>
      <c r="AP50" s="34"/>
      <c r="AQ50" s="121"/>
      <c r="AR50" s="34"/>
      <c r="AS50" s="34"/>
    </row>
    <row r="51" spans="3:45" x14ac:dyDescent="0.25">
      <c r="C51" s="33"/>
      <c r="D51" s="33"/>
      <c r="E51" s="33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121"/>
      <c r="Q51" s="34"/>
      <c r="R51" s="34"/>
      <c r="S51" s="34"/>
      <c r="T51" s="34"/>
      <c r="U51" s="121"/>
      <c r="V51" s="70"/>
      <c r="W51" s="34"/>
      <c r="X51" s="121"/>
      <c r="Y51" s="70"/>
      <c r="Z51" s="34"/>
      <c r="AA51" s="34"/>
      <c r="AB51" s="121"/>
      <c r="AC51" s="34"/>
      <c r="AD51" s="34"/>
      <c r="AE51" s="121"/>
      <c r="AF51" s="123"/>
      <c r="AG51" s="34"/>
      <c r="AH51" s="121"/>
      <c r="AI51" s="34"/>
      <c r="AJ51" s="34"/>
      <c r="AK51" s="121"/>
      <c r="AL51" s="123"/>
      <c r="AM51" s="34"/>
      <c r="AN51" s="121"/>
      <c r="AO51" s="34"/>
      <c r="AP51" s="34"/>
      <c r="AQ51" s="121"/>
      <c r="AR51" s="34"/>
      <c r="AS51" s="34"/>
    </row>
    <row r="52" spans="3:45" x14ac:dyDescent="0.25">
      <c r="C52" s="33"/>
      <c r="D52" s="33"/>
      <c r="E52" s="33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121"/>
      <c r="Q52" s="34"/>
      <c r="R52" s="34"/>
      <c r="S52" s="34"/>
      <c r="T52" s="34"/>
      <c r="U52" s="121"/>
      <c r="V52" s="70"/>
      <c r="W52" s="34"/>
      <c r="X52" s="121"/>
      <c r="Y52" s="70"/>
      <c r="Z52" s="34"/>
      <c r="AA52" s="34"/>
      <c r="AB52" s="121"/>
      <c r="AC52" s="34"/>
      <c r="AD52" s="34"/>
      <c r="AE52" s="121"/>
      <c r="AF52" s="123"/>
      <c r="AG52" s="34"/>
      <c r="AH52" s="121"/>
      <c r="AI52" s="34"/>
      <c r="AJ52" s="34"/>
      <c r="AK52" s="121"/>
      <c r="AL52" s="123"/>
      <c r="AM52" s="34"/>
      <c r="AN52" s="121"/>
      <c r="AO52" s="34"/>
      <c r="AP52" s="34"/>
      <c r="AQ52" s="121"/>
      <c r="AR52" s="34"/>
      <c r="AS52" s="34"/>
    </row>
    <row r="53" spans="3:45" x14ac:dyDescent="0.25">
      <c r="C53" s="33"/>
      <c r="D53" s="33"/>
      <c r="E53" s="33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121"/>
      <c r="Q53" s="34"/>
      <c r="R53" s="34"/>
      <c r="S53" s="34"/>
      <c r="T53" s="34"/>
      <c r="U53" s="121"/>
      <c r="V53" s="70"/>
      <c r="W53" s="34"/>
      <c r="X53" s="121"/>
      <c r="Y53" s="70"/>
      <c r="Z53" s="34"/>
      <c r="AA53" s="34"/>
      <c r="AB53" s="121"/>
      <c r="AC53" s="34"/>
      <c r="AD53" s="34"/>
      <c r="AE53" s="121"/>
      <c r="AF53" s="123"/>
      <c r="AG53" s="34"/>
      <c r="AH53" s="121"/>
      <c r="AI53" s="34"/>
      <c r="AJ53" s="34"/>
      <c r="AK53" s="121"/>
      <c r="AL53" s="123"/>
      <c r="AM53" s="34"/>
      <c r="AN53" s="121"/>
      <c r="AO53" s="34"/>
      <c r="AP53" s="34"/>
      <c r="AQ53" s="121"/>
      <c r="AR53" s="34"/>
      <c r="AS53" s="34"/>
    </row>
    <row r="54" spans="3:45" x14ac:dyDescent="0.25">
      <c r="C54" s="33"/>
      <c r="D54" s="33"/>
      <c r="E54" s="33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121"/>
      <c r="Q54" s="34"/>
      <c r="R54" s="34"/>
      <c r="S54" s="34"/>
      <c r="T54" s="34"/>
      <c r="U54" s="121"/>
      <c r="V54" s="70"/>
      <c r="W54" s="34"/>
      <c r="X54" s="121"/>
      <c r="Y54" s="70"/>
      <c r="Z54" s="34"/>
      <c r="AA54" s="34"/>
      <c r="AB54" s="121"/>
      <c r="AC54" s="34"/>
      <c r="AD54" s="34"/>
      <c r="AE54" s="121"/>
      <c r="AF54" s="123"/>
      <c r="AG54" s="34"/>
      <c r="AH54" s="121"/>
      <c r="AI54" s="34"/>
      <c r="AJ54" s="34"/>
      <c r="AK54" s="121"/>
      <c r="AL54" s="123"/>
      <c r="AM54" s="34"/>
      <c r="AN54" s="121"/>
      <c r="AO54" s="34"/>
      <c r="AP54" s="34"/>
      <c r="AQ54" s="121"/>
      <c r="AR54" s="34"/>
      <c r="AS54" s="34"/>
    </row>
    <row r="55" spans="3:45" x14ac:dyDescent="0.25">
      <c r="C55" s="33"/>
      <c r="D55" s="33"/>
      <c r="E55" s="33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121"/>
      <c r="Q55" s="34"/>
      <c r="R55" s="34"/>
      <c r="S55" s="34"/>
      <c r="T55" s="34"/>
      <c r="U55" s="121"/>
      <c r="V55" s="70"/>
      <c r="W55" s="34"/>
      <c r="X55" s="121"/>
      <c r="Y55" s="70"/>
      <c r="Z55" s="34"/>
      <c r="AA55" s="34"/>
      <c r="AB55" s="121"/>
      <c r="AC55" s="34"/>
      <c r="AD55" s="34"/>
      <c r="AE55" s="121"/>
      <c r="AF55" s="123"/>
      <c r="AG55" s="34"/>
      <c r="AH55" s="121"/>
      <c r="AI55" s="34"/>
      <c r="AJ55" s="34"/>
      <c r="AK55" s="121"/>
      <c r="AL55" s="123"/>
      <c r="AM55" s="34"/>
      <c r="AN55" s="121"/>
      <c r="AO55" s="34"/>
      <c r="AP55" s="34"/>
      <c r="AQ55" s="121"/>
      <c r="AR55" s="34"/>
      <c r="AS55" s="34"/>
    </row>
    <row r="56" spans="3:45" x14ac:dyDescent="0.25">
      <c r="C56" s="33"/>
      <c r="D56" s="33"/>
      <c r="E56" s="33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121"/>
      <c r="Q56" s="34"/>
      <c r="R56" s="34"/>
      <c r="S56" s="34"/>
      <c r="T56" s="34"/>
      <c r="U56" s="121"/>
      <c r="V56" s="70"/>
      <c r="W56" s="34"/>
      <c r="X56" s="121"/>
      <c r="Y56" s="70"/>
      <c r="Z56" s="34"/>
      <c r="AA56" s="34"/>
      <c r="AB56" s="121"/>
      <c r="AC56" s="34"/>
      <c r="AD56" s="34"/>
      <c r="AE56" s="121"/>
      <c r="AF56" s="123"/>
      <c r="AG56" s="34"/>
      <c r="AH56" s="121"/>
      <c r="AI56" s="34"/>
      <c r="AJ56" s="34"/>
      <c r="AK56" s="121"/>
      <c r="AL56" s="123"/>
      <c r="AM56" s="34"/>
      <c r="AN56" s="121"/>
      <c r="AO56" s="34"/>
      <c r="AP56" s="34"/>
      <c r="AQ56" s="121"/>
      <c r="AR56" s="34"/>
      <c r="AS56" s="34"/>
    </row>
    <row r="57" spans="3:45" x14ac:dyDescent="0.25">
      <c r="C57" s="71"/>
      <c r="D57" s="75"/>
      <c r="E57" s="7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121"/>
      <c r="Q57" s="34"/>
      <c r="R57" s="34"/>
      <c r="S57" s="34"/>
      <c r="T57" s="34"/>
      <c r="U57" s="121"/>
      <c r="V57" s="70"/>
      <c r="W57" s="34"/>
      <c r="X57" s="121"/>
      <c r="Y57" s="70"/>
      <c r="Z57" s="34"/>
      <c r="AA57" s="34"/>
      <c r="AB57" s="121"/>
      <c r="AC57" s="34"/>
      <c r="AD57" s="34"/>
      <c r="AE57" s="121"/>
      <c r="AF57" s="123"/>
      <c r="AG57" s="34"/>
      <c r="AH57" s="121"/>
      <c r="AI57" s="34"/>
      <c r="AJ57" s="34"/>
      <c r="AK57" s="121"/>
      <c r="AL57" s="123"/>
      <c r="AM57" s="34"/>
      <c r="AN57" s="121"/>
      <c r="AO57" s="34"/>
      <c r="AP57" s="34"/>
      <c r="AQ57" s="121"/>
      <c r="AR57" s="34"/>
      <c r="AS57" s="34"/>
    </row>
    <row r="58" spans="3:45" x14ac:dyDescent="0.25">
      <c r="C58" s="71"/>
      <c r="D58" s="75"/>
      <c r="E58" s="7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121"/>
      <c r="Q58" s="34"/>
      <c r="R58" s="34"/>
      <c r="S58" s="34"/>
      <c r="T58" s="34"/>
      <c r="U58" s="121"/>
      <c r="V58" s="70"/>
      <c r="W58" s="34"/>
      <c r="X58" s="121"/>
      <c r="Y58" s="70"/>
      <c r="Z58" s="34"/>
      <c r="AA58" s="34"/>
      <c r="AB58" s="121"/>
      <c r="AC58" s="34"/>
      <c r="AD58" s="34"/>
      <c r="AE58" s="121"/>
      <c r="AF58" s="123"/>
      <c r="AG58" s="34"/>
      <c r="AH58" s="121"/>
      <c r="AI58" s="34"/>
      <c r="AJ58" s="34"/>
      <c r="AK58" s="121"/>
      <c r="AL58" s="123"/>
      <c r="AM58" s="34"/>
      <c r="AN58" s="121"/>
      <c r="AO58" s="34"/>
      <c r="AP58" s="34"/>
      <c r="AQ58" s="121"/>
      <c r="AR58" s="34"/>
      <c r="AS58" s="34"/>
    </row>
    <row r="59" spans="3:45" x14ac:dyDescent="0.25">
      <c r="C59" s="71"/>
      <c r="D59" s="75"/>
      <c r="E59" s="7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121"/>
      <c r="Q59" s="34"/>
      <c r="R59" s="34"/>
      <c r="S59" s="34"/>
      <c r="T59" s="34"/>
      <c r="U59" s="121"/>
      <c r="V59" s="70"/>
      <c r="W59" s="34"/>
      <c r="X59" s="121"/>
      <c r="Y59" s="70"/>
      <c r="Z59" s="34"/>
      <c r="AA59" s="34"/>
      <c r="AB59" s="121"/>
      <c r="AC59" s="34"/>
      <c r="AD59" s="34"/>
      <c r="AE59" s="121"/>
      <c r="AF59" s="123"/>
      <c r="AG59" s="34"/>
      <c r="AH59" s="121"/>
      <c r="AI59" s="34"/>
      <c r="AJ59" s="34"/>
      <c r="AK59" s="121"/>
      <c r="AL59" s="123"/>
      <c r="AM59" s="34"/>
      <c r="AN59" s="121"/>
      <c r="AO59" s="34"/>
      <c r="AP59" s="34"/>
      <c r="AQ59" s="121"/>
      <c r="AR59" s="34"/>
      <c r="AS59" s="34"/>
    </row>
    <row r="60" spans="3:45" x14ac:dyDescent="0.25">
      <c r="C60" s="71"/>
      <c r="D60" s="75"/>
      <c r="E60" s="7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121"/>
      <c r="Q60" s="34"/>
      <c r="R60" s="34"/>
      <c r="S60" s="34"/>
      <c r="T60" s="34"/>
      <c r="U60" s="121"/>
      <c r="V60" s="70"/>
      <c r="W60" s="34"/>
      <c r="X60" s="121"/>
      <c r="Y60" s="70"/>
      <c r="Z60" s="34"/>
      <c r="AA60" s="34"/>
      <c r="AB60" s="121"/>
      <c r="AC60" s="34"/>
      <c r="AD60" s="34"/>
      <c r="AE60" s="121"/>
      <c r="AF60" s="123"/>
      <c r="AG60" s="34"/>
      <c r="AH60" s="121"/>
      <c r="AI60" s="34"/>
      <c r="AJ60" s="34"/>
      <c r="AK60" s="121"/>
      <c r="AL60" s="123"/>
      <c r="AM60" s="34"/>
      <c r="AN60" s="121"/>
      <c r="AO60" s="34"/>
      <c r="AP60" s="34"/>
      <c r="AQ60" s="121"/>
      <c r="AR60" s="34"/>
      <c r="AS60" s="34"/>
    </row>
    <row r="61" spans="3:45" x14ac:dyDescent="0.25">
      <c r="C61" s="33"/>
      <c r="D61" s="33"/>
      <c r="E61" s="33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121"/>
      <c r="Q61" s="34"/>
      <c r="R61" s="34"/>
      <c r="S61" s="34"/>
      <c r="T61" s="34"/>
      <c r="U61" s="121"/>
      <c r="V61" s="70"/>
      <c r="W61" s="34"/>
      <c r="X61" s="121"/>
      <c r="Y61" s="70"/>
      <c r="Z61" s="34"/>
      <c r="AA61" s="34"/>
      <c r="AB61" s="121"/>
      <c r="AD61" s="34"/>
      <c r="AE61" s="121"/>
      <c r="AG61" s="34"/>
      <c r="AH61" s="121"/>
      <c r="AJ61" s="34"/>
      <c r="AK61" s="121"/>
      <c r="AM61" s="34"/>
      <c r="AN61" s="121"/>
      <c r="AP61" s="34"/>
      <c r="AQ61" s="121"/>
    </row>
    <row r="62" spans="3:45" x14ac:dyDescent="0.25">
      <c r="C62" s="33"/>
      <c r="D62" s="33"/>
      <c r="E62" s="33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121"/>
      <c r="Q62" s="34"/>
      <c r="R62" s="34"/>
      <c r="S62" s="34"/>
      <c r="T62" s="34"/>
      <c r="U62" s="121"/>
      <c r="V62" s="70"/>
      <c r="W62" s="34"/>
      <c r="X62" s="121"/>
      <c r="Y62" s="70"/>
      <c r="Z62" s="34"/>
      <c r="AA62" s="34"/>
      <c r="AB62" s="121"/>
      <c r="AD62" s="34"/>
      <c r="AE62" s="121"/>
      <c r="AG62" s="34"/>
      <c r="AH62" s="121"/>
      <c r="AJ62" s="34"/>
      <c r="AK62" s="121"/>
      <c r="AM62" s="34"/>
      <c r="AN62" s="121"/>
      <c r="AP62" s="34"/>
      <c r="AQ62" s="121"/>
    </row>
    <row r="63" spans="3:45" x14ac:dyDescent="0.25">
      <c r="C63" s="33"/>
      <c r="D63" s="33"/>
      <c r="E63" s="33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121"/>
      <c r="Q63" s="34"/>
      <c r="R63" s="34"/>
      <c r="S63" s="34"/>
      <c r="T63" s="34"/>
      <c r="U63" s="121"/>
      <c r="V63" s="70"/>
      <c r="W63" s="34"/>
      <c r="X63" s="121"/>
      <c r="Y63" s="70"/>
      <c r="Z63" s="34"/>
      <c r="AA63" s="34"/>
      <c r="AB63" s="121"/>
      <c r="AD63" s="34"/>
      <c r="AE63" s="121"/>
      <c r="AG63" s="34"/>
      <c r="AH63" s="121"/>
      <c r="AJ63" s="34"/>
      <c r="AK63" s="121"/>
      <c r="AM63" s="34"/>
      <c r="AN63" s="121"/>
      <c r="AP63" s="34"/>
      <c r="AQ63" s="121"/>
    </row>
    <row r="64" spans="3:45" x14ac:dyDescent="0.25">
      <c r="C64" s="33"/>
      <c r="D64" s="33"/>
      <c r="E64" s="33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121"/>
      <c r="Q64" s="34"/>
      <c r="R64" s="34"/>
      <c r="S64" s="34"/>
      <c r="T64" s="34"/>
      <c r="U64" s="121"/>
      <c r="V64" s="70"/>
      <c r="W64" s="34"/>
      <c r="X64" s="121"/>
      <c r="Y64" s="70"/>
      <c r="Z64" s="34"/>
      <c r="AA64" s="34"/>
      <c r="AB64" s="121"/>
      <c r="AD64" s="34"/>
      <c r="AE64" s="121"/>
      <c r="AG64" s="34"/>
      <c r="AH64" s="121"/>
      <c r="AJ64" s="34"/>
      <c r="AK64" s="121"/>
      <c r="AM64" s="34"/>
      <c r="AN64" s="121"/>
      <c r="AP64" s="34"/>
      <c r="AQ64" s="121"/>
    </row>
    <row r="65" spans="3:46" x14ac:dyDescent="0.25">
      <c r="C65" s="33"/>
      <c r="D65" s="33"/>
      <c r="E65" s="33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121"/>
      <c r="Q65" s="34"/>
      <c r="R65" s="34"/>
      <c r="S65" s="34"/>
      <c r="T65" s="34"/>
      <c r="U65" s="121"/>
      <c r="V65" s="70"/>
      <c r="W65" s="34"/>
      <c r="X65" s="121"/>
      <c r="Y65" s="70"/>
      <c r="Z65" s="34"/>
      <c r="AA65" s="34"/>
      <c r="AB65" s="121"/>
      <c r="AD65" s="34"/>
      <c r="AE65" s="121"/>
      <c r="AG65" s="34"/>
      <c r="AH65" s="121"/>
      <c r="AJ65" s="34"/>
      <c r="AK65" s="121"/>
      <c r="AM65" s="34"/>
      <c r="AN65" s="121"/>
      <c r="AP65" s="34"/>
      <c r="AQ65" s="121"/>
    </row>
    <row r="66" spans="3:46" x14ac:dyDescent="0.25">
      <c r="C66" s="33"/>
      <c r="D66" s="33"/>
      <c r="E66" s="33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121"/>
      <c r="Q66" s="34"/>
      <c r="R66" s="34"/>
      <c r="S66" s="34"/>
      <c r="T66" s="34"/>
      <c r="U66" s="121"/>
      <c r="V66" s="70"/>
      <c r="W66" s="34"/>
      <c r="X66" s="121"/>
      <c r="Y66" s="70"/>
      <c r="Z66" s="34"/>
      <c r="AA66" s="34"/>
      <c r="AB66" s="121"/>
      <c r="AD66" s="34"/>
      <c r="AE66" s="121"/>
      <c r="AG66" s="34"/>
      <c r="AH66" s="121"/>
      <c r="AJ66" s="34"/>
      <c r="AK66" s="121"/>
      <c r="AM66" s="34"/>
      <c r="AN66" s="121"/>
      <c r="AP66" s="34"/>
      <c r="AQ66" s="121"/>
    </row>
    <row r="67" spans="3:46" ht="13.5" x14ac:dyDescent="0.25">
      <c r="C67" s="69"/>
      <c r="D67" s="69"/>
      <c r="E67" s="6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121"/>
      <c r="Q67" s="70"/>
      <c r="R67" s="34"/>
      <c r="S67" s="70"/>
      <c r="T67" s="34"/>
      <c r="U67" s="121"/>
      <c r="V67" s="70"/>
      <c r="W67" s="34"/>
      <c r="X67" s="121"/>
      <c r="Y67" s="70"/>
      <c r="Z67" s="34"/>
      <c r="AA67" s="34"/>
      <c r="AB67" s="121"/>
      <c r="AC67" s="34"/>
      <c r="AD67" s="34"/>
      <c r="AE67" s="121"/>
      <c r="AF67" s="123"/>
      <c r="AG67" s="34"/>
      <c r="AH67" s="121"/>
      <c r="AI67" s="34"/>
      <c r="AJ67" s="34"/>
      <c r="AK67" s="121"/>
      <c r="AL67" s="123"/>
      <c r="AM67" s="34"/>
      <c r="AN67" s="121"/>
      <c r="AO67" s="34"/>
      <c r="AP67" s="34"/>
      <c r="AQ67" s="121"/>
      <c r="AR67" s="34"/>
      <c r="AS67" s="34"/>
    </row>
    <row r="68" spans="3:46" x14ac:dyDescent="0.25">
      <c r="C68" s="33"/>
      <c r="D68" s="33"/>
      <c r="E68" s="33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121"/>
      <c r="Q68" s="34"/>
      <c r="R68" s="34"/>
      <c r="S68" s="34"/>
      <c r="T68" s="34"/>
      <c r="U68" s="121"/>
      <c r="V68" s="34"/>
      <c r="W68" s="34"/>
      <c r="X68" s="121"/>
      <c r="Y68" s="34"/>
      <c r="Z68" s="34"/>
      <c r="AA68" s="34"/>
      <c r="AB68" s="121"/>
      <c r="AC68" s="34"/>
      <c r="AD68" s="34"/>
      <c r="AE68" s="121"/>
      <c r="AF68" s="123"/>
      <c r="AG68" s="34"/>
      <c r="AH68" s="121"/>
      <c r="AI68" s="34"/>
      <c r="AJ68" s="34"/>
      <c r="AK68" s="121"/>
      <c r="AL68" s="123"/>
      <c r="AM68" s="34"/>
      <c r="AN68" s="121"/>
      <c r="AO68" s="34"/>
      <c r="AP68" s="34"/>
      <c r="AQ68" s="121"/>
      <c r="AR68" s="34"/>
      <c r="AS68" s="34"/>
    </row>
    <row r="69" spans="3:46" x14ac:dyDescent="0.25">
      <c r="C69" s="71"/>
      <c r="D69" s="33"/>
      <c r="E69" s="33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121"/>
      <c r="Q69" s="34"/>
      <c r="R69" s="34"/>
      <c r="S69" s="34"/>
      <c r="T69" s="34"/>
      <c r="U69" s="121"/>
      <c r="V69" s="34"/>
      <c r="W69" s="34"/>
      <c r="X69" s="121"/>
      <c r="Y69" s="34"/>
      <c r="Z69" s="34"/>
      <c r="AA69" s="34"/>
      <c r="AB69" s="121"/>
      <c r="AC69" s="34"/>
      <c r="AD69" s="34"/>
      <c r="AE69" s="121"/>
      <c r="AF69" s="123"/>
      <c r="AG69" s="34"/>
      <c r="AH69" s="121"/>
      <c r="AI69" s="34"/>
      <c r="AJ69" s="34"/>
      <c r="AK69" s="121"/>
      <c r="AL69" s="123"/>
      <c r="AM69" s="34"/>
      <c r="AN69" s="121"/>
      <c r="AO69" s="34"/>
      <c r="AP69" s="34"/>
      <c r="AQ69" s="121"/>
      <c r="AR69" s="34"/>
      <c r="AS69" s="34"/>
    </row>
    <row r="70" spans="3:46" x14ac:dyDescent="0.25">
      <c r="C70" s="33"/>
      <c r="D70" s="33"/>
      <c r="E70" s="33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121"/>
      <c r="Q70" s="34"/>
      <c r="R70" s="34"/>
      <c r="S70" s="34"/>
      <c r="T70" s="34"/>
      <c r="U70" s="121"/>
      <c r="V70" s="34"/>
      <c r="W70" s="34"/>
      <c r="X70" s="121"/>
      <c r="Y70" s="34"/>
      <c r="Z70" s="34"/>
      <c r="AA70" s="34"/>
      <c r="AB70" s="121"/>
      <c r="AC70" s="34"/>
      <c r="AD70" s="34"/>
      <c r="AE70" s="121"/>
      <c r="AF70" s="123"/>
      <c r="AG70" s="34"/>
      <c r="AH70" s="121"/>
      <c r="AI70" s="34"/>
      <c r="AJ70" s="34"/>
      <c r="AK70" s="121"/>
      <c r="AL70" s="123"/>
      <c r="AM70" s="34"/>
      <c r="AN70" s="121"/>
      <c r="AO70" s="34"/>
      <c r="AP70" s="34"/>
      <c r="AQ70" s="121"/>
      <c r="AR70" s="34"/>
      <c r="AS70" s="34"/>
    </row>
    <row r="71" spans="3:46" x14ac:dyDescent="0.25">
      <c r="C71" s="33"/>
      <c r="D71" s="33"/>
      <c r="E71" s="33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121"/>
      <c r="Q71" s="34"/>
      <c r="R71" s="34"/>
      <c r="S71" s="34"/>
      <c r="T71" s="34"/>
      <c r="U71" s="121"/>
      <c r="V71" s="34"/>
      <c r="W71" s="34"/>
      <c r="X71" s="121"/>
      <c r="Y71" s="34"/>
      <c r="Z71" s="34"/>
      <c r="AA71" s="34"/>
      <c r="AB71" s="121"/>
      <c r="AC71" s="34"/>
      <c r="AD71" s="34"/>
      <c r="AE71" s="121"/>
      <c r="AF71" s="123"/>
      <c r="AG71" s="34"/>
      <c r="AH71" s="121"/>
      <c r="AI71" s="34"/>
      <c r="AJ71" s="34"/>
      <c r="AK71" s="121"/>
      <c r="AL71" s="123"/>
      <c r="AM71" s="34"/>
      <c r="AN71" s="121"/>
      <c r="AO71" s="34"/>
      <c r="AP71" s="34"/>
      <c r="AQ71" s="121"/>
      <c r="AR71" s="34"/>
      <c r="AS71" s="34"/>
    </row>
    <row r="72" spans="3:46" x14ac:dyDescent="0.25">
      <c r="C72" s="33"/>
      <c r="D72" s="33"/>
      <c r="E72" s="33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121"/>
      <c r="Q72" s="34"/>
      <c r="R72" s="34"/>
      <c r="S72" s="34"/>
      <c r="T72" s="34"/>
      <c r="U72" s="121"/>
      <c r="V72" s="34"/>
      <c r="W72" s="34"/>
      <c r="X72" s="121"/>
      <c r="Y72" s="34"/>
      <c r="Z72" s="34"/>
      <c r="AA72" s="34"/>
      <c r="AB72" s="121"/>
      <c r="AC72" s="34"/>
      <c r="AD72" s="34"/>
      <c r="AE72" s="121"/>
      <c r="AF72" s="123"/>
      <c r="AG72" s="34"/>
      <c r="AH72" s="121"/>
      <c r="AI72" s="34"/>
      <c r="AJ72" s="34"/>
      <c r="AK72" s="121"/>
      <c r="AL72" s="123"/>
      <c r="AM72" s="34"/>
      <c r="AN72" s="121"/>
      <c r="AO72" s="34"/>
      <c r="AP72" s="34"/>
      <c r="AQ72" s="121"/>
      <c r="AR72" s="34"/>
      <c r="AS72" s="34"/>
    </row>
    <row r="73" spans="3:46" x14ac:dyDescent="0.25">
      <c r="C73" s="33"/>
      <c r="D73" s="33"/>
      <c r="E73" s="33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121"/>
      <c r="Q73" s="34"/>
      <c r="R73" s="76"/>
      <c r="S73" s="34"/>
      <c r="T73" s="34"/>
      <c r="U73" s="121"/>
      <c r="V73" s="34"/>
      <c r="W73" s="34"/>
      <c r="X73" s="121"/>
      <c r="Y73" s="34"/>
      <c r="Z73" s="34"/>
      <c r="AA73" s="34"/>
      <c r="AB73" s="121"/>
      <c r="AC73" s="34"/>
      <c r="AD73" s="34"/>
      <c r="AE73" s="121"/>
      <c r="AF73" s="123"/>
      <c r="AG73" s="34"/>
      <c r="AH73" s="121"/>
      <c r="AI73" s="34"/>
      <c r="AJ73" s="34"/>
      <c r="AK73" s="121"/>
      <c r="AL73" s="123"/>
      <c r="AM73" s="34"/>
      <c r="AN73" s="121"/>
      <c r="AO73" s="34"/>
      <c r="AP73" s="34"/>
      <c r="AQ73" s="121"/>
      <c r="AR73" s="34"/>
      <c r="AS73" s="34"/>
    </row>
    <row r="74" spans="3:46" x14ac:dyDescent="0.25">
      <c r="C74" s="33"/>
      <c r="D74" s="33"/>
      <c r="E74" s="33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121"/>
      <c r="Q74" s="34"/>
      <c r="R74" s="76"/>
      <c r="S74" s="34"/>
      <c r="T74" s="34"/>
      <c r="U74" s="121"/>
      <c r="V74" s="34"/>
      <c r="W74" s="34"/>
      <c r="X74" s="121"/>
      <c r="Y74" s="34"/>
      <c r="Z74" s="34"/>
      <c r="AA74" s="34"/>
      <c r="AB74" s="121"/>
      <c r="AC74" s="34"/>
      <c r="AD74" s="34"/>
      <c r="AE74" s="121"/>
      <c r="AF74" s="123"/>
      <c r="AG74" s="34"/>
      <c r="AH74" s="121"/>
      <c r="AI74" s="34"/>
      <c r="AJ74" s="34"/>
      <c r="AK74" s="121"/>
      <c r="AL74" s="123"/>
      <c r="AM74" s="34"/>
      <c r="AN74" s="121"/>
      <c r="AO74" s="34"/>
      <c r="AP74" s="34"/>
      <c r="AQ74" s="121"/>
      <c r="AR74" s="34"/>
      <c r="AS74" s="34"/>
    </row>
    <row r="75" spans="3:46" x14ac:dyDescent="0.25">
      <c r="C75" s="33"/>
      <c r="D75" s="33"/>
      <c r="E75" s="33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121"/>
      <c r="Q75" s="34"/>
      <c r="R75" s="76"/>
      <c r="S75" s="34"/>
      <c r="T75" s="34"/>
      <c r="U75" s="121"/>
      <c r="V75" s="34"/>
      <c r="W75" s="34"/>
      <c r="X75" s="121"/>
      <c r="Y75" s="34"/>
      <c r="Z75" s="34"/>
      <c r="AA75" s="34"/>
      <c r="AB75" s="121"/>
      <c r="AC75" s="34"/>
      <c r="AD75" s="34"/>
      <c r="AE75" s="121"/>
      <c r="AF75" s="123"/>
      <c r="AG75" s="34"/>
      <c r="AH75" s="121"/>
      <c r="AI75" s="34"/>
      <c r="AJ75" s="34"/>
      <c r="AK75" s="121"/>
      <c r="AL75" s="123"/>
      <c r="AM75" s="34"/>
      <c r="AN75" s="121"/>
      <c r="AO75" s="34"/>
      <c r="AP75" s="34"/>
      <c r="AQ75" s="121"/>
      <c r="AR75" s="34"/>
      <c r="AS75" s="34"/>
    </row>
    <row r="76" spans="3:46" x14ac:dyDescent="0.25">
      <c r="C76" s="33"/>
      <c r="D76" s="33"/>
      <c r="E76" s="33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121"/>
      <c r="Q76" s="34"/>
      <c r="R76" s="76"/>
      <c r="S76" s="34"/>
      <c r="T76" s="34"/>
      <c r="U76" s="121"/>
      <c r="V76" s="34"/>
      <c r="W76" s="34"/>
      <c r="X76" s="121"/>
      <c r="Y76" s="34"/>
      <c r="Z76" s="34"/>
      <c r="AA76" s="34"/>
      <c r="AB76" s="121"/>
      <c r="AC76" s="34"/>
      <c r="AD76" s="34"/>
      <c r="AE76" s="121"/>
      <c r="AF76" s="123"/>
      <c r="AG76" s="34"/>
      <c r="AH76" s="121"/>
      <c r="AI76" s="34"/>
      <c r="AJ76" s="34"/>
      <c r="AK76" s="121"/>
      <c r="AL76" s="123"/>
      <c r="AM76" s="34"/>
      <c r="AN76" s="121"/>
      <c r="AO76" s="34"/>
      <c r="AP76" s="34"/>
      <c r="AQ76" s="121"/>
      <c r="AR76" s="34"/>
      <c r="AS76" s="34"/>
      <c r="AT76" s="34"/>
    </row>
    <row r="77" spans="3:46" x14ac:dyDescent="0.25">
      <c r="C77" s="33"/>
      <c r="D77" s="33"/>
      <c r="E77" s="33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121"/>
      <c r="Q77" s="34"/>
      <c r="R77" s="76"/>
      <c r="S77" s="34"/>
      <c r="T77" s="34"/>
      <c r="U77" s="121"/>
      <c r="V77" s="34"/>
      <c r="W77" s="34"/>
      <c r="X77" s="121"/>
      <c r="Y77" s="34"/>
      <c r="Z77" s="34"/>
      <c r="AA77" s="34"/>
      <c r="AB77" s="121"/>
      <c r="AC77" s="34"/>
      <c r="AD77" s="34"/>
      <c r="AE77" s="121"/>
      <c r="AF77" s="123"/>
      <c r="AG77" s="34"/>
      <c r="AH77" s="121"/>
      <c r="AI77" s="34"/>
      <c r="AJ77" s="34"/>
      <c r="AK77" s="121"/>
      <c r="AL77" s="123"/>
      <c r="AM77" s="34"/>
      <c r="AN77" s="121"/>
      <c r="AO77" s="34"/>
      <c r="AP77" s="34"/>
      <c r="AQ77" s="121"/>
      <c r="AR77" s="34"/>
      <c r="AS77" s="34"/>
      <c r="AT77" s="34"/>
    </row>
    <row r="78" spans="3:46" x14ac:dyDescent="0.25">
      <c r="C78" s="33"/>
      <c r="D78" s="33"/>
      <c r="E78" s="33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121"/>
      <c r="Q78" s="34"/>
      <c r="R78" s="76"/>
      <c r="S78" s="34"/>
      <c r="T78" s="34"/>
      <c r="U78" s="121"/>
      <c r="V78" s="34"/>
      <c r="W78" s="34"/>
      <c r="X78" s="121"/>
      <c r="Y78" s="34"/>
      <c r="Z78" s="34"/>
      <c r="AA78" s="34"/>
      <c r="AB78" s="121"/>
      <c r="AD78" s="34"/>
      <c r="AE78" s="121"/>
      <c r="AG78" s="34"/>
      <c r="AH78" s="121"/>
      <c r="AJ78" s="34"/>
      <c r="AK78" s="121"/>
      <c r="AM78" s="34"/>
      <c r="AN78" s="121"/>
      <c r="AP78" s="34"/>
      <c r="AQ78" s="121"/>
      <c r="AT78" s="34"/>
    </row>
    <row r="79" spans="3:46" x14ac:dyDescent="0.25">
      <c r="C79" s="33"/>
      <c r="D79" s="33"/>
      <c r="E79" s="33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121"/>
      <c r="Q79" s="34"/>
      <c r="R79" s="76"/>
      <c r="S79" s="34"/>
      <c r="T79" s="34"/>
      <c r="U79" s="121"/>
      <c r="V79" s="34"/>
      <c r="W79" s="34"/>
      <c r="X79" s="121"/>
      <c r="Y79" s="34"/>
      <c r="Z79" s="34"/>
      <c r="AA79" s="34"/>
      <c r="AB79" s="121"/>
      <c r="AD79" s="34"/>
      <c r="AE79" s="121"/>
      <c r="AG79" s="34"/>
      <c r="AH79" s="121"/>
      <c r="AJ79" s="34"/>
      <c r="AK79" s="121"/>
      <c r="AM79" s="34"/>
      <c r="AN79" s="121"/>
      <c r="AP79" s="34"/>
      <c r="AQ79" s="121"/>
      <c r="AT79" s="34"/>
    </row>
    <row r="80" spans="3:46" x14ac:dyDescent="0.25">
      <c r="C80" s="33"/>
      <c r="D80" s="33"/>
      <c r="E80" s="33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121"/>
      <c r="Q80" s="34"/>
      <c r="R80" s="76"/>
      <c r="S80" s="34"/>
      <c r="T80" s="34"/>
      <c r="U80" s="121"/>
      <c r="V80" s="34"/>
      <c r="W80" s="34"/>
      <c r="X80" s="121"/>
      <c r="Y80" s="34"/>
      <c r="Z80" s="34"/>
      <c r="AA80" s="34"/>
      <c r="AB80" s="121"/>
      <c r="AD80" s="34"/>
      <c r="AE80" s="121"/>
      <c r="AG80" s="34"/>
      <c r="AH80" s="121"/>
      <c r="AJ80" s="34"/>
      <c r="AK80" s="121"/>
      <c r="AM80" s="34"/>
      <c r="AN80" s="121"/>
      <c r="AP80" s="34"/>
      <c r="AQ80" s="121"/>
    </row>
    <row r="81" spans="3:46" x14ac:dyDescent="0.25">
      <c r="C81" s="33"/>
      <c r="D81" s="33"/>
      <c r="E81" s="33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121"/>
      <c r="Q81" s="34"/>
      <c r="R81" s="76"/>
      <c r="S81" s="34"/>
      <c r="T81" s="34"/>
      <c r="U81" s="121"/>
      <c r="V81" s="34"/>
      <c r="W81" s="34"/>
      <c r="X81" s="121"/>
      <c r="Y81" s="34"/>
      <c r="Z81" s="77"/>
      <c r="AA81" s="34"/>
      <c r="AB81" s="121"/>
      <c r="AC81" s="77"/>
      <c r="AD81" s="34"/>
      <c r="AE81" s="121"/>
      <c r="AF81" s="124"/>
      <c r="AG81" s="34"/>
      <c r="AH81" s="121"/>
      <c r="AI81" s="77"/>
      <c r="AJ81" s="34"/>
      <c r="AK81" s="121"/>
      <c r="AL81" s="124"/>
      <c r="AM81" s="34"/>
      <c r="AN81" s="121"/>
      <c r="AO81" s="77"/>
      <c r="AP81" s="34"/>
      <c r="AQ81" s="121"/>
      <c r="AR81" s="77"/>
      <c r="AS81" s="77"/>
      <c r="AT81" s="77"/>
    </row>
    <row r="82" spans="3:46" x14ac:dyDescent="0.25">
      <c r="C82" s="33"/>
      <c r="D82" s="33"/>
      <c r="E82" s="33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121"/>
      <c r="Q82" s="34"/>
      <c r="R82" s="76"/>
      <c r="S82" s="34"/>
      <c r="T82" s="34"/>
      <c r="U82" s="121"/>
      <c r="V82" s="34"/>
      <c r="W82" s="34"/>
      <c r="X82" s="121"/>
      <c r="Y82" s="34"/>
      <c r="Z82" s="34"/>
      <c r="AA82" s="34"/>
      <c r="AB82" s="121"/>
      <c r="AC82" s="34"/>
      <c r="AD82" s="34"/>
      <c r="AE82" s="121"/>
      <c r="AF82" s="123"/>
      <c r="AG82" s="34"/>
      <c r="AH82" s="121"/>
      <c r="AI82" s="34"/>
      <c r="AJ82" s="34"/>
      <c r="AK82" s="121"/>
      <c r="AL82" s="123"/>
      <c r="AM82" s="34"/>
      <c r="AN82" s="121"/>
      <c r="AO82" s="34"/>
      <c r="AP82" s="34"/>
      <c r="AQ82" s="121"/>
      <c r="AR82" s="34"/>
      <c r="AS82" s="34"/>
      <c r="AT82" s="34"/>
    </row>
    <row r="83" spans="3:46" ht="13.5" x14ac:dyDescent="0.25">
      <c r="C83" s="69"/>
      <c r="D83" s="69"/>
      <c r="E83" s="69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21"/>
      <c r="Q83" s="34"/>
      <c r="R83" s="76"/>
      <c r="S83" s="34"/>
      <c r="T83" s="34"/>
      <c r="U83" s="121"/>
      <c r="V83" s="34"/>
      <c r="W83" s="34"/>
      <c r="X83" s="121"/>
      <c r="Y83" s="34"/>
      <c r="Z83" s="34"/>
      <c r="AA83" s="34"/>
      <c r="AB83" s="121"/>
      <c r="AC83" s="34"/>
      <c r="AD83" s="34"/>
      <c r="AE83" s="121"/>
      <c r="AF83" s="123"/>
      <c r="AG83" s="34"/>
      <c r="AH83" s="121"/>
      <c r="AI83" s="34"/>
      <c r="AJ83" s="34"/>
      <c r="AK83" s="121"/>
      <c r="AL83" s="123"/>
      <c r="AM83" s="34"/>
      <c r="AN83" s="121"/>
      <c r="AO83" s="34"/>
      <c r="AP83" s="34"/>
      <c r="AQ83" s="121"/>
      <c r="AR83" s="34"/>
      <c r="AS83" s="34"/>
      <c r="AT83" s="34"/>
    </row>
    <row r="84" spans="3:46" x14ac:dyDescent="0.25">
      <c r="C84" s="33"/>
      <c r="D84" s="33"/>
      <c r="E84" s="33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21"/>
      <c r="Q84" s="34"/>
      <c r="R84" s="76"/>
      <c r="S84" s="34"/>
      <c r="T84" s="34"/>
      <c r="U84" s="121"/>
      <c r="V84" s="34"/>
      <c r="W84" s="34"/>
      <c r="X84" s="121"/>
      <c r="Y84" s="34"/>
      <c r="Z84" s="34"/>
      <c r="AA84" s="34"/>
      <c r="AB84" s="121"/>
      <c r="AC84" s="34"/>
      <c r="AD84" s="34"/>
      <c r="AE84" s="121"/>
      <c r="AF84" s="123"/>
      <c r="AG84" s="34"/>
      <c r="AH84" s="121"/>
      <c r="AI84" s="34"/>
      <c r="AJ84" s="34"/>
      <c r="AK84" s="121"/>
      <c r="AL84" s="123"/>
      <c r="AM84" s="34"/>
      <c r="AN84" s="121"/>
      <c r="AO84" s="34"/>
      <c r="AP84" s="34"/>
      <c r="AQ84" s="121"/>
      <c r="AR84" s="34"/>
      <c r="AS84" s="34"/>
      <c r="AT84" s="34"/>
    </row>
    <row r="85" spans="3:46" x14ac:dyDescent="0.25">
      <c r="C85" s="33"/>
      <c r="D85" s="33"/>
      <c r="E85" s="33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121"/>
      <c r="Q85" s="34"/>
      <c r="R85" s="76"/>
      <c r="S85" s="34"/>
      <c r="T85" s="34"/>
      <c r="U85" s="121"/>
      <c r="V85" s="34"/>
      <c r="W85" s="34"/>
      <c r="X85" s="121"/>
      <c r="Y85" s="34"/>
      <c r="Z85" s="34"/>
      <c r="AA85" s="34"/>
      <c r="AB85" s="121"/>
      <c r="AC85" s="34"/>
      <c r="AD85" s="34"/>
      <c r="AE85" s="121"/>
      <c r="AF85" s="123"/>
      <c r="AG85" s="34"/>
      <c r="AH85" s="121"/>
      <c r="AI85" s="34"/>
      <c r="AJ85" s="34"/>
      <c r="AK85" s="121"/>
      <c r="AL85" s="123"/>
      <c r="AM85" s="34"/>
      <c r="AN85" s="121"/>
      <c r="AO85" s="34"/>
      <c r="AP85" s="34"/>
      <c r="AQ85" s="121"/>
      <c r="AR85" s="34"/>
      <c r="AS85" s="34"/>
      <c r="AT85" s="34"/>
    </row>
    <row r="86" spans="3:46" x14ac:dyDescent="0.25">
      <c r="C86" s="33"/>
      <c r="D86" s="33"/>
      <c r="E86" s="33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121"/>
      <c r="Q86" s="34"/>
      <c r="R86" s="76"/>
      <c r="S86" s="34"/>
      <c r="T86" s="34"/>
      <c r="U86" s="121"/>
      <c r="V86" s="34"/>
      <c r="W86" s="34"/>
      <c r="X86" s="121"/>
      <c r="Y86" s="34"/>
      <c r="Z86" s="34"/>
      <c r="AA86" s="34"/>
      <c r="AB86" s="121"/>
      <c r="AC86" s="34"/>
      <c r="AD86" s="34"/>
      <c r="AE86" s="121"/>
      <c r="AF86" s="123"/>
      <c r="AG86" s="34"/>
      <c r="AH86" s="121"/>
      <c r="AI86" s="34"/>
      <c r="AJ86" s="34"/>
      <c r="AK86" s="121"/>
      <c r="AL86" s="123"/>
      <c r="AM86" s="34"/>
      <c r="AN86" s="121"/>
      <c r="AO86" s="34"/>
      <c r="AP86" s="34"/>
      <c r="AQ86" s="121"/>
      <c r="AR86" s="34"/>
      <c r="AS86" s="34"/>
      <c r="AT86" s="34"/>
    </row>
    <row r="87" spans="3:46" x14ac:dyDescent="0.25">
      <c r="C87" s="33"/>
      <c r="D87" s="33"/>
      <c r="E87" s="33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121"/>
      <c r="Q87" s="34"/>
      <c r="R87" s="76"/>
      <c r="S87" s="34"/>
      <c r="T87" s="34"/>
      <c r="U87" s="121"/>
      <c r="V87" s="34"/>
      <c r="W87" s="34"/>
      <c r="X87" s="121"/>
      <c r="Y87" s="34"/>
      <c r="Z87" s="34"/>
      <c r="AA87" s="34"/>
      <c r="AB87" s="121"/>
      <c r="AC87" s="34"/>
      <c r="AD87" s="34"/>
      <c r="AE87" s="121"/>
      <c r="AF87" s="123"/>
      <c r="AG87" s="34"/>
      <c r="AH87" s="121"/>
      <c r="AI87" s="34"/>
      <c r="AJ87" s="34"/>
      <c r="AK87" s="121"/>
      <c r="AL87" s="123"/>
      <c r="AM87" s="34"/>
      <c r="AN87" s="121"/>
      <c r="AO87" s="34"/>
      <c r="AP87" s="34"/>
      <c r="AQ87" s="121"/>
      <c r="AR87" s="34"/>
      <c r="AS87" s="34"/>
      <c r="AT87" s="34"/>
    </row>
    <row r="88" spans="3:46" x14ac:dyDescent="0.25">
      <c r="C88" s="33"/>
      <c r="D88" s="33"/>
      <c r="E88" s="33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121"/>
      <c r="Q88" s="34"/>
      <c r="R88" s="76"/>
      <c r="S88" s="34"/>
      <c r="T88" s="34"/>
      <c r="U88" s="121"/>
      <c r="V88" s="34"/>
      <c r="W88" s="34"/>
      <c r="X88" s="121"/>
      <c r="Y88" s="34"/>
      <c r="Z88" s="34"/>
      <c r="AA88" s="34"/>
      <c r="AB88" s="121"/>
      <c r="AC88" s="34"/>
      <c r="AD88" s="34"/>
      <c r="AE88" s="121"/>
      <c r="AF88" s="123"/>
      <c r="AG88" s="34"/>
      <c r="AH88" s="121"/>
      <c r="AI88" s="34"/>
      <c r="AJ88" s="34"/>
      <c r="AK88" s="121"/>
      <c r="AL88" s="123"/>
      <c r="AM88" s="34"/>
      <c r="AN88" s="121"/>
      <c r="AO88" s="34"/>
      <c r="AP88" s="34"/>
      <c r="AQ88" s="121"/>
      <c r="AR88" s="34"/>
      <c r="AS88" s="34"/>
      <c r="AT88" s="34"/>
    </row>
    <row r="89" spans="3:46" x14ac:dyDescent="0.25">
      <c r="C89" s="33"/>
      <c r="D89" s="33"/>
      <c r="E89" s="33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121"/>
      <c r="Q89" s="34"/>
      <c r="R89" s="76"/>
      <c r="S89" s="34"/>
      <c r="T89" s="34"/>
      <c r="U89" s="121"/>
      <c r="V89" s="34"/>
      <c r="W89" s="34"/>
      <c r="X89" s="121"/>
      <c r="Y89" s="34"/>
      <c r="Z89" s="34"/>
      <c r="AA89" s="34"/>
      <c r="AB89" s="121"/>
      <c r="AC89" s="34"/>
      <c r="AD89" s="34"/>
      <c r="AE89" s="121"/>
      <c r="AF89" s="123"/>
      <c r="AG89" s="34"/>
      <c r="AH89" s="121"/>
      <c r="AI89" s="34"/>
      <c r="AJ89" s="34"/>
      <c r="AK89" s="121"/>
      <c r="AL89" s="123"/>
      <c r="AM89" s="34"/>
      <c r="AN89" s="121"/>
      <c r="AO89" s="34"/>
      <c r="AP89" s="34"/>
      <c r="AQ89" s="121"/>
      <c r="AR89" s="34"/>
      <c r="AS89" s="34"/>
      <c r="AT89" s="34"/>
    </row>
    <row r="90" spans="3:46" x14ac:dyDescent="0.25">
      <c r="C90" s="33"/>
      <c r="D90" s="33"/>
      <c r="E90" s="33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121"/>
      <c r="Q90" s="34"/>
      <c r="R90" s="76"/>
      <c r="S90" s="34"/>
      <c r="T90" s="34"/>
      <c r="U90" s="121"/>
      <c r="V90" s="34"/>
      <c r="W90" s="34"/>
      <c r="X90" s="121"/>
      <c r="Y90" s="34"/>
      <c r="Z90" s="34"/>
      <c r="AA90" s="34"/>
      <c r="AB90" s="121"/>
      <c r="AC90" s="34"/>
      <c r="AD90" s="34"/>
      <c r="AE90" s="121"/>
      <c r="AF90" s="123"/>
      <c r="AG90" s="34"/>
      <c r="AH90" s="121"/>
      <c r="AI90" s="34"/>
      <c r="AJ90" s="34"/>
      <c r="AK90" s="121"/>
      <c r="AL90" s="123"/>
      <c r="AM90" s="34"/>
      <c r="AN90" s="121"/>
      <c r="AO90" s="34"/>
      <c r="AP90" s="34"/>
      <c r="AQ90" s="121"/>
      <c r="AR90" s="34"/>
      <c r="AS90" s="34"/>
      <c r="AT90" s="34"/>
    </row>
    <row r="91" spans="3:46" x14ac:dyDescent="0.25">
      <c r="C91" s="33"/>
      <c r="D91" s="33"/>
      <c r="E91" s="33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121"/>
      <c r="Q91" s="34"/>
      <c r="R91" s="76"/>
      <c r="S91" s="34"/>
      <c r="T91" s="34"/>
      <c r="U91" s="121"/>
      <c r="V91" s="34"/>
      <c r="W91" s="34"/>
      <c r="X91" s="121"/>
      <c r="Y91" s="34"/>
      <c r="Z91" s="34"/>
      <c r="AA91" s="34"/>
      <c r="AB91" s="121"/>
      <c r="AC91" s="34"/>
      <c r="AD91" s="34"/>
      <c r="AE91" s="121"/>
      <c r="AF91" s="123"/>
      <c r="AG91" s="34"/>
      <c r="AH91" s="121"/>
      <c r="AI91" s="34"/>
      <c r="AJ91" s="34"/>
      <c r="AK91" s="121"/>
      <c r="AL91" s="123"/>
      <c r="AM91" s="34"/>
      <c r="AN91" s="121"/>
      <c r="AO91" s="34"/>
      <c r="AP91" s="34"/>
      <c r="AQ91" s="121"/>
      <c r="AR91" s="34"/>
      <c r="AS91" s="34"/>
      <c r="AT91" s="34"/>
    </row>
    <row r="92" spans="3:46" x14ac:dyDescent="0.25">
      <c r="C92" s="33"/>
      <c r="D92" s="33"/>
      <c r="E92" s="33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121"/>
      <c r="Q92" s="34"/>
      <c r="R92" s="76"/>
      <c r="S92" s="34"/>
      <c r="T92" s="34"/>
      <c r="U92" s="121"/>
      <c r="V92" s="34"/>
      <c r="W92" s="34"/>
      <c r="X92" s="121"/>
      <c r="Y92" s="34"/>
      <c r="Z92" s="34"/>
      <c r="AA92" s="34"/>
      <c r="AB92" s="121"/>
      <c r="AC92" s="34"/>
      <c r="AD92" s="34"/>
      <c r="AE92" s="121"/>
      <c r="AF92" s="123"/>
      <c r="AG92" s="34"/>
      <c r="AH92" s="121"/>
      <c r="AI92" s="34"/>
      <c r="AJ92" s="34"/>
      <c r="AK92" s="121"/>
      <c r="AL92" s="123"/>
      <c r="AM92" s="34"/>
      <c r="AN92" s="121"/>
      <c r="AO92" s="34"/>
      <c r="AP92" s="34"/>
      <c r="AQ92" s="121"/>
      <c r="AR92" s="34"/>
      <c r="AS92" s="34"/>
      <c r="AT92" s="34"/>
    </row>
    <row r="93" spans="3:46" x14ac:dyDescent="0.25">
      <c r="C93" s="33"/>
      <c r="D93" s="33"/>
      <c r="E93" s="33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121"/>
      <c r="Q93" s="34"/>
      <c r="R93" s="76"/>
      <c r="S93" s="34"/>
      <c r="T93" s="34"/>
      <c r="U93" s="121"/>
      <c r="V93" s="34"/>
      <c r="W93" s="34"/>
      <c r="X93" s="121"/>
      <c r="Y93" s="34"/>
      <c r="Z93" s="34"/>
      <c r="AA93" s="34"/>
      <c r="AB93" s="121"/>
      <c r="AC93" s="34"/>
      <c r="AD93" s="34"/>
      <c r="AE93" s="121"/>
      <c r="AF93" s="123"/>
      <c r="AG93" s="34"/>
      <c r="AH93" s="121"/>
      <c r="AI93" s="34"/>
      <c r="AJ93" s="34"/>
      <c r="AK93" s="121"/>
      <c r="AL93" s="123"/>
      <c r="AM93" s="34"/>
      <c r="AN93" s="121"/>
      <c r="AO93" s="34"/>
      <c r="AP93" s="34"/>
      <c r="AQ93" s="121"/>
      <c r="AR93" s="34"/>
      <c r="AS93" s="34"/>
      <c r="AT93" s="34"/>
    </row>
    <row r="94" spans="3:46" x14ac:dyDescent="0.25">
      <c r="C94" s="33"/>
      <c r="D94" s="33"/>
      <c r="E94" s="33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121"/>
      <c r="Q94" s="34"/>
      <c r="R94" s="76"/>
      <c r="S94" s="34"/>
      <c r="T94" s="34"/>
      <c r="U94" s="121"/>
      <c r="V94" s="34"/>
      <c r="W94" s="34"/>
      <c r="X94" s="121"/>
      <c r="Y94" s="34"/>
      <c r="Z94" s="34"/>
      <c r="AA94" s="34"/>
      <c r="AB94" s="121"/>
      <c r="AC94" s="34"/>
      <c r="AD94" s="34"/>
      <c r="AE94" s="121"/>
      <c r="AF94" s="123"/>
      <c r="AG94" s="34"/>
      <c r="AH94" s="121"/>
      <c r="AI94" s="34"/>
      <c r="AJ94" s="34"/>
      <c r="AK94" s="121"/>
      <c r="AL94" s="123"/>
      <c r="AM94" s="34"/>
      <c r="AN94" s="121"/>
      <c r="AO94" s="34"/>
      <c r="AP94" s="34"/>
      <c r="AQ94" s="121"/>
      <c r="AR94" s="34"/>
      <c r="AS94" s="34"/>
      <c r="AT94" s="34"/>
    </row>
    <row r="95" spans="3:46" x14ac:dyDescent="0.25">
      <c r="C95" s="33"/>
      <c r="D95" s="33"/>
      <c r="E95" s="33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121"/>
      <c r="Q95" s="34"/>
      <c r="R95" s="34"/>
      <c r="S95" s="34"/>
      <c r="T95" s="34"/>
      <c r="U95" s="121"/>
      <c r="V95" s="34"/>
      <c r="W95" s="34"/>
      <c r="X95" s="121"/>
      <c r="Y95" s="34"/>
      <c r="Z95" s="34"/>
      <c r="AA95" s="34"/>
      <c r="AB95" s="121"/>
      <c r="AC95" s="34"/>
      <c r="AD95" s="34"/>
      <c r="AE95" s="121"/>
      <c r="AF95" s="123"/>
      <c r="AG95" s="34"/>
      <c r="AH95" s="121"/>
      <c r="AI95" s="34"/>
      <c r="AJ95" s="34"/>
      <c r="AK95" s="121"/>
      <c r="AL95" s="123"/>
      <c r="AM95" s="34"/>
      <c r="AN95" s="121"/>
      <c r="AO95" s="34"/>
      <c r="AP95" s="34"/>
      <c r="AQ95" s="121"/>
      <c r="AR95" s="34"/>
      <c r="AS95" s="34"/>
      <c r="AT95" s="34"/>
    </row>
    <row r="96" spans="3:46" x14ac:dyDescent="0.25">
      <c r="C96" s="33"/>
      <c r="D96" s="33"/>
      <c r="E96" s="33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121"/>
      <c r="Q96" s="34"/>
      <c r="R96" s="34"/>
      <c r="S96" s="34"/>
      <c r="T96" s="34"/>
      <c r="U96" s="121"/>
      <c r="V96" s="34"/>
      <c r="W96" s="34"/>
      <c r="X96" s="121"/>
      <c r="Y96" s="34"/>
      <c r="Z96" s="34"/>
      <c r="AA96" s="34"/>
      <c r="AB96" s="121"/>
      <c r="AC96" s="34"/>
      <c r="AD96" s="34"/>
      <c r="AE96" s="121"/>
      <c r="AF96" s="123"/>
      <c r="AG96" s="34"/>
      <c r="AH96" s="121"/>
      <c r="AI96" s="34"/>
      <c r="AJ96" s="34"/>
      <c r="AK96" s="121"/>
      <c r="AL96" s="123"/>
      <c r="AM96" s="34"/>
      <c r="AN96" s="121"/>
      <c r="AO96" s="34"/>
      <c r="AP96" s="34"/>
      <c r="AQ96" s="121"/>
      <c r="AR96" s="34"/>
      <c r="AS96" s="34"/>
      <c r="AT96" s="34"/>
    </row>
    <row r="97" spans="1:47" x14ac:dyDescent="0.25">
      <c r="C97" s="33"/>
      <c r="D97" s="33"/>
      <c r="E97" s="33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121"/>
      <c r="Q97" s="34"/>
      <c r="R97" s="34"/>
      <c r="S97" s="34"/>
      <c r="T97" s="34"/>
      <c r="U97" s="121"/>
      <c r="V97" s="34"/>
      <c r="W97" s="34"/>
      <c r="X97" s="121"/>
      <c r="Y97" s="34"/>
      <c r="Z97" s="34"/>
      <c r="AA97" s="34"/>
      <c r="AB97" s="121"/>
      <c r="AC97" s="34"/>
      <c r="AD97" s="34"/>
      <c r="AE97" s="121"/>
      <c r="AF97" s="123"/>
      <c r="AG97" s="34"/>
      <c r="AH97" s="121"/>
      <c r="AI97" s="34"/>
      <c r="AJ97" s="34"/>
      <c r="AK97" s="121"/>
      <c r="AL97" s="123"/>
      <c r="AM97" s="34"/>
      <c r="AN97" s="121"/>
      <c r="AO97" s="34"/>
      <c r="AP97" s="34"/>
      <c r="AQ97" s="121"/>
      <c r="AR97" s="34"/>
      <c r="AS97" s="34"/>
      <c r="AT97" s="34"/>
    </row>
    <row r="98" spans="1:47" x14ac:dyDescent="0.25">
      <c r="C98" s="33"/>
      <c r="D98" s="33"/>
      <c r="E98" s="33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121"/>
      <c r="Q98" s="34"/>
      <c r="R98" s="34"/>
      <c r="S98" s="34"/>
      <c r="T98" s="34"/>
      <c r="U98" s="121"/>
      <c r="V98" s="34"/>
      <c r="W98" s="34"/>
      <c r="X98" s="121"/>
      <c r="Y98" s="34"/>
      <c r="Z98" s="34"/>
      <c r="AA98" s="34"/>
      <c r="AB98" s="121"/>
      <c r="AC98" s="34"/>
      <c r="AD98" s="34"/>
      <c r="AE98" s="121"/>
      <c r="AF98" s="123"/>
      <c r="AG98" s="34"/>
      <c r="AH98" s="121"/>
      <c r="AI98" s="34"/>
      <c r="AJ98" s="34"/>
      <c r="AK98" s="121"/>
      <c r="AL98" s="123"/>
      <c r="AM98" s="34"/>
      <c r="AN98" s="121"/>
      <c r="AO98" s="34"/>
      <c r="AP98" s="34"/>
      <c r="AQ98" s="121"/>
      <c r="AR98" s="34"/>
      <c r="AS98" s="34"/>
      <c r="AT98" s="34"/>
      <c r="AU98" s="78"/>
    </row>
    <row r="99" spans="1:47" x14ac:dyDescent="0.25">
      <c r="C99" s="33"/>
      <c r="D99" s="33"/>
      <c r="E99" s="33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121"/>
      <c r="Q99" s="34"/>
      <c r="R99" s="34"/>
      <c r="S99" s="34"/>
      <c r="T99" s="34"/>
      <c r="U99" s="121"/>
      <c r="V99" s="34"/>
      <c r="W99" s="34"/>
      <c r="X99" s="121"/>
      <c r="Y99" s="34"/>
      <c r="Z99" s="34"/>
      <c r="AA99" s="34"/>
      <c r="AB99" s="121"/>
      <c r="AC99" s="34"/>
      <c r="AD99" s="34"/>
      <c r="AE99" s="121"/>
      <c r="AF99" s="123"/>
      <c r="AG99" s="34"/>
      <c r="AH99" s="121"/>
      <c r="AI99" s="34"/>
      <c r="AJ99" s="34"/>
      <c r="AK99" s="121"/>
      <c r="AL99" s="123"/>
      <c r="AM99" s="34"/>
      <c r="AN99" s="121"/>
      <c r="AO99" s="34"/>
      <c r="AP99" s="34"/>
      <c r="AQ99" s="121"/>
      <c r="AR99" s="34"/>
      <c r="AS99" s="34"/>
      <c r="AT99" s="34"/>
    </row>
    <row r="100" spans="1:47" x14ac:dyDescent="0.25">
      <c r="C100" s="33"/>
      <c r="D100" s="33"/>
      <c r="E100" s="33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121"/>
      <c r="Q100" s="34"/>
      <c r="R100" s="34"/>
      <c r="S100" s="34"/>
      <c r="T100" s="34"/>
      <c r="U100" s="121"/>
      <c r="V100" s="34"/>
      <c r="W100" s="34"/>
      <c r="X100" s="121"/>
      <c r="Y100" s="34"/>
      <c r="Z100" s="34"/>
      <c r="AA100" s="34"/>
      <c r="AB100" s="121"/>
      <c r="AC100" s="34"/>
      <c r="AD100" s="34"/>
      <c r="AE100" s="121"/>
      <c r="AF100" s="123"/>
      <c r="AG100" s="34"/>
      <c r="AH100" s="121"/>
      <c r="AI100" s="34"/>
      <c r="AJ100" s="34"/>
      <c r="AK100" s="121"/>
      <c r="AL100" s="123"/>
      <c r="AM100" s="34"/>
      <c r="AN100" s="121"/>
      <c r="AO100" s="34"/>
      <c r="AP100" s="34"/>
      <c r="AQ100" s="121"/>
      <c r="AR100" s="34"/>
      <c r="AS100" s="34"/>
      <c r="AT100" s="34"/>
    </row>
    <row r="101" spans="1:47" x14ac:dyDescent="0.25">
      <c r="C101" s="33"/>
      <c r="D101" s="33"/>
      <c r="E101" s="33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121"/>
      <c r="Q101" s="34"/>
      <c r="R101" s="34"/>
      <c r="S101" s="34"/>
      <c r="T101" s="34"/>
      <c r="U101" s="121"/>
      <c r="V101" s="34"/>
      <c r="W101" s="34"/>
      <c r="X101" s="121"/>
      <c r="Y101" s="34"/>
      <c r="Z101" s="34"/>
      <c r="AA101" s="34"/>
      <c r="AB101" s="121"/>
      <c r="AC101" s="34"/>
      <c r="AD101" s="34"/>
      <c r="AE101" s="121"/>
      <c r="AF101" s="123"/>
      <c r="AG101" s="34"/>
      <c r="AH101" s="121"/>
      <c r="AI101" s="34"/>
      <c r="AJ101" s="34"/>
      <c r="AK101" s="121"/>
      <c r="AL101" s="123"/>
      <c r="AM101" s="34"/>
      <c r="AN101" s="121"/>
      <c r="AO101" s="34"/>
      <c r="AP101" s="34"/>
      <c r="AQ101" s="121"/>
      <c r="AR101" s="34"/>
      <c r="AS101" s="34"/>
      <c r="AT101" s="34"/>
    </row>
    <row r="102" spans="1:47" x14ac:dyDescent="0.25">
      <c r="C102" s="33"/>
      <c r="D102" s="33"/>
      <c r="E102" s="33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121"/>
      <c r="Q102" s="34"/>
      <c r="R102" s="34"/>
      <c r="S102" s="34"/>
      <c r="T102" s="34"/>
      <c r="U102" s="121"/>
      <c r="V102" s="34"/>
      <c r="W102" s="34"/>
      <c r="X102" s="121"/>
      <c r="Y102" s="34"/>
      <c r="Z102" s="34"/>
      <c r="AA102" s="34"/>
      <c r="AB102" s="121"/>
      <c r="AC102" s="34"/>
      <c r="AD102" s="34"/>
      <c r="AE102" s="121"/>
      <c r="AF102" s="123"/>
      <c r="AG102" s="34"/>
      <c r="AH102" s="121"/>
      <c r="AI102" s="34"/>
      <c r="AJ102" s="34"/>
      <c r="AK102" s="121"/>
      <c r="AL102" s="123"/>
      <c r="AM102" s="34"/>
      <c r="AN102" s="121"/>
      <c r="AO102" s="34"/>
      <c r="AP102" s="34"/>
      <c r="AQ102" s="121"/>
      <c r="AR102" s="34"/>
      <c r="AS102" s="34"/>
      <c r="AT102" s="34"/>
    </row>
    <row r="103" spans="1:47" x14ac:dyDescent="0.25">
      <c r="C103" s="33"/>
      <c r="D103" s="33"/>
      <c r="E103" s="33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121"/>
      <c r="Q103" s="34"/>
      <c r="R103" s="34"/>
      <c r="S103" s="34"/>
      <c r="T103" s="34"/>
      <c r="U103" s="121"/>
      <c r="V103" s="34"/>
      <c r="W103" s="34"/>
      <c r="X103" s="121"/>
      <c r="Y103" s="34"/>
      <c r="Z103" s="34"/>
      <c r="AA103" s="34"/>
      <c r="AB103" s="121"/>
      <c r="AD103" s="34"/>
      <c r="AE103" s="121"/>
      <c r="AG103" s="34"/>
      <c r="AH103" s="121"/>
      <c r="AJ103" s="34"/>
      <c r="AK103" s="121"/>
      <c r="AM103" s="34"/>
      <c r="AN103" s="121"/>
      <c r="AP103" s="34"/>
      <c r="AQ103" s="121"/>
      <c r="AT103" s="34"/>
    </row>
    <row r="104" spans="1:47" x14ac:dyDescent="0.25">
      <c r="C104" s="33"/>
      <c r="D104" s="33"/>
      <c r="E104" s="33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121"/>
      <c r="Q104" s="34"/>
      <c r="R104" s="34"/>
      <c r="S104" s="34"/>
      <c r="T104" s="34"/>
      <c r="U104" s="121"/>
      <c r="V104" s="34"/>
      <c r="W104" s="34"/>
      <c r="X104" s="121"/>
      <c r="Y104" s="34"/>
      <c r="Z104" s="34"/>
      <c r="AA104" s="34"/>
      <c r="AB104" s="121"/>
      <c r="AD104" s="34"/>
      <c r="AE104" s="121"/>
      <c r="AG104" s="34"/>
      <c r="AH104" s="121"/>
      <c r="AJ104" s="34"/>
      <c r="AK104" s="121"/>
      <c r="AM104" s="34"/>
      <c r="AN104" s="121"/>
      <c r="AP104" s="34"/>
      <c r="AQ104" s="121"/>
      <c r="AT104" s="34"/>
    </row>
    <row r="105" spans="1:47" x14ac:dyDescent="0.25">
      <c r="C105" s="33"/>
      <c r="D105" s="33"/>
      <c r="E105" s="33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121"/>
      <c r="Q105" s="34"/>
      <c r="R105" s="34"/>
      <c r="S105" s="34"/>
      <c r="T105" s="34"/>
      <c r="U105" s="121"/>
      <c r="V105" s="34"/>
      <c r="W105" s="34"/>
      <c r="X105" s="121"/>
      <c r="Y105" s="34"/>
      <c r="Z105" s="34"/>
      <c r="AA105" s="34"/>
      <c r="AB105" s="121"/>
      <c r="AD105" s="34"/>
      <c r="AE105" s="121"/>
      <c r="AG105" s="34"/>
      <c r="AH105" s="121"/>
      <c r="AJ105" s="34"/>
      <c r="AK105" s="121"/>
      <c r="AM105" s="34"/>
      <c r="AN105" s="121"/>
      <c r="AP105" s="34"/>
      <c r="AQ105" s="121"/>
      <c r="AT105" s="34"/>
    </row>
    <row r="106" spans="1:47" x14ac:dyDescent="0.25">
      <c r="C106" s="33"/>
      <c r="D106" s="33"/>
      <c r="E106" s="33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121"/>
      <c r="Q106" s="34"/>
      <c r="R106" s="34"/>
      <c r="S106" s="34"/>
      <c r="T106" s="34"/>
      <c r="U106" s="121"/>
      <c r="V106" s="34"/>
      <c r="W106" s="34"/>
      <c r="X106" s="121"/>
      <c r="Y106" s="34"/>
      <c r="Z106" s="34"/>
      <c r="AA106" s="34"/>
      <c r="AB106" s="121"/>
      <c r="AD106" s="34"/>
      <c r="AE106" s="121"/>
      <c r="AG106" s="34"/>
      <c r="AH106" s="121"/>
      <c r="AJ106" s="34"/>
      <c r="AK106" s="121"/>
      <c r="AM106" s="34"/>
      <c r="AN106" s="121"/>
      <c r="AP106" s="34"/>
      <c r="AQ106" s="121"/>
    </row>
    <row r="107" spans="1:47" x14ac:dyDescent="0.25">
      <c r="C107" s="33"/>
      <c r="D107" s="33"/>
      <c r="E107" s="33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121"/>
      <c r="Q107" s="34"/>
      <c r="R107" s="34"/>
      <c r="S107" s="34"/>
      <c r="T107" s="34"/>
      <c r="U107" s="121"/>
      <c r="V107" s="34"/>
      <c r="W107" s="34"/>
      <c r="X107" s="121"/>
      <c r="Y107" s="34"/>
      <c r="Z107" s="34"/>
      <c r="AA107" s="34"/>
      <c r="AB107" s="121"/>
      <c r="AD107" s="34"/>
      <c r="AE107" s="121"/>
      <c r="AG107" s="34"/>
      <c r="AH107" s="121"/>
      <c r="AJ107" s="34"/>
      <c r="AK107" s="121"/>
      <c r="AM107" s="34"/>
      <c r="AN107" s="121"/>
      <c r="AP107" s="34"/>
      <c r="AQ107" s="121"/>
    </row>
    <row r="108" spans="1:47" x14ac:dyDescent="0.25">
      <c r="C108" s="33"/>
      <c r="D108" s="33"/>
      <c r="E108" s="33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121"/>
      <c r="Q108" s="34"/>
      <c r="R108" s="34"/>
      <c r="S108" s="34"/>
      <c r="T108" s="34"/>
      <c r="U108" s="121"/>
      <c r="V108" s="34"/>
      <c r="W108" s="34"/>
      <c r="X108" s="121"/>
      <c r="Y108" s="34"/>
      <c r="Z108" s="34"/>
      <c r="AA108" s="34"/>
      <c r="AB108" s="121"/>
      <c r="AD108" s="34"/>
      <c r="AE108" s="121"/>
      <c r="AG108" s="34"/>
      <c r="AH108" s="121"/>
      <c r="AJ108" s="34"/>
      <c r="AK108" s="121"/>
      <c r="AM108" s="34"/>
      <c r="AN108" s="121"/>
      <c r="AP108" s="34"/>
      <c r="AQ108" s="121"/>
    </row>
    <row r="109" spans="1:47" x14ac:dyDescent="0.25">
      <c r="C109" s="33"/>
      <c r="D109" s="33"/>
      <c r="E109" s="33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121"/>
      <c r="Q109" s="34"/>
      <c r="R109" s="34"/>
      <c r="S109" s="34"/>
      <c r="T109" s="34"/>
      <c r="U109" s="121"/>
      <c r="V109" s="34"/>
      <c r="W109" s="34"/>
      <c r="X109" s="121"/>
      <c r="Y109" s="34"/>
      <c r="Z109" s="34"/>
      <c r="AA109" s="34"/>
      <c r="AB109" s="121"/>
      <c r="AD109" s="34"/>
      <c r="AE109" s="121"/>
      <c r="AG109" s="34"/>
      <c r="AH109" s="121"/>
      <c r="AJ109" s="34"/>
      <c r="AK109" s="121"/>
      <c r="AM109" s="34"/>
      <c r="AN109" s="121"/>
      <c r="AP109" s="34"/>
      <c r="AQ109" s="121"/>
    </row>
    <row r="110" spans="1:47" x14ac:dyDescent="0.25">
      <c r="C110" s="33"/>
      <c r="D110" s="33"/>
      <c r="E110" s="33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121"/>
      <c r="Q110" s="34"/>
      <c r="R110" s="34"/>
      <c r="S110" s="34"/>
      <c r="T110" s="34"/>
      <c r="U110" s="121"/>
      <c r="V110" s="34"/>
      <c r="W110" s="34"/>
      <c r="X110" s="121"/>
      <c r="Y110" s="34"/>
      <c r="Z110" s="34"/>
      <c r="AA110" s="34"/>
      <c r="AB110" s="121"/>
      <c r="AD110" s="34"/>
      <c r="AE110" s="121"/>
      <c r="AG110" s="34"/>
      <c r="AH110" s="121"/>
      <c r="AJ110" s="34"/>
      <c r="AK110" s="121"/>
      <c r="AM110" s="34"/>
      <c r="AN110" s="121"/>
      <c r="AP110" s="34"/>
      <c r="AQ110" s="121"/>
    </row>
    <row r="111" spans="1:47" x14ac:dyDescent="0.25">
      <c r="A111" s="78"/>
      <c r="B111" s="78"/>
      <c r="C111" s="33"/>
      <c r="D111" s="33"/>
      <c r="E111" s="33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121"/>
      <c r="Q111" s="34"/>
      <c r="R111" s="34"/>
      <c r="S111" s="34"/>
      <c r="T111" s="34"/>
      <c r="U111" s="121"/>
      <c r="V111" s="34"/>
      <c r="W111" s="34"/>
      <c r="X111" s="121"/>
      <c r="Y111" s="34"/>
      <c r="Z111" s="34"/>
      <c r="AA111" s="34"/>
      <c r="AB111" s="121"/>
      <c r="AD111" s="34"/>
      <c r="AE111" s="121"/>
      <c r="AG111" s="34"/>
      <c r="AH111" s="121"/>
      <c r="AJ111" s="34"/>
      <c r="AK111" s="121"/>
      <c r="AM111" s="34"/>
      <c r="AN111" s="121"/>
      <c r="AP111" s="34"/>
      <c r="AQ111" s="121"/>
    </row>
    <row r="112" spans="1:47" x14ac:dyDescent="0.25">
      <c r="C112" s="33"/>
      <c r="D112" s="33"/>
      <c r="E112" s="33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121"/>
      <c r="Q112" s="34"/>
      <c r="R112" s="34"/>
      <c r="S112" s="34"/>
      <c r="T112" s="34"/>
      <c r="U112" s="121"/>
      <c r="V112" s="34"/>
      <c r="W112" s="34"/>
      <c r="X112" s="121"/>
      <c r="Y112" s="34"/>
      <c r="Z112" s="34"/>
      <c r="AA112" s="34"/>
      <c r="AB112" s="121"/>
      <c r="AD112" s="34"/>
      <c r="AE112" s="121"/>
      <c r="AG112" s="34"/>
      <c r="AH112" s="121"/>
      <c r="AJ112" s="34"/>
      <c r="AK112" s="121"/>
      <c r="AM112" s="34"/>
      <c r="AN112" s="121"/>
      <c r="AP112" s="34"/>
      <c r="AQ112" s="121"/>
    </row>
    <row r="113" spans="1:48" x14ac:dyDescent="0.25">
      <c r="C113" s="33"/>
      <c r="D113" s="33"/>
      <c r="E113" s="33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121"/>
      <c r="Q113" s="34"/>
      <c r="R113" s="34"/>
      <c r="S113" s="34"/>
      <c r="T113" s="34"/>
      <c r="U113" s="121"/>
      <c r="V113" s="34"/>
      <c r="W113" s="34"/>
      <c r="X113" s="121"/>
      <c r="Y113" s="34"/>
      <c r="Z113" s="34"/>
      <c r="AA113" s="34"/>
      <c r="AB113" s="121"/>
      <c r="AD113" s="34"/>
      <c r="AE113" s="121"/>
      <c r="AG113" s="34"/>
      <c r="AH113" s="121"/>
      <c r="AJ113" s="34"/>
      <c r="AK113" s="121"/>
      <c r="AM113" s="34"/>
      <c r="AN113" s="121"/>
      <c r="AP113" s="34"/>
      <c r="AQ113" s="121"/>
    </row>
    <row r="114" spans="1:48" s="78" customFormat="1" x14ac:dyDescent="0.25">
      <c r="A114" s="32"/>
      <c r="B114" s="32"/>
      <c r="C114" s="33"/>
      <c r="D114" s="33"/>
      <c r="E114" s="33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121"/>
      <c r="Q114" s="34"/>
      <c r="R114" s="34"/>
      <c r="S114" s="34"/>
      <c r="T114" s="34"/>
      <c r="U114" s="121"/>
      <c r="V114" s="34"/>
      <c r="W114" s="34"/>
      <c r="X114" s="121"/>
      <c r="Y114" s="34"/>
      <c r="Z114" s="34"/>
      <c r="AA114" s="34"/>
      <c r="AB114" s="121"/>
      <c r="AC114" s="32"/>
      <c r="AD114" s="34"/>
      <c r="AE114" s="121"/>
      <c r="AF114" s="118"/>
      <c r="AG114" s="34"/>
      <c r="AH114" s="121"/>
      <c r="AI114" s="32"/>
      <c r="AJ114" s="34"/>
      <c r="AK114" s="121"/>
      <c r="AL114" s="118"/>
      <c r="AM114" s="34"/>
      <c r="AN114" s="121"/>
      <c r="AO114" s="32"/>
      <c r="AP114" s="34"/>
      <c r="AQ114" s="121"/>
      <c r="AR114" s="32"/>
      <c r="AS114" s="32"/>
      <c r="AT114" s="32"/>
      <c r="AU114" s="32"/>
      <c r="AV114" s="32"/>
    </row>
    <row r="115" spans="1:48" x14ac:dyDescent="0.25">
      <c r="C115" s="33"/>
      <c r="D115" s="33"/>
      <c r="E115" s="33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121"/>
      <c r="Q115" s="34"/>
      <c r="R115" s="34"/>
      <c r="S115" s="34"/>
      <c r="T115" s="34"/>
      <c r="U115" s="121"/>
      <c r="V115" s="34"/>
      <c r="W115" s="34"/>
      <c r="X115" s="121"/>
      <c r="Y115" s="34"/>
      <c r="Z115" s="34"/>
      <c r="AA115" s="34"/>
      <c r="AB115" s="121"/>
      <c r="AD115" s="34"/>
      <c r="AE115" s="121"/>
      <c r="AG115" s="34"/>
      <c r="AH115" s="121"/>
      <c r="AJ115" s="34"/>
      <c r="AK115" s="121"/>
      <c r="AM115" s="34"/>
      <c r="AN115" s="121"/>
      <c r="AP115" s="34"/>
      <c r="AQ115" s="121"/>
    </row>
    <row r="116" spans="1:48" x14ac:dyDescent="0.25">
      <c r="C116" s="33"/>
      <c r="D116" s="33"/>
      <c r="E116" s="33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121"/>
      <c r="Q116" s="34"/>
      <c r="R116" s="34"/>
      <c r="S116" s="34"/>
      <c r="T116" s="34"/>
      <c r="U116" s="121"/>
      <c r="V116" s="34"/>
      <c r="W116" s="34"/>
      <c r="X116" s="121"/>
      <c r="Y116" s="34"/>
      <c r="Z116" s="34"/>
      <c r="AA116" s="34"/>
      <c r="AB116" s="121"/>
      <c r="AD116" s="34"/>
      <c r="AE116" s="121"/>
      <c r="AG116" s="34"/>
      <c r="AH116" s="121"/>
      <c r="AJ116" s="34"/>
      <c r="AK116" s="121"/>
      <c r="AM116" s="34"/>
      <c r="AN116" s="121"/>
      <c r="AP116" s="34"/>
      <c r="AQ116" s="121"/>
    </row>
    <row r="117" spans="1:48" x14ac:dyDescent="0.25">
      <c r="C117" s="33"/>
      <c r="D117" s="33"/>
      <c r="E117" s="33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121"/>
      <c r="Q117" s="34"/>
      <c r="R117" s="34"/>
      <c r="S117" s="34"/>
      <c r="T117" s="34"/>
      <c r="U117" s="121"/>
      <c r="V117" s="34"/>
      <c r="W117" s="34"/>
      <c r="X117" s="121"/>
      <c r="Y117" s="34"/>
      <c r="Z117" s="34"/>
      <c r="AA117" s="34"/>
      <c r="AB117" s="121"/>
      <c r="AD117" s="34"/>
      <c r="AE117" s="121"/>
      <c r="AG117" s="34"/>
      <c r="AH117" s="121"/>
      <c r="AJ117" s="34"/>
      <c r="AK117" s="121"/>
      <c r="AM117" s="34"/>
      <c r="AN117" s="121"/>
      <c r="AP117" s="34"/>
      <c r="AQ117" s="121"/>
    </row>
    <row r="118" spans="1:48" x14ac:dyDescent="0.25">
      <c r="C118" s="33"/>
      <c r="D118" s="33"/>
      <c r="E118" s="33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121"/>
      <c r="Q118" s="34"/>
      <c r="R118" s="34"/>
      <c r="S118" s="34"/>
      <c r="T118" s="34"/>
      <c r="U118" s="121"/>
      <c r="V118" s="34"/>
      <c r="W118" s="34"/>
      <c r="X118" s="121"/>
      <c r="Y118" s="34"/>
      <c r="Z118" s="34"/>
      <c r="AA118" s="34"/>
      <c r="AB118" s="121"/>
      <c r="AD118" s="34"/>
      <c r="AE118" s="121"/>
      <c r="AG118" s="34"/>
      <c r="AH118" s="121"/>
      <c r="AJ118" s="34"/>
      <c r="AK118" s="121"/>
      <c r="AM118" s="34"/>
      <c r="AN118" s="121"/>
      <c r="AP118" s="34"/>
      <c r="AQ118" s="121"/>
    </row>
    <row r="119" spans="1:48" x14ac:dyDescent="0.25">
      <c r="C119" s="33"/>
      <c r="D119" s="33"/>
      <c r="E119" s="33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121"/>
      <c r="Q119" s="34"/>
      <c r="R119" s="34"/>
      <c r="S119" s="34"/>
      <c r="T119" s="34"/>
      <c r="U119" s="121"/>
      <c r="V119" s="34"/>
      <c r="W119" s="34"/>
      <c r="X119" s="121"/>
      <c r="Y119" s="34"/>
      <c r="Z119" s="34"/>
      <c r="AA119" s="34"/>
      <c r="AB119" s="121"/>
      <c r="AD119" s="34"/>
      <c r="AE119" s="121"/>
      <c r="AG119" s="34"/>
      <c r="AH119" s="121"/>
      <c r="AJ119" s="34"/>
      <c r="AK119" s="121"/>
      <c r="AM119" s="34"/>
      <c r="AN119" s="121"/>
      <c r="AP119" s="34"/>
      <c r="AQ119" s="121"/>
    </row>
    <row r="120" spans="1:48" x14ac:dyDescent="0.25">
      <c r="C120" s="33"/>
      <c r="D120" s="33"/>
      <c r="E120" s="33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121"/>
      <c r="Q120" s="34"/>
      <c r="R120" s="34"/>
      <c r="S120" s="34"/>
      <c r="T120" s="34"/>
      <c r="U120" s="121"/>
      <c r="V120" s="34"/>
      <c r="W120" s="34"/>
      <c r="X120" s="121"/>
      <c r="Y120" s="34"/>
      <c r="Z120" s="34"/>
      <c r="AA120" s="34"/>
      <c r="AB120" s="121"/>
      <c r="AD120" s="34"/>
      <c r="AE120" s="121"/>
      <c r="AG120" s="34"/>
      <c r="AH120" s="121"/>
      <c r="AJ120" s="34"/>
      <c r="AK120" s="121"/>
      <c r="AM120" s="34"/>
      <c r="AN120" s="121"/>
      <c r="AP120" s="34"/>
      <c r="AQ120" s="121"/>
    </row>
    <row r="121" spans="1:48" x14ac:dyDescent="0.25">
      <c r="C121" s="33"/>
      <c r="D121" s="33"/>
      <c r="E121" s="33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121"/>
      <c r="Q121" s="34"/>
      <c r="R121" s="34"/>
      <c r="S121" s="34"/>
      <c r="T121" s="34"/>
      <c r="U121" s="121"/>
      <c r="V121" s="34"/>
      <c r="W121" s="34"/>
      <c r="X121" s="121"/>
      <c r="Y121" s="34"/>
      <c r="Z121" s="34"/>
      <c r="AA121" s="34"/>
      <c r="AB121" s="121"/>
      <c r="AD121" s="34"/>
      <c r="AE121" s="121"/>
      <c r="AG121" s="34"/>
      <c r="AH121" s="121"/>
      <c r="AJ121" s="34"/>
      <c r="AK121" s="121"/>
      <c r="AM121" s="34"/>
      <c r="AN121" s="121"/>
      <c r="AP121" s="34"/>
      <c r="AQ121" s="121"/>
    </row>
    <row r="122" spans="1:48" x14ac:dyDescent="0.25">
      <c r="C122" s="33"/>
      <c r="D122" s="33"/>
      <c r="E122" s="33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121"/>
      <c r="Q122" s="34"/>
      <c r="R122" s="34"/>
      <c r="S122" s="34"/>
      <c r="T122" s="34"/>
      <c r="U122" s="121"/>
      <c r="V122" s="34"/>
      <c r="W122" s="34"/>
      <c r="X122" s="121"/>
      <c r="Y122" s="34"/>
      <c r="Z122" s="34"/>
      <c r="AA122" s="34"/>
      <c r="AB122" s="121"/>
      <c r="AD122" s="34"/>
      <c r="AE122" s="121"/>
      <c r="AG122" s="34"/>
      <c r="AH122" s="121"/>
      <c r="AJ122" s="34"/>
      <c r="AK122" s="121"/>
      <c r="AM122" s="34"/>
      <c r="AN122" s="121"/>
      <c r="AP122" s="34"/>
      <c r="AQ122" s="121"/>
    </row>
    <row r="123" spans="1:48" x14ac:dyDescent="0.25">
      <c r="C123" s="33"/>
      <c r="D123" s="33"/>
      <c r="E123" s="33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121"/>
      <c r="Q123" s="34"/>
      <c r="R123" s="34"/>
      <c r="S123" s="34"/>
      <c r="T123" s="34"/>
      <c r="U123" s="121"/>
      <c r="V123" s="34"/>
      <c r="W123" s="34"/>
      <c r="X123" s="121"/>
      <c r="Y123" s="34"/>
      <c r="Z123" s="34"/>
      <c r="AA123" s="34"/>
      <c r="AB123" s="121"/>
      <c r="AD123" s="34"/>
      <c r="AE123" s="121"/>
      <c r="AG123" s="34"/>
      <c r="AH123" s="121"/>
      <c r="AJ123" s="34"/>
      <c r="AK123" s="121"/>
      <c r="AM123" s="34"/>
      <c r="AN123" s="121"/>
      <c r="AP123" s="34"/>
      <c r="AQ123" s="121"/>
    </row>
    <row r="124" spans="1:48" x14ac:dyDescent="0.25">
      <c r="C124" s="33"/>
      <c r="D124" s="33"/>
      <c r="E124" s="33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121"/>
      <c r="Q124" s="34"/>
      <c r="R124" s="34"/>
      <c r="S124" s="34"/>
      <c r="T124" s="34"/>
      <c r="U124" s="121"/>
      <c r="V124" s="34"/>
      <c r="W124" s="34"/>
      <c r="X124" s="121"/>
      <c r="Y124" s="34"/>
      <c r="Z124" s="34"/>
      <c r="AA124" s="34"/>
      <c r="AB124" s="121"/>
      <c r="AD124" s="34"/>
      <c r="AE124" s="121"/>
      <c r="AG124" s="34"/>
      <c r="AH124" s="121"/>
      <c r="AJ124" s="34"/>
      <c r="AK124" s="121"/>
      <c r="AM124" s="34"/>
      <c r="AN124" s="121"/>
      <c r="AP124" s="34"/>
      <c r="AQ124" s="121"/>
    </row>
    <row r="125" spans="1:48" x14ac:dyDescent="0.25">
      <c r="C125" s="33"/>
      <c r="D125" s="33"/>
      <c r="E125" s="33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121"/>
      <c r="Q125" s="34"/>
      <c r="R125" s="34"/>
      <c r="S125" s="34"/>
      <c r="T125" s="34"/>
      <c r="U125" s="121"/>
      <c r="V125" s="34"/>
      <c r="W125" s="34"/>
      <c r="X125" s="121"/>
      <c r="Y125" s="34"/>
      <c r="Z125" s="34"/>
      <c r="AA125" s="34"/>
      <c r="AB125" s="121"/>
      <c r="AD125" s="34"/>
      <c r="AE125" s="121"/>
      <c r="AG125" s="34"/>
      <c r="AH125" s="121"/>
      <c r="AJ125" s="34"/>
      <c r="AK125" s="121"/>
      <c r="AM125" s="34"/>
      <c r="AN125" s="121"/>
      <c r="AP125" s="34"/>
      <c r="AQ125" s="121"/>
    </row>
    <row r="126" spans="1:48" x14ac:dyDescent="0.25">
      <c r="C126" s="33"/>
      <c r="D126" s="33"/>
      <c r="E126" s="33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121"/>
      <c r="Q126" s="34"/>
      <c r="R126" s="34"/>
      <c r="S126" s="34"/>
      <c r="T126" s="34"/>
      <c r="U126" s="121"/>
      <c r="V126" s="34"/>
      <c r="W126" s="34"/>
      <c r="X126" s="121"/>
      <c r="Y126" s="34"/>
      <c r="Z126" s="34"/>
      <c r="AA126" s="34"/>
      <c r="AB126" s="121"/>
      <c r="AD126" s="34"/>
      <c r="AE126" s="121"/>
      <c r="AG126" s="34"/>
      <c r="AH126" s="121"/>
      <c r="AJ126" s="34"/>
      <c r="AK126" s="121"/>
      <c r="AM126" s="34"/>
      <c r="AN126" s="121"/>
      <c r="AP126" s="34"/>
      <c r="AQ126" s="121"/>
    </row>
    <row r="127" spans="1:48" x14ac:dyDescent="0.25">
      <c r="C127" s="33"/>
      <c r="D127" s="33"/>
      <c r="E127" s="33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121"/>
      <c r="Q127" s="34"/>
      <c r="R127" s="34"/>
      <c r="S127" s="34"/>
      <c r="T127" s="34"/>
      <c r="U127" s="121"/>
      <c r="V127" s="34"/>
      <c r="W127" s="34"/>
      <c r="X127" s="121"/>
      <c r="Y127" s="34"/>
      <c r="Z127" s="34"/>
      <c r="AA127" s="34"/>
      <c r="AB127" s="121"/>
      <c r="AD127" s="34"/>
      <c r="AE127" s="121"/>
      <c r="AG127" s="34"/>
      <c r="AH127" s="121"/>
      <c r="AJ127" s="34"/>
      <c r="AK127" s="121"/>
      <c r="AM127" s="34"/>
      <c r="AN127" s="121"/>
      <c r="AP127" s="34"/>
      <c r="AQ127" s="121"/>
    </row>
    <row r="128" spans="1:48" x14ac:dyDescent="0.25">
      <c r="C128" s="33"/>
      <c r="D128" s="33"/>
      <c r="E128" s="33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121"/>
      <c r="Q128" s="34"/>
      <c r="R128" s="34"/>
      <c r="S128" s="34"/>
      <c r="T128" s="34"/>
      <c r="U128" s="121"/>
      <c r="V128" s="34"/>
      <c r="W128" s="34"/>
      <c r="X128" s="121"/>
      <c r="Y128" s="34"/>
      <c r="Z128" s="34"/>
      <c r="AA128" s="34"/>
      <c r="AB128" s="121"/>
      <c r="AD128" s="34"/>
      <c r="AE128" s="121"/>
      <c r="AG128" s="34"/>
      <c r="AH128" s="121"/>
      <c r="AJ128" s="34"/>
      <c r="AK128" s="121"/>
      <c r="AM128" s="34"/>
      <c r="AN128" s="121"/>
      <c r="AP128" s="34"/>
      <c r="AQ128" s="121"/>
    </row>
    <row r="129" spans="3:43" x14ac:dyDescent="0.25">
      <c r="C129" s="33"/>
      <c r="D129" s="33"/>
      <c r="E129" s="33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121"/>
      <c r="Q129" s="34"/>
      <c r="R129" s="34"/>
      <c r="S129" s="34"/>
      <c r="T129" s="34"/>
      <c r="U129" s="121"/>
      <c r="V129" s="34"/>
      <c r="W129" s="34"/>
      <c r="X129" s="121"/>
      <c r="Y129" s="34"/>
      <c r="Z129" s="34"/>
      <c r="AA129" s="34"/>
      <c r="AB129" s="121"/>
      <c r="AD129" s="34"/>
      <c r="AE129" s="121"/>
      <c r="AG129" s="34"/>
      <c r="AH129" s="121"/>
      <c r="AJ129" s="34"/>
      <c r="AK129" s="121"/>
      <c r="AM129" s="34"/>
      <c r="AN129" s="121"/>
      <c r="AP129" s="34"/>
      <c r="AQ129" s="121"/>
    </row>
    <row r="130" spans="3:43" x14ac:dyDescent="0.25">
      <c r="C130" s="33"/>
      <c r="D130" s="33"/>
      <c r="E130" s="33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121"/>
      <c r="Q130" s="34"/>
      <c r="R130" s="34"/>
      <c r="S130" s="34"/>
      <c r="T130" s="34"/>
      <c r="U130" s="121"/>
      <c r="V130" s="34"/>
      <c r="W130" s="34"/>
      <c r="X130" s="121"/>
      <c r="Y130" s="34"/>
      <c r="Z130" s="34"/>
      <c r="AA130" s="34"/>
      <c r="AB130" s="121"/>
      <c r="AD130" s="34"/>
      <c r="AE130" s="121"/>
      <c r="AG130" s="34"/>
      <c r="AH130" s="121"/>
      <c r="AJ130" s="34"/>
      <c r="AK130" s="121"/>
      <c r="AM130" s="34"/>
      <c r="AN130" s="121"/>
      <c r="AP130" s="34"/>
      <c r="AQ130" s="121"/>
    </row>
    <row r="131" spans="3:43" x14ac:dyDescent="0.25">
      <c r="C131" s="33"/>
      <c r="D131" s="33"/>
      <c r="E131" s="33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121"/>
      <c r="Q131" s="34"/>
      <c r="R131" s="34"/>
      <c r="S131" s="34"/>
      <c r="T131" s="34"/>
      <c r="U131" s="121"/>
      <c r="V131" s="34"/>
      <c r="W131" s="34"/>
      <c r="X131" s="121"/>
      <c r="Y131" s="34"/>
      <c r="Z131" s="34"/>
      <c r="AA131" s="34"/>
      <c r="AB131" s="121"/>
      <c r="AD131" s="34"/>
      <c r="AE131" s="121"/>
      <c r="AG131" s="34"/>
      <c r="AH131" s="121"/>
      <c r="AJ131" s="34"/>
      <c r="AK131" s="121"/>
      <c r="AM131" s="34"/>
      <c r="AN131" s="121"/>
      <c r="AP131" s="34"/>
      <c r="AQ131" s="121"/>
    </row>
    <row r="132" spans="3:43" x14ac:dyDescent="0.25">
      <c r="C132" s="33"/>
      <c r="D132" s="33"/>
      <c r="E132" s="33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121"/>
      <c r="Q132" s="34"/>
      <c r="R132" s="34"/>
      <c r="S132" s="34"/>
      <c r="T132" s="34"/>
      <c r="U132" s="121"/>
      <c r="V132" s="34"/>
      <c r="W132" s="34"/>
      <c r="X132" s="121"/>
      <c r="Y132" s="34"/>
      <c r="Z132" s="34"/>
      <c r="AA132" s="34"/>
      <c r="AB132" s="121"/>
      <c r="AD132" s="34"/>
      <c r="AE132" s="121"/>
      <c r="AG132" s="34"/>
      <c r="AH132" s="121"/>
      <c r="AJ132" s="34"/>
      <c r="AK132" s="121"/>
      <c r="AM132" s="34"/>
      <c r="AN132" s="121"/>
      <c r="AP132" s="34"/>
      <c r="AQ132" s="121"/>
    </row>
    <row r="133" spans="3:43" x14ac:dyDescent="0.25">
      <c r="C133" s="33"/>
      <c r="D133" s="33"/>
      <c r="E133" s="33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121"/>
      <c r="Q133" s="34"/>
      <c r="R133" s="34"/>
      <c r="S133" s="34"/>
      <c r="T133" s="34"/>
      <c r="U133" s="121"/>
      <c r="V133" s="34"/>
      <c r="W133" s="34"/>
      <c r="X133" s="121"/>
      <c r="Y133" s="34"/>
      <c r="Z133" s="34"/>
      <c r="AA133" s="34"/>
      <c r="AB133" s="121"/>
      <c r="AD133" s="34"/>
      <c r="AE133" s="121"/>
      <c r="AG133" s="34"/>
      <c r="AH133" s="121"/>
      <c r="AJ133" s="34"/>
      <c r="AK133" s="121"/>
      <c r="AM133" s="34"/>
      <c r="AN133" s="121"/>
      <c r="AP133" s="34"/>
      <c r="AQ133" s="121"/>
    </row>
    <row r="134" spans="3:43" x14ac:dyDescent="0.25">
      <c r="C134" s="33"/>
      <c r="D134" s="33"/>
      <c r="E134" s="33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121"/>
      <c r="Q134" s="34"/>
      <c r="R134" s="34"/>
      <c r="S134" s="34"/>
      <c r="T134" s="34"/>
      <c r="U134" s="121"/>
      <c r="V134" s="34"/>
      <c r="W134" s="34"/>
      <c r="X134" s="121"/>
      <c r="Y134" s="34"/>
      <c r="Z134" s="34"/>
      <c r="AA134" s="34"/>
      <c r="AB134" s="121"/>
      <c r="AD134" s="34"/>
      <c r="AE134" s="121"/>
      <c r="AG134" s="34"/>
      <c r="AH134" s="121"/>
      <c r="AJ134" s="34"/>
      <c r="AK134" s="121"/>
      <c r="AM134" s="34"/>
      <c r="AN134" s="121"/>
      <c r="AP134" s="34"/>
      <c r="AQ134" s="121"/>
    </row>
    <row r="135" spans="3:43" x14ac:dyDescent="0.25">
      <c r="C135" s="33"/>
      <c r="D135" s="33"/>
      <c r="E135" s="33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121"/>
      <c r="Q135" s="34"/>
      <c r="R135" s="34"/>
      <c r="S135" s="34"/>
      <c r="T135" s="34"/>
      <c r="U135" s="121"/>
      <c r="V135" s="34"/>
      <c r="W135" s="34"/>
      <c r="X135" s="121"/>
      <c r="Y135" s="34"/>
      <c r="Z135" s="34"/>
      <c r="AA135" s="34"/>
      <c r="AB135" s="121"/>
      <c r="AD135" s="34"/>
      <c r="AE135" s="121"/>
      <c r="AG135" s="34"/>
      <c r="AH135" s="121"/>
      <c r="AJ135" s="34"/>
      <c r="AK135" s="121"/>
      <c r="AM135" s="34"/>
      <c r="AN135" s="121"/>
      <c r="AP135" s="34"/>
      <c r="AQ135" s="121"/>
    </row>
    <row r="136" spans="3:43" x14ac:dyDescent="0.25">
      <c r="C136" s="33"/>
      <c r="D136" s="33"/>
      <c r="E136" s="33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121"/>
      <c r="Q136" s="34"/>
      <c r="R136" s="34"/>
      <c r="S136" s="34"/>
      <c r="T136" s="34"/>
      <c r="U136" s="121"/>
      <c r="V136" s="34"/>
      <c r="W136" s="34"/>
      <c r="X136" s="121"/>
      <c r="Y136" s="34"/>
      <c r="Z136" s="34"/>
      <c r="AA136" s="34"/>
      <c r="AB136" s="121"/>
      <c r="AD136" s="34"/>
      <c r="AE136" s="121"/>
      <c r="AG136" s="34"/>
      <c r="AH136" s="121"/>
      <c r="AJ136" s="34"/>
      <c r="AK136" s="121"/>
      <c r="AM136" s="34"/>
      <c r="AN136" s="121"/>
      <c r="AP136" s="34"/>
      <c r="AQ136" s="121"/>
    </row>
    <row r="137" spans="3:43" x14ac:dyDescent="0.25">
      <c r="C137" s="33"/>
      <c r="D137" s="33"/>
      <c r="E137" s="33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121"/>
      <c r="Q137" s="34"/>
      <c r="R137" s="34"/>
      <c r="S137" s="34"/>
      <c r="T137" s="34"/>
      <c r="U137" s="121"/>
      <c r="V137" s="34"/>
      <c r="W137" s="34"/>
      <c r="X137" s="121"/>
      <c r="Y137" s="34"/>
      <c r="Z137" s="34"/>
      <c r="AA137" s="34"/>
      <c r="AB137" s="121"/>
      <c r="AD137" s="34"/>
      <c r="AE137" s="121"/>
      <c r="AG137" s="34"/>
      <c r="AH137" s="121"/>
      <c r="AJ137" s="34"/>
      <c r="AK137" s="121"/>
      <c r="AM137" s="34"/>
      <c r="AN137" s="121"/>
      <c r="AP137" s="34"/>
      <c r="AQ137" s="121"/>
    </row>
    <row r="138" spans="3:43" x14ac:dyDescent="0.25">
      <c r="C138" s="33"/>
      <c r="D138" s="33"/>
      <c r="E138" s="33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121"/>
      <c r="Q138" s="34"/>
      <c r="R138" s="34"/>
      <c r="S138" s="34"/>
      <c r="T138" s="34"/>
      <c r="U138" s="121"/>
      <c r="V138" s="34"/>
      <c r="W138" s="34"/>
      <c r="X138" s="121"/>
      <c r="Y138" s="34"/>
      <c r="Z138" s="34"/>
      <c r="AA138" s="34"/>
      <c r="AB138" s="121"/>
      <c r="AD138" s="34"/>
      <c r="AE138" s="121"/>
      <c r="AG138" s="34"/>
      <c r="AH138" s="121"/>
      <c r="AJ138" s="34"/>
      <c r="AK138" s="121"/>
      <c r="AM138" s="34"/>
      <c r="AN138" s="121"/>
      <c r="AP138" s="34"/>
      <c r="AQ138" s="121"/>
    </row>
    <row r="139" spans="3:43" x14ac:dyDescent="0.25">
      <c r="C139" s="33"/>
      <c r="D139" s="33"/>
      <c r="E139" s="33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121"/>
      <c r="Q139" s="34"/>
      <c r="R139" s="34"/>
      <c r="S139" s="34"/>
      <c r="T139" s="34"/>
      <c r="U139" s="121"/>
      <c r="V139" s="34"/>
      <c r="W139" s="34"/>
      <c r="X139" s="121"/>
      <c r="Y139" s="34"/>
      <c r="Z139" s="34"/>
      <c r="AA139" s="34"/>
      <c r="AB139" s="121"/>
      <c r="AD139" s="34"/>
      <c r="AE139" s="121"/>
      <c r="AG139" s="34"/>
      <c r="AH139" s="121"/>
      <c r="AJ139" s="34"/>
      <c r="AK139" s="121"/>
      <c r="AM139" s="34"/>
      <c r="AN139" s="121"/>
      <c r="AP139" s="34"/>
      <c r="AQ139" s="121"/>
    </row>
    <row r="140" spans="3:43" x14ac:dyDescent="0.25">
      <c r="C140" s="33"/>
      <c r="D140" s="33"/>
      <c r="E140" s="33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121"/>
      <c r="Q140" s="34"/>
      <c r="R140" s="34"/>
      <c r="S140" s="34"/>
      <c r="T140" s="34"/>
      <c r="U140" s="121"/>
      <c r="V140" s="34"/>
      <c r="W140" s="34"/>
      <c r="X140" s="121"/>
      <c r="Y140" s="34"/>
      <c r="Z140" s="34"/>
      <c r="AA140" s="34"/>
      <c r="AB140" s="121"/>
      <c r="AD140" s="34"/>
      <c r="AE140" s="121"/>
      <c r="AG140" s="34"/>
      <c r="AH140" s="121"/>
      <c r="AJ140" s="34"/>
      <c r="AK140" s="121"/>
      <c r="AM140" s="34"/>
      <c r="AN140" s="121"/>
      <c r="AP140" s="34"/>
      <c r="AQ140" s="121"/>
    </row>
    <row r="141" spans="3:43" x14ac:dyDescent="0.25">
      <c r="C141" s="33"/>
      <c r="D141" s="33"/>
      <c r="E141" s="33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121"/>
      <c r="Q141" s="34"/>
      <c r="R141" s="34"/>
      <c r="S141" s="34"/>
      <c r="T141" s="34"/>
      <c r="U141" s="121"/>
      <c r="V141" s="34"/>
      <c r="W141" s="34"/>
      <c r="X141" s="121"/>
      <c r="Y141" s="34"/>
      <c r="Z141" s="34"/>
      <c r="AA141" s="34"/>
      <c r="AB141" s="121"/>
      <c r="AD141" s="34"/>
      <c r="AE141" s="121"/>
      <c r="AG141" s="34"/>
      <c r="AH141" s="121"/>
      <c r="AJ141" s="34"/>
      <c r="AK141" s="121"/>
      <c r="AM141" s="34"/>
      <c r="AN141" s="121"/>
      <c r="AP141" s="34"/>
      <c r="AQ141" s="121"/>
    </row>
    <row r="142" spans="3:43" x14ac:dyDescent="0.25">
      <c r="C142" s="33"/>
      <c r="D142" s="33"/>
      <c r="E142" s="33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121"/>
      <c r="Q142" s="34"/>
      <c r="R142" s="34"/>
      <c r="S142" s="34"/>
      <c r="T142" s="34"/>
      <c r="U142" s="121"/>
      <c r="V142" s="34"/>
      <c r="W142" s="34"/>
      <c r="X142" s="121"/>
      <c r="Y142" s="34"/>
      <c r="Z142" s="34"/>
      <c r="AA142" s="34"/>
      <c r="AB142" s="121"/>
      <c r="AD142" s="34"/>
      <c r="AE142" s="121"/>
      <c r="AG142" s="34"/>
      <c r="AH142" s="121"/>
      <c r="AJ142" s="34"/>
      <c r="AK142" s="121"/>
      <c r="AM142" s="34"/>
      <c r="AN142" s="121"/>
      <c r="AP142" s="34"/>
      <c r="AQ142" s="121"/>
    </row>
    <row r="143" spans="3:43" x14ac:dyDescent="0.25">
      <c r="C143" s="33"/>
      <c r="D143" s="33"/>
      <c r="E143" s="33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121"/>
      <c r="Q143" s="34"/>
      <c r="R143" s="34"/>
      <c r="S143" s="34"/>
      <c r="T143" s="34"/>
      <c r="U143" s="121"/>
      <c r="V143" s="34"/>
      <c r="W143" s="34"/>
      <c r="X143" s="121"/>
      <c r="Y143" s="34"/>
      <c r="Z143" s="34"/>
      <c r="AA143" s="34"/>
      <c r="AB143" s="121"/>
      <c r="AD143" s="34"/>
      <c r="AE143" s="121"/>
      <c r="AG143" s="34"/>
      <c r="AH143" s="121"/>
      <c r="AJ143" s="34"/>
      <c r="AK143" s="121"/>
      <c r="AM143" s="34"/>
      <c r="AN143" s="121"/>
      <c r="AP143" s="34"/>
      <c r="AQ143" s="121"/>
    </row>
    <row r="144" spans="3:43" x14ac:dyDescent="0.25">
      <c r="C144" s="33"/>
      <c r="D144" s="33"/>
      <c r="E144" s="33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121"/>
      <c r="Q144" s="34"/>
      <c r="R144" s="34"/>
      <c r="S144" s="34"/>
      <c r="T144" s="34"/>
      <c r="U144" s="121"/>
      <c r="V144" s="34"/>
      <c r="W144" s="34"/>
      <c r="X144" s="121"/>
      <c r="Y144" s="34"/>
      <c r="Z144" s="34"/>
      <c r="AA144" s="34"/>
      <c r="AB144" s="121"/>
      <c r="AD144" s="34"/>
      <c r="AE144" s="121"/>
      <c r="AG144" s="34"/>
      <c r="AH144" s="121"/>
      <c r="AJ144" s="34"/>
      <c r="AK144" s="121"/>
      <c r="AM144" s="34"/>
      <c r="AN144" s="121"/>
      <c r="AP144" s="34"/>
      <c r="AQ144" s="121"/>
    </row>
    <row r="145" spans="3:43" x14ac:dyDescent="0.25">
      <c r="C145" s="33"/>
      <c r="D145" s="33"/>
      <c r="E145" s="33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121"/>
      <c r="Q145" s="34"/>
      <c r="R145" s="34"/>
      <c r="S145" s="34"/>
      <c r="T145" s="34"/>
      <c r="U145" s="121"/>
      <c r="V145" s="34"/>
      <c r="W145" s="34"/>
      <c r="X145" s="121"/>
      <c r="Y145" s="34"/>
      <c r="Z145" s="34"/>
      <c r="AA145" s="34"/>
      <c r="AB145" s="121"/>
      <c r="AD145" s="34"/>
      <c r="AE145" s="121"/>
      <c r="AG145" s="34"/>
      <c r="AH145" s="121"/>
      <c r="AJ145" s="34"/>
      <c r="AK145" s="121"/>
      <c r="AM145" s="34"/>
      <c r="AN145" s="121"/>
      <c r="AP145" s="34"/>
      <c r="AQ145" s="121"/>
    </row>
    <row r="146" spans="3:43" x14ac:dyDescent="0.25">
      <c r="C146" s="33"/>
      <c r="D146" s="33"/>
      <c r="E146" s="33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121"/>
      <c r="Q146" s="34"/>
      <c r="R146" s="34"/>
      <c r="S146" s="34"/>
      <c r="T146" s="34"/>
      <c r="U146" s="121"/>
      <c r="V146" s="34"/>
      <c r="W146" s="34"/>
      <c r="X146" s="121"/>
      <c r="Y146" s="34"/>
      <c r="Z146" s="34"/>
      <c r="AA146" s="34"/>
      <c r="AB146" s="121"/>
      <c r="AD146" s="34"/>
      <c r="AE146" s="121"/>
      <c r="AG146" s="34"/>
      <c r="AH146" s="121"/>
      <c r="AJ146" s="34"/>
      <c r="AK146" s="121"/>
      <c r="AM146" s="34"/>
      <c r="AN146" s="121"/>
      <c r="AP146" s="34"/>
      <c r="AQ146" s="121"/>
    </row>
    <row r="147" spans="3:43" x14ac:dyDescent="0.25">
      <c r="C147" s="33"/>
      <c r="D147" s="33"/>
      <c r="E147" s="33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121"/>
      <c r="Q147" s="34"/>
      <c r="R147" s="34"/>
      <c r="S147" s="34"/>
      <c r="T147" s="34"/>
      <c r="U147" s="121"/>
      <c r="V147" s="34"/>
      <c r="W147" s="34"/>
      <c r="X147" s="121"/>
      <c r="Y147" s="34"/>
      <c r="Z147" s="34"/>
      <c r="AA147" s="34"/>
      <c r="AB147" s="121"/>
      <c r="AD147" s="34"/>
      <c r="AE147" s="121"/>
      <c r="AG147" s="34"/>
      <c r="AH147" s="121"/>
      <c r="AJ147" s="34"/>
      <c r="AK147" s="121"/>
      <c r="AM147" s="34"/>
      <c r="AN147" s="121"/>
      <c r="AP147" s="34"/>
      <c r="AQ147" s="121"/>
    </row>
    <row r="148" spans="3:43" x14ac:dyDescent="0.25">
      <c r="C148" s="33"/>
      <c r="D148" s="33"/>
      <c r="E148" s="33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121"/>
      <c r="Q148" s="34"/>
      <c r="R148" s="34"/>
      <c r="S148" s="34"/>
      <c r="T148" s="34"/>
      <c r="U148" s="121"/>
      <c r="V148" s="34"/>
      <c r="W148" s="34"/>
      <c r="X148" s="121"/>
      <c r="Y148" s="34"/>
      <c r="Z148" s="34"/>
      <c r="AA148" s="34"/>
      <c r="AB148" s="121"/>
      <c r="AD148" s="34"/>
      <c r="AE148" s="121"/>
      <c r="AG148" s="34"/>
      <c r="AH148" s="121"/>
      <c r="AJ148" s="34"/>
      <c r="AK148" s="121"/>
      <c r="AM148" s="34"/>
      <c r="AN148" s="121"/>
      <c r="AP148" s="34"/>
      <c r="AQ148" s="121"/>
    </row>
    <row r="149" spans="3:43" x14ac:dyDescent="0.25">
      <c r="C149" s="33"/>
      <c r="D149" s="33"/>
      <c r="E149" s="33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121"/>
      <c r="Q149" s="34"/>
      <c r="R149" s="34"/>
      <c r="S149" s="34"/>
      <c r="T149" s="34"/>
      <c r="U149" s="121"/>
      <c r="V149" s="34"/>
      <c r="W149" s="34"/>
      <c r="X149" s="121"/>
      <c r="Y149" s="34"/>
      <c r="Z149" s="34"/>
      <c r="AA149" s="34"/>
      <c r="AB149" s="121"/>
      <c r="AD149" s="34"/>
      <c r="AE149" s="121"/>
      <c r="AG149" s="34"/>
      <c r="AH149" s="121"/>
      <c r="AJ149" s="34"/>
      <c r="AK149" s="121"/>
      <c r="AM149" s="34"/>
      <c r="AN149" s="121"/>
      <c r="AP149" s="34"/>
      <c r="AQ149" s="121"/>
    </row>
    <row r="150" spans="3:43" x14ac:dyDescent="0.25">
      <c r="C150" s="33"/>
      <c r="D150" s="33"/>
      <c r="E150" s="33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121"/>
      <c r="Q150" s="34"/>
      <c r="R150" s="34"/>
      <c r="S150" s="34"/>
      <c r="T150" s="34"/>
      <c r="U150" s="121"/>
      <c r="V150" s="34"/>
      <c r="W150" s="34"/>
      <c r="X150" s="121"/>
      <c r="Y150" s="34"/>
      <c r="Z150" s="34"/>
      <c r="AA150" s="34"/>
      <c r="AB150" s="121"/>
      <c r="AD150" s="34"/>
      <c r="AE150" s="121"/>
      <c r="AG150" s="34"/>
      <c r="AH150" s="121"/>
      <c r="AJ150" s="34"/>
      <c r="AK150" s="121"/>
      <c r="AM150" s="34"/>
      <c r="AN150" s="121"/>
      <c r="AP150" s="34"/>
      <c r="AQ150" s="121"/>
    </row>
    <row r="151" spans="3:43" x14ac:dyDescent="0.25">
      <c r="C151" s="33"/>
      <c r="D151" s="33"/>
      <c r="E151" s="33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121"/>
      <c r="Q151" s="34"/>
      <c r="R151" s="34"/>
      <c r="S151" s="34"/>
      <c r="T151" s="34"/>
      <c r="U151" s="121"/>
      <c r="V151" s="34"/>
      <c r="W151" s="34"/>
      <c r="X151" s="121"/>
      <c r="Y151" s="34"/>
      <c r="Z151" s="34"/>
      <c r="AA151" s="34"/>
      <c r="AB151" s="121"/>
      <c r="AD151" s="34"/>
      <c r="AE151" s="121"/>
      <c r="AG151" s="34"/>
      <c r="AH151" s="121"/>
      <c r="AJ151" s="34"/>
      <c r="AK151" s="121"/>
      <c r="AM151" s="34"/>
      <c r="AN151" s="121"/>
      <c r="AP151" s="34"/>
      <c r="AQ151" s="121"/>
    </row>
    <row r="152" spans="3:43" x14ac:dyDescent="0.25">
      <c r="C152" s="33"/>
      <c r="D152" s="33"/>
      <c r="E152" s="33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121"/>
      <c r="Q152" s="34"/>
      <c r="R152" s="34"/>
      <c r="S152" s="34"/>
      <c r="T152" s="34"/>
      <c r="U152" s="121"/>
      <c r="V152" s="34"/>
      <c r="W152" s="34"/>
      <c r="X152" s="121"/>
      <c r="Y152" s="34"/>
      <c r="Z152" s="34"/>
      <c r="AA152" s="34"/>
      <c r="AB152" s="121"/>
      <c r="AD152" s="34"/>
      <c r="AE152" s="121"/>
      <c r="AG152" s="34"/>
      <c r="AH152" s="121"/>
      <c r="AJ152" s="34"/>
      <c r="AK152" s="121"/>
      <c r="AM152" s="34"/>
      <c r="AN152" s="121"/>
      <c r="AP152" s="34"/>
      <c r="AQ152" s="121"/>
    </row>
    <row r="153" spans="3:43" x14ac:dyDescent="0.25">
      <c r="C153" s="33"/>
      <c r="D153" s="33"/>
      <c r="E153" s="33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121"/>
      <c r="Q153" s="34"/>
      <c r="R153" s="34"/>
      <c r="S153" s="34"/>
      <c r="T153" s="34"/>
      <c r="U153" s="121"/>
      <c r="V153" s="34"/>
      <c r="W153" s="34"/>
      <c r="X153" s="121"/>
      <c r="Y153" s="34"/>
      <c r="Z153" s="34"/>
      <c r="AA153" s="34"/>
      <c r="AB153" s="121"/>
      <c r="AD153" s="34"/>
      <c r="AE153" s="121"/>
      <c r="AG153" s="34"/>
      <c r="AH153" s="121"/>
      <c r="AJ153" s="34"/>
      <c r="AK153" s="121"/>
      <c r="AM153" s="34"/>
      <c r="AN153" s="121"/>
      <c r="AP153" s="34"/>
      <c r="AQ153" s="121"/>
    </row>
    <row r="154" spans="3:43" x14ac:dyDescent="0.25">
      <c r="C154" s="33"/>
      <c r="D154" s="33"/>
      <c r="E154" s="33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121"/>
      <c r="Q154" s="34"/>
      <c r="R154" s="34"/>
      <c r="S154" s="34"/>
      <c r="T154" s="34"/>
      <c r="U154" s="121"/>
      <c r="V154" s="34"/>
      <c r="W154" s="34"/>
      <c r="X154" s="121"/>
      <c r="Y154" s="34"/>
      <c r="Z154" s="34"/>
      <c r="AA154" s="34"/>
      <c r="AB154" s="121"/>
      <c r="AD154" s="34"/>
      <c r="AE154" s="121"/>
      <c r="AG154" s="34"/>
      <c r="AH154" s="121"/>
      <c r="AJ154" s="34"/>
      <c r="AK154" s="121"/>
      <c r="AM154" s="34"/>
      <c r="AN154" s="121"/>
      <c r="AP154" s="34"/>
      <c r="AQ154" s="121"/>
    </row>
    <row r="155" spans="3:43" x14ac:dyDescent="0.25">
      <c r="C155" s="33"/>
      <c r="D155" s="33"/>
      <c r="E155" s="33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121"/>
      <c r="Q155" s="34"/>
      <c r="R155" s="34"/>
      <c r="S155" s="34"/>
      <c r="T155" s="34"/>
      <c r="U155" s="121"/>
      <c r="V155" s="34"/>
      <c r="W155" s="34"/>
      <c r="X155" s="121"/>
      <c r="Y155" s="34"/>
      <c r="Z155" s="34"/>
      <c r="AA155" s="34"/>
      <c r="AB155" s="121"/>
      <c r="AD155" s="34"/>
      <c r="AE155" s="121"/>
      <c r="AG155" s="34"/>
      <c r="AH155" s="121"/>
      <c r="AJ155" s="34"/>
      <c r="AK155" s="121"/>
      <c r="AM155" s="34"/>
      <c r="AN155" s="121"/>
      <c r="AP155" s="34"/>
      <c r="AQ155" s="121"/>
    </row>
    <row r="156" spans="3:43" x14ac:dyDescent="0.25">
      <c r="C156" s="33"/>
      <c r="D156" s="33"/>
      <c r="E156" s="33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121"/>
      <c r="Q156" s="34"/>
      <c r="R156" s="34"/>
      <c r="S156" s="34"/>
      <c r="T156" s="34"/>
      <c r="U156" s="121"/>
      <c r="V156" s="34"/>
      <c r="W156" s="34"/>
      <c r="X156" s="121"/>
      <c r="Y156" s="34"/>
      <c r="Z156" s="34"/>
      <c r="AA156" s="34"/>
      <c r="AB156" s="121"/>
      <c r="AD156" s="34"/>
      <c r="AE156" s="121"/>
      <c r="AG156" s="34"/>
      <c r="AH156" s="121"/>
      <c r="AJ156" s="34"/>
      <c r="AK156" s="121"/>
      <c r="AM156" s="34"/>
      <c r="AN156" s="121"/>
      <c r="AP156" s="34"/>
      <c r="AQ156" s="121"/>
    </row>
    <row r="157" spans="3:43" x14ac:dyDescent="0.25">
      <c r="C157" s="33"/>
      <c r="D157" s="33"/>
      <c r="E157" s="33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121"/>
      <c r="Q157" s="34"/>
      <c r="R157" s="34"/>
      <c r="S157" s="34"/>
      <c r="T157" s="34"/>
      <c r="U157" s="121"/>
      <c r="V157" s="34"/>
      <c r="W157" s="34"/>
      <c r="X157" s="121"/>
      <c r="Y157" s="34"/>
      <c r="Z157" s="34"/>
      <c r="AA157" s="34"/>
      <c r="AB157" s="121"/>
      <c r="AD157" s="34"/>
      <c r="AE157" s="121"/>
      <c r="AG157" s="34"/>
      <c r="AH157" s="121"/>
      <c r="AJ157" s="34"/>
      <c r="AK157" s="121"/>
      <c r="AM157" s="34"/>
      <c r="AN157" s="121"/>
      <c r="AP157" s="34"/>
      <c r="AQ157" s="121"/>
    </row>
    <row r="158" spans="3:43" x14ac:dyDescent="0.25">
      <c r="C158" s="33"/>
      <c r="D158" s="33"/>
      <c r="E158" s="33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121"/>
      <c r="Q158" s="34"/>
      <c r="R158" s="34"/>
      <c r="S158" s="34"/>
      <c r="T158" s="34"/>
      <c r="U158" s="121"/>
      <c r="V158" s="34"/>
      <c r="W158" s="34"/>
      <c r="X158" s="121"/>
      <c r="Y158" s="34"/>
      <c r="Z158" s="34"/>
      <c r="AA158" s="34"/>
      <c r="AB158" s="121"/>
      <c r="AD158" s="34"/>
      <c r="AE158" s="121"/>
      <c r="AG158" s="34"/>
      <c r="AH158" s="121"/>
      <c r="AJ158" s="34"/>
      <c r="AK158" s="121"/>
      <c r="AM158" s="34"/>
      <c r="AN158" s="121"/>
      <c r="AP158" s="34"/>
      <c r="AQ158" s="121"/>
    </row>
    <row r="159" spans="3:43" x14ac:dyDescent="0.25">
      <c r="C159" s="33"/>
      <c r="D159" s="33"/>
      <c r="E159" s="33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121"/>
      <c r="Q159" s="34"/>
      <c r="R159" s="34"/>
      <c r="S159" s="34"/>
      <c r="T159" s="34"/>
      <c r="U159" s="121"/>
      <c r="V159" s="34"/>
      <c r="W159" s="34"/>
      <c r="X159" s="121"/>
      <c r="Y159" s="34"/>
      <c r="Z159" s="34"/>
      <c r="AA159" s="34"/>
      <c r="AB159" s="121"/>
      <c r="AD159" s="34"/>
      <c r="AE159" s="121"/>
      <c r="AG159" s="34"/>
      <c r="AH159" s="121"/>
      <c r="AJ159" s="34"/>
      <c r="AK159" s="121"/>
      <c r="AM159" s="34"/>
      <c r="AN159" s="121"/>
      <c r="AP159" s="34"/>
      <c r="AQ159" s="121"/>
    </row>
    <row r="160" spans="3:43" x14ac:dyDescent="0.25">
      <c r="C160" s="33"/>
      <c r="D160" s="33"/>
      <c r="E160" s="3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121"/>
      <c r="Q160" s="34"/>
      <c r="R160" s="34"/>
      <c r="S160" s="34"/>
      <c r="T160" s="34"/>
      <c r="U160" s="121"/>
      <c r="V160" s="34"/>
      <c r="W160" s="34"/>
      <c r="X160" s="121"/>
      <c r="Y160" s="34"/>
      <c r="Z160" s="34"/>
      <c r="AA160" s="34"/>
      <c r="AB160" s="121"/>
      <c r="AD160" s="34"/>
      <c r="AE160" s="121"/>
      <c r="AG160" s="34"/>
      <c r="AH160" s="121"/>
      <c r="AJ160" s="34"/>
      <c r="AK160" s="121"/>
      <c r="AM160" s="34"/>
      <c r="AN160" s="121"/>
      <c r="AP160" s="34"/>
      <c r="AQ160" s="121"/>
    </row>
    <row r="161" spans="3:43" x14ac:dyDescent="0.25">
      <c r="C161" s="33"/>
      <c r="D161" s="33"/>
      <c r="E161" s="33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121"/>
      <c r="Q161" s="34"/>
      <c r="R161" s="34"/>
      <c r="S161" s="34"/>
      <c r="T161" s="34"/>
      <c r="U161" s="121"/>
      <c r="V161" s="34"/>
      <c r="W161" s="34"/>
      <c r="X161" s="121"/>
      <c r="Y161" s="34"/>
      <c r="Z161" s="34"/>
      <c r="AA161" s="34"/>
      <c r="AB161" s="121"/>
      <c r="AD161" s="34"/>
      <c r="AE161" s="121"/>
      <c r="AG161" s="34"/>
      <c r="AH161" s="121"/>
      <c r="AJ161" s="34"/>
      <c r="AK161" s="121"/>
      <c r="AM161" s="34"/>
      <c r="AN161" s="121"/>
      <c r="AP161" s="34"/>
      <c r="AQ161" s="121"/>
    </row>
    <row r="162" spans="3:43" x14ac:dyDescent="0.25">
      <c r="C162" s="33"/>
      <c r="D162" s="33"/>
      <c r="E162" s="33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121"/>
      <c r="Q162" s="34"/>
      <c r="R162" s="34"/>
      <c r="S162" s="34"/>
      <c r="T162" s="34"/>
      <c r="U162" s="121"/>
      <c r="V162" s="34"/>
      <c r="W162" s="34"/>
      <c r="X162" s="121"/>
      <c r="Y162" s="34"/>
      <c r="Z162" s="34"/>
      <c r="AA162" s="34"/>
      <c r="AB162" s="121"/>
      <c r="AD162" s="34"/>
      <c r="AE162" s="121"/>
      <c r="AG162" s="34"/>
      <c r="AH162" s="121"/>
      <c r="AJ162" s="34"/>
      <c r="AK162" s="121"/>
      <c r="AM162" s="34"/>
      <c r="AN162" s="121"/>
      <c r="AP162" s="34"/>
      <c r="AQ162" s="121"/>
    </row>
    <row r="163" spans="3:43" x14ac:dyDescent="0.25">
      <c r="C163" s="33"/>
      <c r="D163" s="33"/>
      <c r="E163" s="33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121"/>
      <c r="Q163" s="34"/>
      <c r="R163" s="34"/>
      <c r="S163" s="34"/>
      <c r="T163" s="34"/>
      <c r="U163" s="121"/>
      <c r="V163" s="34"/>
      <c r="W163" s="34"/>
      <c r="X163" s="121"/>
      <c r="Y163" s="34"/>
      <c r="Z163" s="34"/>
      <c r="AA163" s="34"/>
      <c r="AB163" s="121"/>
      <c r="AD163" s="34"/>
      <c r="AE163" s="121"/>
      <c r="AG163" s="34"/>
      <c r="AH163" s="121"/>
      <c r="AJ163" s="34"/>
      <c r="AK163" s="121"/>
      <c r="AM163" s="34"/>
      <c r="AN163" s="121"/>
      <c r="AP163" s="34"/>
      <c r="AQ163" s="121"/>
    </row>
    <row r="164" spans="3:43" x14ac:dyDescent="0.25">
      <c r="C164" s="33"/>
      <c r="D164" s="33"/>
      <c r="E164" s="33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121"/>
      <c r="Q164" s="34"/>
      <c r="R164" s="34"/>
      <c r="S164" s="34"/>
      <c r="T164" s="34"/>
      <c r="U164" s="121"/>
      <c r="V164" s="34"/>
      <c r="W164" s="34"/>
      <c r="X164" s="121"/>
      <c r="Y164" s="34"/>
      <c r="Z164" s="34"/>
      <c r="AA164" s="34"/>
      <c r="AB164" s="121"/>
      <c r="AD164" s="34"/>
      <c r="AE164" s="121"/>
      <c r="AG164" s="34"/>
      <c r="AH164" s="121"/>
      <c r="AJ164" s="34"/>
      <c r="AK164" s="121"/>
      <c r="AM164" s="34"/>
      <c r="AN164" s="121"/>
      <c r="AP164" s="34"/>
      <c r="AQ164" s="121"/>
    </row>
    <row r="165" spans="3:43" x14ac:dyDescent="0.25">
      <c r="C165" s="33"/>
      <c r="D165" s="33"/>
      <c r="E165" s="33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121"/>
      <c r="Q165" s="34"/>
      <c r="R165" s="34"/>
      <c r="S165" s="34"/>
      <c r="T165" s="34"/>
      <c r="U165" s="121"/>
      <c r="V165" s="34"/>
      <c r="W165" s="34"/>
      <c r="X165" s="121"/>
      <c r="Y165" s="34"/>
      <c r="Z165" s="34"/>
      <c r="AA165" s="34"/>
      <c r="AB165" s="121"/>
      <c r="AD165" s="34"/>
      <c r="AE165" s="121"/>
      <c r="AG165" s="34"/>
      <c r="AH165" s="121"/>
      <c r="AJ165" s="34"/>
      <c r="AK165" s="121"/>
      <c r="AM165" s="34"/>
      <c r="AN165" s="121"/>
      <c r="AP165" s="34"/>
      <c r="AQ165" s="121"/>
    </row>
    <row r="166" spans="3:43" x14ac:dyDescent="0.25">
      <c r="C166" s="33"/>
      <c r="D166" s="33"/>
      <c r="E166" s="33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121"/>
      <c r="Q166" s="34"/>
      <c r="R166" s="34"/>
      <c r="S166" s="34"/>
      <c r="T166" s="34"/>
      <c r="U166" s="121"/>
      <c r="V166" s="34"/>
      <c r="W166" s="34"/>
      <c r="X166" s="121"/>
      <c r="Y166" s="34"/>
      <c r="Z166" s="34"/>
      <c r="AA166" s="34"/>
      <c r="AB166" s="121"/>
      <c r="AD166" s="34"/>
      <c r="AE166" s="121"/>
      <c r="AG166" s="34"/>
      <c r="AH166" s="121"/>
      <c r="AJ166" s="34"/>
      <c r="AK166" s="121"/>
      <c r="AM166" s="34"/>
      <c r="AN166" s="121"/>
      <c r="AP166" s="34"/>
      <c r="AQ166" s="121"/>
    </row>
    <row r="167" spans="3:43" x14ac:dyDescent="0.25">
      <c r="C167" s="33"/>
      <c r="D167" s="33"/>
      <c r="E167" s="33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121"/>
      <c r="Q167" s="34"/>
      <c r="R167" s="34"/>
      <c r="S167" s="34"/>
      <c r="T167" s="34"/>
      <c r="U167" s="121"/>
      <c r="V167" s="34"/>
      <c r="W167" s="34"/>
      <c r="X167" s="121"/>
      <c r="Y167" s="34"/>
      <c r="Z167" s="34"/>
      <c r="AA167" s="34"/>
      <c r="AB167" s="121"/>
      <c r="AD167" s="34"/>
      <c r="AE167" s="121"/>
      <c r="AG167" s="34"/>
      <c r="AH167" s="121"/>
      <c r="AJ167" s="34"/>
      <c r="AK167" s="121"/>
      <c r="AM167" s="34"/>
      <c r="AN167" s="121"/>
      <c r="AP167" s="34"/>
      <c r="AQ167" s="121"/>
    </row>
    <row r="168" spans="3:43" x14ac:dyDescent="0.25">
      <c r="C168" s="33"/>
      <c r="D168" s="33"/>
      <c r="E168" s="33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121"/>
      <c r="Q168" s="34"/>
      <c r="R168" s="34"/>
      <c r="S168" s="34"/>
      <c r="T168" s="34"/>
      <c r="U168" s="121"/>
      <c r="V168" s="34"/>
      <c r="W168" s="34"/>
      <c r="X168" s="121"/>
      <c r="Y168" s="34"/>
      <c r="Z168" s="34"/>
      <c r="AA168" s="34"/>
      <c r="AB168" s="121"/>
      <c r="AD168" s="34"/>
      <c r="AE168" s="121"/>
      <c r="AG168" s="34"/>
      <c r="AH168" s="121"/>
      <c r="AJ168" s="34"/>
      <c r="AK168" s="121"/>
      <c r="AM168" s="34"/>
      <c r="AN168" s="121"/>
      <c r="AP168" s="34"/>
      <c r="AQ168" s="121"/>
    </row>
    <row r="169" spans="3:43" x14ac:dyDescent="0.25">
      <c r="C169" s="33"/>
      <c r="D169" s="33"/>
      <c r="E169" s="33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121"/>
      <c r="Q169" s="34"/>
      <c r="R169" s="34"/>
      <c r="S169" s="34"/>
      <c r="T169" s="34"/>
      <c r="U169" s="121"/>
      <c r="V169" s="34"/>
      <c r="W169" s="34"/>
      <c r="X169" s="121"/>
      <c r="Y169" s="34"/>
      <c r="Z169" s="34"/>
      <c r="AA169" s="34"/>
      <c r="AB169" s="121"/>
      <c r="AD169" s="34"/>
      <c r="AE169" s="121"/>
      <c r="AG169" s="34"/>
      <c r="AH169" s="121"/>
      <c r="AJ169" s="34"/>
      <c r="AK169" s="121"/>
      <c r="AM169" s="34"/>
      <c r="AN169" s="121"/>
      <c r="AP169" s="34"/>
      <c r="AQ169" s="121"/>
    </row>
    <row r="170" spans="3:43" x14ac:dyDescent="0.25">
      <c r="C170" s="33"/>
      <c r="D170" s="33"/>
      <c r="E170" s="33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121"/>
      <c r="Q170" s="34"/>
      <c r="R170" s="34"/>
      <c r="S170" s="34"/>
      <c r="T170" s="34"/>
      <c r="U170" s="121"/>
      <c r="V170" s="34"/>
      <c r="W170" s="34"/>
      <c r="X170" s="121"/>
      <c r="Y170" s="34"/>
      <c r="Z170" s="34"/>
      <c r="AA170" s="34"/>
      <c r="AB170" s="121"/>
      <c r="AD170" s="34"/>
      <c r="AE170" s="121"/>
      <c r="AG170" s="34"/>
      <c r="AH170" s="121"/>
      <c r="AJ170" s="34"/>
      <c r="AK170" s="121"/>
      <c r="AM170" s="34"/>
      <c r="AN170" s="121"/>
      <c r="AP170" s="34"/>
      <c r="AQ170" s="121"/>
    </row>
    <row r="171" spans="3:43" x14ac:dyDescent="0.25">
      <c r="C171" s="33"/>
      <c r="D171" s="33"/>
      <c r="E171" s="33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121"/>
      <c r="Q171" s="34"/>
      <c r="R171" s="34"/>
      <c r="S171" s="34"/>
      <c r="T171" s="34"/>
      <c r="U171" s="121"/>
      <c r="V171" s="34"/>
      <c r="W171" s="34"/>
      <c r="X171" s="121"/>
      <c r="Y171" s="34"/>
      <c r="Z171" s="34"/>
      <c r="AA171" s="34"/>
      <c r="AB171" s="121"/>
      <c r="AD171" s="34"/>
      <c r="AE171" s="121"/>
      <c r="AG171" s="34"/>
      <c r="AH171" s="121"/>
      <c r="AJ171" s="34"/>
      <c r="AK171" s="121"/>
      <c r="AM171" s="34"/>
      <c r="AN171" s="121"/>
      <c r="AP171" s="34"/>
      <c r="AQ171" s="121"/>
    </row>
    <row r="172" spans="3:43" x14ac:dyDescent="0.25">
      <c r="C172" s="33"/>
      <c r="D172" s="33"/>
      <c r="E172" s="33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121"/>
      <c r="Q172" s="34"/>
      <c r="R172" s="34"/>
      <c r="S172" s="34"/>
      <c r="T172" s="34"/>
      <c r="U172" s="121"/>
      <c r="V172" s="34"/>
      <c r="W172" s="34"/>
      <c r="X172" s="121"/>
      <c r="Y172" s="34"/>
      <c r="Z172" s="34"/>
      <c r="AA172" s="34"/>
      <c r="AB172" s="121"/>
      <c r="AD172" s="34"/>
      <c r="AE172" s="121"/>
      <c r="AG172" s="34"/>
      <c r="AH172" s="121"/>
      <c r="AJ172" s="34"/>
      <c r="AK172" s="121"/>
      <c r="AM172" s="34"/>
      <c r="AN172" s="121"/>
      <c r="AP172" s="34"/>
      <c r="AQ172" s="121"/>
    </row>
    <row r="173" spans="3:43" x14ac:dyDescent="0.25">
      <c r="C173" s="33"/>
      <c r="D173" s="33"/>
      <c r="E173" s="33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121"/>
      <c r="Q173" s="34"/>
      <c r="R173" s="34"/>
      <c r="S173" s="34"/>
      <c r="T173" s="34"/>
      <c r="U173" s="121"/>
      <c r="V173" s="34"/>
      <c r="W173" s="34"/>
      <c r="X173" s="121"/>
      <c r="Y173" s="34"/>
      <c r="Z173" s="34"/>
      <c r="AA173" s="34"/>
      <c r="AB173" s="121"/>
      <c r="AD173" s="34"/>
      <c r="AE173" s="121"/>
      <c r="AG173" s="34"/>
      <c r="AH173" s="121"/>
      <c r="AJ173" s="34"/>
      <c r="AK173" s="121"/>
      <c r="AM173" s="34"/>
      <c r="AN173" s="121"/>
      <c r="AP173" s="34"/>
      <c r="AQ173" s="121"/>
    </row>
    <row r="174" spans="3:43" x14ac:dyDescent="0.25">
      <c r="C174" s="33"/>
      <c r="D174" s="33"/>
      <c r="E174" s="33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121"/>
      <c r="Q174" s="34"/>
      <c r="R174" s="34"/>
      <c r="S174" s="34"/>
      <c r="T174" s="34"/>
      <c r="U174" s="121"/>
      <c r="V174" s="34"/>
      <c r="W174" s="34"/>
      <c r="X174" s="121"/>
      <c r="Y174" s="34"/>
      <c r="Z174" s="34"/>
      <c r="AA174" s="34"/>
      <c r="AB174" s="121"/>
      <c r="AD174" s="34"/>
      <c r="AE174" s="121"/>
      <c r="AG174" s="34"/>
      <c r="AH174" s="121"/>
      <c r="AJ174" s="34"/>
      <c r="AK174" s="121"/>
      <c r="AM174" s="34"/>
      <c r="AN174" s="121"/>
      <c r="AP174" s="34"/>
      <c r="AQ174" s="121"/>
    </row>
    <row r="175" spans="3:43" x14ac:dyDescent="0.25">
      <c r="C175" s="33"/>
      <c r="D175" s="33"/>
      <c r="E175" s="33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121"/>
      <c r="Q175" s="34"/>
      <c r="R175" s="34"/>
      <c r="S175" s="34"/>
      <c r="T175" s="34"/>
      <c r="U175" s="121"/>
      <c r="V175" s="34"/>
      <c r="W175" s="34"/>
      <c r="X175" s="121"/>
      <c r="Y175" s="34"/>
      <c r="Z175" s="34"/>
      <c r="AA175" s="34"/>
      <c r="AB175" s="121"/>
      <c r="AD175" s="34"/>
      <c r="AE175" s="121"/>
      <c r="AG175" s="34"/>
      <c r="AH175" s="121"/>
      <c r="AJ175" s="34"/>
      <c r="AK175" s="121"/>
      <c r="AM175" s="34"/>
      <c r="AN175" s="121"/>
      <c r="AP175" s="34"/>
      <c r="AQ175" s="121"/>
    </row>
    <row r="176" spans="3:43" x14ac:dyDescent="0.25">
      <c r="C176" s="33"/>
      <c r="D176" s="33"/>
      <c r="E176" s="33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121"/>
      <c r="Q176" s="34"/>
      <c r="R176" s="34"/>
      <c r="S176" s="34"/>
      <c r="T176" s="34"/>
      <c r="U176" s="121"/>
      <c r="V176" s="34"/>
      <c r="W176" s="34"/>
      <c r="X176" s="121"/>
      <c r="Y176" s="34"/>
      <c r="Z176" s="34"/>
      <c r="AA176" s="34"/>
      <c r="AB176" s="121"/>
      <c r="AD176" s="34"/>
      <c r="AE176" s="121"/>
      <c r="AG176" s="34"/>
      <c r="AH176" s="121"/>
      <c r="AJ176" s="34"/>
      <c r="AK176" s="121"/>
      <c r="AM176" s="34"/>
      <c r="AN176" s="121"/>
      <c r="AP176" s="34"/>
      <c r="AQ176" s="121"/>
    </row>
    <row r="177" spans="3:43" x14ac:dyDescent="0.25">
      <c r="C177" s="33"/>
      <c r="D177" s="33"/>
      <c r="E177" s="33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121"/>
      <c r="Q177" s="34"/>
      <c r="R177" s="34"/>
      <c r="S177" s="34"/>
      <c r="T177" s="34"/>
      <c r="U177" s="121"/>
      <c r="V177" s="34"/>
      <c r="W177" s="34"/>
      <c r="X177" s="121"/>
      <c r="Y177" s="34"/>
      <c r="Z177" s="34"/>
      <c r="AA177" s="34"/>
      <c r="AB177" s="121"/>
      <c r="AD177" s="34"/>
      <c r="AE177" s="121"/>
      <c r="AG177" s="34"/>
      <c r="AH177" s="121"/>
      <c r="AJ177" s="34"/>
      <c r="AK177" s="121"/>
      <c r="AM177" s="34"/>
      <c r="AN177" s="121"/>
      <c r="AP177" s="34"/>
      <c r="AQ177" s="121"/>
    </row>
    <row r="178" spans="3:43" x14ac:dyDescent="0.25">
      <c r="C178" s="33"/>
      <c r="D178" s="33"/>
      <c r="E178" s="33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121"/>
      <c r="Q178" s="34"/>
      <c r="R178" s="34"/>
      <c r="S178" s="34"/>
      <c r="T178" s="34"/>
      <c r="U178" s="121"/>
      <c r="V178" s="34"/>
      <c r="W178" s="34"/>
      <c r="X178" s="121"/>
      <c r="Y178" s="34"/>
      <c r="Z178" s="34"/>
      <c r="AA178" s="34"/>
      <c r="AB178" s="121"/>
      <c r="AD178" s="34"/>
      <c r="AE178" s="121"/>
      <c r="AG178" s="34"/>
      <c r="AH178" s="121"/>
      <c r="AJ178" s="34"/>
      <c r="AK178" s="121"/>
      <c r="AM178" s="34"/>
      <c r="AN178" s="121"/>
      <c r="AP178" s="34"/>
      <c r="AQ178" s="121"/>
    </row>
    <row r="179" spans="3:43" x14ac:dyDescent="0.25">
      <c r="C179" s="33"/>
      <c r="D179" s="33"/>
      <c r="E179" s="33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121"/>
      <c r="Q179" s="34"/>
      <c r="R179" s="34"/>
      <c r="S179" s="34"/>
      <c r="T179" s="34"/>
      <c r="U179" s="121"/>
      <c r="V179" s="34"/>
      <c r="W179" s="34"/>
      <c r="X179" s="121"/>
      <c r="Y179" s="34"/>
      <c r="Z179" s="34"/>
      <c r="AA179" s="34"/>
      <c r="AB179" s="121"/>
      <c r="AD179" s="34"/>
      <c r="AE179" s="121"/>
      <c r="AG179" s="34"/>
      <c r="AH179" s="121"/>
      <c r="AJ179" s="34"/>
      <c r="AK179" s="121"/>
      <c r="AM179" s="34"/>
      <c r="AN179" s="121"/>
      <c r="AP179" s="34"/>
      <c r="AQ179" s="121"/>
    </row>
    <row r="180" spans="3:43" x14ac:dyDescent="0.25">
      <c r="C180" s="33"/>
      <c r="D180" s="33"/>
      <c r="E180" s="33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121"/>
      <c r="Q180" s="34"/>
      <c r="R180" s="34"/>
      <c r="S180" s="34"/>
      <c r="T180" s="34"/>
      <c r="U180" s="121"/>
      <c r="V180" s="34"/>
      <c r="W180" s="34"/>
      <c r="X180" s="121"/>
      <c r="Y180" s="34"/>
      <c r="Z180" s="34"/>
      <c r="AA180" s="34"/>
      <c r="AB180" s="121"/>
      <c r="AD180" s="34"/>
      <c r="AE180" s="121"/>
      <c r="AG180" s="34"/>
      <c r="AH180" s="121"/>
      <c r="AJ180" s="34"/>
      <c r="AK180" s="121"/>
      <c r="AM180" s="34"/>
      <c r="AN180" s="121"/>
      <c r="AP180" s="34"/>
      <c r="AQ180" s="121"/>
    </row>
    <row r="181" spans="3:43" x14ac:dyDescent="0.25">
      <c r="C181" s="33"/>
      <c r="D181" s="33"/>
      <c r="E181" s="33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121"/>
      <c r="Q181" s="34"/>
      <c r="R181" s="34"/>
      <c r="S181" s="34"/>
      <c r="T181" s="34"/>
      <c r="U181" s="121"/>
      <c r="V181" s="34"/>
      <c r="W181" s="34"/>
      <c r="X181" s="121"/>
      <c r="Y181" s="34"/>
      <c r="Z181" s="34"/>
      <c r="AA181" s="34"/>
      <c r="AB181" s="121"/>
      <c r="AD181" s="34"/>
      <c r="AE181" s="121"/>
      <c r="AG181" s="34"/>
      <c r="AH181" s="121"/>
      <c r="AJ181" s="34"/>
      <c r="AK181" s="121"/>
      <c r="AM181" s="34"/>
      <c r="AN181" s="121"/>
      <c r="AP181" s="34"/>
      <c r="AQ181" s="121"/>
    </row>
    <row r="182" spans="3:43" x14ac:dyDescent="0.25">
      <c r="C182" s="33"/>
      <c r="D182" s="33"/>
      <c r="E182" s="33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121"/>
      <c r="Q182" s="34"/>
      <c r="R182" s="34"/>
      <c r="S182" s="34"/>
      <c r="T182" s="34"/>
      <c r="U182" s="121"/>
      <c r="V182" s="34"/>
      <c r="W182" s="34"/>
      <c r="X182" s="121"/>
      <c r="Y182" s="34"/>
      <c r="Z182" s="34"/>
      <c r="AA182" s="34"/>
      <c r="AB182" s="121"/>
      <c r="AD182" s="34"/>
      <c r="AE182" s="121"/>
      <c r="AG182" s="34"/>
      <c r="AH182" s="121"/>
      <c r="AJ182" s="34"/>
      <c r="AK182" s="121"/>
      <c r="AM182" s="34"/>
      <c r="AN182" s="121"/>
      <c r="AP182" s="34"/>
      <c r="AQ182" s="121"/>
    </row>
    <row r="183" spans="3:43" x14ac:dyDescent="0.25">
      <c r="C183" s="33"/>
      <c r="D183" s="33"/>
      <c r="E183" s="33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121"/>
      <c r="Q183" s="34"/>
      <c r="R183" s="34"/>
      <c r="S183" s="34"/>
      <c r="T183" s="34"/>
      <c r="U183" s="121"/>
      <c r="V183" s="34"/>
      <c r="W183" s="34"/>
      <c r="X183" s="121"/>
      <c r="Y183" s="34"/>
      <c r="Z183" s="34"/>
      <c r="AA183" s="34"/>
      <c r="AB183" s="121"/>
      <c r="AD183" s="34"/>
      <c r="AE183" s="121"/>
      <c r="AG183" s="34"/>
      <c r="AH183" s="121"/>
      <c r="AJ183" s="34"/>
      <c r="AK183" s="121"/>
      <c r="AM183" s="34"/>
      <c r="AN183" s="121"/>
      <c r="AP183" s="34"/>
      <c r="AQ183" s="121"/>
    </row>
    <row r="184" spans="3:43" x14ac:dyDescent="0.25">
      <c r="C184" s="33"/>
      <c r="D184" s="33"/>
      <c r="E184" s="33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121"/>
      <c r="Q184" s="34"/>
      <c r="R184" s="34"/>
      <c r="S184" s="34"/>
      <c r="T184" s="34"/>
      <c r="U184" s="121"/>
      <c r="V184" s="34"/>
      <c r="W184" s="34"/>
      <c r="X184" s="121"/>
      <c r="Y184" s="34"/>
      <c r="Z184" s="34"/>
      <c r="AA184" s="34"/>
      <c r="AB184" s="121"/>
      <c r="AD184" s="34"/>
      <c r="AE184" s="121"/>
      <c r="AG184" s="34"/>
      <c r="AH184" s="121"/>
      <c r="AJ184" s="34"/>
      <c r="AK184" s="121"/>
      <c r="AM184" s="34"/>
      <c r="AN184" s="121"/>
      <c r="AP184" s="34"/>
      <c r="AQ184" s="121"/>
    </row>
    <row r="185" spans="3:43" x14ac:dyDescent="0.25">
      <c r="C185" s="33"/>
      <c r="D185" s="33"/>
      <c r="E185" s="33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121"/>
      <c r="Q185" s="34"/>
      <c r="R185" s="34"/>
      <c r="S185" s="34"/>
      <c r="T185" s="34"/>
      <c r="U185" s="121"/>
      <c r="V185" s="34"/>
      <c r="W185" s="34"/>
      <c r="X185" s="121"/>
      <c r="Y185" s="34"/>
      <c r="Z185" s="34"/>
      <c r="AA185" s="34"/>
      <c r="AB185" s="121"/>
      <c r="AD185" s="34"/>
      <c r="AE185" s="121"/>
      <c r="AG185" s="34"/>
      <c r="AH185" s="121"/>
      <c r="AJ185" s="34"/>
      <c r="AK185" s="121"/>
      <c r="AM185" s="34"/>
      <c r="AN185" s="121"/>
      <c r="AP185" s="34"/>
      <c r="AQ185" s="121"/>
    </row>
    <row r="186" spans="3:43" x14ac:dyDescent="0.25">
      <c r="C186" s="33"/>
      <c r="D186" s="33"/>
      <c r="E186" s="33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121"/>
      <c r="Q186" s="34"/>
      <c r="R186" s="34"/>
      <c r="S186" s="34"/>
      <c r="T186" s="34"/>
      <c r="U186" s="121"/>
      <c r="V186" s="34"/>
      <c r="W186" s="34"/>
      <c r="X186" s="121"/>
      <c r="Y186" s="34"/>
      <c r="Z186" s="34"/>
      <c r="AA186" s="34"/>
      <c r="AB186" s="121"/>
      <c r="AD186" s="34"/>
      <c r="AE186" s="121"/>
      <c r="AG186" s="34"/>
      <c r="AH186" s="121"/>
      <c r="AJ186" s="34"/>
      <c r="AK186" s="121"/>
      <c r="AM186" s="34"/>
      <c r="AN186" s="121"/>
      <c r="AP186" s="34"/>
      <c r="AQ186" s="121"/>
    </row>
    <row r="187" spans="3:43" x14ac:dyDescent="0.25">
      <c r="C187" s="33"/>
      <c r="D187" s="33"/>
      <c r="E187" s="33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121"/>
      <c r="Q187" s="34"/>
      <c r="R187" s="34"/>
      <c r="S187" s="34"/>
      <c r="T187" s="34"/>
      <c r="U187" s="121"/>
      <c r="V187" s="34"/>
      <c r="W187" s="34"/>
      <c r="X187" s="121"/>
      <c r="Y187" s="34"/>
      <c r="Z187" s="34"/>
      <c r="AA187" s="34"/>
      <c r="AB187" s="121"/>
      <c r="AD187" s="34"/>
      <c r="AE187" s="121"/>
      <c r="AG187" s="34"/>
      <c r="AH187" s="121"/>
      <c r="AJ187" s="34"/>
      <c r="AK187" s="121"/>
      <c r="AM187" s="34"/>
      <c r="AN187" s="121"/>
      <c r="AP187" s="34"/>
      <c r="AQ187" s="121"/>
    </row>
    <row r="188" spans="3:43" x14ac:dyDescent="0.25">
      <c r="C188" s="33"/>
      <c r="D188" s="33"/>
      <c r="E188" s="33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121"/>
      <c r="Q188" s="34"/>
      <c r="R188" s="34"/>
      <c r="S188" s="34"/>
      <c r="T188" s="34"/>
      <c r="U188" s="121"/>
      <c r="V188" s="34"/>
      <c r="W188" s="34"/>
      <c r="X188" s="121"/>
      <c r="Y188" s="34"/>
      <c r="Z188" s="34"/>
      <c r="AA188" s="34"/>
      <c r="AB188" s="121"/>
      <c r="AD188" s="34"/>
      <c r="AE188" s="121"/>
      <c r="AG188" s="34"/>
      <c r="AH188" s="121"/>
      <c r="AJ188" s="34"/>
      <c r="AK188" s="121"/>
      <c r="AM188" s="34"/>
      <c r="AN188" s="121"/>
      <c r="AP188" s="34"/>
      <c r="AQ188" s="121"/>
    </row>
    <row r="189" spans="3:43" x14ac:dyDescent="0.25">
      <c r="C189" s="33"/>
      <c r="D189" s="33"/>
      <c r="E189" s="33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121"/>
      <c r="Q189" s="34"/>
      <c r="R189" s="34"/>
      <c r="S189" s="34"/>
      <c r="T189" s="34"/>
      <c r="U189" s="121"/>
      <c r="V189" s="34"/>
      <c r="W189" s="34"/>
      <c r="X189" s="121"/>
      <c r="Y189" s="34"/>
      <c r="Z189" s="34"/>
      <c r="AA189" s="34"/>
      <c r="AB189" s="121"/>
      <c r="AD189" s="34"/>
      <c r="AE189" s="121"/>
      <c r="AG189" s="34"/>
      <c r="AH189" s="121"/>
      <c r="AJ189" s="34"/>
      <c r="AK189" s="121"/>
      <c r="AM189" s="34"/>
      <c r="AN189" s="121"/>
      <c r="AP189" s="34"/>
      <c r="AQ189" s="121"/>
    </row>
    <row r="190" spans="3:43" x14ac:dyDescent="0.25">
      <c r="C190" s="33"/>
      <c r="D190" s="33"/>
      <c r="E190" s="33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121"/>
      <c r="Q190" s="34"/>
      <c r="R190" s="34"/>
      <c r="S190" s="34"/>
      <c r="T190" s="34"/>
      <c r="U190" s="121"/>
      <c r="V190" s="34"/>
      <c r="W190" s="34"/>
      <c r="X190" s="121"/>
      <c r="Y190" s="34"/>
      <c r="Z190" s="34"/>
      <c r="AA190" s="34"/>
      <c r="AB190" s="121"/>
      <c r="AD190" s="34"/>
      <c r="AE190" s="121"/>
      <c r="AG190" s="34"/>
      <c r="AH190" s="121"/>
      <c r="AJ190" s="34"/>
      <c r="AK190" s="121"/>
      <c r="AM190" s="34"/>
      <c r="AN190" s="121"/>
      <c r="AP190" s="34"/>
      <c r="AQ190" s="121"/>
    </row>
    <row r="191" spans="3:43" x14ac:dyDescent="0.25">
      <c r="C191" s="33"/>
      <c r="D191" s="33"/>
      <c r="E191" s="33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121"/>
      <c r="Q191" s="34"/>
      <c r="R191" s="34"/>
      <c r="S191" s="34"/>
      <c r="T191" s="34"/>
      <c r="U191" s="121"/>
      <c r="V191" s="34"/>
      <c r="W191" s="34"/>
      <c r="X191" s="121"/>
      <c r="Y191" s="34"/>
      <c r="Z191" s="34"/>
      <c r="AA191" s="34"/>
      <c r="AB191" s="121"/>
      <c r="AD191" s="34"/>
      <c r="AE191" s="121"/>
      <c r="AG191" s="34"/>
      <c r="AH191" s="121"/>
      <c r="AJ191" s="34"/>
      <c r="AK191" s="121"/>
      <c r="AM191" s="34"/>
      <c r="AN191" s="121"/>
      <c r="AP191" s="34"/>
      <c r="AQ191" s="121"/>
    </row>
    <row r="192" spans="3:43" x14ac:dyDescent="0.25">
      <c r="C192" s="33"/>
      <c r="D192" s="33"/>
      <c r="E192" s="33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121"/>
      <c r="Q192" s="34"/>
      <c r="R192" s="34"/>
      <c r="S192" s="34"/>
      <c r="T192" s="34"/>
      <c r="U192" s="121"/>
      <c r="V192" s="34"/>
      <c r="W192" s="34"/>
      <c r="X192" s="121"/>
      <c r="Y192" s="34"/>
      <c r="Z192" s="34"/>
      <c r="AA192" s="34"/>
      <c r="AB192" s="121"/>
      <c r="AD192" s="34"/>
      <c r="AE192" s="121"/>
      <c r="AG192" s="34"/>
      <c r="AH192" s="121"/>
      <c r="AJ192" s="34"/>
      <c r="AK192" s="121"/>
      <c r="AM192" s="34"/>
      <c r="AN192" s="121"/>
      <c r="AP192" s="34"/>
      <c r="AQ192" s="121"/>
    </row>
    <row r="193" spans="3:43" x14ac:dyDescent="0.25">
      <c r="C193" s="33"/>
      <c r="D193" s="33"/>
      <c r="E193" s="33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121"/>
      <c r="Q193" s="34"/>
      <c r="R193" s="34"/>
      <c r="S193" s="34"/>
      <c r="T193" s="34"/>
      <c r="U193" s="121"/>
      <c r="V193" s="34"/>
      <c r="W193" s="34"/>
      <c r="X193" s="121"/>
      <c r="Y193" s="34"/>
      <c r="Z193" s="34"/>
      <c r="AA193" s="34"/>
      <c r="AB193" s="121"/>
      <c r="AD193" s="34"/>
      <c r="AE193" s="121"/>
      <c r="AG193" s="34"/>
      <c r="AH193" s="121"/>
      <c r="AJ193" s="34"/>
      <c r="AK193" s="121"/>
      <c r="AM193" s="34"/>
      <c r="AN193" s="121"/>
      <c r="AP193" s="34"/>
      <c r="AQ193" s="121"/>
    </row>
    <row r="194" spans="3:43" x14ac:dyDescent="0.25">
      <c r="C194" s="33"/>
      <c r="D194" s="33"/>
      <c r="E194" s="33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121"/>
      <c r="Q194" s="34"/>
      <c r="R194" s="34"/>
      <c r="S194" s="34"/>
      <c r="T194" s="34"/>
      <c r="U194" s="121"/>
      <c r="V194" s="34"/>
      <c r="W194" s="34"/>
      <c r="X194" s="121"/>
      <c r="Y194" s="34"/>
      <c r="Z194" s="34"/>
      <c r="AA194" s="34"/>
      <c r="AB194" s="121"/>
      <c r="AD194" s="34"/>
      <c r="AE194" s="121"/>
      <c r="AG194" s="34"/>
      <c r="AH194" s="121"/>
      <c r="AJ194" s="34"/>
      <c r="AK194" s="121"/>
      <c r="AM194" s="34"/>
      <c r="AN194" s="121"/>
      <c r="AP194" s="34"/>
      <c r="AQ194" s="121"/>
    </row>
    <row r="195" spans="3:43" x14ac:dyDescent="0.25">
      <c r="C195" s="33"/>
      <c r="D195" s="33"/>
      <c r="E195" s="33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121"/>
      <c r="Q195" s="34"/>
      <c r="R195" s="34"/>
      <c r="S195" s="34"/>
      <c r="T195" s="34"/>
      <c r="U195" s="121"/>
      <c r="V195" s="34"/>
      <c r="W195" s="34"/>
      <c r="X195" s="121"/>
      <c r="Y195" s="34"/>
      <c r="Z195" s="34"/>
      <c r="AA195" s="34"/>
      <c r="AB195" s="121"/>
      <c r="AD195" s="34"/>
      <c r="AE195" s="121"/>
      <c r="AG195" s="34"/>
      <c r="AH195" s="121"/>
      <c r="AJ195" s="34"/>
      <c r="AK195" s="121"/>
      <c r="AM195" s="34"/>
      <c r="AN195" s="121"/>
      <c r="AP195" s="34"/>
      <c r="AQ195" s="121"/>
    </row>
    <row r="196" spans="3:43" x14ac:dyDescent="0.25">
      <c r="C196" s="33"/>
      <c r="D196" s="33"/>
      <c r="E196" s="33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121"/>
      <c r="Q196" s="34"/>
      <c r="R196" s="34"/>
      <c r="S196" s="34"/>
      <c r="T196" s="34"/>
      <c r="U196" s="121"/>
      <c r="V196" s="34"/>
      <c r="W196" s="34"/>
      <c r="X196" s="121"/>
      <c r="Y196" s="34"/>
      <c r="Z196" s="34"/>
      <c r="AA196" s="34"/>
      <c r="AB196" s="121"/>
      <c r="AD196" s="34"/>
      <c r="AE196" s="121"/>
      <c r="AG196" s="34"/>
      <c r="AH196" s="121"/>
      <c r="AJ196" s="34"/>
      <c r="AK196" s="121"/>
      <c r="AM196" s="34"/>
      <c r="AN196" s="121"/>
      <c r="AP196" s="34"/>
      <c r="AQ196" s="121"/>
    </row>
    <row r="197" spans="3:43" x14ac:dyDescent="0.25">
      <c r="C197" s="33"/>
      <c r="D197" s="33"/>
      <c r="E197" s="33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121"/>
      <c r="Q197" s="34"/>
      <c r="R197" s="34"/>
      <c r="S197" s="34"/>
      <c r="T197" s="34"/>
      <c r="U197" s="121"/>
      <c r="V197" s="34"/>
      <c r="W197" s="34"/>
      <c r="X197" s="121"/>
      <c r="Y197" s="34"/>
      <c r="Z197" s="34"/>
      <c r="AA197" s="34"/>
      <c r="AB197" s="121"/>
      <c r="AD197" s="34"/>
      <c r="AE197" s="121"/>
      <c r="AG197" s="34"/>
      <c r="AH197" s="121"/>
      <c r="AJ197" s="34"/>
      <c r="AK197" s="121"/>
      <c r="AM197" s="34"/>
      <c r="AN197" s="121"/>
      <c r="AP197" s="34"/>
      <c r="AQ197" s="121"/>
    </row>
    <row r="198" spans="3:43" x14ac:dyDescent="0.25">
      <c r="C198" s="33"/>
      <c r="D198" s="33"/>
      <c r="E198" s="33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121"/>
      <c r="Q198" s="34"/>
      <c r="R198" s="34"/>
      <c r="S198" s="34"/>
      <c r="T198" s="34"/>
      <c r="U198" s="121"/>
      <c r="V198" s="34"/>
      <c r="W198" s="34"/>
      <c r="X198" s="121"/>
      <c r="Y198" s="34"/>
      <c r="Z198" s="34"/>
      <c r="AA198" s="34"/>
      <c r="AB198" s="121"/>
      <c r="AD198" s="34"/>
      <c r="AE198" s="121"/>
      <c r="AG198" s="34"/>
      <c r="AH198" s="121"/>
      <c r="AJ198" s="34"/>
      <c r="AK198" s="121"/>
      <c r="AM198" s="34"/>
      <c r="AN198" s="121"/>
      <c r="AP198" s="34"/>
      <c r="AQ198" s="121"/>
    </row>
    <row r="199" spans="3:43" x14ac:dyDescent="0.25">
      <c r="C199" s="33"/>
      <c r="D199" s="33"/>
      <c r="E199" s="33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121"/>
      <c r="Q199" s="34"/>
      <c r="R199" s="34"/>
      <c r="S199" s="34"/>
      <c r="T199" s="34"/>
      <c r="U199" s="121"/>
      <c r="V199" s="34"/>
      <c r="W199" s="34"/>
      <c r="X199" s="121"/>
      <c r="Y199" s="34"/>
      <c r="Z199" s="34"/>
      <c r="AA199" s="34"/>
      <c r="AB199" s="121"/>
      <c r="AD199" s="34"/>
      <c r="AE199" s="121"/>
      <c r="AG199" s="34"/>
      <c r="AH199" s="121"/>
      <c r="AJ199" s="34"/>
      <c r="AK199" s="121"/>
      <c r="AM199" s="34"/>
      <c r="AN199" s="121"/>
      <c r="AP199" s="34"/>
      <c r="AQ199" s="121"/>
    </row>
    <row r="200" spans="3:43" x14ac:dyDescent="0.25">
      <c r="C200" s="33"/>
      <c r="D200" s="33"/>
      <c r="E200" s="33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121"/>
      <c r="Q200" s="34"/>
      <c r="R200" s="34"/>
      <c r="S200" s="34"/>
      <c r="T200" s="34"/>
      <c r="U200" s="121"/>
      <c r="V200" s="34"/>
      <c r="W200" s="34"/>
      <c r="X200" s="121"/>
      <c r="Y200" s="34"/>
      <c r="Z200" s="34"/>
      <c r="AA200" s="34"/>
      <c r="AB200" s="121"/>
      <c r="AD200" s="34"/>
      <c r="AE200" s="121"/>
      <c r="AG200" s="34"/>
      <c r="AH200" s="121"/>
      <c r="AJ200" s="34"/>
      <c r="AK200" s="121"/>
      <c r="AM200" s="34"/>
      <c r="AN200" s="121"/>
      <c r="AP200" s="34"/>
      <c r="AQ200" s="121"/>
    </row>
    <row r="201" spans="3:43" x14ac:dyDescent="0.25">
      <c r="C201" s="33"/>
      <c r="D201" s="33"/>
      <c r="E201" s="33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121"/>
      <c r="Q201" s="34"/>
      <c r="R201" s="34"/>
      <c r="S201" s="34"/>
      <c r="T201" s="34"/>
      <c r="U201" s="121"/>
      <c r="V201" s="34"/>
      <c r="W201" s="34"/>
      <c r="X201" s="121"/>
      <c r="Y201" s="34"/>
      <c r="Z201" s="34"/>
      <c r="AA201" s="34"/>
      <c r="AB201" s="121"/>
      <c r="AD201" s="34"/>
      <c r="AE201" s="121"/>
      <c r="AG201" s="34"/>
      <c r="AH201" s="121"/>
      <c r="AJ201" s="34"/>
      <c r="AK201" s="121"/>
      <c r="AM201" s="34"/>
      <c r="AN201" s="121"/>
      <c r="AP201" s="34"/>
      <c r="AQ201" s="121"/>
    </row>
    <row r="202" spans="3:43" x14ac:dyDescent="0.25">
      <c r="C202" s="33"/>
      <c r="D202" s="33"/>
      <c r="E202" s="33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121"/>
      <c r="Q202" s="34"/>
      <c r="R202" s="34"/>
      <c r="S202" s="34"/>
      <c r="T202" s="34"/>
      <c r="U202" s="121"/>
      <c r="V202" s="34"/>
      <c r="W202" s="34"/>
      <c r="X202" s="121"/>
      <c r="Y202" s="34"/>
      <c r="Z202" s="34"/>
      <c r="AA202" s="34"/>
      <c r="AB202" s="121"/>
      <c r="AD202" s="34"/>
      <c r="AE202" s="121"/>
      <c r="AG202" s="34"/>
      <c r="AH202" s="121"/>
      <c r="AJ202" s="34"/>
      <c r="AK202" s="121"/>
      <c r="AM202" s="34"/>
      <c r="AN202" s="121"/>
      <c r="AP202" s="34"/>
      <c r="AQ202" s="121"/>
    </row>
    <row r="203" spans="3:43" x14ac:dyDescent="0.25">
      <c r="C203" s="33"/>
      <c r="D203" s="33"/>
      <c r="E203" s="33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121"/>
      <c r="Q203" s="34"/>
      <c r="R203" s="34"/>
      <c r="S203" s="34"/>
      <c r="T203" s="34"/>
      <c r="U203" s="121"/>
      <c r="V203" s="34"/>
      <c r="W203" s="34"/>
      <c r="X203" s="121"/>
      <c r="Y203" s="34"/>
      <c r="Z203" s="34"/>
      <c r="AA203" s="34"/>
      <c r="AB203" s="121"/>
      <c r="AD203" s="34"/>
      <c r="AE203" s="121"/>
      <c r="AG203" s="34"/>
      <c r="AH203" s="121"/>
      <c r="AJ203" s="34"/>
      <c r="AK203" s="121"/>
      <c r="AM203" s="34"/>
      <c r="AN203" s="121"/>
      <c r="AP203" s="34"/>
      <c r="AQ203" s="121"/>
    </row>
    <row r="204" spans="3:43" x14ac:dyDescent="0.25">
      <c r="C204" s="33"/>
      <c r="D204" s="33"/>
      <c r="E204" s="33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121"/>
      <c r="Q204" s="34"/>
      <c r="R204" s="34"/>
      <c r="S204" s="34"/>
      <c r="T204" s="34"/>
      <c r="U204" s="121"/>
      <c r="V204" s="34"/>
      <c r="W204" s="34"/>
      <c r="X204" s="121"/>
      <c r="Y204" s="34"/>
      <c r="Z204" s="34"/>
      <c r="AA204" s="34"/>
      <c r="AB204" s="121"/>
      <c r="AD204" s="34"/>
      <c r="AE204" s="121"/>
      <c r="AG204" s="34"/>
      <c r="AH204" s="121"/>
      <c r="AJ204" s="34"/>
      <c r="AK204" s="121"/>
      <c r="AM204" s="34"/>
      <c r="AN204" s="121"/>
      <c r="AP204" s="34"/>
      <c r="AQ204" s="121"/>
    </row>
    <row r="205" spans="3:43" x14ac:dyDescent="0.25">
      <c r="C205" s="33"/>
      <c r="D205" s="33"/>
      <c r="E205" s="33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121"/>
      <c r="Q205" s="34"/>
      <c r="R205" s="34"/>
      <c r="S205" s="34"/>
      <c r="T205" s="34"/>
      <c r="U205" s="121"/>
      <c r="V205" s="34"/>
      <c r="W205" s="34"/>
      <c r="X205" s="121"/>
      <c r="Y205" s="34"/>
      <c r="Z205" s="34"/>
      <c r="AA205" s="34"/>
      <c r="AB205" s="121"/>
      <c r="AD205" s="34"/>
      <c r="AE205" s="121"/>
      <c r="AG205" s="34"/>
      <c r="AH205" s="121"/>
      <c r="AJ205" s="34"/>
      <c r="AK205" s="121"/>
      <c r="AM205" s="34"/>
      <c r="AN205" s="121"/>
      <c r="AP205" s="34"/>
      <c r="AQ205" s="121"/>
    </row>
    <row r="206" spans="3:43" x14ac:dyDescent="0.25">
      <c r="C206" s="33"/>
      <c r="D206" s="33"/>
      <c r="E206" s="33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121"/>
      <c r="Q206" s="34"/>
      <c r="R206" s="34"/>
      <c r="S206" s="34"/>
      <c r="T206" s="34"/>
      <c r="U206" s="121"/>
      <c r="V206" s="34"/>
      <c r="W206" s="34"/>
      <c r="X206" s="121"/>
      <c r="Y206" s="34"/>
      <c r="Z206" s="34"/>
      <c r="AA206" s="34"/>
      <c r="AB206" s="121"/>
      <c r="AD206" s="34"/>
      <c r="AE206" s="121"/>
      <c r="AG206" s="34"/>
      <c r="AH206" s="121"/>
      <c r="AJ206" s="34"/>
      <c r="AK206" s="121"/>
      <c r="AM206" s="34"/>
      <c r="AN206" s="121"/>
      <c r="AP206" s="34"/>
      <c r="AQ206" s="121"/>
    </row>
    <row r="207" spans="3:43" x14ac:dyDescent="0.25">
      <c r="C207" s="33"/>
      <c r="D207" s="33"/>
      <c r="E207" s="33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121"/>
      <c r="Q207" s="34"/>
      <c r="R207" s="34"/>
      <c r="S207" s="34"/>
      <c r="T207" s="34"/>
      <c r="U207" s="121"/>
      <c r="V207" s="34"/>
      <c r="W207" s="34"/>
      <c r="X207" s="121"/>
      <c r="Y207" s="34"/>
      <c r="Z207" s="34"/>
      <c r="AA207" s="34"/>
      <c r="AB207" s="121"/>
      <c r="AD207" s="34"/>
      <c r="AE207" s="121"/>
      <c r="AG207" s="34"/>
      <c r="AH207" s="121"/>
      <c r="AJ207" s="34"/>
      <c r="AK207" s="121"/>
      <c r="AM207" s="34"/>
      <c r="AN207" s="121"/>
      <c r="AP207" s="34"/>
      <c r="AQ207" s="121"/>
    </row>
    <row r="208" spans="3:43" x14ac:dyDescent="0.25">
      <c r="C208" s="33"/>
      <c r="D208" s="33"/>
      <c r="E208" s="33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121"/>
      <c r="Q208" s="34"/>
      <c r="R208" s="34"/>
      <c r="S208" s="34"/>
      <c r="T208" s="34"/>
      <c r="U208" s="121"/>
      <c r="V208" s="34"/>
      <c r="W208" s="34"/>
      <c r="X208" s="121"/>
      <c r="Y208" s="34"/>
      <c r="Z208" s="34"/>
      <c r="AA208" s="34"/>
      <c r="AB208" s="121"/>
      <c r="AD208" s="34"/>
      <c r="AE208" s="121"/>
      <c r="AG208" s="34"/>
      <c r="AH208" s="121"/>
      <c r="AJ208" s="34"/>
      <c r="AK208" s="121"/>
      <c r="AM208" s="34"/>
      <c r="AN208" s="121"/>
      <c r="AP208" s="34"/>
      <c r="AQ208" s="121"/>
    </row>
    <row r="209" spans="3:43" x14ac:dyDescent="0.25">
      <c r="C209" s="33"/>
      <c r="D209" s="33"/>
      <c r="E209" s="33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121"/>
      <c r="Q209" s="34"/>
      <c r="R209" s="34"/>
      <c r="S209" s="34"/>
      <c r="T209" s="34"/>
      <c r="U209" s="121"/>
      <c r="V209" s="34"/>
      <c r="W209" s="34"/>
      <c r="X209" s="121"/>
      <c r="Y209" s="34"/>
      <c r="Z209" s="34"/>
      <c r="AA209" s="34"/>
      <c r="AB209" s="121"/>
      <c r="AD209" s="34"/>
      <c r="AE209" s="121"/>
      <c r="AG209" s="34"/>
      <c r="AH209" s="121"/>
      <c r="AJ209" s="34"/>
      <c r="AK209" s="121"/>
      <c r="AM209" s="34"/>
      <c r="AN209" s="121"/>
      <c r="AP209" s="34"/>
      <c r="AQ209" s="121"/>
    </row>
    <row r="210" spans="3:43" x14ac:dyDescent="0.25">
      <c r="C210" s="33"/>
      <c r="D210" s="33"/>
      <c r="E210" s="33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121"/>
      <c r="Q210" s="34"/>
      <c r="R210" s="34"/>
      <c r="S210" s="34"/>
      <c r="T210" s="34"/>
      <c r="U210" s="121"/>
      <c r="V210" s="34"/>
      <c r="W210" s="34"/>
      <c r="X210" s="121"/>
      <c r="Y210" s="34"/>
      <c r="Z210" s="34"/>
      <c r="AA210" s="34"/>
      <c r="AB210" s="121"/>
      <c r="AD210" s="34"/>
      <c r="AE210" s="121"/>
      <c r="AG210" s="34"/>
      <c r="AH210" s="121"/>
      <c r="AJ210" s="34"/>
      <c r="AK210" s="121"/>
      <c r="AM210" s="34"/>
      <c r="AN210" s="121"/>
      <c r="AP210" s="34"/>
      <c r="AQ210" s="121"/>
    </row>
    <row r="211" spans="3:43" x14ac:dyDescent="0.25">
      <c r="C211" s="33"/>
      <c r="D211" s="33"/>
      <c r="E211" s="33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121"/>
      <c r="Q211" s="34"/>
      <c r="R211" s="34"/>
      <c r="S211" s="34"/>
      <c r="T211" s="34"/>
      <c r="U211" s="121"/>
      <c r="V211" s="34"/>
      <c r="W211" s="34"/>
      <c r="X211" s="121"/>
      <c r="Y211" s="34"/>
      <c r="Z211" s="34"/>
      <c r="AA211" s="34"/>
      <c r="AB211" s="121"/>
      <c r="AD211" s="34"/>
      <c r="AE211" s="121"/>
      <c r="AG211" s="34"/>
      <c r="AH211" s="121"/>
      <c r="AJ211" s="34"/>
      <c r="AK211" s="121"/>
      <c r="AM211" s="34"/>
      <c r="AN211" s="121"/>
      <c r="AP211" s="34"/>
      <c r="AQ211" s="121"/>
    </row>
    <row r="212" spans="3:43" x14ac:dyDescent="0.25">
      <c r="C212" s="33"/>
      <c r="D212" s="33"/>
      <c r="E212" s="33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121"/>
      <c r="Q212" s="34"/>
      <c r="R212" s="34"/>
      <c r="S212" s="34"/>
      <c r="T212" s="34"/>
      <c r="U212" s="121"/>
      <c r="V212" s="34"/>
      <c r="W212" s="34"/>
      <c r="X212" s="121"/>
      <c r="Y212" s="34"/>
      <c r="Z212" s="34"/>
      <c r="AA212" s="34"/>
      <c r="AB212" s="121"/>
      <c r="AD212" s="34"/>
      <c r="AE212" s="121"/>
      <c r="AG212" s="34"/>
      <c r="AH212" s="121"/>
      <c r="AJ212" s="34"/>
      <c r="AK212" s="121"/>
      <c r="AM212" s="34"/>
      <c r="AN212" s="121"/>
      <c r="AP212" s="34"/>
      <c r="AQ212" s="121"/>
    </row>
    <row r="213" spans="3:43" x14ac:dyDescent="0.25">
      <c r="C213" s="33"/>
      <c r="D213" s="33"/>
      <c r="E213" s="33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121"/>
      <c r="Q213" s="34"/>
      <c r="R213" s="34"/>
      <c r="S213" s="34"/>
      <c r="T213" s="34"/>
      <c r="U213" s="121"/>
      <c r="V213" s="34"/>
      <c r="W213" s="34"/>
      <c r="X213" s="121"/>
      <c r="Y213" s="34"/>
      <c r="Z213" s="34"/>
      <c r="AA213" s="34"/>
      <c r="AB213" s="121"/>
      <c r="AD213" s="34"/>
      <c r="AE213" s="121"/>
      <c r="AG213" s="34"/>
      <c r="AH213" s="121"/>
      <c r="AJ213" s="34"/>
      <c r="AK213" s="121"/>
      <c r="AM213" s="34"/>
      <c r="AN213" s="121"/>
      <c r="AP213" s="34"/>
      <c r="AQ213" s="121"/>
    </row>
    <row r="214" spans="3:43" x14ac:dyDescent="0.25">
      <c r="C214" s="33"/>
      <c r="D214" s="33"/>
      <c r="E214" s="33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121"/>
      <c r="Q214" s="34"/>
      <c r="R214" s="34"/>
      <c r="S214" s="34"/>
      <c r="T214" s="34"/>
      <c r="U214" s="121"/>
      <c r="V214" s="34"/>
      <c r="W214" s="34"/>
      <c r="X214" s="121"/>
      <c r="Y214" s="34"/>
      <c r="Z214" s="34"/>
      <c r="AA214" s="34"/>
      <c r="AB214" s="121"/>
      <c r="AD214" s="34"/>
      <c r="AE214" s="121"/>
      <c r="AG214" s="34"/>
      <c r="AH214" s="121"/>
      <c r="AJ214" s="34"/>
      <c r="AK214" s="121"/>
      <c r="AM214" s="34"/>
      <c r="AN214" s="121"/>
      <c r="AP214" s="34"/>
      <c r="AQ214" s="121"/>
    </row>
    <row r="215" spans="3:43" x14ac:dyDescent="0.25">
      <c r="C215" s="33"/>
      <c r="D215" s="33"/>
      <c r="E215" s="33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121"/>
      <c r="Q215" s="34"/>
      <c r="R215" s="34"/>
      <c r="S215" s="34"/>
      <c r="T215" s="34"/>
      <c r="U215" s="121"/>
      <c r="V215" s="34"/>
      <c r="W215" s="34"/>
      <c r="X215" s="121"/>
      <c r="Y215" s="34"/>
      <c r="Z215" s="34"/>
      <c r="AA215" s="34"/>
      <c r="AB215" s="121"/>
      <c r="AD215" s="34"/>
      <c r="AE215" s="121"/>
      <c r="AG215" s="34"/>
      <c r="AH215" s="121"/>
      <c r="AJ215" s="34"/>
      <c r="AK215" s="121"/>
      <c r="AM215" s="34"/>
      <c r="AN215" s="121"/>
      <c r="AP215" s="34"/>
      <c r="AQ215" s="121"/>
    </row>
    <row r="216" spans="3:43" x14ac:dyDescent="0.25">
      <c r="C216" s="33"/>
      <c r="D216" s="33"/>
      <c r="E216" s="33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121"/>
      <c r="Q216" s="34"/>
      <c r="R216" s="34"/>
      <c r="S216" s="34"/>
      <c r="T216" s="34"/>
      <c r="U216" s="121"/>
      <c r="V216" s="34"/>
      <c r="W216" s="34"/>
      <c r="X216" s="121"/>
      <c r="Y216" s="34"/>
      <c r="Z216" s="34"/>
      <c r="AA216" s="34"/>
      <c r="AB216" s="121"/>
      <c r="AD216" s="34"/>
      <c r="AE216" s="121"/>
      <c r="AG216" s="34"/>
      <c r="AH216" s="121"/>
      <c r="AJ216" s="34"/>
      <c r="AK216" s="121"/>
      <c r="AM216" s="34"/>
      <c r="AN216" s="121"/>
      <c r="AP216" s="34"/>
      <c r="AQ216" s="121"/>
    </row>
    <row r="217" spans="3:43" x14ac:dyDescent="0.25">
      <c r="C217" s="33"/>
      <c r="D217" s="33"/>
      <c r="E217" s="33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121"/>
      <c r="Q217" s="34"/>
      <c r="R217" s="34"/>
      <c r="S217" s="34"/>
      <c r="T217" s="34"/>
      <c r="U217" s="121"/>
      <c r="V217" s="34"/>
      <c r="W217" s="34"/>
      <c r="X217" s="121"/>
      <c r="Y217" s="34"/>
      <c r="Z217" s="34"/>
      <c r="AA217" s="34"/>
      <c r="AB217" s="121"/>
      <c r="AD217" s="34"/>
      <c r="AE217" s="121"/>
      <c r="AG217" s="34"/>
      <c r="AH217" s="121"/>
      <c r="AJ217" s="34"/>
      <c r="AK217" s="121"/>
      <c r="AM217" s="34"/>
      <c r="AN217" s="121"/>
      <c r="AP217" s="34"/>
      <c r="AQ217" s="121"/>
    </row>
    <row r="218" spans="3:43" x14ac:dyDescent="0.25">
      <c r="C218" s="33"/>
      <c r="D218" s="33"/>
      <c r="E218" s="33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121"/>
      <c r="Q218" s="34"/>
      <c r="R218" s="34"/>
      <c r="S218" s="34"/>
      <c r="T218" s="34"/>
      <c r="U218" s="121"/>
      <c r="V218" s="34"/>
      <c r="W218" s="34"/>
      <c r="X218" s="121"/>
      <c r="Y218" s="34"/>
      <c r="Z218" s="34"/>
      <c r="AA218" s="34"/>
      <c r="AB218" s="121"/>
      <c r="AD218" s="34"/>
      <c r="AE218" s="121"/>
      <c r="AG218" s="34"/>
      <c r="AH218" s="121"/>
      <c r="AJ218" s="34"/>
      <c r="AK218" s="121"/>
      <c r="AM218" s="34"/>
      <c r="AN218" s="121"/>
      <c r="AP218" s="34"/>
      <c r="AQ218" s="121"/>
    </row>
    <row r="219" spans="3:43" x14ac:dyDescent="0.25">
      <c r="C219" s="33"/>
      <c r="D219" s="33"/>
      <c r="E219" s="33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121"/>
      <c r="Q219" s="34"/>
      <c r="R219" s="34"/>
      <c r="S219" s="34"/>
      <c r="T219" s="34"/>
      <c r="U219" s="121"/>
      <c r="V219" s="34"/>
      <c r="W219" s="34"/>
      <c r="X219" s="121"/>
      <c r="Y219" s="34"/>
      <c r="Z219" s="34"/>
      <c r="AA219" s="34"/>
      <c r="AB219" s="121"/>
      <c r="AD219" s="34"/>
      <c r="AE219" s="121"/>
      <c r="AG219" s="34"/>
      <c r="AH219" s="121"/>
      <c r="AJ219" s="34"/>
      <c r="AK219" s="121"/>
      <c r="AM219" s="34"/>
      <c r="AN219" s="121"/>
      <c r="AP219" s="34"/>
      <c r="AQ219" s="121"/>
    </row>
    <row r="220" spans="3:43" x14ac:dyDescent="0.25">
      <c r="C220" s="33"/>
      <c r="D220" s="33"/>
      <c r="E220" s="33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121"/>
      <c r="Q220" s="34"/>
      <c r="R220" s="34"/>
      <c r="S220" s="34"/>
      <c r="T220" s="34"/>
      <c r="U220" s="121"/>
      <c r="V220" s="34"/>
      <c r="W220" s="34"/>
      <c r="X220" s="121"/>
      <c r="Y220" s="34"/>
      <c r="Z220" s="34"/>
      <c r="AA220" s="34"/>
      <c r="AB220" s="121"/>
      <c r="AD220" s="34"/>
      <c r="AE220" s="121"/>
      <c r="AG220" s="34"/>
      <c r="AH220" s="121"/>
      <c r="AJ220" s="34"/>
      <c r="AK220" s="121"/>
      <c r="AM220" s="34"/>
      <c r="AN220" s="121"/>
      <c r="AP220" s="34"/>
      <c r="AQ220" s="121"/>
    </row>
    <row r="221" spans="3:43" x14ac:dyDescent="0.25">
      <c r="C221" s="33"/>
      <c r="D221" s="33"/>
      <c r="E221" s="33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121"/>
      <c r="Q221" s="34"/>
      <c r="R221" s="34"/>
      <c r="S221" s="34"/>
      <c r="T221" s="34"/>
      <c r="U221" s="121"/>
      <c r="V221" s="34"/>
      <c r="W221" s="34"/>
      <c r="X221" s="121"/>
      <c r="Y221" s="34"/>
      <c r="Z221" s="34"/>
      <c r="AA221" s="34"/>
      <c r="AB221" s="121"/>
      <c r="AD221" s="34"/>
      <c r="AE221" s="121"/>
      <c r="AG221" s="34"/>
      <c r="AH221" s="121"/>
      <c r="AJ221" s="34"/>
      <c r="AK221" s="121"/>
      <c r="AM221" s="34"/>
      <c r="AN221" s="121"/>
      <c r="AP221" s="34"/>
      <c r="AQ221" s="121"/>
    </row>
    <row r="222" spans="3:43" x14ac:dyDescent="0.25">
      <c r="C222" s="33"/>
      <c r="D222" s="33"/>
      <c r="E222" s="33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121"/>
      <c r="Q222" s="34"/>
      <c r="R222" s="34"/>
      <c r="S222" s="34"/>
      <c r="T222" s="34"/>
      <c r="U222" s="121"/>
      <c r="V222" s="34"/>
      <c r="W222" s="34"/>
      <c r="X222" s="121"/>
      <c r="Y222" s="34"/>
      <c r="Z222" s="34"/>
      <c r="AA222" s="34"/>
      <c r="AB222" s="121"/>
      <c r="AD222" s="34"/>
      <c r="AE222" s="121"/>
      <c r="AG222" s="34"/>
      <c r="AH222" s="121"/>
      <c r="AJ222" s="34"/>
      <c r="AK222" s="121"/>
      <c r="AM222" s="34"/>
      <c r="AN222" s="121"/>
      <c r="AP222" s="34"/>
      <c r="AQ222" s="121"/>
    </row>
    <row r="223" spans="3:43" x14ac:dyDescent="0.25">
      <c r="C223" s="33"/>
      <c r="D223" s="33"/>
      <c r="E223" s="33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121"/>
      <c r="Q223" s="34"/>
      <c r="R223" s="34"/>
      <c r="S223" s="34"/>
      <c r="T223" s="34"/>
      <c r="U223" s="121"/>
      <c r="V223" s="34"/>
      <c r="W223" s="34"/>
      <c r="X223" s="121"/>
      <c r="Y223" s="34"/>
      <c r="Z223" s="34"/>
      <c r="AA223" s="34"/>
      <c r="AB223" s="121"/>
      <c r="AD223" s="34"/>
      <c r="AE223" s="121"/>
      <c r="AG223" s="34"/>
      <c r="AH223" s="121"/>
      <c r="AJ223" s="34"/>
      <c r="AK223" s="121"/>
      <c r="AM223" s="34"/>
      <c r="AN223" s="121"/>
      <c r="AP223" s="34"/>
      <c r="AQ223" s="121"/>
    </row>
    <row r="224" spans="3:43" x14ac:dyDescent="0.25">
      <c r="C224" s="33"/>
      <c r="D224" s="33"/>
      <c r="E224" s="33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121"/>
      <c r="Q224" s="34"/>
      <c r="R224" s="34"/>
      <c r="S224" s="34"/>
      <c r="T224" s="34"/>
      <c r="U224" s="121"/>
      <c r="V224" s="34"/>
      <c r="W224" s="34"/>
      <c r="X224" s="121"/>
      <c r="Y224" s="34"/>
      <c r="Z224" s="34"/>
      <c r="AA224" s="34"/>
      <c r="AB224" s="121"/>
      <c r="AD224" s="34"/>
      <c r="AE224" s="121"/>
      <c r="AG224" s="34"/>
      <c r="AH224" s="121"/>
      <c r="AJ224" s="34"/>
      <c r="AK224" s="121"/>
      <c r="AM224" s="34"/>
      <c r="AN224" s="121"/>
      <c r="AP224" s="34"/>
      <c r="AQ224" s="121"/>
    </row>
    <row r="225" spans="3:43" x14ac:dyDescent="0.25">
      <c r="C225" s="33"/>
      <c r="D225" s="33"/>
      <c r="E225" s="33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121"/>
      <c r="Q225" s="34"/>
      <c r="R225" s="34"/>
      <c r="S225" s="34"/>
      <c r="T225" s="34"/>
      <c r="U225" s="121"/>
      <c r="V225" s="34"/>
      <c r="W225" s="34"/>
      <c r="X225" s="121"/>
      <c r="Y225" s="34"/>
      <c r="Z225" s="34"/>
      <c r="AA225" s="34"/>
      <c r="AB225" s="121"/>
      <c r="AD225" s="34"/>
      <c r="AE225" s="121"/>
      <c r="AG225" s="34"/>
      <c r="AH225" s="121"/>
      <c r="AJ225" s="34"/>
      <c r="AK225" s="121"/>
      <c r="AM225" s="34"/>
      <c r="AN225" s="121"/>
      <c r="AP225" s="34"/>
      <c r="AQ225" s="121"/>
    </row>
    <row r="226" spans="3:43" x14ac:dyDescent="0.25">
      <c r="C226" s="33"/>
      <c r="D226" s="33"/>
      <c r="E226" s="33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121"/>
      <c r="Q226" s="34"/>
      <c r="R226" s="34"/>
      <c r="S226" s="34"/>
      <c r="T226" s="34"/>
      <c r="U226" s="121"/>
      <c r="V226" s="34"/>
      <c r="W226" s="34"/>
      <c r="X226" s="121"/>
      <c r="Y226" s="34"/>
      <c r="Z226" s="34"/>
      <c r="AA226" s="34"/>
      <c r="AB226" s="121"/>
      <c r="AD226" s="34"/>
      <c r="AE226" s="121"/>
      <c r="AG226" s="34"/>
      <c r="AH226" s="121"/>
      <c r="AJ226" s="34"/>
      <c r="AK226" s="121"/>
      <c r="AM226" s="34"/>
      <c r="AN226" s="121"/>
      <c r="AP226" s="34"/>
      <c r="AQ226" s="121"/>
    </row>
    <row r="227" spans="3:43" x14ac:dyDescent="0.25">
      <c r="C227" s="33"/>
      <c r="D227" s="33"/>
      <c r="E227" s="33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121"/>
      <c r="Q227" s="34"/>
      <c r="R227" s="34"/>
      <c r="S227" s="34"/>
      <c r="T227" s="34"/>
      <c r="U227" s="121"/>
      <c r="V227" s="34"/>
      <c r="W227" s="34"/>
      <c r="X227" s="121"/>
      <c r="Y227" s="34"/>
      <c r="Z227" s="34"/>
      <c r="AA227" s="34"/>
      <c r="AB227" s="121"/>
      <c r="AD227" s="34"/>
      <c r="AE227" s="121"/>
      <c r="AG227" s="34"/>
      <c r="AH227" s="121"/>
      <c r="AJ227" s="34"/>
      <c r="AK227" s="121"/>
      <c r="AM227" s="34"/>
      <c r="AN227" s="121"/>
      <c r="AP227" s="34"/>
      <c r="AQ227" s="121"/>
    </row>
    <row r="228" spans="3:43" x14ac:dyDescent="0.25">
      <c r="C228" s="33"/>
      <c r="D228" s="33"/>
      <c r="E228" s="33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121"/>
      <c r="Q228" s="34"/>
      <c r="R228" s="34"/>
      <c r="S228" s="34"/>
      <c r="T228" s="34"/>
      <c r="U228" s="121"/>
      <c r="V228" s="34"/>
      <c r="W228" s="34"/>
      <c r="X228" s="121"/>
      <c r="Y228" s="34"/>
      <c r="Z228" s="34"/>
      <c r="AA228" s="34"/>
      <c r="AB228" s="121"/>
      <c r="AD228" s="34"/>
      <c r="AE228" s="121"/>
      <c r="AG228" s="34"/>
      <c r="AH228" s="121"/>
      <c r="AJ228" s="34"/>
      <c r="AK228" s="121"/>
      <c r="AM228" s="34"/>
      <c r="AN228" s="121"/>
      <c r="AP228" s="34"/>
      <c r="AQ228" s="121"/>
    </row>
    <row r="229" spans="3:43" x14ac:dyDescent="0.25">
      <c r="C229" s="33"/>
      <c r="D229" s="33"/>
      <c r="E229" s="33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121"/>
      <c r="Q229" s="34"/>
      <c r="R229" s="34"/>
      <c r="S229" s="34"/>
      <c r="T229" s="34"/>
      <c r="U229" s="121"/>
      <c r="V229" s="34"/>
      <c r="W229" s="34"/>
      <c r="X229" s="121"/>
      <c r="Y229" s="34"/>
      <c r="Z229" s="34"/>
      <c r="AA229" s="34"/>
      <c r="AB229" s="121"/>
      <c r="AD229" s="34"/>
      <c r="AE229" s="121"/>
      <c r="AG229" s="34"/>
      <c r="AH229" s="121"/>
      <c r="AJ229" s="34"/>
      <c r="AK229" s="121"/>
      <c r="AM229" s="34"/>
      <c r="AN229" s="121"/>
      <c r="AP229" s="34"/>
      <c r="AQ229" s="121"/>
    </row>
    <row r="230" spans="3:43" x14ac:dyDescent="0.25">
      <c r="C230" s="33"/>
      <c r="D230" s="33"/>
      <c r="E230" s="33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121"/>
      <c r="Q230" s="34"/>
      <c r="R230" s="34"/>
      <c r="S230" s="34"/>
      <c r="T230" s="34"/>
      <c r="U230" s="121"/>
      <c r="V230" s="34"/>
      <c r="W230" s="34"/>
      <c r="X230" s="121"/>
      <c r="Y230" s="34"/>
      <c r="Z230" s="34"/>
      <c r="AA230" s="34"/>
      <c r="AB230" s="121"/>
      <c r="AD230" s="34"/>
      <c r="AE230" s="121"/>
      <c r="AG230" s="34"/>
      <c r="AH230" s="121"/>
      <c r="AJ230" s="34"/>
      <c r="AK230" s="121"/>
      <c r="AM230" s="34"/>
      <c r="AN230" s="121"/>
      <c r="AP230" s="34"/>
      <c r="AQ230" s="121"/>
    </row>
    <row r="231" spans="3:43" x14ac:dyDescent="0.25">
      <c r="C231" s="33"/>
      <c r="D231" s="33"/>
      <c r="E231" s="33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121"/>
      <c r="Q231" s="34"/>
      <c r="R231" s="34"/>
      <c r="S231" s="34"/>
      <c r="T231" s="34"/>
      <c r="U231" s="121"/>
      <c r="V231" s="34"/>
      <c r="W231" s="34"/>
      <c r="X231" s="121"/>
      <c r="Y231" s="34"/>
      <c r="Z231" s="34"/>
      <c r="AA231" s="34"/>
      <c r="AB231" s="121"/>
      <c r="AD231" s="34"/>
      <c r="AE231" s="121"/>
      <c r="AG231" s="34"/>
      <c r="AH231" s="121"/>
      <c r="AJ231" s="34"/>
      <c r="AK231" s="121"/>
      <c r="AM231" s="34"/>
      <c r="AN231" s="121"/>
      <c r="AP231" s="34"/>
      <c r="AQ231" s="121"/>
    </row>
    <row r="232" spans="3:43" x14ac:dyDescent="0.25">
      <c r="C232" s="33"/>
      <c r="D232" s="33"/>
      <c r="E232" s="33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121"/>
      <c r="Q232" s="34"/>
      <c r="R232" s="34"/>
      <c r="S232" s="34"/>
      <c r="T232" s="34"/>
      <c r="U232" s="121"/>
      <c r="V232" s="34"/>
      <c r="W232" s="34"/>
      <c r="X232" s="121"/>
      <c r="Y232" s="34"/>
      <c r="Z232" s="34"/>
      <c r="AA232" s="34"/>
      <c r="AB232" s="121"/>
      <c r="AD232" s="34"/>
      <c r="AE232" s="121"/>
      <c r="AG232" s="34"/>
      <c r="AH232" s="121"/>
      <c r="AJ232" s="34"/>
      <c r="AK232" s="121"/>
      <c r="AM232" s="34"/>
      <c r="AN232" s="121"/>
      <c r="AP232" s="34"/>
      <c r="AQ232" s="121"/>
    </row>
    <row r="233" spans="3:43" x14ac:dyDescent="0.25">
      <c r="C233" s="33"/>
      <c r="D233" s="33"/>
      <c r="E233" s="33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121"/>
      <c r="Q233" s="34"/>
      <c r="R233" s="34"/>
      <c r="S233" s="34"/>
      <c r="T233" s="34"/>
      <c r="U233" s="121"/>
      <c r="V233" s="34"/>
      <c r="W233" s="34"/>
      <c r="X233" s="121"/>
      <c r="Y233" s="34"/>
      <c r="Z233" s="34"/>
      <c r="AA233" s="34"/>
      <c r="AB233" s="121"/>
      <c r="AD233" s="34"/>
      <c r="AE233" s="121"/>
      <c r="AG233" s="34"/>
      <c r="AH233" s="121"/>
      <c r="AJ233" s="34"/>
      <c r="AK233" s="121"/>
      <c r="AM233" s="34"/>
      <c r="AN233" s="121"/>
      <c r="AP233" s="34"/>
      <c r="AQ233" s="121"/>
    </row>
    <row r="234" spans="3:43" x14ac:dyDescent="0.25">
      <c r="C234" s="33"/>
      <c r="D234" s="33"/>
      <c r="E234" s="33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121"/>
      <c r="Q234" s="34"/>
      <c r="R234" s="34"/>
      <c r="S234" s="34"/>
      <c r="T234" s="34"/>
      <c r="U234" s="121"/>
      <c r="V234" s="34"/>
      <c r="W234" s="34"/>
      <c r="X234" s="121"/>
      <c r="Y234" s="34"/>
      <c r="Z234" s="34"/>
      <c r="AA234" s="34"/>
      <c r="AB234" s="121"/>
      <c r="AD234" s="34"/>
      <c r="AE234" s="121"/>
      <c r="AG234" s="34"/>
      <c r="AH234" s="121"/>
      <c r="AJ234" s="34"/>
      <c r="AK234" s="121"/>
      <c r="AM234" s="34"/>
      <c r="AN234" s="121"/>
      <c r="AP234" s="34"/>
      <c r="AQ234" s="121"/>
    </row>
    <row r="235" spans="3:43" x14ac:dyDescent="0.25">
      <c r="C235" s="33"/>
      <c r="D235" s="33"/>
      <c r="E235" s="33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121"/>
      <c r="Q235" s="34"/>
      <c r="R235" s="34"/>
      <c r="S235" s="34"/>
      <c r="T235" s="34"/>
      <c r="U235" s="121"/>
      <c r="V235" s="34"/>
      <c r="W235" s="34"/>
      <c r="X235" s="121"/>
      <c r="Y235" s="34"/>
      <c r="Z235" s="34"/>
      <c r="AA235" s="34"/>
      <c r="AB235" s="121"/>
      <c r="AD235" s="34"/>
      <c r="AE235" s="121"/>
      <c r="AG235" s="34"/>
      <c r="AH235" s="121"/>
      <c r="AJ235" s="34"/>
      <c r="AK235" s="121"/>
      <c r="AM235" s="34"/>
      <c r="AN235" s="121"/>
      <c r="AP235" s="34"/>
      <c r="AQ235" s="121"/>
    </row>
    <row r="236" spans="3:43" x14ac:dyDescent="0.25">
      <c r="C236" s="33"/>
      <c r="D236" s="33"/>
      <c r="E236" s="33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121"/>
      <c r="Q236" s="34"/>
      <c r="R236" s="34"/>
      <c r="S236" s="34"/>
      <c r="T236" s="34"/>
      <c r="U236" s="121"/>
      <c r="V236" s="34"/>
      <c r="W236" s="34"/>
      <c r="X236" s="121"/>
      <c r="Y236" s="34"/>
      <c r="Z236" s="34"/>
      <c r="AA236" s="34"/>
      <c r="AB236" s="121"/>
      <c r="AD236" s="34"/>
      <c r="AE236" s="121"/>
      <c r="AG236" s="34"/>
      <c r="AH236" s="121"/>
      <c r="AJ236" s="34"/>
      <c r="AK236" s="121"/>
      <c r="AM236" s="34"/>
      <c r="AN236" s="121"/>
      <c r="AP236" s="34"/>
      <c r="AQ236" s="121"/>
    </row>
    <row r="237" spans="3:43" x14ac:dyDescent="0.25">
      <c r="C237" s="33"/>
      <c r="D237" s="33"/>
      <c r="E237" s="33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121"/>
      <c r="Q237" s="34"/>
      <c r="R237" s="34"/>
      <c r="S237" s="34"/>
      <c r="T237" s="34"/>
      <c r="U237" s="121"/>
      <c r="V237" s="34"/>
      <c r="W237" s="34"/>
      <c r="X237" s="121"/>
      <c r="Y237" s="34"/>
      <c r="Z237" s="34"/>
      <c r="AA237" s="34"/>
      <c r="AB237" s="121"/>
      <c r="AD237" s="34"/>
      <c r="AE237" s="121"/>
      <c r="AG237" s="34"/>
      <c r="AH237" s="121"/>
      <c r="AJ237" s="34"/>
      <c r="AK237" s="121"/>
      <c r="AM237" s="34"/>
      <c r="AN237" s="121"/>
      <c r="AP237" s="34"/>
      <c r="AQ237" s="121"/>
    </row>
    <row r="238" spans="3:43" x14ac:dyDescent="0.25">
      <c r="C238" s="33"/>
      <c r="D238" s="33"/>
      <c r="E238" s="33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121"/>
      <c r="Q238" s="34"/>
      <c r="R238" s="34"/>
      <c r="S238" s="34"/>
      <c r="T238" s="34"/>
      <c r="U238" s="121"/>
      <c r="V238" s="34"/>
      <c r="W238" s="34"/>
      <c r="X238" s="121"/>
      <c r="Y238" s="34"/>
      <c r="Z238" s="34"/>
      <c r="AA238" s="34"/>
      <c r="AB238" s="121"/>
      <c r="AD238" s="34"/>
      <c r="AE238" s="121"/>
      <c r="AG238" s="34"/>
      <c r="AH238" s="121"/>
      <c r="AJ238" s="34"/>
      <c r="AK238" s="121"/>
      <c r="AM238" s="34"/>
      <c r="AN238" s="121"/>
      <c r="AP238" s="34"/>
      <c r="AQ238" s="121"/>
    </row>
    <row r="239" spans="3:43" x14ac:dyDescent="0.25">
      <c r="C239" s="33"/>
      <c r="D239" s="33"/>
      <c r="E239" s="33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121"/>
      <c r="Q239" s="34"/>
      <c r="R239" s="34"/>
      <c r="S239" s="34"/>
      <c r="T239" s="34"/>
      <c r="U239" s="121"/>
      <c r="V239" s="34"/>
      <c r="W239" s="34"/>
      <c r="X239" s="121"/>
      <c r="Y239" s="34"/>
      <c r="Z239" s="34"/>
      <c r="AA239" s="34"/>
      <c r="AB239" s="121"/>
      <c r="AD239" s="34"/>
      <c r="AE239" s="121"/>
      <c r="AG239" s="34"/>
      <c r="AH239" s="121"/>
      <c r="AJ239" s="34"/>
      <c r="AK239" s="121"/>
      <c r="AM239" s="34"/>
      <c r="AN239" s="121"/>
      <c r="AP239" s="34"/>
      <c r="AQ239" s="121"/>
    </row>
    <row r="240" spans="3:43" x14ac:dyDescent="0.25">
      <c r="C240" s="33"/>
      <c r="D240" s="33"/>
      <c r="E240" s="33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121"/>
      <c r="Q240" s="34"/>
      <c r="R240" s="34"/>
      <c r="S240" s="34"/>
      <c r="T240" s="34"/>
      <c r="U240" s="121"/>
      <c r="V240" s="34"/>
      <c r="W240" s="34"/>
      <c r="X240" s="121"/>
      <c r="Y240" s="34"/>
      <c r="Z240" s="34"/>
      <c r="AA240" s="34"/>
      <c r="AB240" s="121"/>
      <c r="AD240" s="34"/>
      <c r="AE240" s="121"/>
      <c r="AG240" s="34"/>
      <c r="AH240" s="121"/>
      <c r="AJ240" s="34"/>
      <c r="AK240" s="121"/>
      <c r="AM240" s="34"/>
      <c r="AN240" s="121"/>
      <c r="AP240" s="34"/>
      <c r="AQ240" s="121"/>
    </row>
    <row r="241" spans="3:43" x14ac:dyDescent="0.25">
      <c r="C241" s="33"/>
      <c r="D241" s="33"/>
      <c r="E241" s="33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121"/>
      <c r="Q241" s="34"/>
      <c r="R241" s="34"/>
      <c r="S241" s="34"/>
      <c r="T241" s="34"/>
      <c r="U241" s="121"/>
      <c r="V241" s="34"/>
      <c r="W241" s="34"/>
      <c r="X241" s="121"/>
      <c r="Y241" s="34"/>
      <c r="Z241" s="34"/>
      <c r="AA241" s="34"/>
      <c r="AB241" s="121"/>
      <c r="AD241" s="34"/>
      <c r="AE241" s="121"/>
      <c r="AG241" s="34"/>
      <c r="AH241" s="121"/>
      <c r="AJ241" s="34"/>
      <c r="AK241" s="121"/>
      <c r="AM241" s="34"/>
      <c r="AN241" s="121"/>
      <c r="AP241" s="34"/>
      <c r="AQ241" s="121"/>
    </row>
    <row r="242" spans="3:43" x14ac:dyDescent="0.25">
      <c r="C242" s="33"/>
      <c r="D242" s="33"/>
      <c r="E242" s="33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121"/>
      <c r="Q242" s="34"/>
      <c r="R242" s="34"/>
      <c r="S242" s="34"/>
      <c r="T242" s="34"/>
      <c r="U242" s="121"/>
      <c r="V242" s="34"/>
      <c r="W242" s="34"/>
      <c r="X242" s="121"/>
      <c r="Y242" s="34"/>
      <c r="Z242" s="34"/>
      <c r="AA242" s="34"/>
      <c r="AB242" s="121"/>
      <c r="AD242" s="34"/>
      <c r="AE242" s="121"/>
      <c r="AG242" s="34"/>
      <c r="AH242" s="121"/>
      <c r="AJ242" s="34"/>
      <c r="AK242" s="121"/>
      <c r="AM242" s="34"/>
      <c r="AN242" s="121"/>
      <c r="AP242" s="34"/>
      <c r="AQ242" s="121"/>
    </row>
    <row r="243" spans="3:43" x14ac:dyDescent="0.25">
      <c r="C243" s="33"/>
      <c r="D243" s="33"/>
      <c r="E243" s="33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121"/>
      <c r="Q243" s="34"/>
      <c r="R243" s="34"/>
      <c r="S243" s="34"/>
      <c r="T243" s="34"/>
      <c r="U243" s="121"/>
      <c r="V243" s="34"/>
      <c r="W243" s="34"/>
      <c r="X243" s="121"/>
      <c r="Y243" s="34"/>
      <c r="Z243" s="34"/>
      <c r="AA243" s="34"/>
      <c r="AB243" s="121"/>
      <c r="AD243" s="34"/>
      <c r="AE243" s="121"/>
      <c r="AG243" s="34"/>
      <c r="AH243" s="121"/>
      <c r="AJ243" s="34"/>
      <c r="AK243" s="121"/>
      <c r="AM243" s="34"/>
      <c r="AN243" s="121"/>
      <c r="AP243" s="34"/>
      <c r="AQ243" s="121"/>
    </row>
    <row r="244" spans="3:43" x14ac:dyDescent="0.25">
      <c r="C244" s="33"/>
      <c r="D244" s="33"/>
      <c r="E244" s="33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121"/>
      <c r="Q244" s="34"/>
      <c r="R244" s="34"/>
      <c r="S244" s="34"/>
      <c r="T244" s="34"/>
      <c r="U244" s="121"/>
      <c r="V244" s="34"/>
      <c r="W244" s="34"/>
      <c r="X244" s="121"/>
      <c r="Y244" s="34"/>
      <c r="Z244" s="34"/>
      <c r="AA244" s="34"/>
      <c r="AB244" s="121"/>
      <c r="AD244" s="34"/>
      <c r="AE244" s="121"/>
      <c r="AG244" s="34"/>
      <c r="AH244" s="121"/>
      <c r="AJ244" s="34"/>
      <c r="AK244" s="121"/>
      <c r="AM244" s="34"/>
      <c r="AN244" s="121"/>
      <c r="AP244" s="34"/>
      <c r="AQ244" s="121"/>
    </row>
    <row r="245" spans="3:43" x14ac:dyDescent="0.25">
      <c r="C245" s="33"/>
      <c r="D245" s="33"/>
      <c r="E245" s="33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121"/>
      <c r="Q245" s="34"/>
      <c r="R245" s="34"/>
      <c r="S245" s="34"/>
      <c r="T245" s="34"/>
      <c r="U245" s="121"/>
      <c r="V245" s="34"/>
      <c r="W245" s="34"/>
      <c r="X245" s="121"/>
      <c r="Y245" s="34"/>
      <c r="Z245" s="34"/>
      <c r="AA245" s="34"/>
      <c r="AB245" s="121"/>
      <c r="AD245" s="34"/>
      <c r="AE245" s="121"/>
      <c r="AG245" s="34"/>
      <c r="AH245" s="121"/>
      <c r="AJ245" s="34"/>
      <c r="AK245" s="121"/>
      <c r="AM245" s="34"/>
      <c r="AN245" s="121"/>
      <c r="AP245" s="34"/>
      <c r="AQ245" s="121"/>
    </row>
    <row r="246" spans="3:43" x14ac:dyDescent="0.25">
      <c r="C246" s="33"/>
      <c r="D246" s="33"/>
      <c r="E246" s="33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121"/>
      <c r="Q246" s="34"/>
      <c r="R246" s="34"/>
      <c r="S246" s="34"/>
      <c r="T246" s="34"/>
      <c r="U246" s="121"/>
      <c r="V246" s="34"/>
      <c r="W246" s="34"/>
      <c r="X246" s="121"/>
      <c r="Y246" s="34"/>
      <c r="Z246" s="34"/>
      <c r="AA246" s="34"/>
      <c r="AB246" s="121"/>
      <c r="AD246" s="34"/>
      <c r="AE246" s="121"/>
      <c r="AG246" s="34"/>
      <c r="AH246" s="121"/>
      <c r="AJ246" s="34"/>
      <c r="AK246" s="121"/>
      <c r="AM246" s="34"/>
      <c r="AN246" s="121"/>
      <c r="AP246" s="34"/>
      <c r="AQ246" s="121"/>
    </row>
  </sheetData>
  <mergeCells count="11">
    <mergeCell ref="D40:K40"/>
    <mergeCell ref="S40:Z40"/>
    <mergeCell ref="AL40:AT40"/>
    <mergeCell ref="C2:AU2"/>
    <mergeCell ref="B4:C4"/>
    <mergeCell ref="D37:K37"/>
    <mergeCell ref="S37:Z37"/>
    <mergeCell ref="AL37:AT37"/>
    <mergeCell ref="D39:K39"/>
    <mergeCell ref="S39:Z39"/>
    <mergeCell ref="AL39:AT39"/>
  </mergeCells>
  <printOptions horizontalCentered="1"/>
  <pageMargins left="0" right="7.874015748031496E-2" top="0.78740157480314965" bottom="0.19685039370078741" header="0.55118110236220474" footer="0"/>
  <pageSetup paperSize="9" scale="47" orientation="landscape" r:id="rId1"/>
  <headerFooter differentOddEven="1">
    <oddFooter>&amp;R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J246"/>
  <sheetViews>
    <sheetView workbookViewId="0">
      <pane xSplit="4" ySplit="4" topLeftCell="E5" activePane="bottomRight" state="frozen"/>
      <selection pane="topRight" activeCell="D1" sqref="D1"/>
      <selection pane="bottomLeft" activeCell="A5" sqref="A5"/>
      <selection pane="bottomRight" activeCell="E1" sqref="E1:I1048576"/>
    </sheetView>
  </sheetViews>
  <sheetFormatPr baseColWidth="10" defaultRowHeight="12.75" x14ac:dyDescent="0.25"/>
  <cols>
    <col min="1" max="1" width="8" style="32" customWidth="1"/>
    <col min="2" max="2" width="5.7109375" style="32" hidden="1" customWidth="1"/>
    <col min="3" max="3" width="4" style="79" hidden="1" customWidth="1"/>
    <col min="4" max="4" width="41" style="79" customWidth="1"/>
    <col min="5" max="5" width="17.42578125" style="79" hidden="1" customWidth="1"/>
    <col min="6" max="7" width="5.7109375" style="144" hidden="1" customWidth="1"/>
    <col min="8" max="9" width="14.28515625" style="32" hidden="1" customWidth="1"/>
    <col min="10" max="10" width="31.140625" style="32" customWidth="1"/>
    <col min="11" max="11" width="14.28515625" style="118" customWidth="1"/>
    <col min="12" max="12" width="5.7109375" style="144" hidden="1" customWidth="1"/>
    <col min="13" max="13" width="7" style="144" hidden="1" customWidth="1"/>
    <col min="14" max="14" width="17" style="32" customWidth="1"/>
    <col min="15" max="15" width="5.85546875" style="144" hidden="1" customWidth="1"/>
    <col min="16" max="16" width="11.28515625" style="145" hidden="1" customWidth="1"/>
    <col min="17" max="17" width="14.28515625" style="118" customWidth="1"/>
    <col min="18" max="18" width="12.7109375" style="32" customWidth="1"/>
    <col min="19" max="19" width="14.140625" style="32" customWidth="1"/>
    <col min="20" max="20" width="5.7109375" style="144" hidden="1" customWidth="1"/>
    <col min="21" max="21" width="11.28515625" style="145" hidden="1" customWidth="1"/>
    <col min="22" max="22" width="13.85546875" style="32" customWidth="1"/>
    <col min="23" max="23" width="5.7109375" style="144" hidden="1" customWidth="1"/>
    <col min="24" max="24" width="11.28515625" style="145" hidden="1" customWidth="1"/>
    <col min="25" max="25" width="19.140625" style="32" customWidth="1"/>
    <col min="26" max="26" width="15.7109375" style="32" bestFit="1" customWidth="1"/>
    <col min="27" max="27" width="5.7109375" style="144" hidden="1" customWidth="1"/>
    <col min="28" max="28" width="11.28515625" style="145" hidden="1" customWidth="1"/>
    <col min="29" max="29" width="13" style="32" customWidth="1"/>
    <col min="30" max="30" width="5.7109375" style="144" hidden="1" customWidth="1"/>
    <col min="31" max="31" width="11.28515625" style="145" hidden="1" customWidth="1"/>
    <col min="32" max="32" width="16.5703125" style="118" customWidth="1"/>
    <col min="33" max="33" width="5.7109375" style="144" hidden="1" customWidth="1"/>
    <col min="34" max="34" width="11.28515625" style="145" hidden="1" customWidth="1"/>
    <col min="35" max="35" width="13.85546875" style="32" customWidth="1"/>
    <col min="36" max="36" width="5.7109375" style="144" hidden="1" customWidth="1"/>
    <col min="37" max="37" width="11.28515625" style="145" hidden="1" customWidth="1"/>
    <col min="38" max="38" width="13" style="118" customWidth="1"/>
    <col min="39" max="39" width="5.7109375" style="144" hidden="1" customWidth="1"/>
    <col min="40" max="40" width="11.28515625" style="145" hidden="1" customWidth="1"/>
    <col min="41" max="41" width="14.85546875" style="32" customWidth="1"/>
    <col min="42" max="42" width="5.7109375" style="144" hidden="1" customWidth="1"/>
    <col min="43" max="43" width="11.28515625" style="145" hidden="1" customWidth="1"/>
    <col min="44" max="44" width="13.85546875" style="32" customWidth="1"/>
    <col min="45" max="45" width="15.42578125" style="32" bestFit="1" customWidth="1"/>
    <col min="46" max="46" width="18.85546875" style="32" customWidth="1"/>
    <col min="47" max="47" width="46.28515625" style="32" customWidth="1"/>
    <col min="48" max="48" width="11.28515625" style="32" customWidth="1"/>
    <col min="49" max="60" width="11.42578125" style="32" hidden="1" customWidth="1"/>
    <col min="61" max="61" width="10" style="32" hidden="1" customWidth="1"/>
    <col min="62" max="62" width="15.85546875" style="32" customWidth="1"/>
    <col min="63" max="255" width="11.42578125" style="32"/>
    <col min="256" max="256" width="8" style="32" customWidth="1"/>
    <col min="257" max="258" width="0" style="32" hidden="1" customWidth="1"/>
    <col min="259" max="259" width="41" style="32" customWidth="1"/>
    <col min="260" max="261" width="17.42578125" style="32" customWidth="1"/>
    <col min="262" max="262" width="17.7109375" style="32" customWidth="1"/>
    <col min="263" max="266" width="0" style="32" hidden="1" customWidth="1"/>
    <col min="267" max="267" width="14.28515625" style="32" customWidth="1"/>
    <col min="268" max="269" width="0" style="32" hidden="1" customWidth="1"/>
    <col min="270" max="270" width="17" style="32" customWidth="1"/>
    <col min="271" max="272" width="0" style="32" hidden="1" customWidth="1"/>
    <col min="273" max="273" width="14.28515625" style="32" customWidth="1"/>
    <col min="274" max="274" width="12.7109375" style="32" customWidth="1"/>
    <col min="275" max="275" width="14.140625" style="32" customWidth="1"/>
    <col min="276" max="277" width="0" style="32" hidden="1" customWidth="1"/>
    <col min="278" max="278" width="13.85546875" style="32" customWidth="1"/>
    <col min="279" max="280" width="0" style="32" hidden="1" customWidth="1"/>
    <col min="281" max="281" width="19.140625" style="32" customWidth="1"/>
    <col min="282" max="282" width="15.7109375" style="32" bestFit="1" customWidth="1"/>
    <col min="283" max="284" width="0" style="32" hidden="1" customWidth="1"/>
    <col min="285" max="285" width="13" style="32" customWidth="1"/>
    <col min="286" max="287" width="0" style="32" hidden="1" customWidth="1"/>
    <col min="288" max="288" width="16.5703125" style="32" customWidth="1"/>
    <col min="289" max="290" width="0" style="32" hidden="1" customWidth="1"/>
    <col min="291" max="291" width="13.85546875" style="32" customWidth="1"/>
    <col min="292" max="293" width="0" style="32" hidden="1" customWidth="1"/>
    <col min="294" max="294" width="13" style="32" customWidth="1"/>
    <col min="295" max="296" width="0" style="32" hidden="1" customWidth="1"/>
    <col min="297" max="297" width="14.85546875" style="32" customWidth="1"/>
    <col min="298" max="299" width="0" style="32" hidden="1" customWidth="1"/>
    <col min="300" max="300" width="13.85546875" style="32" customWidth="1"/>
    <col min="301" max="301" width="15.42578125" style="32" bestFit="1" customWidth="1"/>
    <col min="302" max="302" width="14" style="32" customWidth="1"/>
    <col min="303" max="303" width="46.28515625" style="32" customWidth="1"/>
    <col min="304" max="304" width="11.28515625" style="32" customWidth="1"/>
    <col min="305" max="316" width="11.42578125" style="32" customWidth="1"/>
    <col min="317" max="317" width="10" style="32" customWidth="1"/>
    <col min="318" max="318" width="15.85546875" style="32" customWidth="1"/>
    <col min="319" max="511" width="11.42578125" style="32"/>
    <col min="512" max="512" width="8" style="32" customWidth="1"/>
    <col min="513" max="514" width="0" style="32" hidden="1" customWidth="1"/>
    <col min="515" max="515" width="41" style="32" customWidth="1"/>
    <col min="516" max="517" width="17.42578125" style="32" customWidth="1"/>
    <col min="518" max="518" width="17.7109375" style="32" customWidth="1"/>
    <col min="519" max="522" width="0" style="32" hidden="1" customWidth="1"/>
    <col min="523" max="523" width="14.28515625" style="32" customWidth="1"/>
    <col min="524" max="525" width="0" style="32" hidden="1" customWidth="1"/>
    <col min="526" max="526" width="17" style="32" customWidth="1"/>
    <col min="527" max="528" width="0" style="32" hidden="1" customWidth="1"/>
    <col min="529" max="529" width="14.28515625" style="32" customWidth="1"/>
    <col min="530" max="530" width="12.7109375" style="32" customWidth="1"/>
    <col min="531" max="531" width="14.140625" style="32" customWidth="1"/>
    <col min="532" max="533" width="0" style="32" hidden="1" customWidth="1"/>
    <col min="534" max="534" width="13.85546875" style="32" customWidth="1"/>
    <col min="535" max="536" width="0" style="32" hidden="1" customWidth="1"/>
    <col min="537" max="537" width="19.140625" style="32" customWidth="1"/>
    <col min="538" max="538" width="15.7109375" style="32" bestFit="1" customWidth="1"/>
    <col min="539" max="540" width="0" style="32" hidden="1" customWidth="1"/>
    <col min="541" max="541" width="13" style="32" customWidth="1"/>
    <col min="542" max="543" width="0" style="32" hidden="1" customWidth="1"/>
    <col min="544" max="544" width="16.5703125" style="32" customWidth="1"/>
    <col min="545" max="546" width="0" style="32" hidden="1" customWidth="1"/>
    <col min="547" max="547" width="13.85546875" style="32" customWidth="1"/>
    <col min="548" max="549" width="0" style="32" hidden="1" customWidth="1"/>
    <col min="550" max="550" width="13" style="32" customWidth="1"/>
    <col min="551" max="552" width="0" style="32" hidden="1" customWidth="1"/>
    <col min="553" max="553" width="14.85546875" style="32" customWidth="1"/>
    <col min="554" max="555" width="0" style="32" hidden="1" customWidth="1"/>
    <col min="556" max="556" width="13.85546875" style="32" customWidth="1"/>
    <col min="557" max="557" width="15.42578125" style="32" bestFit="1" customWidth="1"/>
    <col min="558" max="558" width="14" style="32" customWidth="1"/>
    <col min="559" max="559" width="46.28515625" style="32" customWidth="1"/>
    <col min="560" max="560" width="11.28515625" style="32" customWidth="1"/>
    <col min="561" max="572" width="11.42578125" style="32" customWidth="1"/>
    <col min="573" max="573" width="10" style="32" customWidth="1"/>
    <col min="574" max="574" width="15.85546875" style="32" customWidth="1"/>
    <col min="575" max="767" width="11.42578125" style="32"/>
    <col min="768" max="768" width="8" style="32" customWidth="1"/>
    <col min="769" max="770" width="0" style="32" hidden="1" customWidth="1"/>
    <col min="771" max="771" width="41" style="32" customWidth="1"/>
    <col min="772" max="773" width="17.42578125" style="32" customWidth="1"/>
    <col min="774" max="774" width="17.7109375" style="32" customWidth="1"/>
    <col min="775" max="778" width="0" style="32" hidden="1" customWidth="1"/>
    <col min="779" max="779" width="14.28515625" style="32" customWidth="1"/>
    <col min="780" max="781" width="0" style="32" hidden="1" customWidth="1"/>
    <col min="782" max="782" width="17" style="32" customWidth="1"/>
    <col min="783" max="784" width="0" style="32" hidden="1" customWidth="1"/>
    <col min="785" max="785" width="14.28515625" style="32" customWidth="1"/>
    <col min="786" max="786" width="12.7109375" style="32" customWidth="1"/>
    <col min="787" max="787" width="14.140625" style="32" customWidth="1"/>
    <col min="788" max="789" width="0" style="32" hidden="1" customWidth="1"/>
    <col min="790" max="790" width="13.85546875" style="32" customWidth="1"/>
    <col min="791" max="792" width="0" style="32" hidden="1" customWidth="1"/>
    <col min="793" max="793" width="19.140625" style="32" customWidth="1"/>
    <col min="794" max="794" width="15.7109375" style="32" bestFit="1" customWidth="1"/>
    <col min="795" max="796" width="0" style="32" hidden="1" customWidth="1"/>
    <col min="797" max="797" width="13" style="32" customWidth="1"/>
    <col min="798" max="799" width="0" style="32" hidden="1" customWidth="1"/>
    <col min="800" max="800" width="16.5703125" style="32" customWidth="1"/>
    <col min="801" max="802" width="0" style="32" hidden="1" customWidth="1"/>
    <col min="803" max="803" width="13.85546875" style="32" customWidth="1"/>
    <col min="804" max="805" width="0" style="32" hidden="1" customWidth="1"/>
    <col min="806" max="806" width="13" style="32" customWidth="1"/>
    <col min="807" max="808" width="0" style="32" hidden="1" customWidth="1"/>
    <col min="809" max="809" width="14.85546875" style="32" customWidth="1"/>
    <col min="810" max="811" width="0" style="32" hidden="1" customWidth="1"/>
    <col min="812" max="812" width="13.85546875" style="32" customWidth="1"/>
    <col min="813" max="813" width="15.42578125" style="32" bestFit="1" customWidth="1"/>
    <col min="814" max="814" width="14" style="32" customWidth="1"/>
    <col min="815" max="815" width="46.28515625" style="32" customWidth="1"/>
    <col min="816" max="816" width="11.28515625" style="32" customWidth="1"/>
    <col min="817" max="828" width="11.42578125" style="32" customWidth="1"/>
    <col min="829" max="829" width="10" style="32" customWidth="1"/>
    <col min="830" max="830" width="15.85546875" style="32" customWidth="1"/>
    <col min="831" max="1023" width="11.42578125" style="32"/>
    <col min="1024" max="1024" width="8" style="32" customWidth="1"/>
    <col min="1025" max="1026" width="0" style="32" hidden="1" customWidth="1"/>
    <col min="1027" max="1027" width="41" style="32" customWidth="1"/>
    <col min="1028" max="1029" width="17.42578125" style="32" customWidth="1"/>
    <col min="1030" max="1030" width="17.7109375" style="32" customWidth="1"/>
    <col min="1031" max="1034" width="0" style="32" hidden="1" customWidth="1"/>
    <col min="1035" max="1035" width="14.28515625" style="32" customWidth="1"/>
    <col min="1036" max="1037" width="0" style="32" hidden="1" customWidth="1"/>
    <col min="1038" max="1038" width="17" style="32" customWidth="1"/>
    <col min="1039" max="1040" width="0" style="32" hidden="1" customWidth="1"/>
    <col min="1041" max="1041" width="14.28515625" style="32" customWidth="1"/>
    <col min="1042" max="1042" width="12.7109375" style="32" customWidth="1"/>
    <col min="1043" max="1043" width="14.140625" style="32" customWidth="1"/>
    <col min="1044" max="1045" width="0" style="32" hidden="1" customWidth="1"/>
    <col min="1046" max="1046" width="13.85546875" style="32" customWidth="1"/>
    <col min="1047" max="1048" width="0" style="32" hidden="1" customWidth="1"/>
    <col min="1049" max="1049" width="19.140625" style="32" customWidth="1"/>
    <col min="1050" max="1050" width="15.7109375" style="32" bestFit="1" customWidth="1"/>
    <col min="1051" max="1052" width="0" style="32" hidden="1" customWidth="1"/>
    <col min="1053" max="1053" width="13" style="32" customWidth="1"/>
    <col min="1054" max="1055" width="0" style="32" hidden="1" customWidth="1"/>
    <col min="1056" max="1056" width="16.5703125" style="32" customWidth="1"/>
    <col min="1057" max="1058" width="0" style="32" hidden="1" customWidth="1"/>
    <col min="1059" max="1059" width="13.85546875" style="32" customWidth="1"/>
    <col min="1060" max="1061" width="0" style="32" hidden="1" customWidth="1"/>
    <col min="1062" max="1062" width="13" style="32" customWidth="1"/>
    <col min="1063" max="1064" width="0" style="32" hidden="1" customWidth="1"/>
    <col min="1065" max="1065" width="14.85546875" style="32" customWidth="1"/>
    <col min="1066" max="1067" width="0" style="32" hidden="1" customWidth="1"/>
    <col min="1068" max="1068" width="13.85546875" style="32" customWidth="1"/>
    <col min="1069" max="1069" width="15.42578125" style="32" bestFit="1" customWidth="1"/>
    <col min="1070" max="1070" width="14" style="32" customWidth="1"/>
    <col min="1071" max="1071" width="46.28515625" style="32" customWidth="1"/>
    <col min="1072" max="1072" width="11.28515625" style="32" customWidth="1"/>
    <col min="1073" max="1084" width="11.42578125" style="32" customWidth="1"/>
    <col min="1085" max="1085" width="10" style="32" customWidth="1"/>
    <col min="1086" max="1086" width="15.85546875" style="32" customWidth="1"/>
    <col min="1087" max="1279" width="11.42578125" style="32"/>
    <col min="1280" max="1280" width="8" style="32" customWidth="1"/>
    <col min="1281" max="1282" width="0" style="32" hidden="1" customWidth="1"/>
    <col min="1283" max="1283" width="41" style="32" customWidth="1"/>
    <col min="1284" max="1285" width="17.42578125" style="32" customWidth="1"/>
    <col min="1286" max="1286" width="17.7109375" style="32" customWidth="1"/>
    <col min="1287" max="1290" width="0" style="32" hidden="1" customWidth="1"/>
    <col min="1291" max="1291" width="14.28515625" style="32" customWidth="1"/>
    <col min="1292" max="1293" width="0" style="32" hidden="1" customWidth="1"/>
    <col min="1294" max="1294" width="17" style="32" customWidth="1"/>
    <col min="1295" max="1296" width="0" style="32" hidden="1" customWidth="1"/>
    <col min="1297" max="1297" width="14.28515625" style="32" customWidth="1"/>
    <col min="1298" max="1298" width="12.7109375" style="32" customWidth="1"/>
    <col min="1299" max="1299" width="14.140625" style="32" customWidth="1"/>
    <col min="1300" max="1301" width="0" style="32" hidden="1" customWidth="1"/>
    <col min="1302" max="1302" width="13.85546875" style="32" customWidth="1"/>
    <col min="1303" max="1304" width="0" style="32" hidden="1" customWidth="1"/>
    <col min="1305" max="1305" width="19.140625" style="32" customWidth="1"/>
    <col min="1306" max="1306" width="15.7109375" style="32" bestFit="1" customWidth="1"/>
    <col min="1307" max="1308" width="0" style="32" hidden="1" customWidth="1"/>
    <col min="1309" max="1309" width="13" style="32" customWidth="1"/>
    <col min="1310" max="1311" width="0" style="32" hidden="1" customWidth="1"/>
    <col min="1312" max="1312" width="16.5703125" style="32" customWidth="1"/>
    <col min="1313" max="1314" width="0" style="32" hidden="1" customWidth="1"/>
    <col min="1315" max="1315" width="13.85546875" style="32" customWidth="1"/>
    <col min="1316" max="1317" width="0" style="32" hidden="1" customWidth="1"/>
    <col min="1318" max="1318" width="13" style="32" customWidth="1"/>
    <col min="1319" max="1320" width="0" style="32" hidden="1" customWidth="1"/>
    <col min="1321" max="1321" width="14.85546875" style="32" customWidth="1"/>
    <col min="1322" max="1323" width="0" style="32" hidden="1" customWidth="1"/>
    <col min="1324" max="1324" width="13.85546875" style="32" customWidth="1"/>
    <col min="1325" max="1325" width="15.42578125" style="32" bestFit="1" customWidth="1"/>
    <col min="1326" max="1326" width="14" style="32" customWidth="1"/>
    <col min="1327" max="1327" width="46.28515625" style="32" customWidth="1"/>
    <col min="1328" max="1328" width="11.28515625" style="32" customWidth="1"/>
    <col min="1329" max="1340" width="11.42578125" style="32" customWidth="1"/>
    <col min="1341" max="1341" width="10" style="32" customWidth="1"/>
    <col min="1342" max="1342" width="15.85546875" style="32" customWidth="1"/>
    <col min="1343" max="1535" width="11.42578125" style="32"/>
    <col min="1536" max="1536" width="8" style="32" customWidth="1"/>
    <col min="1537" max="1538" width="0" style="32" hidden="1" customWidth="1"/>
    <col min="1539" max="1539" width="41" style="32" customWidth="1"/>
    <col min="1540" max="1541" width="17.42578125" style="32" customWidth="1"/>
    <col min="1542" max="1542" width="17.7109375" style="32" customWidth="1"/>
    <col min="1543" max="1546" width="0" style="32" hidden="1" customWidth="1"/>
    <col min="1547" max="1547" width="14.28515625" style="32" customWidth="1"/>
    <col min="1548" max="1549" width="0" style="32" hidden="1" customWidth="1"/>
    <col min="1550" max="1550" width="17" style="32" customWidth="1"/>
    <col min="1551" max="1552" width="0" style="32" hidden="1" customWidth="1"/>
    <col min="1553" max="1553" width="14.28515625" style="32" customWidth="1"/>
    <col min="1554" max="1554" width="12.7109375" style="32" customWidth="1"/>
    <col min="1555" max="1555" width="14.140625" style="32" customWidth="1"/>
    <col min="1556" max="1557" width="0" style="32" hidden="1" customWidth="1"/>
    <col min="1558" max="1558" width="13.85546875" style="32" customWidth="1"/>
    <col min="1559" max="1560" width="0" style="32" hidden="1" customWidth="1"/>
    <col min="1561" max="1561" width="19.140625" style="32" customWidth="1"/>
    <col min="1562" max="1562" width="15.7109375" style="32" bestFit="1" customWidth="1"/>
    <col min="1563" max="1564" width="0" style="32" hidden="1" customWidth="1"/>
    <col min="1565" max="1565" width="13" style="32" customWidth="1"/>
    <col min="1566" max="1567" width="0" style="32" hidden="1" customWidth="1"/>
    <col min="1568" max="1568" width="16.5703125" style="32" customWidth="1"/>
    <col min="1569" max="1570" width="0" style="32" hidden="1" customWidth="1"/>
    <col min="1571" max="1571" width="13.85546875" style="32" customWidth="1"/>
    <col min="1572" max="1573" width="0" style="32" hidden="1" customWidth="1"/>
    <col min="1574" max="1574" width="13" style="32" customWidth="1"/>
    <col min="1575" max="1576" width="0" style="32" hidden="1" customWidth="1"/>
    <col min="1577" max="1577" width="14.85546875" style="32" customWidth="1"/>
    <col min="1578" max="1579" width="0" style="32" hidden="1" customWidth="1"/>
    <col min="1580" max="1580" width="13.85546875" style="32" customWidth="1"/>
    <col min="1581" max="1581" width="15.42578125" style="32" bestFit="1" customWidth="1"/>
    <col min="1582" max="1582" width="14" style="32" customWidth="1"/>
    <col min="1583" max="1583" width="46.28515625" style="32" customWidth="1"/>
    <col min="1584" max="1584" width="11.28515625" style="32" customWidth="1"/>
    <col min="1585" max="1596" width="11.42578125" style="32" customWidth="1"/>
    <col min="1597" max="1597" width="10" style="32" customWidth="1"/>
    <col min="1598" max="1598" width="15.85546875" style="32" customWidth="1"/>
    <col min="1599" max="1791" width="11.42578125" style="32"/>
    <col min="1792" max="1792" width="8" style="32" customWidth="1"/>
    <col min="1793" max="1794" width="0" style="32" hidden="1" customWidth="1"/>
    <col min="1795" max="1795" width="41" style="32" customWidth="1"/>
    <col min="1796" max="1797" width="17.42578125" style="32" customWidth="1"/>
    <col min="1798" max="1798" width="17.7109375" style="32" customWidth="1"/>
    <col min="1799" max="1802" width="0" style="32" hidden="1" customWidth="1"/>
    <col min="1803" max="1803" width="14.28515625" style="32" customWidth="1"/>
    <col min="1804" max="1805" width="0" style="32" hidden="1" customWidth="1"/>
    <col min="1806" max="1806" width="17" style="32" customWidth="1"/>
    <col min="1807" max="1808" width="0" style="32" hidden="1" customWidth="1"/>
    <col min="1809" max="1809" width="14.28515625" style="32" customWidth="1"/>
    <col min="1810" max="1810" width="12.7109375" style="32" customWidth="1"/>
    <col min="1811" max="1811" width="14.140625" style="32" customWidth="1"/>
    <col min="1812" max="1813" width="0" style="32" hidden="1" customWidth="1"/>
    <col min="1814" max="1814" width="13.85546875" style="32" customWidth="1"/>
    <col min="1815" max="1816" width="0" style="32" hidden="1" customWidth="1"/>
    <col min="1817" max="1817" width="19.140625" style="32" customWidth="1"/>
    <col min="1818" max="1818" width="15.7109375" style="32" bestFit="1" customWidth="1"/>
    <col min="1819" max="1820" width="0" style="32" hidden="1" customWidth="1"/>
    <col min="1821" max="1821" width="13" style="32" customWidth="1"/>
    <col min="1822" max="1823" width="0" style="32" hidden="1" customWidth="1"/>
    <col min="1824" max="1824" width="16.5703125" style="32" customWidth="1"/>
    <col min="1825" max="1826" width="0" style="32" hidden="1" customWidth="1"/>
    <col min="1827" max="1827" width="13.85546875" style="32" customWidth="1"/>
    <col min="1828" max="1829" width="0" style="32" hidden="1" customWidth="1"/>
    <col min="1830" max="1830" width="13" style="32" customWidth="1"/>
    <col min="1831" max="1832" width="0" style="32" hidden="1" customWidth="1"/>
    <col min="1833" max="1833" width="14.85546875" style="32" customWidth="1"/>
    <col min="1834" max="1835" width="0" style="32" hidden="1" customWidth="1"/>
    <col min="1836" max="1836" width="13.85546875" style="32" customWidth="1"/>
    <col min="1837" max="1837" width="15.42578125" style="32" bestFit="1" customWidth="1"/>
    <col min="1838" max="1838" width="14" style="32" customWidth="1"/>
    <col min="1839" max="1839" width="46.28515625" style="32" customWidth="1"/>
    <col min="1840" max="1840" width="11.28515625" style="32" customWidth="1"/>
    <col min="1841" max="1852" width="11.42578125" style="32" customWidth="1"/>
    <col min="1853" max="1853" width="10" style="32" customWidth="1"/>
    <col min="1854" max="1854" width="15.85546875" style="32" customWidth="1"/>
    <col min="1855" max="2047" width="11.42578125" style="32"/>
    <col min="2048" max="2048" width="8" style="32" customWidth="1"/>
    <col min="2049" max="2050" width="0" style="32" hidden="1" customWidth="1"/>
    <col min="2051" max="2051" width="41" style="32" customWidth="1"/>
    <col min="2052" max="2053" width="17.42578125" style="32" customWidth="1"/>
    <col min="2054" max="2054" width="17.7109375" style="32" customWidth="1"/>
    <col min="2055" max="2058" width="0" style="32" hidden="1" customWidth="1"/>
    <col min="2059" max="2059" width="14.28515625" style="32" customWidth="1"/>
    <col min="2060" max="2061" width="0" style="32" hidden="1" customWidth="1"/>
    <col min="2062" max="2062" width="17" style="32" customWidth="1"/>
    <col min="2063" max="2064" width="0" style="32" hidden="1" customWidth="1"/>
    <col min="2065" max="2065" width="14.28515625" style="32" customWidth="1"/>
    <col min="2066" max="2066" width="12.7109375" style="32" customWidth="1"/>
    <col min="2067" max="2067" width="14.140625" style="32" customWidth="1"/>
    <col min="2068" max="2069" width="0" style="32" hidden="1" customWidth="1"/>
    <col min="2070" max="2070" width="13.85546875" style="32" customWidth="1"/>
    <col min="2071" max="2072" width="0" style="32" hidden="1" customWidth="1"/>
    <col min="2073" max="2073" width="19.140625" style="32" customWidth="1"/>
    <col min="2074" max="2074" width="15.7109375" style="32" bestFit="1" customWidth="1"/>
    <col min="2075" max="2076" width="0" style="32" hidden="1" customWidth="1"/>
    <col min="2077" max="2077" width="13" style="32" customWidth="1"/>
    <col min="2078" max="2079" width="0" style="32" hidden="1" customWidth="1"/>
    <col min="2080" max="2080" width="16.5703125" style="32" customWidth="1"/>
    <col min="2081" max="2082" width="0" style="32" hidden="1" customWidth="1"/>
    <col min="2083" max="2083" width="13.85546875" style="32" customWidth="1"/>
    <col min="2084" max="2085" width="0" style="32" hidden="1" customWidth="1"/>
    <col min="2086" max="2086" width="13" style="32" customWidth="1"/>
    <col min="2087" max="2088" width="0" style="32" hidden="1" customWidth="1"/>
    <col min="2089" max="2089" width="14.85546875" style="32" customWidth="1"/>
    <col min="2090" max="2091" width="0" style="32" hidden="1" customWidth="1"/>
    <col min="2092" max="2092" width="13.85546875" style="32" customWidth="1"/>
    <col min="2093" max="2093" width="15.42578125" style="32" bestFit="1" customWidth="1"/>
    <col min="2094" max="2094" width="14" style="32" customWidth="1"/>
    <col min="2095" max="2095" width="46.28515625" style="32" customWidth="1"/>
    <col min="2096" max="2096" width="11.28515625" style="32" customWidth="1"/>
    <col min="2097" max="2108" width="11.42578125" style="32" customWidth="1"/>
    <col min="2109" max="2109" width="10" style="32" customWidth="1"/>
    <col min="2110" max="2110" width="15.85546875" style="32" customWidth="1"/>
    <col min="2111" max="2303" width="11.42578125" style="32"/>
    <col min="2304" max="2304" width="8" style="32" customWidth="1"/>
    <col min="2305" max="2306" width="0" style="32" hidden="1" customWidth="1"/>
    <col min="2307" max="2307" width="41" style="32" customWidth="1"/>
    <col min="2308" max="2309" width="17.42578125" style="32" customWidth="1"/>
    <col min="2310" max="2310" width="17.7109375" style="32" customWidth="1"/>
    <col min="2311" max="2314" width="0" style="32" hidden="1" customWidth="1"/>
    <col min="2315" max="2315" width="14.28515625" style="32" customWidth="1"/>
    <col min="2316" max="2317" width="0" style="32" hidden="1" customWidth="1"/>
    <col min="2318" max="2318" width="17" style="32" customWidth="1"/>
    <col min="2319" max="2320" width="0" style="32" hidden="1" customWidth="1"/>
    <col min="2321" max="2321" width="14.28515625" style="32" customWidth="1"/>
    <col min="2322" max="2322" width="12.7109375" style="32" customWidth="1"/>
    <col min="2323" max="2323" width="14.140625" style="32" customWidth="1"/>
    <col min="2324" max="2325" width="0" style="32" hidden="1" customWidth="1"/>
    <col min="2326" max="2326" width="13.85546875" style="32" customWidth="1"/>
    <col min="2327" max="2328" width="0" style="32" hidden="1" customWidth="1"/>
    <col min="2329" max="2329" width="19.140625" style="32" customWidth="1"/>
    <col min="2330" max="2330" width="15.7109375" style="32" bestFit="1" customWidth="1"/>
    <col min="2331" max="2332" width="0" style="32" hidden="1" customWidth="1"/>
    <col min="2333" max="2333" width="13" style="32" customWidth="1"/>
    <col min="2334" max="2335" width="0" style="32" hidden="1" customWidth="1"/>
    <col min="2336" max="2336" width="16.5703125" style="32" customWidth="1"/>
    <col min="2337" max="2338" width="0" style="32" hidden="1" customWidth="1"/>
    <col min="2339" max="2339" width="13.85546875" style="32" customWidth="1"/>
    <col min="2340" max="2341" width="0" style="32" hidden="1" customWidth="1"/>
    <col min="2342" max="2342" width="13" style="32" customWidth="1"/>
    <col min="2343" max="2344" width="0" style="32" hidden="1" customWidth="1"/>
    <col min="2345" max="2345" width="14.85546875" style="32" customWidth="1"/>
    <col min="2346" max="2347" width="0" style="32" hidden="1" customWidth="1"/>
    <col min="2348" max="2348" width="13.85546875" style="32" customWidth="1"/>
    <col min="2349" max="2349" width="15.42578125" style="32" bestFit="1" customWidth="1"/>
    <col min="2350" max="2350" width="14" style="32" customWidth="1"/>
    <col min="2351" max="2351" width="46.28515625" style="32" customWidth="1"/>
    <col min="2352" max="2352" width="11.28515625" style="32" customWidth="1"/>
    <col min="2353" max="2364" width="11.42578125" style="32" customWidth="1"/>
    <col min="2365" max="2365" width="10" style="32" customWidth="1"/>
    <col min="2366" max="2366" width="15.85546875" style="32" customWidth="1"/>
    <col min="2367" max="2559" width="11.42578125" style="32"/>
    <col min="2560" max="2560" width="8" style="32" customWidth="1"/>
    <col min="2561" max="2562" width="0" style="32" hidden="1" customWidth="1"/>
    <col min="2563" max="2563" width="41" style="32" customWidth="1"/>
    <col min="2564" max="2565" width="17.42578125" style="32" customWidth="1"/>
    <col min="2566" max="2566" width="17.7109375" style="32" customWidth="1"/>
    <col min="2567" max="2570" width="0" style="32" hidden="1" customWidth="1"/>
    <col min="2571" max="2571" width="14.28515625" style="32" customWidth="1"/>
    <col min="2572" max="2573" width="0" style="32" hidden="1" customWidth="1"/>
    <col min="2574" max="2574" width="17" style="32" customWidth="1"/>
    <col min="2575" max="2576" width="0" style="32" hidden="1" customWidth="1"/>
    <col min="2577" max="2577" width="14.28515625" style="32" customWidth="1"/>
    <col min="2578" max="2578" width="12.7109375" style="32" customWidth="1"/>
    <col min="2579" max="2579" width="14.140625" style="32" customWidth="1"/>
    <col min="2580" max="2581" width="0" style="32" hidden="1" customWidth="1"/>
    <col min="2582" max="2582" width="13.85546875" style="32" customWidth="1"/>
    <col min="2583" max="2584" width="0" style="32" hidden="1" customWidth="1"/>
    <col min="2585" max="2585" width="19.140625" style="32" customWidth="1"/>
    <col min="2586" max="2586" width="15.7109375" style="32" bestFit="1" customWidth="1"/>
    <col min="2587" max="2588" width="0" style="32" hidden="1" customWidth="1"/>
    <col min="2589" max="2589" width="13" style="32" customWidth="1"/>
    <col min="2590" max="2591" width="0" style="32" hidden="1" customWidth="1"/>
    <col min="2592" max="2592" width="16.5703125" style="32" customWidth="1"/>
    <col min="2593" max="2594" width="0" style="32" hidden="1" customWidth="1"/>
    <col min="2595" max="2595" width="13.85546875" style="32" customWidth="1"/>
    <col min="2596" max="2597" width="0" style="32" hidden="1" customWidth="1"/>
    <col min="2598" max="2598" width="13" style="32" customWidth="1"/>
    <col min="2599" max="2600" width="0" style="32" hidden="1" customWidth="1"/>
    <col min="2601" max="2601" width="14.85546875" style="32" customWidth="1"/>
    <col min="2602" max="2603" width="0" style="32" hidden="1" customWidth="1"/>
    <col min="2604" max="2604" width="13.85546875" style="32" customWidth="1"/>
    <col min="2605" max="2605" width="15.42578125" style="32" bestFit="1" customWidth="1"/>
    <col min="2606" max="2606" width="14" style="32" customWidth="1"/>
    <col min="2607" max="2607" width="46.28515625" style="32" customWidth="1"/>
    <col min="2608" max="2608" width="11.28515625" style="32" customWidth="1"/>
    <col min="2609" max="2620" width="11.42578125" style="32" customWidth="1"/>
    <col min="2621" max="2621" width="10" style="32" customWidth="1"/>
    <col min="2622" max="2622" width="15.85546875" style="32" customWidth="1"/>
    <col min="2623" max="2815" width="11.42578125" style="32"/>
    <col min="2816" max="2816" width="8" style="32" customWidth="1"/>
    <col min="2817" max="2818" width="0" style="32" hidden="1" customWidth="1"/>
    <col min="2819" max="2819" width="41" style="32" customWidth="1"/>
    <col min="2820" max="2821" width="17.42578125" style="32" customWidth="1"/>
    <col min="2822" max="2822" width="17.7109375" style="32" customWidth="1"/>
    <col min="2823" max="2826" width="0" style="32" hidden="1" customWidth="1"/>
    <col min="2827" max="2827" width="14.28515625" style="32" customWidth="1"/>
    <col min="2828" max="2829" width="0" style="32" hidden="1" customWidth="1"/>
    <col min="2830" max="2830" width="17" style="32" customWidth="1"/>
    <col min="2831" max="2832" width="0" style="32" hidden="1" customWidth="1"/>
    <col min="2833" max="2833" width="14.28515625" style="32" customWidth="1"/>
    <col min="2834" max="2834" width="12.7109375" style="32" customWidth="1"/>
    <col min="2835" max="2835" width="14.140625" style="32" customWidth="1"/>
    <col min="2836" max="2837" width="0" style="32" hidden="1" customWidth="1"/>
    <col min="2838" max="2838" width="13.85546875" style="32" customWidth="1"/>
    <col min="2839" max="2840" width="0" style="32" hidden="1" customWidth="1"/>
    <col min="2841" max="2841" width="19.140625" style="32" customWidth="1"/>
    <col min="2842" max="2842" width="15.7109375" style="32" bestFit="1" customWidth="1"/>
    <col min="2843" max="2844" width="0" style="32" hidden="1" customWidth="1"/>
    <col min="2845" max="2845" width="13" style="32" customWidth="1"/>
    <col min="2846" max="2847" width="0" style="32" hidden="1" customWidth="1"/>
    <col min="2848" max="2848" width="16.5703125" style="32" customWidth="1"/>
    <col min="2849" max="2850" width="0" style="32" hidden="1" customWidth="1"/>
    <col min="2851" max="2851" width="13.85546875" style="32" customWidth="1"/>
    <col min="2852" max="2853" width="0" style="32" hidden="1" customWidth="1"/>
    <col min="2854" max="2854" width="13" style="32" customWidth="1"/>
    <col min="2855" max="2856" width="0" style="32" hidden="1" customWidth="1"/>
    <col min="2857" max="2857" width="14.85546875" style="32" customWidth="1"/>
    <col min="2858" max="2859" width="0" style="32" hidden="1" customWidth="1"/>
    <col min="2860" max="2860" width="13.85546875" style="32" customWidth="1"/>
    <col min="2861" max="2861" width="15.42578125" style="32" bestFit="1" customWidth="1"/>
    <col min="2862" max="2862" width="14" style="32" customWidth="1"/>
    <col min="2863" max="2863" width="46.28515625" style="32" customWidth="1"/>
    <col min="2864" max="2864" width="11.28515625" style="32" customWidth="1"/>
    <col min="2865" max="2876" width="11.42578125" style="32" customWidth="1"/>
    <col min="2877" max="2877" width="10" style="32" customWidth="1"/>
    <col min="2878" max="2878" width="15.85546875" style="32" customWidth="1"/>
    <col min="2879" max="3071" width="11.42578125" style="32"/>
    <col min="3072" max="3072" width="8" style="32" customWidth="1"/>
    <col min="3073" max="3074" width="0" style="32" hidden="1" customWidth="1"/>
    <col min="3075" max="3075" width="41" style="32" customWidth="1"/>
    <col min="3076" max="3077" width="17.42578125" style="32" customWidth="1"/>
    <col min="3078" max="3078" width="17.7109375" style="32" customWidth="1"/>
    <col min="3079" max="3082" width="0" style="32" hidden="1" customWidth="1"/>
    <col min="3083" max="3083" width="14.28515625" style="32" customWidth="1"/>
    <col min="3084" max="3085" width="0" style="32" hidden="1" customWidth="1"/>
    <col min="3086" max="3086" width="17" style="32" customWidth="1"/>
    <col min="3087" max="3088" width="0" style="32" hidden="1" customWidth="1"/>
    <col min="3089" max="3089" width="14.28515625" style="32" customWidth="1"/>
    <col min="3090" max="3090" width="12.7109375" style="32" customWidth="1"/>
    <col min="3091" max="3091" width="14.140625" style="32" customWidth="1"/>
    <col min="3092" max="3093" width="0" style="32" hidden="1" customWidth="1"/>
    <col min="3094" max="3094" width="13.85546875" style="32" customWidth="1"/>
    <col min="3095" max="3096" width="0" style="32" hidden="1" customWidth="1"/>
    <col min="3097" max="3097" width="19.140625" style="32" customWidth="1"/>
    <col min="3098" max="3098" width="15.7109375" style="32" bestFit="1" customWidth="1"/>
    <col min="3099" max="3100" width="0" style="32" hidden="1" customWidth="1"/>
    <col min="3101" max="3101" width="13" style="32" customWidth="1"/>
    <col min="3102" max="3103" width="0" style="32" hidden="1" customWidth="1"/>
    <col min="3104" max="3104" width="16.5703125" style="32" customWidth="1"/>
    <col min="3105" max="3106" width="0" style="32" hidden="1" customWidth="1"/>
    <col min="3107" max="3107" width="13.85546875" style="32" customWidth="1"/>
    <col min="3108" max="3109" width="0" style="32" hidden="1" customWidth="1"/>
    <col min="3110" max="3110" width="13" style="32" customWidth="1"/>
    <col min="3111" max="3112" width="0" style="32" hidden="1" customWidth="1"/>
    <col min="3113" max="3113" width="14.85546875" style="32" customWidth="1"/>
    <col min="3114" max="3115" width="0" style="32" hidden="1" customWidth="1"/>
    <col min="3116" max="3116" width="13.85546875" style="32" customWidth="1"/>
    <col min="3117" max="3117" width="15.42578125" style="32" bestFit="1" customWidth="1"/>
    <col min="3118" max="3118" width="14" style="32" customWidth="1"/>
    <col min="3119" max="3119" width="46.28515625" style="32" customWidth="1"/>
    <col min="3120" max="3120" width="11.28515625" style="32" customWidth="1"/>
    <col min="3121" max="3132" width="11.42578125" style="32" customWidth="1"/>
    <col min="3133" max="3133" width="10" style="32" customWidth="1"/>
    <col min="3134" max="3134" width="15.85546875" style="32" customWidth="1"/>
    <col min="3135" max="3327" width="11.42578125" style="32"/>
    <col min="3328" max="3328" width="8" style="32" customWidth="1"/>
    <col min="3329" max="3330" width="0" style="32" hidden="1" customWidth="1"/>
    <col min="3331" max="3331" width="41" style="32" customWidth="1"/>
    <col min="3332" max="3333" width="17.42578125" style="32" customWidth="1"/>
    <col min="3334" max="3334" width="17.7109375" style="32" customWidth="1"/>
    <col min="3335" max="3338" width="0" style="32" hidden="1" customWidth="1"/>
    <col min="3339" max="3339" width="14.28515625" style="32" customWidth="1"/>
    <col min="3340" max="3341" width="0" style="32" hidden="1" customWidth="1"/>
    <col min="3342" max="3342" width="17" style="32" customWidth="1"/>
    <col min="3343" max="3344" width="0" style="32" hidden="1" customWidth="1"/>
    <col min="3345" max="3345" width="14.28515625" style="32" customWidth="1"/>
    <col min="3346" max="3346" width="12.7109375" style="32" customWidth="1"/>
    <col min="3347" max="3347" width="14.140625" style="32" customWidth="1"/>
    <col min="3348" max="3349" width="0" style="32" hidden="1" customWidth="1"/>
    <col min="3350" max="3350" width="13.85546875" style="32" customWidth="1"/>
    <col min="3351" max="3352" width="0" style="32" hidden="1" customWidth="1"/>
    <col min="3353" max="3353" width="19.140625" style="32" customWidth="1"/>
    <col min="3354" max="3354" width="15.7109375" style="32" bestFit="1" customWidth="1"/>
    <col min="3355" max="3356" width="0" style="32" hidden="1" customWidth="1"/>
    <col min="3357" max="3357" width="13" style="32" customWidth="1"/>
    <col min="3358" max="3359" width="0" style="32" hidden="1" customWidth="1"/>
    <col min="3360" max="3360" width="16.5703125" style="32" customWidth="1"/>
    <col min="3361" max="3362" width="0" style="32" hidden="1" customWidth="1"/>
    <col min="3363" max="3363" width="13.85546875" style="32" customWidth="1"/>
    <col min="3364" max="3365" width="0" style="32" hidden="1" customWidth="1"/>
    <col min="3366" max="3366" width="13" style="32" customWidth="1"/>
    <col min="3367" max="3368" width="0" style="32" hidden="1" customWidth="1"/>
    <col min="3369" max="3369" width="14.85546875" style="32" customWidth="1"/>
    <col min="3370" max="3371" width="0" style="32" hidden="1" customWidth="1"/>
    <col min="3372" max="3372" width="13.85546875" style="32" customWidth="1"/>
    <col min="3373" max="3373" width="15.42578125" style="32" bestFit="1" customWidth="1"/>
    <col min="3374" max="3374" width="14" style="32" customWidth="1"/>
    <col min="3375" max="3375" width="46.28515625" style="32" customWidth="1"/>
    <col min="3376" max="3376" width="11.28515625" style="32" customWidth="1"/>
    <col min="3377" max="3388" width="11.42578125" style="32" customWidth="1"/>
    <col min="3389" max="3389" width="10" style="32" customWidth="1"/>
    <col min="3390" max="3390" width="15.85546875" style="32" customWidth="1"/>
    <col min="3391" max="3583" width="11.42578125" style="32"/>
    <col min="3584" max="3584" width="8" style="32" customWidth="1"/>
    <col min="3585" max="3586" width="0" style="32" hidden="1" customWidth="1"/>
    <col min="3587" max="3587" width="41" style="32" customWidth="1"/>
    <col min="3588" max="3589" width="17.42578125" style="32" customWidth="1"/>
    <col min="3590" max="3590" width="17.7109375" style="32" customWidth="1"/>
    <col min="3591" max="3594" width="0" style="32" hidden="1" customWidth="1"/>
    <col min="3595" max="3595" width="14.28515625" style="32" customWidth="1"/>
    <col min="3596" max="3597" width="0" style="32" hidden="1" customWidth="1"/>
    <col min="3598" max="3598" width="17" style="32" customWidth="1"/>
    <col min="3599" max="3600" width="0" style="32" hidden="1" customWidth="1"/>
    <col min="3601" max="3601" width="14.28515625" style="32" customWidth="1"/>
    <col min="3602" max="3602" width="12.7109375" style="32" customWidth="1"/>
    <col min="3603" max="3603" width="14.140625" style="32" customWidth="1"/>
    <col min="3604" max="3605" width="0" style="32" hidden="1" customWidth="1"/>
    <col min="3606" max="3606" width="13.85546875" style="32" customWidth="1"/>
    <col min="3607" max="3608" width="0" style="32" hidden="1" customWidth="1"/>
    <col min="3609" max="3609" width="19.140625" style="32" customWidth="1"/>
    <col min="3610" max="3610" width="15.7109375" style="32" bestFit="1" customWidth="1"/>
    <col min="3611" max="3612" width="0" style="32" hidden="1" customWidth="1"/>
    <col min="3613" max="3613" width="13" style="32" customWidth="1"/>
    <col min="3614" max="3615" width="0" style="32" hidden="1" customWidth="1"/>
    <col min="3616" max="3616" width="16.5703125" style="32" customWidth="1"/>
    <col min="3617" max="3618" width="0" style="32" hidden="1" customWidth="1"/>
    <col min="3619" max="3619" width="13.85546875" style="32" customWidth="1"/>
    <col min="3620" max="3621" width="0" style="32" hidden="1" customWidth="1"/>
    <col min="3622" max="3622" width="13" style="32" customWidth="1"/>
    <col min="3623" max="3624" width="0" style="32" hidden="1" customWidth="1"/>
    <col min="3625" max="3625" width="14.85546875" style="32" customWidth="1"/>
    <col min="3626" max="3627" width="0" style="32" hidden="1" customWidth="1"/>
    <col min="3628" max="3628" width="13.85546875" style="32" customWidth="1"/>
    <col min="3629" max="3629" width="15.42578125" style="32" bestFit="1" customWidth="1"/>
    <col min="3630" max="3630" width="14" style="32" customWidth="1"/>
    <col min="3631" max="3631" width="46.28515625" style="32" customWidth="1"/>
    <col min="3632" max="3632" width="11.28515625" style="32" customWidth="1"/>
    <col min="3633" max="3644" width="11.42578125" style="32" customWidth="1"/>
    <col min="3645" max="3645" width="10" style="32" customWidth="1"/>
    <col min="3646" max="3646" width="15.85546875" style="32" customWidth="1"/>
    <col min="3647" max="3839" width="11.42578125" style="32"/>
    <col min="3840" max="3840" width="8" style="32" customWidth="1"/>
    <col min="3841" max="3842" width="0" style="32" hidden="1" customWidth="1"/>
    <col min="3843" max="3843" width="41" style="32" customWidth="1"/>
    <col min="3844" max="3845" width="17.42578125" style="32" customWidth="1"/>
    <col min="3846" max="3846" width="17.7109375" style="32" customWidth="1"/>
    <col min="3847" max="3850" width="0" style="32" hidden="1" customWidth="1"/>
    <col min="3851" max="3851" width="14.28515625" style="32" customWidth="1"/>
    <col min="3852" max="3853" width="0" style="32" hidden="1" customWidth="1"/>
    <col min="3854" max="3854" width="17" style="32" customWidth="1"/>
    <col min="3855" max="3856" width="0" style="32" hidden="1" customWidth="1"/>
    <col min="3857" max="3857" width="14.28515625" style="32" customWidth="1"/>
    <col min="3858" max="3858" width="12.7109375" style="32" customWidth="1"/>
    <col min="3859" max="3859" width="14.140625" style="32" customWidth="1"/>
    <col min="3860" max="3861" width="0" style="32" hidden="1" customWidth="1"/>
    <col min="3862" max="3862" width="13.85546875" style="32" customWidth="1"/>
    <col min="3863" max="3864" width="0" style="32" hidden="1" customWidth="1"/>
    <col min="3865" max="3865" width="19.140625" style="32" customWidth="1"/>
    <col min="3866" max="3866" width="15.7109375" style="32" bestFit="1" customWidth="1"/>
    <col min="3867" max="3868" width="0" style="32" hidden="1" customWidth="1"/>
    <col min="3869" max="3869" width="13" style="32" customWidth="1"/>
    <col min="3870" max="3871" width="0" style="32" hidden="1" customWidth="1"/>
    <col min="3872" max="3872" width="16.5703125" style="32" customWidth="1"/>
    <col min="3873" max="3874" width="0" style="32" hidden="1" customWidth="1"/>
    <col min="3875" max="3875" width="13.85546875" style="32" customWidth="1"/>
    <col min="3876" max="3877" width="0" style="32" hidden="1" customWidth="1"/>
    <col min="3878" max="3878" width="13" style="32" customWidth="1"/>
    <col min="3879" max="3880" width="0" style="32" hidden="1" customWidth="1"/>
    <col min="3881" max="3881" width="14.85546875" style="32" customWidth="1"/>
    <col min="3882" max="3883" width="0" style="32" hidden="1" customWidth="1"/>
    <col min="3884" max="3884" width="13.85546875" style="32" customWidth="1"/>
    <col min="3885" max="3885" width="15.42578125" style="32" bestFit="1" customWidth="1"/>
    <col min="3886" max="3886" width="14" style="32" customWidth="1"/>
    <col min="3887" max="3887" width="46.28515625" style="32" customWidth="1"/>
    <col min="3888" max="3888" width="11.28515625" style="32" customWidth="1"/>
    <col min="3889" max="3900" width="11.42578125" style="32" customWidth="1"/>
    <col min="3901" max="3901" width="10" style="32" customWidth="1"/>
    <col min="3902" max="3902" width="15.85546875" style="32" customWidth="1"/>
    <col min="3903" max="4095" width="11.42578125" style="32"/>
    <col min="4096" max="4096" width="8" style="32" customWidth="1"/>
    <col min="4097" max="4098" width="0" style="32" hidden="1" customWidth="1"/>
    <col min="4099" max="4099" width="41" style="32" customWidth="1"/>
    <col min="4100" max="4101" width="17.42578125" style="32" customWidth="1"/>
    <col min="4102" max="4102" width="17.7109375" style="32" customWidth="1"/>
    <col min="4103" max="4106" width="0" style="32" hidden="1" customWidth="1"/>
    <col min="4107" max="4107" width="14.28515625" style="32" customWidth="1"/>
    <col min="4108" max="4109" width="0" style="32" hidden="1" customWidth="1"/>
    <col min="4110" max="4110" width="17" style="32" customWidth="1"/>
    <col min="4111" max="4112" width="0" style="32" hidden="1" customWidth="1"/>
    <col min="4113" max="4113" width="14.28515625" style="32" customWidth="1"/>
    <col min="4114" max="4114" width="12.7109375" style="32" customWidth="1"/>
    <col min="4115" max="4115" width="14.140625" style="32" customWidth="1"/>
    <col min="4116" max="4117" width="0" style="32" hidden="1" customWidth="1"/>
    <col min="4118" max="4118" width="13.85546875" style="32" customWidth="1"/>
    <col min="4119" max="4120" width="0" style="32" hidden="1" customWidth="1"/>
    <col min="4121" max="4121" width="19.140625" style="32" customWidth="1"/>
    <col min="4122" max="4122" width="15.7109375" style="32" bestFit="1" customWidth="1"/>
    <col min="4123" max="4124" width="0" style="32" hidden="1" customWidth="1"/>
    <col min="4125" max="4125" width="13" style="32" customWidth="1"/>
    <col min="4126" max="4127" width="0" style="32" hidden="1" customWidth="1"/>
    <col min="4128" max="4128" width="16.5703125" style="32" customWidth="1"/>
    <col min="4129" max="4130" width="0" style="32" hidden="1" customWidth="1"/>
    <col min="4131" max="4131" width="13.85546875" style="32" customWidth="1"/>
    <col min="4132" max="4133" width="0" style="32" hidden="1" customWidth="1"/>
    <col min="4134" max="4134" width="13" style="32" customWidth="1"/>
    <col min="4135" max="4136" width="0" style="32" hidden="1" customWidth="1"/>
    <col min="4137" max="4137" width="14.85546875" style="32" customWidth="1"/>
    <col min="4138" max="4139" width="0" style="32" hidden="1" customWidth="1"/>
    <col min="4140" max="4140" width="13.85546875" style="32" customWidth="1"/>
    <col min="4141" max="4141" width="15.42578125" style="32" bestFit="1" customWidth="1"/>
    <col min="4142" max="4142" width="14" style="32" customWidth="1"/>
    <col min="4143" max="4143" width="46.28515625" style="32" customWidth="1"/>
    <col min="4144" max="4144" width="11.28515625" style="32" customWidth="1"/>
    <col min="4145" max="4156" width="11.42578125" style="32" customWidth="1"/>
    <col min="4157" max="4157" width="10" style="32" customWidth="1"/>
    <col min="4158" max="4158" width="15.85546875" style="32" customWidth="1"/>
    <col min="4159" max="4351" width="11.42578125" style="32"/>
    <col min="4352" max="4352" width="8" style="32" customWidth="1"/>
    <col min="4353" max="4354" width="0" style="32" hidden="1" customWidth="1"/>
    <col min="4355" max="4355" width="41" style="32" customWidth="1"/>
    <col min="4356" max="4357" width="17.42578125" style="32" customWidth="1"/>
    <col min="4358" max="4358" width="17.7109375" style="32" customWidth="1"/>
    <col min="4359" max="4362" width="0" style="32" hidden="1" customWidth="1"/>
    <col min="4363" max="4363" width="14.28515625" style="32" customWidth="1"/>
    <col min="4364" max="4365" width="0" style="32" hidden="1" customWidth="1"/>
    <col min="4366" max="4366" width="17" style="32" customWidth="1"/>
    <col min="4367" max="4368" width="0" style="32" hidden="1" customWidth="1"/>
    <col min="4369" max="4369" width="14.28515625" style="32" customWidth="1"/>
    <col min="4370" max="4370" width="12.7109375" style="32" customWidth="1"/>
    <col min="4371" max="4371" width="14.140625" style="32" customWidth="1"/>
    <col min="4372" max="4373" width="0" style="32" hidden="1" customWidth="1"/>
    <col min="4374" max="4374" width="13.85546875" style="32" customWidth="1"/>
    <col min="4375" max="4376" width="0" style="32" hidden="1" customWidth="1"/>
    <col min="4377" max="4377" width="19.140625" style="32" customWidth="1"/>
    <col min="4378" max="4378" width="15.7109375" style="32" bestFit="1" customWidth="1"/>
    <col min="4379" max="4380" width="0" style="32" hidden="1" customWidth="1"/>
    <col min="4381" max="4381" width="13" style="32" customWidth="1"/>
    <col min="4382" max="4383" width="0" style="32" hidden="1" customWidth="1"/>
    <col min="4384" max="4384" width="16.5703125" style="32" customWidth="1"/>
    <col min="4385" max="4386" width="0" style="32" hidden="1" customWidth="1"/>
    <col min="4387" max="4387" width="13.85546875" style="32" customWidth="1"/>
    <col min="4388" max="4389" width="0" style="32" hidden="1" customWidth="1"/>
    <col min="4390" max="4390" width="13" style="32" customWidth="1"/>
    <col min="4391" max="4392" width="0" style="32" hidden="1" customWidth="1"/>
    <col min="4393" max="4393" width="14.85546875" style="32" customWidth="1"/>
    <col min="4394" max="4395" width="0" style="32" hidden="1" customWidth="1"/>
    <col min="4396" max="4396" width="13.85546875" style="32" customWidth="1"/>
    <col min="4397" max="4397" width="15.42578125" style="32" bestFit="1" customWidth="1"/>
    <col min="4398" max="4398" width="14" style="32" customWidth="1"/>
    <col min="4399" max="4399" width="46.28515625" style="32" customWidth="1"/>
    <col min="4400" max="4400" width="11.28515625" style="32" customWidth="1"/>
    <col min="4401" max="4412" width="11.42578125" style="32" customWidth="1"/>
    <col min="4413" max="4413" width="10" style="32" customWidth="1"/>
    <col min="4414" max="4414" width="15.85546875" style="32" customWidth="1"/>
    <col min="4415" max="4607" width="11.42578125" style="32"/>
    <col min="4608" max="4608" width="8" style="32" customWidth="1"/>
    <col min="4609" max="4610" width="0" style="32" hidden="1" customWidth="1"/>
    <col min="4611" max="4611" width="41" style="32" customWidth="1"/>
    <col min="4612" max="4613" width="17.42578125" style="32" customWidth="1"/>
    <col min="4614" max="4614" width="17.7109375" style="32" customWidth="1"/>
    <col min="4615" max="4618" width="0" style="32" hidden="1" customWidth="1"/>
    <col min="4619" max="4619" width="14.28515625" style="32" customWidth="1"/>
    <col min="4620" max="4621" width="0" style="32" hidden="1" customWidth="1"/>
    <col min="4622" max="4622" width="17" style="32" customWidth="1"/>
    <col min="4623" max="4624" width="0" style="32" hidden="1" customWidth="1"/>
    <col min="4625" max="4625" width="14.28515625" style="32" customWidth="1"/>
    <col min="4626" max="4626" width="12.7109375" style="32" customWidth="1"/>
    <col min="4627" max="4627" width="14.140625" style="32" customWidth="1"/>
    <col min="4628" max="4629" width="0" style="32" hidden="1" customWidth="1"/>
    <col min="4630" max="4630" width="13.85546875" style="32" customWidth="1"/>
    <col min="4631" max="4632" width="0" style="32" hidden="1" customWidth="1"/>
    <col min="4633" max="4633" width="19.140625" style="32" customWidth="1"/>
    <col min="4634" max="4634" width="15.7109375" style="32" bestFit="1" customWidth="1"/>
    <col min="4635" max="4636" width="0" style="32" hidden="1" customWidth="1"/>
    <col min="4637" max="4637" width="13" style="32" customWidth="1"/>
    <col min="4638" max="4639" width="0" style="32" hidden="1" customWidth="1"/>
    <col min="4640" max="4640" width="16.5703125" style="32" customWidth="1"/>
    <col min="4641" max="4642" width="0" style="32" hidden="1" customWidth="1"/>
    <col min="4643" max="4643" width="13.85546875" style="32" customWidth="1"/>
    <col min="4644" max="4645" width="0" style="32" hidden="1" customWidth="1"/>
    <col min="4646" max="4646" width="13" style="32" customWidth="1"/>
    <col min="4647" max="4648" width="0" style="32" hidden="1" customWidth="1"/>
    <col min="4649" max="4649" width="14.85546875" style="32" customWidth="1"/>
    <col min="4650" max="4651" width="0" style="32" hidden="1" customWidth="1"/>
    <col min="4652" max="4652" width="13.85546875" style="32" customWidth="1"/>
    <col min="4653" max="4653" width="15.42578125" style="32" bestFit="1" customWidth="1"/>
    <col min="4654" max="4654" width="14" style="32" customWidth="1"/>
    <col min="4655" max="4655" width="46.28515625" style="32" customWidth="1"/>
    <col min="4656" max="4656" width="11.28515625" style="32" customWidth="1"/>
    <col min="4657" max="4668" width="11.42578125" style="32" customWidth="1"/>
    <col min="4669" max="4669" width="10" style="32" customWidth="1"/>
    <col min="4670" max="4670" width="15.85546875" style="32" customWidth="1"/>
    <col min="4671" max="4863" width="11.42578125" style="32"/>
    <col min="4864" max="4864" width="8" style="32" customWidth="1"/>
    <col min="4865" max="4866" width="0" style="32" hidden="1" customWidth="1"/>
    <col min="4867" max="4867" width="41" style="32" customWidth="1"/>
    <col min="4868" max="4869" width="17.42578125" style="32" customWidth="1"/>
    <col min="4870" max="4870" width="17.7109375" style="32" customWidth="1"/>
    <col min="4871" max="4874" width="0" style="32" hidden="1" customWidth="1"/>
    <col min="4875" max="4875" width="14.28515625" style="32" customWidth="1"/>
    <col min="4876" max="4877" width="0" style="32" hidden="1" customWidth="1"/>
    <col min="4878" max="4878" width="17" style="32" customWidth="1"/>
    <col min="4879" max="4880" width="0" style="32" hidden="1" customWidth="1"/>
    <col min="4881" max="4881" width="14.28515625" style="32" customWidth="1"/>
    <col min="4882" max="4882" width="12.7109375" style="32" customWidth="1"/>
    <col min="4883" max="4883" width="14.140625" style="32" customWidth="1"/>
    <col min="4884" max="4885" width="0" style="32" hidden="1" customWidth="1"/>
    <col min="4886" max="4886" width="13.85546875" style="32" customWidth="1"/>
    <col min="4887" max="4888" width="0" style="32" hidden="1" customWidth="1"/>
    <col min="4889" max="4889" width="19.140625" style="32" customWidth="1"/>
    <col min="4890" max="4890" width="15.7109375" style="32" bestFit="1" customWidth="1"/>
    <col min="4891" max="4892" width="0" style="32" hidden="1" customWidth="1"/>
    <col min="4893" max="4893" width="13" style="32" customWidth="1"/>
    <col min="4894" max="4895" width="0" style="32" hidden="1" customWidth="1"/>
    <col min="4896" max="4896" width="16.5703125" style="32" customWidth="1"/>
    <col min="4897" max="4898" width="0" style="32" hidden="1" customWidth="1"/>
    <col min="4899" max="4899" width="13.85546875" style="32" customWidth="1"/>
    <col min="4900" max="4901" width="0" style="32" hidden="1" customWidth="1"/>
    <col min="4902" max="4902" width="13" style="32" customWidth="1"/>
    <col min="4903" max="4904" width="0" style="32" hidden="1" customWidth="1"/>
    <col min="4905" max="4905" width="14.85546875" style="32" customWidth="1"/>
    <col min="4906" max="4907" width="0" style="32" hidden="1" customWidth="1"/>
    <col min="4908" max="4908" width="13.85546875" style="32" customWidth="1"/>
    <col min="4909" max="4909" width="15.42578125" style="32" bestFit="1" customWidth="1"/>
    <col min="4910" max="4910" width="14" style="32" customWidth="1"/>
    <col min="4911" max="4911" width="46.28515625" style="32" customWidth="1"/>
    <col min="4912" max="4912" width="11.28515625" style="32" customWidth="1"/>
    <col min="4913" max="4924" width="11.42578125" style="32" customWidth="1"/>
    <col min="4925" max="4925" width="10" style="32" customWidth="1"/>
    <col min="4926" max="4926" width="15.85546875" style="32" customWidth="1"/>
    <col min="4927" max="5119" width="11.42578125" style="32"/>
    <col min="5120" max="5120" width="8" style="32" customWidth="1"/>
    <col min="5121" max="5122" width="0" style="32" hidden="1" customWidth="1"/>
    <col min="5123" max="5123" width="41" style="32" customWidth="1"/>
    <col min="5124" max="5125" width="17.42578125" style="32" customWidth="1"/>
    <col min="5126" max="5126" width="17.7109375" style="32" customWidth="1"/>
    <col min="5127" max="5130" width="0" style="32" hidden="1" customWidth="1"/>
    <col min="5131" max="5131" width="14.28515625" style="32" customWidth="1"/>
    <col min="5132" max="5133" width="0" style="32" hidden="1" customWidth="1"/>
    <col min="5134" max="5134" width="17" style="32" customWidth="1"/>
    <col min="5135" max="5136" width="0" style="32" hidden="1" customWidth="1"/>
    <col min="5137" max="5137" width="14.28515625" style="32" customWidth="1"/>
    <col min="5138" max="5138" width="12.7109375" style="32" customWidth="1"/>
    <col min="5139" max="5139" width="14.140625" style="32" customWidth="1"/>
    <col min="5140" max="5141" width="0" style="32" hidden="1" customWidth="1"/>
    <col min="5142" max="5142" width="13.85546875" style="32" customWidth="1"/>
    <col min="5143" max="5144" width="0" style="32" hidden="1" customWidth="1"/>
    <col min="5145" max="5145" width="19.140625" style="32" customWidth="1"/>
    <col min="5146" max="5146" width="15.7109375" style="32" bestFit="1" customWidth="1"/>
    <col min="5147" max="5148" width="0" style="32" hidden="1" customWidth="1"/>
    <col min="5149" max="5149" width="13" style="32" customWidth="1"/>
    <col min="5150" max="5151" width="0" style="32" hidden="1" customWidth="1"/>
    <col min="5152" max="5152" width="16.5703125" style="32" customWidth="1"/>
    <col min="5153" max="5154" width="0" style="32" hidden="1" customWidth="1"/>
    <col min="5155" max="5155" width="13.85546875" style="32" customWidth="1"/>
    <col min="5156" max="5157" width="0" style="32" hidden="1" customWidth="1"/>
    <col min="5158" max="5158" width="13" style="32" customWidth="1"/>
    <col min="5159" max="5160" width="0" style="32" hidden="1" customWidth="1"/>
    <col min="5161" max="5161" width="14.85546875" style="32" customWidth="1"/>
    <col min="5162" max="5163" width="0" style="32" hidden="1" customWidth="1"/>
    <col min="5164" max="5164" width="13.85546875" style="32" customWidth="1"/>
    <col min="5165" max="5165" width="15.42578125" style="32" bestFit="1" customWidth="1"/>
    <col min="5166" max="5166" width="14" style="32" customWidth="1"/>
    <col min="5167" max="5167" width="46.28515625" style="32" customWidth="1"/>
    <col min="5168" max="5168" width="11.28515625" style="32" customWidth="1"/>
    <col min="5169" max="5180" width="11.42578125" style="32" customWidth="1"/>
    <col min="5181" max="5181" width="10" style="32" customWidth="1"/>
    <col min="5182" max="5182" width="15.85546875" style="32" customWidth="1"/>
    <col min="5183" max="5375" width="11.42578125" style="32"/>
    <col min="5376" max="5376" width="8" style="32" customWidth="1"/>
    <col min="5377" max="5378" width="0" style="32" hidden="1" customWidth="1"/>
    <col min="5379" max="5379" width="41" style="32" customWidth="1"/>
    <col min="5380" max="5381" width="17.42578125" style="32" customWidth="1"/>
    <col min="5382" max="5382" width="17.7109375" style="32" customWidth="1"/>
    <col min="5383" max="5386" width="0" style="32" hidden="1" customWidth="1"/>
    <col min="5387" max="5387" width="14.28515625" style="32" customWidth="1"/>
    <col min="5388" max="5389" width="0" style="32" hidden="1" customWidth="1"/>
    <col min="5390" max="5390" width="17" style="32" customWidth="1"/>
    <col min="5391" max="5392" width="0" style="32" hidden="1" customWidth="1"/>
    <col min="5393" max="5393" width="14.28515625" style="32" customWidth="1"/>
    <col min="5394" max="5394" width="12.7109375" style="32" customWidth="1"/>
    <col min="5395" max="5395" width="14.140625" style="32" customWidth="1"/>
    <col min="5396" max="5397" width="0" style="32" hidden="1" customWidth="1"/>
    <col min="5398" max="5398" width="13.85546875" style="32" customWidth="1"/>
    <col min="5399" max="5400" width="0" style="32" hidden="1" customWidth="1"/>
    <col min="5401" max="5401" width="19.140625" style="32" customWidth="1"/>
    <col min="5402" max="5402" width="15.7109375" style="32" bestFit="1" customWidth="1"/>
    <col min="5403" max="5404" width="0" style="32" hidden="1" customWidth="1"/>
    <col min="5405" max="5405" width="13" style="32" customWidth="1"/>
    <col min="5406" max="5407" width="0" style="32" hidden="1" customWidth="1"/>
    <col min="5408" max="5408" width="16.5703125" style="32" customWidth="1"/>
    <col min="5409" max="5410" width="0" style="32" hidden="1" customWidth="1"/>
    <col min="5411" max="5411" width="13.85546875" style="32" customWidth="1"/>
    <col min="5412" max="5413" width="0" style="32" hidden="1" customWidth="1"/>
    <col min="5414" max="5414" width="13" style="32" customWidth="1"/>
    <col min="5415" max="5416" width="0" style="32" hidden="1" customWidth="1"/>
    <col min="5417" max="5417" width="14.85546875" style="32" customWidth="1"/>
    <col min="5418" max="5419" width="0" style="32" hidden="1" customWidth="1"/>
    <col min="5420" max="5420" width="13.85546875" style="32" customWidth="1"/>
    <col min="5421" max="5421" width="15.42578125" style="32" bestFit="1" customWidth="1"/>
    <col min="5422" max="5422" width="14" style="32" customWidth="1"/>
    <col min="5423" max="5423" width="46.28515625" style="32" customWidth="1"/>
    <col min="5424" max="5424" width="11.28515625" style="32" customWidth="1"/>
    <col min="5425" max="5436" width="11.42578125" style="32" customWidth="1"/>
    <col min="5437" max="5437" width="10" style="32" customWidth="1"/>
    <col min="5438" max="5438" width="15.85546875" style="32" customWidth="1"/>
    <col min="5439" max="5631" width="11.42578125" style="32"/>
    <col min="5632" max="5632" width="8" style="32" customWidth="1"/>
    <col min="5633" max="5634" width="0" style="32" hidden="1" customWidth="1"/>
    <col min="5635" max="5635" width="41" style="32" customWidth="1"/>
    <col min="5636" max="5637" width="17.42578125" style="32" customWidth="1"/>
    <col min="5638" max="5638" width="17.7109375" style="32" customWidth="1"/>
    <col min="5639" max="5642" width="0" style="32" hidden="1" customWidth="1"/>
    <col min="5643" max="5643" width="14.28515625" style="32" customWidth="1"/>
    <col min="5644" max="5645" width="0" style="32" hidden="1" customWidth="1"/>
    <col min="5646" max="5646" width="17" style="32" customWidth="1"/>
    <col min="5647" max="5648" width="0" style="32" hidden="1" customWidth="1"/>
    <col min="5649" max="5649" width="14.28515625" style="32" customWidth="1"/>
    <col min="5650" max="5650" width="12.7109375" style="32" customWidth="1"/>
    <col min="5651" max="5651" width="14.140625" style="32" customWidth="1"/>
    <col min="5652" max="5653" width="0" style="32" hidden="1" customWidth="1"/>
    <col min="5654" max="5654" width="13.85546875" style="32" customWidth="1"/>
    <col min="5655" max="5656" width="0" style="32" hidden="1" customWidth="1"/>
    <col min="5657" max="5657" width="19.140625" style="32" customWidth="1"/>
    <col min="5658" max="5658" width="15.7109375" style="32" bestFit="1" customWidth="1"/>
    <col min="5659" max="5660" width="0" style="32" hidden="1" customWidth="1"/>
    <col min="5661" max="5661" width="13" style="32" customWidth="1"/>
    <col min="5662" max="5663" width="0" style="32" hidden="1" customWidth="1"/>
    <col min="5664" max="5664" width="16.5703125" style="32" customWidth="1"/>
    <col min="5665" max="5666" width="0" style="32" hidden="1" customWidth="1"/>
    <col min="5667" max="5667" width="13.85546875" style="32" customWidth="1"/>
    <col min="5668" max="5669" width="0" style="32" hidden="1" customWidth="1"/>
    <col min="5670" max="5670" width="13" style="32" customWidth="1"/>
    <col min="5671" max="5672" width="0" style="32" hidden="1" customWidth="1"/>
    <col min="5673" max="5673" width="14.85546875" style="32" customWidth="1"/>
    <col min="5674" max="5675" width="0" style="32" hidden="1" customWidth="1"/>
    <col min="5676" max="5676" width="13.85546875" style="32" customWidth="1"/>
    <col min="5677" max="5677" width="15.42578125" style="32" bestFit="1" customWidth="1"/>
    <col min="5678" max="5678" width="14" style="32" customWidth="1"/>
    <col min="5679" max="5679" width="46.28515625" style="32" customWidth="1"/>
    <col min="5680" max="5680" width="11.28515625" style="32" customWidth="1"/>
    <col min="5681" max="5692" width="11.42578125" style="32" customWidth="1"/>
    <col min="5693" max="5693" width="10" style="32" customWidth="1"/>
    <col min="5694" max="5694" width="15.85546875" style="32" customWidth="1"/>
    <col min="5695" max="5887" width="11.42578125" style="32"/>
    <col min="5888" max="5888" width="8" style="32" customWidth="1"/>
    <col min="5889" max="5890" width="0" style="32" hidden="1" customWidth="1"/>
    <col min="5891" max="5891" width="41" style="32" customWidth="1"/>
    <col min="5892" max="5893" width="17.42578125" style="32" customWidth="1"/>
    <col min="5894" max="5894" width="17.7109375" style="32" customWidth="1"/>
    <col min="5895" max="5898" width="0" style="32" hidden="1" customWidth="1"/>
    <col min="5899" max="5899" width="14.28515625" style="32" customWidth="1"/>
    <col min="5900" max="5901" width="0" style="32" hidden="1" customWidth="1"/>
    <col min="5902" max="5902" width="17" style="32" customWidth="1"/>
    <col min="5903" max="5904" width="0" style="32" hidden="1" customWidth="1"/>
    <col min="5905" max="5905" width="14.28515625" style="32" customWidth="1"/>
    <col min="5906" max="5906" width="12.7109375" style="32" customWidth="1"/>
    <col min="5907" max="5907" width="14.140625" style="32" customWidth="1"/>
    <col min="5908" max="5909" width="0" style="32" hidden="1" customWidth="1"/>
    <col min="5910" max="5910" width="13.85546875" style="32" customWidth="1"/>
    <col min="5911" max="5912" width="0" style="32" hidden="1" customWidth="1"/>
    <col min="5913" max="5913" width="19.140625" style="32" customWidth="1"/>
    <col min="5914" max="5914" width="15.7109375" style="32" bestFit="1" customWidth="1"/>
    <col min="5915" max="5916" width="0" style="32" hidden="1" customWidth="1"/>
    <col min="5917" max="5917" width="13" style="32" customWidth="1"/>
    <col min="5918" max="5919" width="0" style="32" hidden="1" customWidth="1"/>
    <col min="5920" max="5920" width="16.5703125" style="32" customWidth="1"/>
    <col min="5921" max="5922" width="0" style="32" hidden="1" customWidth="1"/>
    <col min="5923" max="5923" width="13.85546875" style="32" customWidth="1"/>
    <col min="5924" max="5925" width="0" style="32" hidden="1" customWidth="1"/>
    <col min="5926" max="5926" width="13" style="32" customWidth="1"/>
    <col min="5927" max="5928" width="0" style="32" hidden="1" customWidth="1"/>
    <col min="5929" max="5929" width="14.85546875" style="32" customWidth="1"/>
    <col min="5930" max="5931" width="0" style="32" hidden="1" customWidth="1"/>
    <col min="5932" max="5932" width="13.85546875" style="32" customWidth="1"/>
    <col min="5933" max="5933" width="15.42578125" style="32" bestFit="1" customWidth="1"/>
    <col min="5934" max="5934" width="14" style="32" customWidth="1"/>
    <col min="5935" max="5935" width="46.28515625" style="32" customWidth="1"/>
    <col min="5936" max="5936" width="11.28515625" style="32" customWidth="1"/>
    <col min="5937" max="5948" width="11.42578125" style="32" customWidth="1"/>
    <col min="5949" max="5949" width="10" style="32" customWidth="1"/>
    <col min="5950" max="5950" width="15.85546875" style="32" customWidth="1"/>
    <col min="5951" max="6143" width="11.42578125" style="32"/>
    <col min="6144" max="6144" width="8" style="32" customWidth="1"/>
    <col min="6145" max="6146" width="0" style="32" hidden="1" customWidth="1"/>
    <col min="6147" max="6147" width="41" style="32" customWidth="1"/>
    <col min="6148" max="6149" width="17.42578125" style="32" customWidth="1"/>
    <col min="6150" max="6150" width="17.7109375" style="32" customWidth="1"/>
    <col min="6151" max="6154" width="0" style="32" hidden="1" customWidth="1"/>
    <col min="6155" max="6155" width="14.28515625" style="32" customWidth="1"/>
    <col min="6156" max="6157" width="0" style="32" hidden="1" customWidth="1"/>
    <col min="6158" max="6158" width="17" style="32" customWidth="1"/>
    <col min="6159" max="6160" width="0" style="32" hidden="1" customWidth="1"/>
    <col min="6161" max="6161" width="14.28515625" style="32" customWidth="1"/>
    <col min="6162" max="6162" width="12.7109375" style="32" customWidth="1"/>
    <col min="6163" max="6163" width="14.140625" style="32" customWidth="1"/>
    <col min="6164" max="6165" width="0" style="32" hidden="1" customWidth="1"/>
    <col min="6166" max="6166" width="13.85546875" style="32" customWidth="1"/>
    <col min="6167" max="6168" width="0" style="32" hidden="1" customWidth="1"/>
    <col min="6169" max="6169" width="19.140625" style="32" customWidth="1"/>
    <col min="6170" max="6170" width="15.7109375" style="32" bestFit="1" customWidth="1"/>
    <col min="6171" max="6172" width="0" style="32" hidden="1" customWidth="1"/>
    <col min="6173" max="6173" width="13" style="32" customWidth="1"/>
    <col min="6174" max="6175" width="0" style="32" hidden="1" customWidth="1"/>
    <col min="6176" max="6176" width="16.5703125" style="32" customWidth="1"/>
    <col min="6177" max="6178" width="0" style="32" hidden="1" customWidth="1"/>
    <col min="6179" max="6179" width="13.85546875" style="32" customWidth="1"/>
    <col min="6180" max="6181" width="0" style="32" hidden="1" customWidth="1"/>
    <col min="6182" max="6182" width="13" style="32" customWidth="1"/>
    <col min="6183" max="6184" width="0" style="32" hidden="1" customWidth="1"/>
    <col min="6185" max="6185" width="14.85546875" style="32" customWidth="1"/>
    <col min="6186" max="6187" width="0" style="32" hidden="1" customWidth="1"/>
    <col min="6188" max="6188" width="13.85546875" style="32" customWidth="1"/>
    <col min="6189" max="6189" width="15.42578125" style="32" bestFit="1" customWidth="1"/>
    <col min="6190" max="6190" width="14" style="32" customWidth="1"/>
    <col min="6191" max="6191" width="46.28515625" style="32" customWidth="1"/>
    <col min="6192" max="6192" width="11.28515625" style="32" customWidth="1"/>
    <col min="6193" max="6204" width="11.42578125" style="32" customWidth="1"/>
    <col min="6205" max="6205" width="10" style="32" customWidth="1"/>
    <col min="6206" max="6206" width="15.85546875" style="32" customWidth="1"/>
    <col min="6207" max="6399" width="11.42578125" style="32"/>
    <col min="6400" max="6400" width="8" style="32" customWidth="1"/>
    <col min="6401" max="6402" width="0" style="32" hidden="1" customWidth="1"/>
    <col min="6403" max="6403" width="41" style="32" customWidth="1"/>
    <col min="6404" max="6405" width="17.42578125" style="32" customWidth="1"/>
    <col min="6406" max="6406" width="17.7109375" style="32" customWidth="1"/>
    <col min="6407" max="6410" width="0" style="32" hidden="1" customWidth="1"/>
    <col min="6411" max="6411" width="14.28515625" style="32" customWidth="1"/>
    <col min="6412" max="6413" width="0" style="32" hidden="1" customWidth="1"/>
    <col min="6414" max="6414" width="17" style="32" customWidth="1"/>
    <col min="6415" max="6416" width="0" style="32" hidden="1" customWidth="1"/>
    <col min="6417" max="6417" width="14.28515625" style="32" customWidth="1"/>
    <col min="6418" max="6418" width="12.7109375" style="32" customWidth="1"/>
    <col min="6419" max="6419" width="14.140625" style="32" customWidth="1"/>
    <col min="6420" max="6421" width="0" style="32" hidden="1" customWidth="1"/>
    <col min="6422" max="6422" width="13.85546875" style="32" customWidth="1"/>
    <col min="6423" max="6424" width="0" style="32" hidden="1" customWidth="1"/>
    <col min="6425" max="6425" width="19.140625" style="32" customWidth="1"/>
    <col min="6426" max="6426" width="15.7109375" style="32" bestFit="1" customWidth="1"/>
    <col min="6427" max="6428" width="0" style="32" hidden="1" customWidth="1"/>
    <col min="6429" max="6429" width="13" style="32" customWidth="1"/>
    <col min="6430" max="6431" width="0" style="32" hidden="1" customWidth="1"/>
    <col min="6432" max="6432" width="16.5703125" style="32" customWidth="1"/>
    <col min="6433" max="6434" width="0" style="32" hidden="1" customWidth="1"/>
    <col min="6435" max="6435" width="13.85546875" style="32" customWidth="1"/>
    <col min="6436" max="6437" width="0" style="32" hidden="1" customWidth="1"/>
    <col min="6438" max="6438" width="13" style="32" customWidth="1"/>
    <col min="6439" max="6440" width="0" style="32" hidden="1" customWidth="1"/>
    <col min="6441" max="6441" width="14.85546875" style="32" customWidth="1"/>
    <col min="6442" max="6443" width="0" style="32" hidden="1" customWidth="1"/>
    <col min="6444" max="6444" width="13.85546875" style="32" customWidth="1"/>
    <col min="6445" max="6445" width="15.42578125" style="32" bestFit="1" customWidth="1"/>
    <col min="6446" max="6446" width="14" style="32" customWidth="1"/>
    <col min="6447" max="6447" width="46.28515625" style="32" customWidth="1"/>
    <col min="6448" max="6448" width="11.28515625" style="32" customWidth="1"/>
    <col min="6449" max="6460" width="11.42578125" style="32" customWidth="1"/>
    <col min="6461" max="6461" width="10" style="32" customWidth="1"/>
    <col min="6462" max="6462" width="15.85546875" style="32" customWidth="1"/>
    <col min="6463" max="6655" width="11.42578125" style="32"/>
    <col min="6656" max="6656" width="8" style="32" customWidth="1"/>
    <col min="6657" max="6658" width="0" style="32" hidden="1" customWidth="1"/>
    <col min="6659" max="6659" width="41" style="32" customWidth="1"/>
    <col min="6660" max="6661" width="17.42578125" style="32" customWidth="1"/>
    <col min="6662" max="6662" width="17.7109375" style="32" customWidth="1"/>
    <col min="6663" max="6666" width="0" style="32" hidden="1" customWidth="1"/>
    <col min="6667" max="6667" width="14.28515625" style="32" customWidth="1"/>
    <col min="6668" max="6669" width="0" style="32" hidden="1" customWidth="1"/>
    <col min="6670" max="6670" width="17" style="32" customWidth="1"/>
    <col min="6671" max="6672" width="0" style="32" hidden="1" customWidth="1"/>
    <col min="6673" max="6673" width="14.28515625" style="32" customWidth="1"/>
    <col min="6674" max="6674" width="12.7109375" style="32" customWidth="1"/>
    <col min="6675" max="6675" width="14.140625" style="32" customWidth="1"/>
    <col min="6676" max="6677" width="0" style="32" hidden="1" customWidth="1"/>
    <col min="6678" max="6678" width="13.85546875" style="32" customWidth="1"/>
    <col min="6679" max="6680" width="0" style="32" hidden="1" customWidth="1"/>
    <col min="6681" max="6681" width="19.140625" style="32" customWidth="1"/>
    <col min="6682" max="6682" width="15.7109375" style="32" bestFit="1" customWidth="1"/>
    <col min="6683" max="6684" width="0" style="32" hidden="1" customWidth="1"/>
    <col min="6685" max="6685" width="13" style="32" customWidth="1"/>
    <col min="6686" max="6687" width="0" style="32" hidden="1" customWidth="1"/>
    <col min="6688" max="6688" width="16.5703125" style="32" customWidth="1"/>
    <col min="6689" max="6690" width="0" style="32" hidden="1" customWidth="1"/>
    <col min="6691" max="6691" width="13.85546875" style="32" customWidth="1"/>
    <col min="6692" max="6693" width="0" style="32" hidden="1" customWidth="1"/>
    <col min="6694" max="6694" width="13" style="32" customWidth="1"/>
    <col min="6695" max="6696" width="0" style="32" hidden="1" customWidth="1"/>
    <col min="6697" max="6697" width="14.85546875" style="32" customWidth="1"/>
    <col min="6698" max="6699" width="0" style="32" hidden="1" customWidth="1"/>
    <col min="6700" max="6700" width="13.85546875" style="32" customWidth="1"/>
    <col min="6701" max="6701" width="15.42578125" style="32" bestFit="1" customWidth="1"/>
    <col min="6702" max="6702" width="14" style="32" customWidth="1"/>
    <col min="6703" max="6703" width="46.28515625" style="32" customWidth="1"/>
    <col min="6704" max="6704" width="11.28515625" style="32" customWidth="1"/>
    <col min="6705" max="6716" width="11.42578125" style="32" customWidth="1"/>
    <col min="6717" max="6717" width="10" style="32" customWidth="1"/>
    <col min="6718" max="6718" width="15.85546875" style="32" customWidth="1"/>
    <col min="6719" max="6911" width="11.42578125" style="32"/>
    <col min="6912" max="6912" width="8" style="32" customWidth="1"/>
    <col min="6913" max="6914" width="0" style="32" hidden="1" customWidth="1"/>
    <col min="6915" max="6915" width="41" style="32" customWidth="1"/>
    <col min="6916" max="6917" width="17.42578125" style="32" customWidth="1"/>
    <col min="6918" max="6918" width="17.7109375" style="32" customWidth="1"/>
    <col min="6919" max="6922" width="0" style="32" hidden="1" customWidth="1"/>
    <col min="6923" max="6923" width="14.28515625" style="32" customWidth="1"/>
    <col min="6924" max="6925" width="0" style="32" hidden="1" customWidth="1"/>
    <col min="6926" max="6926" width="17" style="32" customWidth="1"/>
    <col min="6927" max="6928" width="0" style="32" hidden="1" customWidth="1"/>
    <col min="6929" max="6929" width="14.28515625" style="32" customWidth="1"/>
    <col min="6930" max="6930" width="12.7109375" style="32" customWidth="1"/>
    <col min="6931" max="6931" width="14.140625" style="32" customWidth="1"/>
    <col min="6932" max="6933" width="0" style="32" hidden="1" customWidth="1"/>
    <col min="6934" max="6934" width="13.85546875" style="32" customWidth="1"/>
    <col min="6935" max="6936" width="0" style="32" hidden="1" customWidth="1"/>
    <col min="6937" max="6937" width="19.140625" style="32" customWidth="1"/>
    <col min="6938" max="6938" width="15.7109375" style="32" bestFit="1" customWidth="1"/>
    <col min="6939" max="6940" width="0" style="32" hidden="1" customWidth="1"/>
    <col min="6941" max="6941" width="13" style="32" customWidth="1"/>
    <col min="6942" max="6943" width="0" style="32" hidden="1" customWidth="1"/>
    <col min="6944" max="6944" width="16.5703125" style="32" customWidth="1"/>
    <col min="6945" max="6946" width="0" style="32" hidden="1" customWidth="1"/>
    <col min="6947" max="6947" width="13.85546875" style="32" customWidth="1"/>
    <col min="6948" max="6949" width="0" style="32" hidden="1" customWidth="1"/>
    <col min="6950" max="6950" width="13" style="32" customWidth="1"/>
    <col min="6951" max="6952" width="0" style="32" hidden="1" customWidth="1"/>
    <col min="6953" max="6953" width="14.85546875" style="32" customWidth="1"/>
    <col min="6954" max="6955" width="0" style="32" hidden="1" customWidth="1"/>
    <col min="6956" max="6956" width="13.85546875" style="32" customWidth="1"/>
    <col min="6957" max="6957" width="15.42578125" style="32" bestFit="1" customWidth="1"/>
    <col min="6958" max="6958" width="14" style="32" customWidth="1"/>
    <col min="6959" max="6959" width="46.28515625" style="32" customWidth="1"/>
    <col min="6960" max="6960" width="11.28515625" style="32" customWidth="1"/>
    <col min="6961" max="6972" width="11.42578125" style="32" customWidth="1"/>
    <col min="6973" max="6973" width="10" style="32" customWidth="1"/>
    <col min="6974" max="6974" width="15.85546875" style="32" customWidth="1"/>
    <col min="6975" max="7167" width="11.42578125" style="32"/>
    <col min="7168" max="7168" width="8" style="32" customWidth="1"/>
    <col min="7169" max="7170" width="0" style="32" hidden="1" customWidth="1"/>
    <col min="7171" max="7171" width="41" style="32" customWidth="1"/>
    <col min="7172" max="7173" width="17.42578125" style="32" customWidth="1"/>
    <col min="7174" max="7174" width="17.7109375" style="32" customWidth="1"/>
    <col min="7175" max="7178" width="0" style="32" hidden="1" customWidth="1"/>
    <col min="7179" max="7179" width="14.28515625" style="32" customWidth="1"/>
    <col min="7180" max="7181" width="0" style="32" hidden="1" customWidth="1"/>
    <col min="7182" max="7182" width="17" style="32" customWidth="1"/>
    <col min="7183" max="7184" width="0" style="32" hidden="1" customWidth="1"/>
    <col min="7185" max="7185" width="14.28515625" style="32" customWidth="1"/>
    <col min="7186" max="7186" width="12.7109375" style="32" customWidth="1"/>
    <col min="7187" max="7187" width="14.140625" style="32" customWidth="1"/>
    <col min="7188" max="7189" width="0" style="32" hidden="1" customWidth="1"/>
    <col min="7190" max="7190" width="13.85546875" style="32" customWidth="1"/>
    <col min="7191" max="7192" width="0" style="32" hidden="1" customWidth="1"/>
    <col min="7193" max="7193" width="19.140625" style="32" customWidth="1"/>
    <col min="7194" max="7194" width="15.7109375" style="32" bestFit="1" customWidth="1"/>
    <col min="7195" max="7196" width="0" style="32" hidden="1" customWidth="1"/>
    <col min="7197" max="7197" width="13" style="32" customWidth="1"/>
    <col min="7198" max="7199" width="0" style="32" hidden="1" customWidth="1"/>
    <col min="7200" max="7200" width="16.5703125" style="32" customWidth="1"/>
    <col min="7201" max="7202" width="0" style="32" hidden="1" customWidth="1"/>
    <col min="7203" max="7203" width="13.85546875" style="32" customWidth="1"/>
    <col min="7204" max="7205" width="0" style="32" hidden="1" customWidth="1"/>
    <col min="7206" max="7206" width="13" style="32" customWidth="1"/>
    <col min="7207" max="7208" width="0" style="32" hidden="1" customWidth="1"/>
    <col min="7209" max="7209" width="14.85546875" style="32" customWidth="1"/>
    <col min="7210" max="7211" width="0" style="32" hidden="1" customWidth="1"/>
    <col min="7212" max="7212" width="13.85546875" style="32" customWidth="1"/>
    <col min="7213" max="7213" width="15.42578125" style="32" bestFit="1" customWidth="1"/>
    <col min="7214" max="7214" width="14" style="32" customWidth="1"/>
    <col min="7215" max="7215" width="46.28515625" style="32" customWidth="1"/>
    <col min="7216" max="7216" width="11.28515625" style="32" customWidth="1"/>
    <col min="7217" max="7228" width="11.42578125" style="32" customWidth="1"/>
    <col min="7229" max="7229" width="10" style="32" customWidth="1"/>
    <col min="7230" max="7230" width="15.85546875" style="32" customWidth="1"/>
    <col min="7231" max="7423" width="11.42578125" style="32"/>
    <col min="7424" max="7424" width="8" style="32" customWidth="1"/>
    <col min="7425" max="7426" width="0" style="32" hidden="1" customWidth="1"/>
    <col min="7427" max="7427" width="41" style="32" customWidth="1"/>
    <col min="7428" max="7429" width="17.42578125" style="32" customWidth="1"/>
    <col min="7430" max="7430" width="17.7109375" style="32" customWidth="1"/>
    <col min="7431" max="7434" width="0" style="32" hidden="1" customWidth="1"/>
    <col min="7435" max="7435" width="14.28515625" style="32" customWidth="1"/>
    <col min="7436" max="7437" width="0" style="32" hidden="1" customWidth="1"/>
    <col min="7438" max="7438" width="17" style="32" customWidth="1"/>
    <col min="7439" max="7440" width="0" style="32" hidden="1" customWidth="1"/>
    <col min="7441" max="7441" width="14.28515625" style="32" customWidth="1"/>
    <col min="7442" max="7442" width="12.7109375" style="32" customWidth="1"/>
    <col min="7443" max="7443" width="14.140625" style="32" customWidth="1"/>
    <col min="7444" max="7445" width="0" style="32" hidden="1" customWidth="1"/>
    <col min="7446" max="7446" width="13.85546875" style="32" customWidth="1"/>
    <col min="7447" max="7448" width="0" style="32" hidden="1" customWidth="1"/>
    <col min="7449" max="7449" width="19.140625" style="32" customWidth="1"/>
    <col min="7450" max="7450" width="15.7109375" style="32" bestFit="1" customWidth="1"/>
    <col min="7451" max="7452" width="0" style="32" hidden="1" customWidth="1"/>
    <col min="7453" max="7453" width="13" style="32" customWidth="1"/>
    <col min="7454" max="7455" width="0" style="32" hidden="1" customWidth="1"/>
    <col min="7456" max="7456" width="16.5703125" style="32" customWidth="1"/>
    <col min="7457" max="7458" width="0" style="32" hidden="1" customWidth="1"/>
    <col min="7459" max="7459" width="13.85546875" style="32" customWidth="1"/>
    <col min="7460" max="7461" width="0" style="32" hidden="1" customWidth="1"/>
    <col min="7462" max="7462" width="13" style="32" customWidth="1"/>
    <col min="7463" max="7464" width="0" style="32" hidden="1" customWidth="1"/>
    <col min="7465" max="7465" width="14.85546875" style="32" customWidth="1"/>
    <col min="7466" max="7467" width="0" style="32" hidden="1" customWidth="1"/>
    <col min="7468" max="7468" width="13.85546875" style="32" customWidth="1"/>
    <col min="7469" max="7469" width="15.42578125" style="32" bestFit="1" customWidth="1"/>
    <col min="7470" max="7470" width="14" style="32" customWidth="1"/>
    <col min="7471" max="7471" width="46.28515625" style="32" customWidth="1"/>
    <col min="7472" max="7472" width="11.28515625" style="32" customWidth="1"/>
    <col min="7473" max="7484" width="11.42578125" style="32" customWidth="1"/>
    <col min="7485" max="7485" width="10" style="32" customWidth="1"/>
    <col min="7486" max="7486" width="15.85546875" style="32" customWidth="1"/>
    <col min="7487" max="7679" width="11.42578125" style="32"/>
    <col min="7680" max="7680" width="8" style="32" customWidth="1"/>
    <col min="7681" max="7682" width="0" style="32" hidden="1" customWidth="1"/>
    <col min="7683" max="7683" width="41" style="32" customWidth="1"/>
    <col min="7684" max="7685" width="17.42578125" style="32" customWidth="1"/>
    <col min="7686" max="7686" width="17.7109375" style="32" customWidth="1"/>
    <col min="7687" max="7690" width="0" style="32" hidden="1" customWidth="1"/>
    <col min="7691" max="7691" width="14.28515625" style="32" customWidth="1"/>
    <col min="7692" max="7693" width="0" style="32" hidden="1" customWidth="1"/>
    <col min="7694" max="7694" width="17" style="32" customWidth="1"/>
    <col min="7695" max="7696" width="0" style="32" hidden="1" customWidth="1"/>
    <col min="7697" max="7697" width="14.28515625" style="32" customWidth="1"/>
    <col min="7698" max="7698" width="12.7109375" style="32" customWidth="1"/>
    <col min="7699" max="7699" width="14.140625" style="32" customWidth="1"/>
    <col min="7700" max="7701" width="0" style="32" hidden="1" customWidth="1"/>
    <col min="7702" max="7702" width="13.85546875" style="32" customWidth="1"/>
    <col min="7703" max="7704" width="0" style="32" hidden="1" customWidth="1"/>
    <col min="7705" max="7705" width="19.140625" style="32" customWidth="1"/>
    <col min="7706" max="7706" width="15.7109375" style="32" bestFit="1" customWidth="1"/>
    <col min="7707" max="7708" width="0" style="32" hidden="1" customWidth="1"/>
    <col min="7709" max="7709" width="13" style="32" customWidth="1"/>
    <col min="7710" max="7711" width="0" style="32" hidden="1" customWidth="1"/>
    <col min="7712" max="7712" width="16.5703125" style="32" customWidth="1"/>
    <col min="7713" max="7714" width="0" style="32" hidden="1" customWidth="1"/>
    <col min="7715" max="7715" width="13.85546875" style="32" customWidth="1"/>
    <col min="7716" max="7717" width="0" style="32" hidden="1" customWidth="1"/>
    <col min="7718" max="7718" width="13" style="32" customWidth="1"/>
    <col min="7719" max="7720" width="0" style="32" hidden="1" customWidth="1"/>
    <col min="7721" max="7721" width="14.85546875" style="32" customWidth="1"/>
    <col min="7722" max="7723" width="0" style="32" hidden="1" customWidth="1"/>
    <col min="7724" max="7724" width="13.85546875" style="32" customWidth="1"/>
    <col min="7725" max="7725" width="15.42578125" style="32" bestFit="1" customWidth="1"/>
    <col min="7726" max="7726" width="14" style="32" customWidth="1"/>
    <col min="7727" max="7727" width="46.28515625" style="32" customWidth="1"/>
    <col min="7728" max="7728" width="11.28515625" style="32" customWidth="1"/>
    <col min="7729" max="7740" width="11.42578125" style="32" customWidth="1"/>
    <col min="7741" max="7741" width="10" style="32" customWidth="1"/>
    <col min="7742" max="7742" width="15.85546875" style="32" customWidth="1"/>
    <col min="7743" max="7935" width="11.42578125" style="32"/>
    <col min="7936" max="7936" width="8" style="32" customWidth="1"/>
    <col min="7937" max="7938" width="0" style="32" hidden="1" customWidth="1"/>
    <col min="7939" max="7939" width="41" style="32" customWidth="1"/>
    <col min="7940" max="7941" width="17.42578125" style="32" customWidth="1"/>
    <col min="7942" max="7942" width="17.7109375" style="32" customWidth="1"/>
    <col min="7943" max="7946" width="0" style="32" hidden="1" customWidth="1"/>
    <col min="7947" max="7947" width="14.28515625" style="32" customWidth="1"/>
    <col min="7948" max="7949" width="0" style="32" hidden="1" customWidth="1"/>
    <col min="7950" max="7950" width="17" style="32" customWidth="1"/>
    <col min="7951" max="7952" width="0" style="32" hidden="1" customWidth="1"/>
    <col min="7953" max="7953" width="14.28515625" style="32" customWidth="1"/>
    <col min="7954" max="7954" width="12.7109375" style="32" customWidth="1"/>
    <col min="7955" max="7955" width="14.140625" style="32" customWidth="1"/>
    <col min="7956" max="7957" width="0" style="32" hidden="1" customWidth="1"/>
    <col min="7958" max="7958" width="13.85546875" style="32" customWidth="1"/>
    <col min="7959" max="7960" width="0" style="32" hidden="1" customWidth="1"/>
    <col min="7961" max="7961" width="19.140625" style="32" customWidth="1"/>
    <col min="7962" max="7962" width="15.7109375" style="32" bestFit="1" customWidth="1"/>
    <col min="7963" max="7964" width="0" style="32" hidden="1" customWidth="1"/>
    <col min="7965" max="7965" width="13" style="32" customWidth="1"/>
    <col min="7966" max="7967" width="0" style="32" hidden="1" customWidth="1"/>
    <col min="7968" max="7968" width="16.5703125" style="32" customWidth="1"/>
    <col min="7969" max="7970" width="0" style="32" hidden="1" customWidth="1"/>
    <col min="7971" max="7971" width="13.85546875" style="32" customWidth="1"/>
    <col min="7972" max="7973" width="0" style="32" hidden="1" customWidth="1"/>
    <col min="7974" max="7974" width="13" style="32" customWidth="1"/>
    <col min="7975" max="7976" width="0" style="32" hidden="1" customWidth="1"/>
    <col min="7977" max="7977" width="14.85546875" style="32" customWidth="1"/>
    <col min="7978" max="7979" width="0" style="32" hidden="1" customWidth="1"/>
    <col min="7980" max="7980" width="13.85546875" style="32" customWidth="1"/>
    <col min="7981" max="7981" width="15.42578125" style="32" bestFit="1" customWidth="1"/>
    <col min="7982" max="7982" width="14" style="32" customWidth="1"/>
    <col min="7983" max="7983" width="46.28515625" style="32" customWidth="1"/>
    <col min="7984" max="7984" width="11.28515625" style="32" customWidth="1"/>
    <col min="7985" max="7996" width="11.42578125" style="32" customWidth="1"/>
    <col min="7997" max="7997" width="10" style="32" customWidth="1"/>
    <col min="7998" max="7998" width="15.85546875" style="32" customWidth="1"/>
    <col min="7999" max="8191" width="11.42578125" style="32"/>
    <col min="8192" max="8192" width="8" style="32" customWidth="1"/>
    <col min="8193" max="8194" width="0" style="32" hidden="1" customWidth="1"/>
    <col min="8195" max="8195" width="41" style="32" customWidth="1"/>
    <col min="8196" max="8197" width="17.42578125" style="32" customWidth="1"/>
    <col min="8198" max="8198" width="17.7109375" style="32" customWidth="1"/>
    <col min="8199" max="8202" width="0" style="32" hidden="1" customWidth="1"/>
    <col min="8203" max="8203" width="14.28515625" style="32" customWidth="1"/>
    <col min="8204" max="8205" width="0" style="32" hidden="1" customWidth="1"/>
    <col min="8206" max="8206" width="17" style="32" customWidth="1"/>
    <col min="8207" max="8208" width="0" style="32" hidden="1" customWidth="1"/>
    <col min="8209" max="8209" width="14.28515625" style="32" customWidth="1"/>
    <col min="8210" max="8210" width="12.7109375" style="32" customWidth="1"/>
    <col min="8211" max="8211" width="14.140625" style="32" customWidth="1"/>
    <col min="8212" max="8213" width="0" style="32" hidden="1" customWidth="1"/>
    <col min="8214" max="8214" width="13.85546875" style="32" customWidth="1"/>
    <col min="8215" max="8216" width="0" style="32" hidden="1" customWidth="1"/>
    <col min="8217" max="8217" width="19.140625" style="32" customWidth="1"/>
    <col min="8218" max="8218" width="15.7109375" style="32" bestFit="1" customWidth="1"/>
    <col min="8219" max="8220" width="0" style="32" hidden="1" customWidth="1"/>
    <col min="8221" max="8221" width="13" style="32" customWidth="1"/>
    <col min="8222" max="8223" width="0" style="32" hidden="1" customWidth="1"/>
    <col min="8224" max="8224" width="16.5703125" style="32" customWidth="1"/>
    <col min="8225" max="8226" width="0" style="32" hidden="1" customWidth="1"/>
    <col min="8227" max="8227" width="13.85546875" style="32" customWidth="1"/>
    <col min="8228" max="8229" width="0" style="32" hidden="1" customWidth="1"/>
    <col min="8230" max="8230" width="13" style="32" customWidth="1"/>
    <col min="8231" max="8232" width="0" style="32" hidden="1" customWidth="1"/>
    <col min="8233" max="8233" width="14.85546875" style="32" customWidth="1"/>
    <col min="8234" max="8235" width="0" style="32" hidden="1" customWidth="1"/>
    <col min="8236" max="8236" width="13.85546875" style="32" customWidth="1"/>
    <col min="8237" max="8237" width="15.42578125" style="32" bestFit="1" customWidth="1"/>
    <col min="8238" max="8238" width="14" style="32" customWidth="1"/>
    <col min="8239" max="8239" width="46.28515625" style="32" customWidth="1"/>
    <col min="8240" max="8240" width="11.28515625" style="32" customWidth="1"/>
    <col min="8241" max="8252" width="11.42578125" style="32" customWidth="1"/>
    <col min="8253" max="8253" width="10" style="32" customWidth="1"/>
    <col min="8254" max="8254" width="15.85546875" style="32" customWidth="1"/>
    <col min="8255" max="8447" width="11.42578125" style="32"/>
    <col min="8448" max="8448" width="8" style="32" customWidth="1"/>
    <col min="8449" max="8450" width="0" style="32" hidden="1" customWidth="1"/>
    <col min="8451" max="8451" width="41" style="32" customWidth="1"/>
    <col min="8452" max="8453" width="17.42578125" style="32" customWidth="1"/>
    <col min="8454" max="8454" width="17.7109375" style="32" customWidth="1"/>
    <col min="8455" max="8458" width="0" style="32" hidden="1" customWidth="1"/>
    <col min="8459" max="8459" width="14.28515625" style="32" customWidth="1"/>
    <col min="8460" max="8461" width="0" style="32" hidden="1" customWidth="1"/>
    <col min="8462" max="8462" width="17" style="32" customWidth="1"/>
    <col min="8463" max="8464" width="0" style="32" hidden="1" customWidth="1"/>
    <col min="8465" max="8465" width="14.28515625" style="32" customWidth="1"/>
    <col min="8466" max="8466" width="12.7109375" style="32" customWidth="1"/>
    <col min="8467" max="8467" width="14.140625" style="32" customWidth="1"/>
    <col min="8468" max="8469" width="0" style="32" hidden="1" customWidth="1"/>
    <col min="8470" max="8470" width="13.85546875" style="32" customWidth="1"/>
    <col min="8471" max="8472" width="0" style="32" hidden="1" customWidth="1"/>
    <col min="8473" max="8473" width="19.140625" style="32" customWidth="1"/>
    <col min="8474" max="8474" width="15.7109375" style="32" bestFit="1" customWidth="1"/>
    <col min="8475" max="8476" width="0" style="32" hidden="1" customWidth="1"/>
    <col min="8477" max="8477" width="13" style="32" customWidth="1"/>
    <col min="8478" max="8479" width="0" style="32" hidden="1" customWidth="1"/>
    <col min="8480" max="8480" width="16.5703125" style="32" customWidth="1"/>
    <col min="8481" max="8482" width="0" style="32" hidden="1" customWidth="1"/>
    <col min="8483" max="8483" width="13.85546875" style="32" customWidth="1"/>
    <col min="8484" max="8485" width="0" style="32" hidden="1" customWidth="1"/>
    <col min="8486" max="8486" width="13" style="32" customWidth="1"/>
    <col min="8487" max="8488" width="0" style="32" hidden="1" customWidth="1"/>
    <col min="8489" max="8489" width="14.85546875" style="32" customWidth="1"/>
    <col min="8490" max="8491" width="0" style="32" hidden="1" customWidth="1"/>
    <col min="8492" max="8492" width="13.85546875" style="32" customWidth="1"/>
    <col min="8493" max="8493" width="15.42578125" style="32" bestFit="1" customWidth="1"/>
    <col min="8494" max="8494" width="14" style="32" customWidth="1"/>
    <col min="8495" max="8495" width="46.28515625" style="32" customWidth="1"/>
    <col min="8496" max="8496" width="11.28515625" style="32" customWidth="1"/>
    <col min="8497" max="8508" width="11.42578125" style="32" customWidth="1"/>
    <col min="8509" max="8509" width="10" style="32" customWidth="1"/>
    <col min="8510" max="8510" width="15.85546875" style="32" customWidth="1"/>
    <col min="8511" max="8703" width="11.42578125" style="32"/>
    <col min="8704" max="8704" width="8" style="32" customWidth="1"/>
    <col min="8705" max="8706" width="0" style="32" hidden="1" customWidth="1"/>
    <col min="8707" max="8707" width="41" style="32" customWidth="1"/>
    <col min="8708" max="8709" width="17.42578125" style="32" customWidth="1"/>
    <col min="8710" max="8710" width="17.7109375" style="32" customWidth="1"/>
    <col min="8711" max="8714" width="0" style="32" hidden="1" customWidth="1"/>
    <col min="8715" max="8715" width="14.28515625" style="32" customWidth="1"/>
    <col min="8716" max="8717" width="0" style="32" hidden="1" customWidth="1"/>
    <col min="8718" max="8718" width="17" style="32" customWidth="1"/>
    <col min="8719" max="8720" width="0" style="32" hidden="1" customWidth="1"/>
    <col min="8721" max="8721" width="14.28515625" style="32" customWidth="1"/>
    <col min="8722" max="8722" width="12.7109375" style="32" customWidth="1"/>
    <col min="8723" max="8723" width="14.140625" style="32" customWidth="1"/>
    <col min="8724" max="8725" width="0" style="32" hidden="1" customWidth="1"/>
    <col min="8726" max="8726" width="13.85546875" style="32" customWidth="1"/>
    <col min="8727" max="8728" width="0" style="32" hidden="1" customWidth="1"/>
    <col min="8729" max="8729" width="19.140625" style="32" customWidth="1"/>
    <col min="8730" max="8730" width="15.7109375" style="32" bestFit="1" customWidth="1"/>
    <col min="8731" max="8732" width="0" style="32" hidden="1" customWidth="1"/>
    <col min="8733" max="8733" width="13" style="32" customWidth="1"/>
    <col min="8734" max="8735" width="0" style="32" hidden="1" customWidth="1"/>
    <col min="8736" max="8736" width="16.5703125" style="32" customWidth="1"/>
    <col min="8737" max="8738" width="0" style="32" hidden="1" customWidth="1"/>
    <col min="8739" max="8739" width="13.85546875" style="32" customWidth="1"/>
    <col min="8740" max="8741" width="0" style="32" hidden="1" customWidth="1"/>
    <col min="8742" max="8742" width="13" style="32" customWidth="1"/>
    <col min="8743" max="8744" width="0" style="32" hidden="1" customWidth="1"/>
    <col min="8745" max="8745" width="14.85546875" style="32" customWidth="1"/>
    <col min="8746" max="8747" width="0" style="32" hidden="1" customWidth="1"/>
    <col min="8748" max="8748" width="13.85546875" style="32" customWidth="1"/>
    <col min="8749" max="8749" width="15.42578125" style="32" bestFit="1" customWidth="1"/>
    <col min="8750" max="8750" width="14" style="32" customWidth="1"/>
    <col min="8751" max="8751" width="46.28515625" style="32" customWidth="1"/>
    <col min="8752" max="8752" width="11.28515625" style="32" customWidth="1"/>
    <col min="8753" max="8764" width="11.42578125" style="32" customWidth="1"/>
    <col min="8765" max="8765" width="10" style="32" customWidth="1"/>
    <col min="8766" max="8766" width="15.85546875" style="32" customWidth="1"/>
    <col min="8767" max="8959" width="11.42578125" style="32"/>
    <col min="8960" max="8960" width="8" style="32" customWidth="1"/>
    <col min="8961" max="8962" width="0" style="32" hidden="1" customWidth="1"/>
    <col min="8963" max="8963" width="41" style="32" customWidth="1"/>
    <col min="8964" max="8965" width="17.42578125" style="32" customWidth="1"/>
    <col min="8966" max="8966" width="17.7109375" style="32" customWidth="1"/>
    <col min="8967" max="8970" width="0" style="32" hidden="1" customWidth="1"/>
    <col min="8971" max="8971" width="14.28515625" style="32" customWidth="1"/>
    <col min="8972" max="8973" width="0" style="32" hidden="1" customWidth="1"/>
    <col min="8974" max="8974" width="17" style="32" customWidth="1"/>
    <col min="8975" max="8976" width="0" style="32" hidden="1" customWidth="1"/>
    <col min="8977" max="8977" width="14.28515625" style="32" customWidth="1"/>
    <col min="8978" max="8978" width="12.7109375" style="32" customWidth="1"/>
    <col min="8979" max="8979" width="14.140625" style="32" customWidth="1"/>
    <col min="8980" max="8981" width="0" style="32" hidden="1" customWidth="1"/>
    <col min="8982" max="8982" width="13.85546875" style="32" customWidth="1"/>
    <col min="8983" max="8984" width="0" style="32" hidden="1" customWidth="1"/>
    <col min="8985" max="8985" width="19.140625" style="32" customWidth="1"/>
    <col min="8986" max="8986" width="15.7109375" style="32" bestFit="1" customWidth="1"/>
    <col min="8987" max="8988" width="0" style="32" hidden="1" customWidth="1"/>
    <col min="8989" max="8989" width="13" style="32" customWidth="1"/>
    <col min="8990" max="8991" width="0" style="32" hidden="1" customWidth="1"/>
    <col min="8992" max="8992" width="16.5703125" style="32" customWidth="1"/>
    <col min="8993" max="8994" width="0" style="32" hidden="1" customWidth="1"/>
    <col min="8995" max="8995" width="13.85546875" style="32" customWidth="1"/>
    <col min="8996" max="8997" width="0" style="32" hidden="1" customWidth="1"/>
    <col min="8998" max="8998" width="13" style="32" customWidth="1"/>
    <col min="8999" max="9000" width="0" style="32" hidden="1" customWidth="1"/>
    <col min="9001" max="9001" width="14.85546875" style="32" customWidth="1"/>
    <col min="9002" max="9003" width="0" style="32" hidden="1" customWidth="1"/>
    <col min="9004" max="9004" width="13.85546875" style="32" customWidth="1"/>
    <col min="9005" max="9005" width="15.42578125" style="32" bestFit="1" customWidth="1"/>
    <col min="9006" max="9006" width="14" style="32" customWidth="1"/>
    <col min="9007" max="9007" width="46.28515625" style="32" customWidth="1"/>
    <col min="9008" max="9008" width="11.28515625" style="32" customWidth="1"/>
    <col min="9009" max="9020" width="11.42578125" style="32" customWidth="1"/>
    <col min="9021" max="9021" width="10" style="32" customWidth="1"/>
    <col min="9022" max="9022" width="15.85546875" style="32" customWidth="1"/>
    <col min="9023" max="9215" width="11.42578125" style="32"/>
    <col min="9216" max="9216" width="8" style="32" customWidth="1"/>
    <col min="9217" max="9218" width="0" style="32" hidden="1" customWidth="1"/>
    <col min="9219" max="9219" width="41" style="32" customWidth="1"/>
    <col min="9220" max="9221" width="17.42578125" style="32" customWidth="1"/>
    <col min="9222" max="9222" width="17.7109375" style="32" customWidth="1"/>
    <col min="9223" max="9226" width="0" style="32" hidden="1" customWidth="1"/>
    <col min="9227" max="9227" width="14.28515625" style="32" customWidth="1"/>
    <col min="9228" max="9229" width="0" style="32" hidden="1" customWidth="1"/>
    <col min="9230" max="9230" width="17" style="32" customWidth="1"/>
    <col min="9231" max="9232" width="0" style="32" hidden="1" customWidth="1"/>
    <col min="9233" max="9233" width="14.28515625" style="32" customWidth="1"/>
    <col min="9234" max="9234" width="12.7109375" style="32" customWidth="1"/>
    <col min="9235" max="9235" width="14.140625" style="32" customWidth="1"/>
    <col min="9236" max="9237" width="0" style="32" hidden="1" customWidth="1"/>
    <col min="9238" max="9238" width="13.85546875" style="32" customWidth="1"/>
    <col min="9239" max="9240" width="0" style="32" hidden="1" customWidth="1"/>
    <col min="9241" max="9241" width="19.140625" style="32" customWidth="1"/>
    <col min="9242" max="9242" width="15.7109375" style="32" bestFit="1" customWidth="1"/>
    <col min="9243" max="9244" width="0" style="32" hidden="1" customWidth="1"/>
    <col min="9245" max="9245" width="13" style="32" customWidth="1"/>
    <col min="9246" max="9247" width="0" style="32" hidden="1" customWidth="1"/>
    <col min="9248" max="9248" width="16.5703125" style="32" customWidth="1"/>
    <col min="9249" max="9250" width="0" style="32" hidden="1" customWidth="1"/>
    <col min="9251" max="9251" width="13.85546875" style="32" customWidth="1"/>
    <col min="9252" max="9253" width="0" style="32" hidden="1" customWidth="1"/>
    <col min="9254" max="9254" width="13" style="32" customWidth="1"/>
    <col min="9255" max="9256" width="0" style="32" hidden="1" customWidth="1"/>
    <col min="9257" max="9257" width="14.85546875" style="32" customWidth="1"/>
    <col min="9258" max="9259" width="0" style="32" hidden="1" customWidth="1"/>
    <col min="9260" max="9260" width="13.85546875" style="32" customWidth="1"/>
    <col min="9261" max="9261" width="15.42578125" style="32" bestFit="1" customWidth="1"/>
    <col min="9262" max="9262" width="14" style="32" customWidth="1"/>
    <col min="9263" max="9263" width="46.28515625" style="32" customWidth="1"/>
    <col min="9264" max="9264" width="11.28515625" style="32" customWidth="1"/>
    <col min="9265" max="9276" width="11.42578125" style="32" customWidth="1"/>
    <col min="9277" max="9277" width="10" style="32" customWidth="1"/>
    <col min="9278" max="9278" width="15.85546875" style="32" customWidth="1"/>
    <col min="9279" max="9471" width="11.42578125" style="32"/>
    <col min="9472" max="9472" width="8" style="32" customWidth="1"/>
    <col min="9473" max="9474" width="0" style="32" hidden="1" customWidth="1"/>
    <col min="9475" max="9475" width="41" style="32" customWidth="1"/>
    <col min="9476" max="9477" width="17.42578125" style="32" customWidth="1"/>
    <col min="9478" max="9478" width="17.7109375" style="32" customWidth="1"/>
    <col min="9479" max="9482" width="0" style="32" hidden="1" customWidth="1"/>
    <col min="9483" max="9483" width="14.28515625" style="32" customWidth="1"/>
    <col min="9484" max="9485" width="0" style="32" hidden="1" customWidth="1"/>
    <col min="9486" max="9486" width="17" style="32" customWidth="1"/>
    <col min="9487" max="9488" width="0" style="32" hidden="1" customWidth="1"/>
    <col min="9489" max="9489" width="14.28515625" style="32" customWidth="1"/>
    <col min="9490" max="9490" width="12.7109375" style="32" customWidth="1"/>
    <col min="9491" max="9491" width="14.140625" style="32" customWidth="1"/>
    <col min="9492" max="9493" width="0" style="32" hidden="1" customWidth="1"/>
    <col min="9494" max="9494" width="13.85546875" style="32" customWidth="1"/>
    <col min="9495" max="9496" width="0" style="32" hidden="1" customWidth="1"/>
    <col min="9497" max="9497" width="19.140625" style="32" customWidth="1"/>
    <col min="9498" max="9498" width="15.7109375" style="32" bestFit="1" customWidth="1"/>
    <col min="9499" max="9500" width="0" style="32" hidden="1" customWidth="1"/>
    <col min="9501" max="9501" width="13" style="32" customWidth="1"/>
    <col min="9502" max="9503" width="0" style="32" hidden="1" customWidth="1"/>
    <col min="9504" max="9504" width="16.5703125" style="32" customWidth="1"/>
    <col min="9505" max="9506" width="0" style="32" hidden="1" customWidth="1"/>
    <col min="9507" max="9507" width="13.85546875" style="32" customWidth="1"/>
    <col min="9508" max="9509" width="0" style="32" hidden="1" customWidth="1"/>
    <col min="9510" max="9510" width="13" style="32" customWidth="1"/>
    <col min="9511" max="9512" width="0" style="32" hidden="1" customWidth="1"/>
    <col min="9513" max="9513" width="14.85546875" style="32" customWidth="1"/>
    <col min="9514" max="9515" width="0" style="32" hidden="1" customWidth="1"/>
    <col min="9516" max="9516" width="13.85546875" style="32" customWidth="1"/>
    <col min="9517" max="9517" width="15.42578125" style="32" bestFit="1" customWidth="1"/>
    <col min="9518" max="9518" width="14" style="32" customWidth="1"/>
    <col min="9519" max="9519" width="46.28515625" style="32" customWidth="1"/>
    <col min="9520" max="9520" width="11.28515625" style="32" customWidth="1"/>
    <col min="9521" max="9532" width="11.42578125" style="32" customWidth="1"/>
    <col min="9533" max="9533" width="10" style="32" customWidth="1"/>
    <col min="9534" max="9534" width="15.85546875" style="32" customWidth="1"/>
    <col min="9535" max="9727" width="11.42578125" style="32"/>
    <col min="9728" max="9728" width="8" style="32" customWidth="1"/>
    <col min="9729" max="9730" width="0" style="32" hidden="1" customWidth="1"/>
    <col min="9731" max="9731" width="41" style="32" customWidth="1"/>
    <col min="9732" max="9733" width="17.42578125" style="32" customWidth="1"/>
    <col min="9734" max="9734" width="17.7109375" style="32" customWidth="1"/>
    <col min="9735" max="9738" width="0" style="32" hidden="1" customWidth="1"/>
    <col min="9739" max="9739" width="14.28515625" style="32" customWidth="1"/>
    <col min="9740" max="9741" width="0" style="32" hidden="1" customWidth="1"/>
    <col min="9742" max="9742" width="17" style="32" customWidth="1"/>
    <col min="9743" max="9744" width="0" style="32" hidden="1" customWidth="1"/>
    <col min="9745" max="9745" width="14.28515625" style="32" customWidth="1"/>
    <col min="9746" max="9746" width="12.7109375" style="32" customWidth="1"/>
    <col min="9747" max="9747" width="14.140625" style="32" customWidth="1"/>
    <col min="9748" max="9749" width="0" style="32" hidden="1" customWidth="1"/>
    <col min="9750" max="9750" width="13.85546875" style="32" customWidth="1"/>
    <col min="9751" max="9752" width="0" style="32" hidden="1" customWidth="1"/>
    <col min="9753" max="9753" width="19.140625" style="32" customWidth="1"/>
    <col min="9754" max="9754" width="15.7109375" style="32" bestFit="1" customWidth="1"/>
    <col min="9755" max="9756" width="0" style="32" hidden="1" customWidth="1"/>
    <col min="9757" max="9757" width="13" style="32" customWidth="1"/>
    <col min="9758" max="9759" width="0" style="32" hidden="1" customWidth="1"/>
    <col min="9760" max="9760" width="16.5703125" style="32" customWidth="1"/>
    <col min="9761" max="9762" width="0" style="32" hidden="1" customWidth="1"/>
    <col min="9763" max="9763" width="13.85546875" style="32" customWidth="1"/>
    <col min="9764" max="9765" width="0" style="32" hidden="1" customWidth="1"/>
    <col min="9766" max="9766" width="13" style="32" customWidth="1"/>
    <col min="9767" max="9768" width="0" style="32" hidden="1" customWidth="1"/>
    <col min="9769" max="9769" width="14.85546875" style="32" customWidth="1"/>
    <col min="9770" max="9771" width="0" style="32" hidden="1" customWidth="1"/>
    <col min="9772" max="9772" width="13.85546875" style="32" customWidth="1"/>
    <col min="9773" max="9773" width="15.42578125" style="32" bestFit="1" customWidth="1"/>
    <col min="9774" max="9774" width="14" style="32" customWidth="1"/>
    <col min="9775" max="9775" width="46.28515625" style="32" customWidth="1"/>
    <col min="9776" max="9776" width="11.28515625" style="32" customWidth="1"/>
    <col min="9777" max="9788" width="11.42578125" style="32" customWidth="1"/>
    <col min="9789" max="9789" width="10" style="32" customWidth="1"/>
    <col min="9790" max="9790" width="15.85546875" style="32" customWidth="1"/>
    <col min="9791" max="9983" width="11.42578125" style="32"/>
    <col min="9984" max="9984" width="8" style="32" customWidth="1"/>
    <col min="9985" max="9986" width="0" style="32" hidden="1" customWidth="1"/>
    <col min="9987" max="9987" width="41" style="32" customWidth="1"/>
    <col min="9988" max="9989" width="17.42578125" style="32" customWidth="1"/>
    <col min="9990" max="9990" width="17.7109375" style="32" customWidth="1"/>
    <col min="9991" max="9994" width="0" style="32" hidden="1" customWidth="1"/>
    <col min="9995" max="9995" width="14.28515625" style="32" customWidth="1"/>
    <col min="9996" max="9997" width="0" style="32" hidden="1" customWidth="1"/>
    <col min="9998" max="9998" width="17" style="32" customWidth="1"/>
    <col min="9999" max="10000" width="0" style="32" hidden="1" customWidth="1"/>
    <col min="10001" max="10001" width="14.28515625" style="32" customWidth="1"/>
    <col min="10002" max="10002" width="12.7109375" style="32" customWidth="1"/>
    <col min="10003" max="10003" width="14.140625" style="32" customWidth="1"/>
    <col min="10004" max="10005" width="0" style="32" hidden="1" customWidth="1"/>
    <col min="10006" max="10006" width="13.85546875" style="32" customWidth="1"/>
    <col min="10007" max="10008" width="0" style="32" hidden="1" customWidth="1"/>
    <col min="10009" max="10009" width="19.140625" style="32" customWidth="1"/>
    <col min="10010" max="10010" width="15.7109375" style="32" bestFit="1" customWidth="1"/>
    <col min="10011" max="10012" width="0" style="32" hidden="1" customWidth="1"/>
    <col min="10013" max="10013" width="13" style="32" customWidth="1"/>
    <col min="10014" max="10015" width="0" style="32" hidden="1" customWidth="1"/>
    <col min="10016" max="10016" width="16.5703125" style="32" customWidth="1"/>
    <col min="10017" max="10018" width="0" style="32" hidden="1" customWidth="1"/>
    <col min="10019" max="10019" width="13.85546875" style="32" customWidth="1"/>
    <col min="10020" max="10021" width="0" style="32" hidden="1" customWidth="1"/>
    <col min="10022" max="10022" width="13" style="32" customWidth="1"/>
    <col min="10023" max="10024" width="0" style="32" hidden="1" customWidth="1"/>
    <col min="10025" max="10025" width="14.85546875" style="32" customWidth="1"/>
    <col min="10026" max="10027" width="0" style="32" hidden="1" customWidth="1"/>
    <col min="10028" max="10028" width="13.85546875" style="32" customWidth="1"/>
    <col min="10029" max="10029" width="15.42578125" style="32" bestFit="1" customWidth="1"/>
    <col min="10030" max="10030" width="14" style="32" customWidth="1"/>
    <col min="10031" max="10031" width="46.28515625" style="32" customWidth="1"/>
    <col min="10032" max="10032" width="11.28515625" style="32" customWidth="1"/>
    <col min="10033" max="10044" width="11.42578125" style="32" customWidth="1"/>
    <col min="10045" max="10045" width="10" style="32" customWidth="1"/>
    <col min="10046" max="10046" width="15.85546875" style="32" customWidth="1"/>
    <col min="10047" max="10239" width="11.42578125" style="32"/>
    <col min="10240" max="10240" width="8" style="32" customWidth="1"/>
    <col min="10241" max="10242" width="0" style="32" hidden="1" customWidth="1"/>
    <col min="10243" max="10243" width="41" style="32" customWidth="1"/>
    <col min="10244" max="10245" width="17.42578125" style="32" customWidth="1"/>
    <col min="10246" max="10246" width="17.7109375" style="32" customWidth="1"/>
    <col min="10247" max="10250" width="0" style="32" hidden="1" customWidth="1"/>
    <col min="10251" max="10251" width="14.28515625" style="32" customWidth="1"/>
    <col min="10252" max="10253" width="0" style="32" hidden="1" customWidth="1"/>
    <col min="10254" max="10254" width="17" style="32" customWidth="1"/>
    <col min="10255" max="10256" width="0" style="32" hidden="1" customWidth="1"/>
    <col min="10257" max="10257" width="14.28515625" style="32" customWidth="1"/>
    <col min="10258" max="10258" width="12.7109375" style="32" customWidth="1"/>
    <col min="10259" max="10259" width="14.140625" style="32" customWidth="1"/>
    <col min="10260" max="10261" width="0" style="32" hidden="1" customWidth="1"/>
    <col min="10262" max="10262" width="13.85546875" style="32" customWidth="1"/>
    <col min="10263" max="10264" width="0" style="32" hidden="1" customWidth="1"/>
    <col min="10265" max="10265" width="19.140625" style="32" customWidth="1"/>
    <col min="10266" max="10266" width="15.7109375" style="32" bestFit="1" customWidth="1"/>
    <col min="10267" max="10268" width="0" style="32" hidden="1" customWidth="1"/>
    <col min="10269" max="10269" width="13" style="32" customWidth="1"/>
    <col min="10270" max="10271" width="0" style="32" hidden="1" customWidth="1"/>
    <col min="10272" max="10272" width="16.5703125" style="32" customWidth="1"/>
    <col min="10273" max="10274" width="0" style="32" hidden="1" customWidth="1"/>
    <col min="10275" max="10275" width="13.85546875" style="32" customWidth="1"/>
    <col min="10276" max="10277" width="0" style="32" hidden="1" customWidth="1"/>
    <col min="10278" max="10278" width="13" style="32" customWidth="1"/>
    <col min="10279" max="10280" width="0" style="32" hidden="1" customWidth="1"/>
    <col min="10281" max="10281" width="14.85546875" style="32" customWidth="1"/>
    <col min="10282" max="10283" width="0" style="32" hidden="1" customWidth="1"/>
    <col min="10284" max="10284" width="13.85546875" style="32" customWidth="1"/>
    <col min="10285" max="10285" width="15.42578125" style="32" bestFit="1" customWidth="1"/>
    <col min="10286" max="10286" width="14" style="32" customWidth="1"/>
    <col min="10287" max="10287" width="46.28515625" style="32" customWidth="1"/>
    <col min="10288" max="10288" width="11.28515625" style="32" customWidth="1"/>
    <col min="10289" max="10300" width="11.42578125" style="32" customWidth="1"/>
    <col min="10301" max="10301" width="10" style="32" customWidth="1"/>
    <col min="10302" max="10302" width="15.85546875" style="32" customWidth="1"/>
    <col min="10303" max="10495" width="11.42578125" style="32"/>
    <col min="10496" max="10496" width="8" style="32" customWidth="1"/>
    <col min="10497" max="10498" width="0" style="32" hidden="1" customWidth="1"/>
    <col min="10499" max="10499" width="41" style="32" customWidth="1"/>
    <col min="10500" max="10501" width="17.42578125" style="32" customWidth="1"/>
    <col min="10502" max="10502" width="17.7109375" style="32" customWidth="1"/>
    <col min="10503" max="10506" width="0" style="32" hidden="1" customWidth="1"/>
    <col min="10507" max="10507" width="14.28515625" style="32" customWidth="1"/>
    <col min="10508" max="10509" width="0" style="32" hidden="1" customWidth="1"/>
    <col min="10510" max="10510" width="17" style="32" customWidth="1"/>
    <col min="10511" max="10512" width="0" style="32" hidden="1" customWidth="1"/>
    <col min="10513" max="10513" width="14.28515625" style="32" customWidth="1"/>
    <col min="10514" max="10514" width="12.7109375" style="32" customWidth="1"/>
    <col min="10515" max="10515" width="14.140625" style="32" customWidth="1"/>
    <col min="10516" max="10517" width="0" style="32" hidden="1" customWidth="1"/>
    <col min="10518" max="10518" width="13.85546875" style="32" customWidth="1"/>
    <col min="10519" max="10520" width="0" style="32" hidden="1" customWidth="1"/>
    <col min="10521" max="10521" width="19.140625" style="32" customWidth="1"/>
    <col min="10522" max="10522" width="15.7109375" style="32" bestFit="1" customWidth="1"/>
    <col min="10523" max="10524" width="0" style="32" hidden="1" customWidth="1"/>
    <col min="10525" max="10525" width="13" style="32" customWidth="1"/>
    <col min="10526" max="10527" width="0" style="32" hidden="1" customWidth="1"/>
    <col min="10528" max="10528" width="16.5703125" style="32" customWidth="1"/>
    <col min="10529" max="10530" width="0" style="32" hidden="1" customWidth="1"/>
    <col min="10531" max="10531" width="13.85546875" style="32" customWidth="1"/>
    <col min="10532" max="10533" width="0" style="32" hidden="1" customWidth="1"/>
    <col min="10534" max="10534" width="13" style="32" customWidth="1"/>
    <col min="10535" max="10536" width="0" style="32" hidden="1" customWidth="1"/>
    <col min="10537" max="10537" width="14.85546875" style="32" customWidth="1"/>
    <col min="10538" max="10539" width="0" style="32" hidden="1" customWidth="1"/>
    <col min="10540" max="10540" width="13.85546875" style="32" customWidth="1"/>
    <col min="10541" max="10541" width="15.42578125" style="32" bestFit="1" customWidth="1"/>
    <col min="10542" max="10542" width="14" style="32" customWidth="1"/>
    <col min="10543" max="10543" width="46.28515625" style="32" customWidth="1"/>
    <col min="10544" max="10544" width="11.28515625" style="32" customWidth="1"/>
    <col min="10545" max="10556" width="11.42578125" style="32" customWidth="1"/>
    <col min="10557" max="10557" width="10" style="32" customWidth="1"/>
    <col min="10558" max="10558" width="15.85546875" style="32" customWidth="1"/>
    <col min="10559" max="10751" width="11.42578125" style="32"/>
    <col min="10752" max="10752" width="8" style="32" customWidth="1"/>
    <col min="10753" max="10754" width="0" style="32" hidden="1" customWidth="1"/>
    <col min="10755" max="10755" width="41" style="32" customWidth="1"/>
    <col min="10756" max="10757" width="17.42578125" style="32" customWidth="1"/>
    <col min="10758" max="10758" width="17.7109375" style="32" customWidth="1"/>
    <col min="10759" max="10762" width="0" style="32" hidden="1" customWidth="1"/>
    <col min="10763" max="10763" width="14.28515625" style="32" customWidth="1"/>
    <col min="10764" max="10765" width="0" style="32" hidden="1" customWidth="1"/>
    <col min="10766" max="10766" width="17" style="32" customWidth="1"/>
    <col min="10767" max="10768" width="0" style="32" hidden="1" customWidth="1"/>
    <col min="10769" max="10769" width="14.28515625" style="32" customWidth="1"/>
    <col min="10770" max="10770" width="12.7109375" style="32" customWidth="1"/>
    <col min="10771" max="10771" width="14.140625" style="32" customWidth="1"/>
    <col min="10772" max="10773" width="0" style="32" hidden="1" customWidth="1"/>
    <col min="10774" max="10774" width="13.85546875" style="32" customWidth="1"/>
    <col min="10775" max="10776" width="0" style="32" hidden="1" customWidth="1"/>
    <col min="10777" max="10777" width="19.140625" style="32" customWidth="1"/>
    <col min="10778" max="10778" width="15.7109375" style="32" bestFit="1" customWidth="1"/>
    <col min="10779" max="10780" width="0" style="32" hidden="1" customWidth="1"/>
    <col min="10781" max="10781" width="13" style="32" customWidth="1"/>
    <col min="10782" max="10783" width="0" style="32" hidden="1" customWidth="1"/>
    <col min="10784" max="10784" width="16.5703125" style="32" customWidth="1"/>
    <col min="10785" max="10786" width="0" style="32" hidden="1" customWidth="1"/>
    <col min="10787" max="10787" width="13.85546875" style="32" customWidth="1"/>
    <col min="10788" max="10789" width="0" style="32" hidden="1" customWidth="1"/>
    <col min="10790" max="10790" width="13" style="32" customWidth="1"/>
    <col min="10791" max="10792" width="0" style="32" hidden="1" customWidth="1"/>
    <col min="10793" max="10793" width="14.85546875" style="32" customWidth="1"/>
    <col min="10794" max="10795" width="0" style="32" hidden="1" customWidth="1"/>
    <col min="10796" max="10796" width="13.85546875" style="32" customWidth="1"/>
    <col min="10797" max="10797" width="15.42578125" style="32" bestFit="1" customWidth="1"/>
    <col min="10798" max="10798" width="14" style="32" customWidth="1"/>
    <col min="10799" max="10799" width="46.28515625" style="32" customWidth="1"/>
    <col min="10800" max="10800" width="11.28515625" style="32" customWidth="1"/>
    <col min="10801" max="10812" width="11.42578125" style="32" customWidth="1"/>
    <col min="10813" max="10813" width="10" style="32" customWidth="1"/>
    <col min="10814" max="10814" width="15.85546875" style="32" customWidth="1"/>
    <col min="10815" max="11007" width="11.42578125" style="32"/>
    <col min="11008" max="11008" width="8" style="32" customWidth="1"/>
    <col min="11009" max="11010" width="0" style="32" hidden="1" customWidth="1"/>
    <col min="11011" max="11011" width="41" style="32" customWidth="1"/>
    <col min="11012" max="11013" width="17.42578125" style="32" customWidth="1"/>
    <col min="11014" max="11014" width="17.7109375" style="32" customWidth="1"/>
    <col min="11015" max="11018" width="0" style="32" hidden="1" customWidth="1"/>
    <col min="11019" max="11019" width="14.28515625" style="32" customWidth="1"/>
    <col min="11020" max="11021" width="0" style="32" hidden="1" customWidth="1"/>
    <col min="11022" max="11022" width="17" style="32" customWidth="1"/>
    <col min="11023" max="11024" width="0" style="32" hidden="1" customWidth="1"/>
    <col min="11025" max="11025" width="14.28515625" style="32" customWidth="1"/>
    <col min="11026" max="11026" width="12.7109375" style="32" customWidth="1"/>
    <col min="11027" max="11027" width="14.140625" style="32" customWidth="1"/>
    <col min="11028" max="11029" width="0" style="32" hidden="1" customWidth="1"/>
    <col min="11030" max="11030" width="13.85546875" style="32" customWidth="1"/>
    <col min="11031" max="11032" width="0" style="32" hidden="1" customWidth="1"/>
    <col min="11033" max="11033" width="19.140625" style="32" customWidth="1"/>
    <col min="11034" max="11034" width="15.7109375" style="32" bestFit="1" customWidth="1"/>
    <col min="11035" max="11036" width="0" style="32" hidden="1" customWidth="1"/>
    <col min="11037" max="11037" width="13" style="32" customWidth="1"/>
    <col min="11038" max="11039" width="0" style="32" hidden="1" customWidth="1"/>
    <col min="11040" max="11040" width="16.5703125" style="32" customWidth="1"/>
    <col min="11041" max="11042" width="0" style="32" hidden="1" customWidth="1"/>
    <col min="11043" max="11043" width="13.85546875" style="32" customWidth="1"/>
    <col min="11044" max="11045" width="0" style="32" hidden="1" customWidth="1"/>
    <col min="11046" max="11046" width="13" style="32" customWidth="1"/>
    <col min="11047" max="11048" width="0" style="32" hidden="1" customWidth="1"/>
    <col min="11049" max="11049" width="14.85546875" style="32" customWidth="1"/>
    <col min="11050" max="11051" width="0" style="32" hidden="1" customWidth="1"/>
    <col min="11052" max="11052" width="13.85546875" style="32" customWidth="1"/>
    <col min="11053" max="11053" width="15.42578125" style="32" bestFit="1" customWidth="1"/>
    <col min="11054" max="11054" width="14" style="32" customWidth="1"/>
    <col min="11055" max="11055" width="46.28515625" style="32" customWidth="1"/>
    <col min="11056" max="11056" width="11.28515625" style="32" customWidth="1"/>
    <col min="11057" max="11068" width="11.42578125" style="32" customWidth="1"/>
    <col min="11069" max="11069" width="10" style="32" customWidth="1"/>
    <col min="11070" max="11070" width="15.85546875" style="32" customWidth="1"/>
    <col min="11071" max="11263" width="11.42578125" style="32"/>
    <col min="11264" max="11264" width="8" style="32" customWidth="1"/>
    <col min="11265" max="11266" width="0" style="32" hidden="1" customWidth="1"/>
    <col min="11267" max="11267" width="41" style="32" customWidth="1"/>
    <col min="11268" max="11269" width="17.42578125" style="32" customWidth="1"/>
    <col min="11270" max="11270" width="17.7109375" style="32" customWidth="1"/>
    <col min="11271" max="11274" width="0" style="32" hidden="1" customWidth="1"/>
    <col min="11275" max="11275" width="14.28515625" style="32" customWidth="1"/>
    <col min="11276" max="11277" width="0" style="32" hidden="1" customWidth="1"/>
    <col min="11278" max="11278" width="17" style="32" customWidth="1"/>
    <col min="11279" max="11280" width="0" style="32" hidden="1" customWidth="1"/>
    <col min="11281" max="11281" width="14.28515625" style="32" customWidth="1"/>
    <col min="11282" max="11282" width="12.7109375" style="32" customWidth="1"/>
    <col min="11283" max="11283" width="14.140625" style="32" customWidth="1"/>
    <col min="11284" max="11285" width="0" style="32" hidden="1" customWidth="1"/>
    <col min="11286" max="11286" width="13.85546875" style="32" customWidth="1"/>
    <col min="11287" max="11288" width="0" style="32" hidden="1" customWidth="1"/>
    <col min="11289" max="11289" width="19.140625" style="32" customWidth="1"/>
    <col min="11290" max="11290" width="15.7109375" style="32" bestFit="1" customWidth="1"/>
    <col min="11291" max="11292" width="0" style="32" hidden="1" customWidth="1"/>
    <col min="11293" max="11293" width="13" style="32" customWidth="1"/>
    <col min="11294" max="11295" width="0" style="32" hidden="1" customWidth="1"/>
    <col min="11296" max="11296" width="16.5703125" style="32" customWidth="1"/>
    <col min="11297" max="11298" width="0" style="32" hidden="1" customWidth="1"/>
    <col min="11299" max="11299" width="13.85546875" style="32" customWidth="1"/>
    <col min="11300" max="11301" width="0" style="32" hidden="1" customWidth="1"/>
    <col min="11302" max="11302" width="13" style="32" customWidth="1"/>
    <col min="11303" max="11304" width="0" style="32" hidden="1" customWidth="1"/>
    <col min="11305" max="11305" width="14.85546875" style="32" customWidth="1"/>
    <col min="11306" max="11307" width="0" style="32" hidden="1" customWidth="1"/>
    <col min="11308" max="11308" width="13.85546875" style="32" customWidth="1"/>
    <col min="11309" max="11309" width="15.42578125" style="32" bestFit="1" customWidth="1"/>
    <col min="11310" max="11310" width="14" style="32" customWidth="1"/>
    <col min="11311" max="11311" width="46.28515625" style="32" customWidth="1"/>
    <col min="11312" max="11312" width="11.28515625" style="32" customWidth="1"/>
    <col min="11313" max="11324" width="11.42578125" style="32" customWidth="1"/>
    <col min="11325" max="11325" width="10" style="32" customWidth="1"/>
    <col min="11326" max="11326" width="15.85546875" style="32" customWidth="1"/>
    <col min="11327" max="11519" width="11.42578125" style="32"/>
    <col min="11520" max="11520" width="8" style="32" customWidth="1"/>
    <col min="11521" max="11522" width="0" style="32" hidden="1" customWidth="1"/>
    <col min="11523" max="11523" width="41" style="32" customWidth="1"/>
    <col min="11524" max="11525" width="17.42578125" style="32" customWidth="1"/>
    <col min="11526" max="11526" width="17.7109375" style="32" customWidth="1"/>
    <col min="11527" max="11530" width="0" style="32" hidden="1" customWidth="1"/>
    <col min="11531" max="11531" width="14.28515625" style="32" customWidth="1"/>
    <col min="11532" max="11533" width="0" style="32" hidden="1" customWidth="1"/>
    <col min="11534" max="11534" width="17" style="32" customWidth="1"/>
    <col min="11535" max="11536" width="0" style="32" hidden="1" customWidth="1"/>
    <col min="11537" max="11537" width="14.28515625" style="32" customWidth="1"/>
    <col min="11538" max="11538" width="12.7109375" style="32" customWidth="1"/>
    <col min="11539" max="11539" width="14.140625" style="32" customWidth="1"/>
    <col min="11540" max="11541" width="0" style="32" hidden="1" customWidth="1"/>
    <col min="11542" max="11542" width="13.85546875" style="32" customWidth="1"/>
    <col min="11543" max="11544" width="0" style="32" hidden="1" customWidth="1"/>
    <col min="11545" max="11545" width="19.140625" style="32" customWidth="1"/>
    <col min="11546" max="11546" width="15.7109375" style="32" bestFit="1" customWidth="1"/>
    <col min="11547" max="11548" width="0" style="32" hidden="1" customWidth="1"/>
    <col min="11549" max="11549" width="13" style="32" customWidth="1"/>
    <col min="11550" max="11551" width="0" style="32" hidden="1" customWidth="1"/>
    <col min="11552" max="11552" width="16.5703125" style="32" customWidth="1"/>
    <col min="11553" max="11554" width="0" style="32" hidden="1" customWidth="1"/>
    <col min="11555" max="11555" width="13.85546875" style="32" customWidth="1"/>
    <col min="11556" max="11557" width="0" style="32" hidden="1" customWidth="1"/>
    <col min="11558" max="11558" width="13" style="32" customWidth="1"/>
    <col min="11559" max="11560" width="0" style="32" hidden="1" customWidth="1"/>
    <col min="11561" max="11561" width="14.85546875" style="32" customWidth="1"/>
    <col min="11562" max="11563" width="0" style="32" hidden="1" customWidth="1"/>
    <col min="11564" max="11564" width="13.85546875" style="32" customWidth="1"/>
    <col min="11565" max="11565" width="15.42578125" style="32" bestFit="1" customWidth="1"/>
    <col min="11566" max="11566" width="14" style="32" customWidth="1"/>
    <col min="11567" max="11567" width="46.28515625" style="32" customWidth="1"/>
    <col min="11568" max="11568" width="11.28515625" style="32" customWidth="1"/>
    <col min="11569" max="11580" width="11.42578125" style="32" customWidth="1"/>
    <col min="11581" max="11581" width="10" style="32" customWidth="1"/>
    <col min="11582" max="11582" width="15.85546875" style="32" customWidth="1"/>
    <col min="11583" max="11775" width="11.42578125" style="32"/>
    <col min="11776" max="11776" width="8" style="32" customWidth="1"/>
    <col min="11777" max="11778" width="0" style="32" hidden="1" customWidth="1"/>
    <col min="11779" max="11779" width="41" style="32" customWidth="1"/>
    <col min="11780" max="11781" width="17.42578125" style="32" customWidth="1"/>
    <col min="11782" max="11782" width="17.7109375" style="32" customWidth="1"/>
    <col min="11783" max="11786" width="0" style="32" hidden="1" customWidth="1"/>
    <col min="11787" max="11787" width="14.28515625" style="32" customWidth="1"/>
    <col min="11788" max="11789" width="0" style="32" hidden="1" customWidth="1"/>
    <col min="11790" max="11790" width="17" style="32" customWidth="1"/>
    <col min="11791" max="11792" width="0" style="32" hidden="1" customWidth="1"/>
    <col min="11793" max="11793" width="14.28515625" style="32" customWidth="1"/>
    <col min="11794" max="11794" width="12.7109375" style="32" customWidth="1"/>
    <col min="11795" max="11795" width="14.140625" style="32" customWidth="1"/>
    <col min="11796" max="11797" width="0" style="32" hidden="1" customWidth="1"/>
    <col min="11798" max="11798" width="13.85546875" style="32" customWidth="1"/>
    <col min="11799" max="11800" width="0" style="32" hidden="1" customWidth="1"/>
    <col min="11801" max="11801" width="19.140625" style="32" customWidth="1"/>
    <col min="11802" max="11802" width="15.7109375" style="32" bestFit="1" customWidth="1"/>
    <col min="11803" max="11804" width="0" style="32" hidden="1" customWidth="1"/>
    <col min="11805" max="11805" width="13" style="32" customWidth="1"/>
    <col min="11806" max="11807" width="0" style="32" hidden="1" customWidth="1"/>
    <col min="11808" max="11808" width="16.5703125" style="32" customWidth="1"/>
    <col min="11809" max="11810" width="0" style="32" hidden="1" customWidth="1"/>
    <col min="11811" max="11811" width="13.85546875" style="32" customWidth="1"/>
    <col min="11812" max="11813" width="0" style="32" hidden="1" customWidth="1"/>
    <col min="11814" max="11814" width="13" style="32" customWidth="1"/>
    <col min="11815" max="11816" width="0" style="32" hidden="1" customWidth="1"/>
    <col min="11817" max="11817" width="14.85546875" style="32" customWidth="1"/>
    <col min="11818" max="11819" width="0" style="32" hidden="1" customWidth="1"/>
    <col min="11820" max="11820" width="13.85546875" style="32" customWidth="1"/>
    <col min="11821" max="11821" width="15.42578125" style="32" bestFit="1" customWidth="1"/>
    <col min="11822" max="11822" width="14" style="32" customWidth="1"/>
    <col min="11823" max="11823" width="46.28515625" style="32" customWidth="1"/>
    <col min="11824" max="11824" width="11.28515625" style="32" customWidth="1"/>
    <col min="11825" max="11836" width="11.42578125" style="32" customWidth="1"/>
    <col min="11837" max="11837" width="10" style="32" customWidth="1"/>
    <col min="11838" max="11838" width="15.85546875" style="32" customWidth="1"/>
    <col min="11839" max="12031" width="11.42578125" style="32"/>
    <col min="12032" max="12032" width="8" style="32" customWidth="1"/>
    <col min="12033" max="12034" width="0" style="32" hidden="1" customWidth="1"/>
    <col min="12035" max="12035" width="41" style="32" customWidth="1"/>
    <col min="12036" max="12037" width="17.42578125" style="32" customWidth="1"/>
    <col min="12038" max="12038" width="17.7109375" style="32" customWidth="1"/>
    <col min="12039" max="12042" width="0" style="32" hidden="1" customWidth="1"/>
    <col min="12043" max="12043" width="14.28515625" style="32" customWidth="1"/>
    <col min="12044" max="12045" width="0" style="32" hidden="1" customWidth="1"/>
    <col min="12046" max="12046" width="17" style="32" customWidth="1"/>
    <col min="12047" max="12048" width="0" style="32" hidden="1" customWidth="1"/>
    <col min="12049" max="12049" width="14.28515625" style="32" customWidth="1"/>
    <col min="12050" max="12050" width="12.7109375" style="32" customWidth="1"/>
    <col min="12051" max="12051" width="14.140625" style="32" customWidth="1"/>
    <col min="12052" max="12053" width="0" style="32" hidden="1" customWidth="1"/>
    <col min="12054" max="12054" width="13.85546875" style="32" customWidth="1"/>
    <col min="12055" max="12056" width="0" style="32" hidden="1" customWidth="1"/>
    <col min="12057" max="12057" width="19.140625" style="32" customWidth="1"/>
    <col min="12058" max="12058" width="15.7109375" style="32" bestFit="1" customWidth="1"/>
    <col min="12059" max="12060" width="0" style="32" hidden="1" customWidth="1"/>
    <col min="12061" max="12061" width="13" style="32" customWidth="1"/>
    <col min="12062" max="12063" width="0" style="32" hidden="1" customWidth="1"/>
    <col min="12064" max="12064" width="16.5703125" style="32" customWidth="1"/>
    <col min="12065" max="12066" width="0" style="32" hidden="1" customWidth="1"/>
    <col min="12067" max="12067" width="13.85546875" style="32" customWidth="1"/>
    <col min="12068" max="12069" width="0" style="32" hidden="1" customWidth="1"/>
    <col min="12070" max="12070" width="13" style="32" customWidth="1"/>
    <col min="12071" max="12072" width="0" style="32" hidden="1" customWidth="1"/>
    <col min="12073" max="12073" width="14.85546875" style="32" customWidth="1"/>
    <col min="12074" max="12075" width="0" style="32" hidden="1" customWidth="1"/>
    <col min="12076" max="12076" width="13.85546875" style="32" customWidth="1"/>
    <col min="12077" max="12077" width="15.42578125" style="32" bestFit="1" customWidth="1"/>
    <col min="12078" max="12078" width="14" style="32" customWidth="1"/>
    <col min="12079" max="12079" width="46.28515625" style="32" customWidth="1"/>
    <col min="12080" max="12080" width="11.28515625" style="32" customWidth="1"/>
    <col min="12081" max="12092" width="11.42578125" style="32" customWidth="1"/>
    <col min="12093" max="12093" width="10" style="32" customWidth="1"/>
    <col min="12094" max="12094" width="15.85546875" style="32" customWidth="1"/>
    <col min="12095" max="12287" width="11.42578125" style="32"/>
    <col min="12288" max="12288" width="8" style="32" customWidth="1"/>
    <col min="12289" max="12290" width="0" style="32" hidden="1" customWidth="1"/>
    <col min="12291" max="12291" width="41" style="32" customWidth="1"/>
    <col min="12292" max="12293" width="17.42578125" style="32" customWidth="1"/>
    <col min="12294" max="12294" width="17.7109375" style="32" customWidth="1"/>
    <col min="12295" max="12298" width="0" style="32" hidden="1" customWidth="1"/>
    <col min="12299" max="12299" width="14.28515625" style="32" customWidth="1"/>
    <col min="12300" max="12301" width="0" style="32" hidden="1" customWidth="1"/>
    <col min="12302" max="12302" width="17" style="32" customWidth="1"/>
    <col min="12303" max="12304" width="0" style="32" hidden="1" customWidth="1"/>
    <col min="12305" max="12305" width="14.28515625" style="32" customWidth="1"/>
    <col min="12306" max="12306" width="12.7109375" style="32" customWidth="1"/>
    <col min="12307" max="12307" width="14.140625" style="32" customWidth="1"/>
    <col min="12308" max="12309" width="0" style="32" hidden="1" customWidth="1"/>
    <col min="12310" max="12310" width="13.85546875" style="32" customWidth="1"/>
    <col min="12311" max="12312" width="0" style="32" hidden="1" customWidth="1"/>
    <col min="12313" max="12313" width="19.140625" style="32" customWidth="1"/>
    <col min="12314" max="12314" width="15.7109375" style="32" bestFit="1" customWidth="1"/>
    <col min="12315" max="12316" width="0" style="32" hidden="1" customWidth="1"/>
    <col min="12317" max="12317" width="13" style="32" customWidth="1"/>
    <col min="12318" max="12319" width="0" style="32" hidden="1" customWidth="1"/>
    <col min="12320" max="12320" width="16.5703125" style="32" customWidth="1"/>
    <col min="12321" max="12322" width="0" style="32" hidden="1" customWidth="1"/>
    <col min="12323" max="12323" width="13.85546875" style="32" customWidth="1"/>
    <col min="12324" max="12325" width="0" style="32" hidden="1" customWidth="1"/>
    <col min="12326" max="12326" width="13" style="32" customWidth="1"/>
    <col min="12327" max="12328" width="0" style="32" hidden="1" customWidth="1"/>
    <col min="12329" max="12329" width="14.85546875" style="32" customWidth="1"/>
    <col min="12330" max="12331" width="0" style="32" hidden="1" customWidth="1"/>
    <col min="12332" max="12332" width="13.85546875" style="32" customWidth="1"/>
    <col min="12333" max="12333" width="15.42578125" style="32" bestFit="1" customWidth="1"/>
    <col min="12334" max="12334" width="14" style="32" customWidth="1"/>
    <col min="12335" max="12335" width="46.28515625" style="32" customWidth="1"/>
    <col min="12336" max="12336" width="11.28515625" style="32" customWidth="1"/>
    <col min="12337" max="12348" width="11.42578125" style="32" customWidth="1"/>
    <col min="12349" max="12349" width="10" style="32" customWidth="1"/>
    <col min="12350" max="12350" width="15.85546875" style="32" customWidth="1"/>
    <col min="12351" max="12543" width="11.42578125" style="32"/>
    <col min="12544" max="12544" width="8" style="32" customWidth="1"/>
    <col min="12545" max="12546" width="0" style="32" hidden="1" customWidth="1"/>
    <col min="12547" max="12547" width="41" style="32" customWidth="1"/>
    <col min="12548" max="12549" width="17.42578125" style="32" customWidth="1"/>
    <col min="12550" max="12550" width="17.7109375" style="32" customWidth="1"/>
    <col min="12551" max="12554" width="0" style="32" hidden="1" customWidth="1"/>
    <col min="12555" max="12555" width="14.28515625" style="32" customWidth="1"/>
    <col min="12556" max="12557" width="0" style="32" hidden="1" customWidth="1"/>
    <col min="12558" max="12558" width="17" style="32" customWidth="1"/>
    <col min="12559" max="12560" width="0" style="32" hidden="1" customWidth="1"/>
    <col min="12561" max="12561" width="14.28515625" style="32" customWidth="1"/>
    <col min="12562" max="12562" width="12.7109375" style="32" customWidth="1"/>
    <col min="12563" max="12563" width="14.140625" style="32" customWidth="1"/>
    <col min="12564" max="12565" width="0" style="32" hidden="1" customWidth="1"/>
    <col min="12566" max="12566" width="13.85546875" style="32" customWidth="1"/>
    <col min="12567" max="12568" width="0" style="32" hidden="1" customWidth="1"/>
    <col min="12569" max="12569" width="19.140625" style="32" customWidth="1"/>
    <col min="12570" max="12570" width="15.7109375" style="32" bestFit="1" customWidth="1"/>
    <col min="12571" max="12572" width="0" style="32" hidden="1" customWidth="1"/>
    <col min="12573" max="12573" width="13" style="32" customWidth="1"/>
    <col min="12574" max="12575" width="0" style="32" hidden="1" customWidth="1"/>
    <col min="12576" max="12576" width="16.5703125" style="32" customWidth="1"/>
    <col min="12577" max="12578" width="0" style="32" hidden="1" customWidth="1"/>
    <col min="12579" max="12579" width="13.85546875" style="32" customWidth="1"/>
    <col min="12580" max="12581" width="0" style="32" hidden="1" customWidth="1"/>
    <col min="12582" max="12582" width="13" style="32" customWidth="1"/>
    <col min="12583" max="12584" width="0" style="32" hidden="1" customWidth="1"/>
    <col min="12585" max="12585" width="14.85546875" style="32" customWidth="1"/>
    <col min="12586" max="12587" width="0" style="32" hidden="1" customWidth="1"/>
    <col min="12588" max="12588" width="13.85546875" style="32" customWidth="1"/>
    <col min="12589" max="12589" width="15.42578125" style="32" bestFit="1" customWidth="1"/>
    <col min="12590" max="12590" width="14" style="32" customWidth="1"/>
    <col min="12591" max="12591" width="46.28515625" style="32" customWidth="1"/>
    <col min="12592" max="12592" width="11.28515625" style="32" customWidth="1"/>
    <col min="12593" max="12604" width="11.42578125" style="32" customWidth="1"/>
    <col min="12605" max="12605" width="10" style="32" customWidth="1"/>
    <col min="12606" max="12606" width="15.85546875" style="32" customWidth="1"/>
    <col min="12607" max="12799" width="11.42578125" style="32"/>
    <col min="12800" max="12800" width="8" style="32" customWidth="1"/>
    <col min="12801" max="12802" width="0" style="32" hidden="1" customWidth="1"/>
    <col min="12803" max="12803" width="41" style="32" customWidth="1"/>
    <col min="12804" max="12805" width="17.42578125" style="32" customWidth="1"/>
    <col min="12806" max="12806" width="17.7109375" style="32" customWidth="1"/>
    <col min="12807" max="12810" width="0" style="32" hidden="1" customWidth="1"/>
    <col min="12811" max="12811" width="14.28515625" style="32" customWidth="1"/>
    <col min="12812" max="12813" width="0" style="32" hidden="1" customWidth="1"/>
    <col min="12814" max="12814" width="17" style="32" customWidth="1"/>
    <col min="12815" max="12816" width="0" style="32" hidden="1" customWidth="1"/>
    <col min="12817" max="12817" width="14.28515625" style="32" customWidth="1"/>
    <col min="12818" max="12818" width="12.7109375" style="32" customWidth="1"/>
    <col min="12819" max="12819" width="14.140625" style="32" customWidth="1"/>
    <col min="12820" max="12821" width="0" style="32" hidden="1" customWidth="1"/>
    <col min="12822" max="12822" width="13.85546875" style="32" customWidth="1"/>
    <col min="12823" max="12824" width="0" style="32" hidden="1" customWidth="1"/>
    <col min="12825" max="12825" width="19.140625" style="32" customWidth="1"/>
    <col min="12826" max="12826" width="15.7109375" style="32" bestFit="1" customWidth="1"/>
    <col min="12827" max="12828" width="0" style="32" hidden="1" customWidth="1"/>
    <col min="12829" max="12829" width="13" style="32" customWidth="1"/>
    <col min="12830" max="12831" width="0" style="32" hidden="1" customWidth="1"/>
    <col min="12832" max="12832" width="16.5703125" style="32" customWidth="1"/>
    <col min="12833" max="12834" width="0" style="32" hidden="1" customWidth="1"/>
    <col min="12835" max="12835" width="13.85546875" style="32" customWidth="1"/>
    <col min="12836" max="12837" width="0" style="32" hidden="1" customWidth="1"/>
    <col min="12838" max="12838" width="13" style="32" customWidth="1"/>
    <col min="12839" max="12840" width="0" style="32" hidden="1" customWidth="1"/>
    <col min="12841" max="12841" width="14.85546875" style="32" customWidth="1"/>
    <col min="12842" max="12843" width="0" style="32" hidden="1" customWidth="1"/>
    <col min="12844" max="12844" width="13.85546875" style="32" customWidth="1"/>
    <col min="12845" max="12845" width="15.42578125" style="32" bestFit="1" customWidth="1"/>
    <col min="12846" max="12846" width="14" style="32" customWidth="1"/>
    <col min="12847" max="12847" width="46.28515625" style="32" customWidth="1"/>
    <col min="12848" max="12848" width="11.28515625" style="32" customWidth="1"/>
    <col min="12849" max="12860" width="11.42578125" style="32" customWidth="1"/>
    <col min="12861" max="12861" width="10" style="32" customWidth="1"/>
    <col min="12862" max="12862" width="15.85546875" style="32" customWidth="1"/>
    <col min="12863" max="13055" width="11.42578125" style="32"/>
    <col min="13056" max="13056" width="8" style="32" customWidth="1"/>
    <col min="13057" max="13058" width="0" style="32" hidden="1" customWidth="1"/>
    <col min="13059" max="13059" width="41" style="32" customWidth="1"/>
    <col min="13060" max="13061" width="17.42578125" style="32" customWidth="1"/>
    <col min="13062" max="13062" width="17.7109375" style="32" customWidth="1"/>
    <col min="13063" max="13066" width="0" style="32" hidden="1" customWidth="1"/>
    <col min="13067" max="13067" width="14.28515625" style="32" customWidth="1"/>
    <col min="13068" max="13069" width="0" style="32" hidden="1" customWidth="1"/>
    <col min="13070" max="13070" width="17" style="32" customWidth="1"/>
    <col min="13071" max="13072" width="0" style="32" hidden="1" customWidth="1"/>
    <col min="13073" max="13073" width="14.28515625" style="32" customWidth="1"/>
    <col min="13074" max="13074" width="12.7109375" style="32" customWidth="1"/>
    <col min="13075" max="13075" width="14.140625" style="32" customWidth="1"/>
    <col min="13076" max="13077" width="0" style="32" hidden="1" customWidth="1"/>
    <col min="13078" max="13078" width="13.85546875" style="32" customWidth="1"/>
    <col min="13079" max="13080" width="0" style="32" hidden="1" customWidth="1"/>
    <col min="13081" max="13081" width="19.140625" style="32" customWidth="1"/>
    <col min="13082" max="13082" width="15.7109375" style="32" bestFit="1" customWidth="1"/>
    <col min="13083" max="13084" width="0" style="32" hidden="1" customWidth="1"/>
    <col min="13085" max="13085" width="13" style="32" customWidth="1"/>
    <col min="13086" max="13087" width="0" style="32" hidden="1" customWidth="1"/>
    <col min="13088" max="13088" width="16.5703125" style="32" customWidth="1"/>
    <col min="13089" max="13090" width="0" style="32" hidden="1" customWidth="1"/>
    <col min="13091" max="13091" width="13.85546875" style="32" customWidth="1"/>
    <col min="13092" max="13093" width="0" style="32" hidden="1" customWidth="1"/>
    <col min="13094" max="13094" width="13" style="32" customWidth="1"/>
    <col min="13095" max="13096" width="0" style="32" hidden="1" customWidth="1"/>
    <col min="13097" max="13097" width="14.85546875" style="32" customWidth="1"/>
    <col min="13098" max="13099" width="0" style="32" hidden="1" customWidth="1"/>
    <col min="13100" max="13100" width="13.85546875" style="32" customWidth="1"/>
    <col min="13101" max="13101" width="15.42578125" style="32" bestFit="1" customWidth="1"/>
    <col min="13102" max="13102" width="14" style="32" customWidth="1"/>
    <col min="13103" max="13103" width="46.28515625" style="32" customWidth="1"/>
    <col min="13104" max="13104" width="11.28515625" style="32" customWidth="1"/>
    <col min="13105" max="13116" width="11.42578125" style="32" customWidth="1"/>
    <col min="13117" max="13117" width="10" style="32" customWidth="1"/>
    <col min="13118" max="13118" width="15.85546875" style="32" customWidth="1"/>
    <col min="13119" max="13311" width="11.42578125" style="32"/>
    <col min="13312" max="13312" width="8" style="32" customWidth="1"/>
    <col min="13313" max="13314" width="0" style="32" hidden="1" customWidth="1"/>
    <col min="13315" max="13315" width="41" style="32" customWidth="1"/>
    <col min="13316" max="13317" width="17.42578125" style="32" customWidth="1"/>
    <col min="13318" max="13318" width="17.7109375" style="32" customWidth="1"/>
    <col min="13319" max="13322" width="0" style="32" hidden="1" customWidth="1"/>
    <col min="13323" max="13323" width="14.28515625" style="32" customWidth="1"/>
    <col min="13324" max="13325" width="0" style="32" hidden="1" customWidth="1"/>
    <col min="13326" max="13326" width="17" style="32" customWidth="1"/>
    <col min="13327" max="13328" width="0" style="32" hidden="1" customWidth="1"/>
    <col min="13329" max="13329" width="14.28515625" style="32" customWidth="1"/>
    <col min="13330" max="13330" width="12.7109375" style="32" customWidth="1"/>
    <col min="13331" max="13331" width="14.140625" style="32" customWidth="1"/>
    <col min="13332" max="13333" width="0" style="32" hidden="1" customWidth="1"/>
    <col min="13334" max="13334" width="13.85546875" style="32" customWidth="1"/>
    <col min="13335" max="13336" width="0" style="32" hidden="1" customWidth="1"/>
    <col min="13337" max="13337" width="19.140625" style="32" customWidth="1"/>
    <col min="13338" max="13338" width="15.7109375" style="32" bestFit="1" customWidth="1"/>
    <col min="13339" max="13340" width="0" style="32" hidden="1" customWidth="1"/>
    <col min="13341" max="13341" width="13" style="32" customWidth="1"/>
    <col min="13342" max="13343" width="0" style="32" hidden="1" customWidth="1"/>
    <col min="13344" max="13344" width="16.5703125" style="32" customWidth="1"/>
    <col min="13345" max="13346" width="0" style="32" hidden="1" customWidth="1"/>
    <col min="13347" max="13347" width="13.85546875" style="32" customWidth="1"/>
    <col min="13348" max="13349" width="0" style="32" hidden="1" customWidth="1"/>
    <col min="13350" max="13350" width="13" style="32" customWidth="1"/>
    <col min="13351" max="13352" width="0" style="32" hidden="1" customWidth="1"/>
    <col min="13353" max="13353" width="14.85546875" style="32" customWidth="1"/>
    <col min="13354" max="13355" width="0" style="32" hidden="1" customWidth="1"/>
    <col min="13356" max="13356" width="13.85546875" style="32" customWidth="1"/>
    <col min="13357" max="13357" width="15.42578125" style="32" bestFit="1" customWidth="1"/>
    <col min="13358" max="13358" width="14" style="32" customWidth="1"/>
    <col min="13359" max="13359" width="46.28515625" style="32" customWidth="1"/>
    <col min="13360" max="13360" width="11.28515625" style="32" customWidth="1"/>
    <col min="13361" max="13372" width="11.42578125" style="32" customWidth="1"/>
    <col min="13373" max="13373" width="10" style="32" customWidth="1"/>
    <col min="13374" max="13374" width="15.85546875" style="32" customWidth="1"/>
    <col min="13375" max="13567" width="11.42578125" style="32"/>
    <col min="13568" max="13568" width="8" style="32" customWidth="1"/>
    <col min="13569" max="13570" width="0" style="32" hidden="1" customWidth="1"/>
    <col min="13571" max="13571" width="41" style="32" customWidth="1"/>
    <col min="13572" max="13573" width="17.42578125" style="32" customWidth="1"/>
    <col min="13574" max="13574" width="17.7109375" style="32" customWidth="1"/>
    <col min="13575" max="13578" width="0" style="32" hidden="1" customWidth="1"/>
    <col min="13579" max="13579" width="14.28515625" style="32" customWidth="1"/>
    <col min="13580" max="13581" width="0" style="32" hidden="1" customWidth="1"/>
    <col min="13582" max="13582" width="17" style="32" customWidth="1"/>
    <col min="13583" max="13584" width="0" style="32" hidden="1" customWidth="1"/>
    <col min="13585" max="13585" width="14.28515625" style="32" customWidth="1"/>
    <col min="13586" max="13586" width="12.7109375" style="32" customWidth="1"/>
    <col min="13587" max="13587" width="14.140625" style="32" customWidth="1"/>
    <col min="13588" max="13589" width="0" style="32" hidden="1" customWidth="1"/>
    <col min="13590" max="13590" width="13.85546875" style="32" customWidth="1"/>
    <col min="13591" max="13592" width="0" style="32" hidden="1" customWidth="1"/>
    <col min="13593" max="13593" width="19.140625" style="32" customWidth="1"/>
    <col min="13594" max="13594" width="15.7109375" style="32" bestFit="1" customWidth="1"/>
    <col min="13595" max="13596" width="0" style="32" hidden="1" customWidth="1"/>
    <col min="13597" max="13597" width="13" style="32" customWidth="1"/>
    <col min="13598" max="13599" width="0" style="32" hidden="1" customWidth="1"/>
    <col min="13600" max="13600" width="16.5703125" style="32" customWidth="1"/>
    <col min="13601" max="13602" width="0" style="32" hidden="1" customWidth="1"/>
    <col min="13603" max="13603" width="13.85546875" style="32" customWidth="1"/>
    <col min="13604" max="13605" width="0" style="32" hidden="1" customWidth="1"/>
    <col min="13606" max="13606" width="13" style="32" customWidth="1"/>
    <col min="13607" max="13608" width="0" style="32" hidden="1" customWidth="1"/>
    <col min="13609" max="13609" width="14.85546875" style="32" customWidth="1"/>
    <col min="13610" max="13611" width="0" style="32" hidden="1" customWidth="1"/>
    <col min="13612" max="13612" width="13.85546875" style="32" customWidth="1"/>
    <col min="13613" max="13613" width="15.42578125" style="32" bestFit="1" customWidth="1"/>
    <col min="13614" max="13614" width="14" style="32" customWidth="1"/>
    <col min="13615" max="13615" width="46.28515625" style="32" customWidth="1"/>
    <col min="13616" max="13616" width="11.28515625" style="32" customWidth="1"/>
    <col min="13617" max="13628" width="11.42578125" style="32" customWidth="1"/>
    <col min="13629" max="13629" width="10" style="32" customWidth="1"/>
    <col min="13630" max="13630" width="15.85546875" style="32" customWidth="1"/>
    <col min="13631" max="13823" width="11.42578125" style="32"/>
    <col min="13824" max="13824" width="8" style="32" customWidth="1"/>
    <col min="13825" max="13826" width="0" style="32" hidden="1" customWidth="1"/>
    <col min="13827" max="13827" width="41" style="32" customWidth="1"/>
    <col min="13828" max="13829" width="17.42578125" style="32" customWidth="1"/>
    <col min="13830" max="13830" width="17.7109375" style="32" customWidth="1"/>
    <col min="13831" max="13834" width="0" style="32" hidden="1" customWidth="1"/>
    <col min="13835" max="13835" width="14.28515625" style="32" customWidth="1"/>
    <col min="13836" max="13837" width="0" style="32" hidden="1" customWidth="1"/>
    <col min="13838" max="13838" width="17" style="32" customWidth="1"/>
    <col min="13839" max="13840" width="0" style="32" hidden="1" customWidth="1"/>
    <col min="13841" max="13841" width="14.28515625" style="32" customWidth="1"/>
    <col min="13842" max="13842" width="12.7109375" style="32" customWidth="1"/>
    <col min="13843" max="13843" width="14.140625" style="32" customWidth="1"/>
    <col min="13844" max="13845" width="0" style="32" hidden="1" customWidth="1"/>
    <col min="13846" max="13846" width="13.85546875" style="32" customWidth="1"/>
    <col min="13847" max="13848" width="0" style="32" hidden="1" customWidth="1"/>
    <col min="13849" max="13849" width="19.140625" style="32" customWidth="1"/>
    <col min="13850" max="13850" width="15.7109375" style="32" bestFit="1" customWidth="1"/>
    <col min="13851" max="13852" width="0" style="32" hidden="1" customWidth="1"/>
    <col min="13853" max="13853" width="13" style="32" customWidth="1"/>
    <col min="13854" max="13855" width="0" style="32" hidden="1" customWidth="1"/>
    <col min="13856" max="13856" width="16.5703125" style="32" customWidth="1"/>
    <col min="13857" max="13858" width="0" style="32" hidden="1" customWidth="1"/>
    <col min="13859" max="13859" width="13.85546875" style="32" customWidth="1"/>
    <col min="13860" max="13861" width="0" style="32" hidden="1" customWidth="1"/>
    <col min="13862" max="13862" width="13" style="32" customWidth="1"/>
    <col min="13863" max="13864" width="0" style="32" hidden="1" customWidth="1"/>
    <col min="13865" max="13865" width="14.85546875" style="32" customWidth="1"/>
    <col min="13866" max="13867" width="0" style="32" hidden="1" customWidth="1"/>
    <col min="13868" max="13868" width="13.85546875" style="32" customWidth="1"/>
    <col min="13869" max="13869" width="15.42578125" style="32" bestFit="1" customWidth="1"/>
    <col min="13870" max="13870" width="14" style="32" customWidth="1"/>
    <col min="13871" max="13871" width="46.28515625" style="32" customWidth="1"/>
    <col min="13872" max="13872" width="11.28515625" style="32" customWidth="1"/>
    <col min="13873" max="13884" width="11.42578125" style="32" customWidth="1"/>
    <col min="13885" max="13885" width="10" style="32" customWidth="1"/>
    <col min="13886" max="13886" width="15.85546875" style="32" customWidth="1"/>
    <col min="13887" max="14079" width="11.42578125" style="32"/>
    <col min="14080" max="14080" width="8" style="32" customWidth="1"/>
    <col min="14081" max="14082" width="0" style="32" hidden="1" customWidth="1"/>
    <col min="14083" max="14083" width="41" style="32" customWidth="1"/>
    <col min="14084" max="14085" width="17.42578125" style="32" customWidth="1"/>
    <col min="14086" max="14086" width="17.7109375" style="32" customWidth="1"/>
    <col min="14087" max="14090" width="0" style="32" hidden="1" customWidth="1"/>
    <col min="14091" max="14091" width="14.28515625" style="32" customWidth="1"/>
    <col min="14092" max="14093" width="0" style="32" hidden="1" customWidth="1"/>
    <col min="14094" max="14094" width="17" style="32" customWidth="1"/>
    <col min="14095" max="14096" width="0" style="32" hidden="1" customWidth="1"/>
    <col min="14097" max="14097" width="14.28515625" style="32" customWidth="1"/>
    <col min="14098" max="14098" width="12.7109375" style="32" customWidth="1"/>
    <col min="14099" max="14099" width="14.140625" style="32" customWidth="1"/>
    <col min="14100" max="14101" width="0" style="32" hidden="1" customWidth="1"/>
    <col min="14102" max="14102" width="13.85546875" style="32" customWidth="1"/>
    <col min="14103" max="14104" width="0" style="32" hidden="1" customWidth="1"/>
    <col min="14105" max="14105" width="19.140625" style="32" customWidth="1"/>
    <col min="14106" max="14106" width="15.7109375" style="32" bestFit="1" customWidth="1"/>
    <col min="14107" max="14108" width="0" style="32" hidden="1" customWidth="1"/>
    <col min="14109" max="14109" width="13" style="32" customWidth="1"/>
    <col min="14110" max="14111" width="0" style="32" hidden="1" customWidth="1"/>
    <col min="14112" max="14112" width="16.5703125" style="32" customWidth="1"/>
    <col min="14113" max="14114" width="0" style="32" hidden="1" customWidth="1"/>
    <col min="14115" max="14115" width="13.85546875" style="32" customWidth="1"/>
    <col min="14116" max="14117" width="0" style="32" hidden="1" customWidth="1"/>
    <col min="14118" max="14118" width="13" style="32" customWidth="1"/>
    <col min="14119" max="14120" width="0" style="32" hidden="1" customWidth="1"/>
    <col min="14121" max="14121" width="14.85546875" style="32" customWidth="1"/>
    <col min="14122" max="14123" width="0" style="32" hidden="1" customWidth="1"/>
    <col min="14124" max="14124" width="13.85546875" style="32" customWidth="1"/>
    <col min="14125" max="14125" width="15.42578125" style="32" bestFit="1" customWidth="1"/>
    <col min="14126" max="14126" width="14" style="32" customWidth="1"/>
    <col min="14127" max="14127" width="46.28515625" style="32" customWidth="1"/>
    <col min="14128" max="14128" width="11.28515625" style="32" customWidth="1"/>
    <col min="14129" max="14140" width="11.42578125" style="32" customWidth="1"/>
    <col min="14141" max="14141" width="10" style="32" customWidth="1"/>
    <col min="14142" max="14142" width="15.85546875" style="32" customWidth="1"/>
    <col min="14143" max="14335" width="11.42578125" style="32"/>
    <col min="14336" max="14336" width="8" style="32" customWidth="1"/>
    <col min="14337" max="14338" width="0" style="32" hidden="1" customWidth="1"/>
    <col min="14339" max="14339" width="41" style="32" customWidth="1"/>
    <col min="14340" max="14341" width="17.42578125" style="32" customWidth="1"/>
    <col min="14342" max="14342" width="17.7109375" style="32" customWidth="1"/>
    <col min="14343" max="14346" width="0" style="32" hidden="1" customWidth="1"/>
    <col min="14347" max="14347" width="14.28515625" style="32" customWidth="1"/>
    <col min="14348" max="14349" width="0" style="32" hidden="1" customWidth="1"/>
    <col min="14350" max="14350" width="17" style="32" customWidth="1"/>
    <col min="14351" max="14352" width="0" style="32" hidden="1" customWidth="1"/>
    <col min="14353" max="14353" width="14.28515625" style="32" customWidth="1"/>
    <col min="14354" max="14354" width="12.7109375" style="32" customWidth="1"/>
    <col min="14355" max="14355" width="14.140625" style="32" customWidth="1"/>
    <col min="14356" max="14357" width="0" style="32" hidden="1" customWidth="1"/>
    <col min="14358" max="14358" width="13.85546875" style="32" customWidth="1"/>
    <col min="14359" max="14360" width="0" style="32" hidden="1" customWidth="1"/>
    <col min="14361" max="14361" width="19.140625" style="32" customWidth="1"/>
    <col min="14362" max="14362" width="15.7109375" style="32" bestFit="1" customWidth="1"/>
    <col min="14363" max="14364" width="0" style="32" hidden="1" customWidth="1"/>
    <col min="14365" max="14365" width="13" style="32" customWidth="1"/>
    <col min="14366" max="14367" width="0" style="32" hidden="1" customWidth="1"/>
    <col min="14368" max="14368" width="16.5703125" style="32" customWidth="1"/>
    <col min="14369" max="14370" width="0" style="32" hidden="1" customWidth="1"/>
    <col min="14371" max="14371" width="13.85546875" style="32" customWidth="1"/>
    <col min="14372" max="14373" width="0" style="32" hidden="1" customWidth="1"/>
    <col min="14374" max="14374" width="13" style="32" customWidth="1"/>
    <col min="14375" max="14376" width="0" style="32" hidden="1" customWidth="1"/>
    <col min="14377" max="14377" width="14.85546875" style="32" customWidth="1"/>
    <col min="14378" max="14379" width="0" style="32" hidden="1" customWidth="1"/>
    <col min="14380" max="14380" width="13.85546875" style="32" customWidth="1"/>
    <col min="14381" max="14381" width="15.42578125" style="32" bestFit="1" customWidth="1"/>
    <col min="14382" max="14382" width="14" style="32" customWidth="1"/>
    <col min="14383" max="14383" width="46.28515625" style="32" customWidth="1"/>
    <col min="14384" max="14384" width="11.28515625" style="32" customWidth="1"/>
    <col min="14385" max="14396" width="11.42578125" style="32" customWidth="1"/>
    <col min="14397" max="14397" width="10" style="32" customWidth="1"/>
    <col min="14398" max="14398" width="15.85546875" style="32" customWidth="1"/>
    <col min="14399" max="14591" width="11.42578125" style="32"/>
    <col min="14592" max="14592" width="8" style="32" customWidth="1"/>
    <col min="14593" max="14594" width="0" style="32" hidden="1" customWidth="1"/>
    <col min="14595" max="14595" width="41" style="32" customWidth="1"/>
    <col min="14596" max="14597" width="17.42578125" style="32" customWidth="1"/>
    <col min="14598" max="14598" width="17.7109375" style="32" customWidth="1"/>
    <col min="14599" max="14602" width="0" style="32" hidden="1" customWidth="1"/>
    <col min="14603" max="14603" width="14.28515625" style="32" customWidth="1"/>
    <col min="14604" max="14605" width="0" style="32" hidden="1" customWidth="1"/>
    <col min="14606" max="14606" width="17" style="32" customWidth="1"/>
    <col min="14607" max="14608" width="0" style="32" hidden="1" customWidth="1"/>
    <col min="14609" max="14609" width="14.28515625" style="32" customWidth="1"/>
    <col min="14610" max="14610" width="12.7109375" style="32" customWidth="1"/>
    <col min="14611" max="14611" width="14.140625" style="32" customWidth="1"/>
    <col min="14612" max="14613" width="0" style="32" hidden="1" customWidth="1"/>
    <col min="14614" max="14614" width="13.85546875" style="32" customWidth="1"/>
    <col min="14615" max="14616" width="0" style="32" hidden="1" customWidth="1"/>
    <col min="14617" max="14617" width="19.140625" style="32" customWidth="1"/>
    <col min="14618" max="14618" width="15.7109375" style="32" bestFit="1" customWidth="1"/>
    <col min="14619" max="14620" width="0" style="32" hidden="1" customWidth="1"/>
    <col min="14621" max="14621" width="13" style="32" customWidth="1"/>
    <col min="14622" max="14623" width="0" style="32" hidden="1" customWidth="1"/>
    <col min="14624" max="14624" width="16.5703125" style="32" customWidth="1"/>
    <col min="14625" max="14626" width="0" style="32" hidden="1" customWidth="1"/>
    <col min="14627" max="14627" width="13.85546875" style="32" customWidth="1"/>
    <col min="14628" max="14629" width="0" style="32" hidden="1" customWidth="1"/>
    <col min="14630" max="14630" width="13" style="32" customWidth="1"/>
    <col min="14631" max="14632" width="0" style="32" hidden="1" customWidth="1"/>
    <col min="14633" max="14633" width="14.85546875" style="32" customWidth="1"/>
    <col min="14634" max="14635" width="0" style="32" hidden="1" customWidth="1"/>
    <col min="14636" max="14636" width="13.85546875" style="32" customWidth="1"/>
    <col min="14637" max="14637" width="15.42578125" style="32" bestFit="1" customWidth="1"/>
    <col min="14638" max="14638" width="14" style="32" customWidth="1"/>
    <col min="14639" max="14639" width="46.28515625" style="32" customWidth="1"/>
    <col min="14640" max="14640" width="11.28515625" style="32" customWidth="1"/>
    <col min="14641" max="14652" width="11.42578125" style="32" customWidth="1"/>
    <col min="14653" max="14653" width="10" style="32" customWidth="1"/>
    <col min="14654" max="14654" width="15.85546875" style="32" customWidth="1"/>
    <col min="14655" max="14847" width="11.42578125" style="32"/>
    <col min="14848" max="14848" width="8" style="32" customWidth="1"/>
    <col min="14849" max="14850" width="0" style="32" hidden="1" customWidth="1"/>
    <col min="14851" max="14851" width="41" style="32" customWidth="1"/>
    <col min="14852" max="14853" width="17.42578125" style="32" customWidth="1"/>
    <col min="14854" max="14854" width="17.7109375" style="32" customWidth="1"/>
    <col min="14855" max="14858" width="0" style="32" hidden="1" customWidth="1"/>
    <col min="14859" max="14859" width="14.28515625" style="32" customWidth="1"/>
    <col min="14860" max="14861" width="0" style="32" hidden="1" customWidth="1"/>
    <col min="14862" max="14862" width="17" style="32" customWidth="1"/>
    <col min="14863" max="14864" width="0" style="32" hidden="1" customWidth="1"/>
    <col min="14865" max="14865" width="14.28515625" style="32" customWidth="1"/>
    <col min="14866" max="14866" width="12.7109375" style="32" customWidth="1"/>
    <col min="14867" max="14867" width="14.140625" style="32" customWidth="1"/>
    <col min="14868" max="14869" width="0" style="32" hidden="1" customWidth="1"/>
    <col min="14870" max="14870" width="13.85546875" style="32" customWidth="1"/>
    <col min="14871" max="14872" width="0" style="32" hidden="1" customWidth="1"/>
    <col min="14873" max="14873" width="19.140625" style="32" customWidth="1"/>
    <col min="14874" max="14874" width="15.7109375" style="32" bestFit="1" customWidth="1"/>
    <col min="14875" max="14876" width="0" style="32" hidden="1" customWidth="1"/>
    <col min="14877" max="14877" width="13" style="32" customWidth="1"/>
    <col min="14878" max="14879" width="0" style="32" hidden="1" customWidth="1"/>
    <col min="14880" max="14880" width="16.5703125" style="32" customWidth="1"/>
    <col min="14881" max="14882" width="0" style="32" hidden="1" customWidth="1"/>
    <col min="14883" max="14883" width="13.85546875" style="32" customWidth="1"/>
    <col min="14884" max="14885" width="0" style="32" hidden="1" customWidth="1"/>
    <col min="14886" max="14886" width="13" style="32" customWidth="1"/>
    <col min="14887" max="14888" width="0" style="32" hidden="1" customWidth="1"/>
    <col min="14889" max="14889" width="14.85546875" style="32" customWidth="1"/>
    <col min="14890" max="14891" width="0" style="32" hidden="1" customWidth="1"/>
    <col min="14892" max="14892" width="13.85546875" style="32" customWidth="1"/>
    <col min="14893" max="14893" width="15.42578125" style="32" bestFit="1" customWidth="1"/>
    <col min="14894" max="14894" width="14" style="32" customWidth="1"/>
    <col min="14895" max="14895" width="46.28515625" style="32" customWidth="1"/>
    <col min="14896" max="14896" width="11.28515625" style="32" customWidth="1"/>
    <col min="14897" max="14908" width="11.42578125" style="32" customWidth="1"/>
    <col min="14909" max="14909" width="10" style="32" customWidth="1"/>
    <col min="14910" max="14910" width="15.85546875" style="32" customWidth="1"/>
    <col min="14911" max="15103" width="11.42578125" style="32"/>
    <col min="15104" max="15104" width="8" style="32" customWidth="1"/>
    <col min="15105" max="15106" width="0" style="32" hidden="1" customWidth="1"/>
    <col min="15107" max="15107" width="41" style="32" customWidth="1"/>
    <col min="15108" max="15109" width="17.42578125" style="32" customWidth="1"/>
    <col min="15110" max="15110" width="17.7109375" style="32" customWidth="1"/>
    <col min="15111" max="15114" width="0" style="32" hidden="1" customWidth="1"/>
    <col min="15115" max="15115" width="14.28515625" style="32" customWidth="1"/>
    <col min="15116" max="15117" width="0" style="32" hidden="1" customWidth="1"/>
    <col min="15118" max="15118" width="17" style="32" customWidth="1"/>
    <col min="15119" max="15120" width="0" style="32" hidden="1" customWidth="1"/>
    <col min="15121" max="15121" width="14.28515625" style="32" customWidth="1"/>
    <col min="15122" max="15122" width="12.7109375" style="32" customWidth="1"/>
    <col min="15123" max="15123" width="14.140625" style="32" customWidth="1"/>
    <col min="15124" max="15125" width="0" style="32" hidden="1" customWidth="1"/>
    <col min="15126" max="15126" width="13.85546875" style="32" customWidth="1"/>
    <col min="15127" max="15128" width="0" style="32" hidden="1" customWidth="1"/>
    <col min="15129" max="15129" width="19.140625" style="32" customWidth="1"/>
    <col min="15130" max="15130" width="15.7109375" style="32" bestFit="1" customWidth="1"/>
    <col min="15131" max="15132" width="0" style="32" hidden="1" customWidth="1"/>
    <col min="15133" max="15133" width="13" style="32" customWidth="1"/>
    <col min="15134" max="15135" width="0" style="32" hidden="1" customWidth="1"/>
    <col min="15136" max="15136" width="16.5703125" style="32" customWidth="1"/>
    <col min="15137" max="15138" width="0" style="32" hidden="1" customWidth="1"/>
    <col min="15139" max="15139" width="13.85546875" style="32" customWidth="1"/>
    <col min="15140" max="15141" width="0" style="32" hidden="1" customWidth="1"/>
    <col min="15142" max="15142" width="13" style="32" customWidth="1"/>
    <col min="15143" max="15144" width="0" style="32" hidden="1" customWidth="1"/>
    <col min="15145" max="15145" width="14.85546875" style="32" customWidth="1"/>
    <col min="15146" max="15147" width="0" style="32" hidden="1" customWidth="1"/>
    <col min="15148" max="15148" width="13.85546875" style="32" customWidth="1"/>
    <col min="15149" max="15149" width="15.42578125" style="32" bestFit="1" customWidth="1"/>
    <col min="15150" max="15150" width="14" style="32" customWidth="1"/>
    <col min="15151" max="15151" width="46.28515625" style="32" customWidth="1"/>
    <col min="15152" max="15152" width="11.28515625" style="32" customWidth="1"/>
    <col min="15153" max="15164" width="11.42578125" style="32" customWidth="1"/>
    <col min="15165" max="15165" width="10" style="32" customWidth="1"/>
    <col min="15166" max="15166" width="15.85546875" style="32" customWidth="1"/>
    <col min="15167" max="15359" width="11.42578125" style="32"/>
    <col min="15360" max="15360" width="8" style="32" customWidth="1"/>
    <col min="15361" max="15362" width="0" style="32" hidden="1" customWidth="1"/>
    <col min="15363" max="15363" width="41" style="32" customWidth="1"/>
    <col min="15364" max="15365" width="17.42578125" style="32" customWidth="1"/>
    <col min="15366" max="15366" width="17.7109375" style="32" customWidth="1"/>
    <col min="15367" max="15370" width="0" style="32" hidden="1" customWidth="1"/>
    <col min="15371" max="15371" width="14.28515625" style="32" customWidth="1"/>
    <col min="15372" max="15373" width="0" style="32" hidden="1" customWidth="1"/>
    <col min="15374" max="15374" width="17" style="32" customWidth="1"/>
    <col min="15375" max="15376" width="0" style="32" hidden="1" customWidth="1"/>
    <col min="15377" max="15377" width="14.28515625" style="32" customWidth="1"/>
    <col min="15378" max="15378" width="12.7109375" style="32" customWidth="1"/>
    <col min="15379" max="15379" width="14.140625" style="32" customWidth="1"/>
    <col min="15380" max="15381" width="0" style="32" hidden="1" customWidth="1"/>
    <col min="15382" max="15382" width="13.85546875" style="32" customWidth="1"/>
    <col min="15383" max="15384" width="0" style="32" hidden="1" customWidth="1"/>
    <col min="15385" max="15385" width="19.140625" style="32" customWidth="1"/>
    <col min="15386" max="15386" width="15.7109375" style="32" bestFit="1" customWidth="1"/>
    <col min="15387" max="15388" width="0" style="32" hidden="1" customWidth="1"/>
    <col min="15389" max="15389" width="13" style="32" customWidth="1"/>
    <col min="15390" max="15391" width="0" style="32" hidden="1" customWidth="1"/>
    <col min="15392" max="15392" width="16.5703125" style="32" customWidth="1"/>
    <col min="15393" max="15394" width="0" style="32" hidden="1" customWidth="1"/>
    <col min="15395" max="15395" width="13.85546875" style="32" customWidth="1"/>
    <col min="15396" max="15397" width="0" style="32" hidden="1" customWidth="1"/>
    <col min="15398" max="15398" width="13" style="32" customWidth="1"/>
    <col min="15399" max="15400" width="0" style="32" hidden="1" customWidth="1"/>
    <col min="15401" max="15401" width="14.85546875" style="32" customWidth="1"/>
    <col min="15402" max="15403" width="0" style="32" hidden="1" customWidth="1"/>
    <col min="15404" max="15404" width="13.85546875" style="32" customWidth="1"/>
    <col min="15405" max="15405" width="15.42578125" style="32" bestFit="1" customWidth="1"/>
    <col min="15406" max="15406" width="14" style="32" customWidth="1"/>
    <col min="15407" max="15407" width="46.28515625" style="32" customWidth="1"/>
    <col min="15408" max="15408" width="11.28515625" style="32" customWidth="1"/>
    <col min="15409" max="15420" width="11.42578125" style="32" customWidth="1"/>
    <col min="15421" max="15421" width="10" style="32" customWidth="1"/>
    <col min="15422" max="15422" width="15.85546875" style="32" customWidth="1"/>
    <col min="15423" max="15615" width="11.42578125" style="32"/>
    <col min="15616" max="15616" width="8" style="32" customWidth="1"/>
    <col min="15617" max="15618" width="0" style="32" hidden="1" customWidth="1"/>
    <col min="15619" max="15619" width="41" style="32" customWidth="1"/>
    <col min="15620" max="15621" width="17.42578125" style="32" customWidth="1"/>
    <col min="15622" max="15622" width="17.7109375" style="32" customWidth="1"/>
    <col min="15623" max="15626" width="0" style="32" hidden="1" customWidth="1"/>
    <col min="15627" max="15627" width="14.28515625" style="32" customWidth="1"/>
    <col min="15628" max="15629" width="0" style="32" hidden="1" customWidth="1"/>
    <col min="15630" max="15630" width="17" style="32" customWidth="1"/>
    <col min="15631" max="15632" width="0" style="32" hidden="1" customWidth="1"/>
    <col min="15633" max="15633" width="14.28515625" style="32" customWidth="1"/>
    <col min="15634" max="15634" width="12.7109375" style="32" customWidth="1"/>
    <col min="15635" max="15635" width="14.140625" style="32" customWidth="1"/>
    <col min="15636" max="15637" width="0" style="32" hidden="1" customWidth="1"/>
    <col min="15638" max="15638" width="13.85546875" style="32" customWidth="1"/>
    <col min="15639" max="15640" width="0" style="32" hidden="1" customWidth="1"/>
    <col min="15641" max="15641" width="19.140625" style="32" customWidth="1"/>
    <col min="15642" max="15642" width="15.7109375" style="32" bestFit="1" customWidth="1"/>
    <col min="15643" max="15644" width="0" style="32" hidden="1" customWidth="1"/>
    <col min="15645" max="15645" width="13" style="32" customWidth="1"/>
    <col min="15646" max="15647" width="0" style="32" hidden="1" customWidth="1"/>
    <col min="15648" max="15648" width="16.5703125" style="32" customWidth="1"/>
    <col min="15649" max="15650" width="0" style="32" hidden="1" customWidth="1"/>
    <col min="15651" max="15651" width="13.85546875" style="32" customWidth="1"/>
    <col min="15652" max="15653" width="0" style="32" hidden="1" customWidth="1"/>
    <col min="15654" max="15654" width="13" style="32" customWidth="1"/>
    <col min="15655" max="15656" width="0" style="32" hidden="1" customWidth="1"/>
    <col min="15657" max="15657" width="14.85546875" style="32" customWidth="1"/>
    <col min="15658" max="15659" width="0" style="32" hidden="1" customWidth="1"/>
    <col min="15660" max="15660" width="13.85546875" style="32" customWidth="1"/>
    <col min="15661" max="15661" width="15.42578125" style="32" bestFit="1" customWidth="1"/>
    <col min="15662" max="15662" width="14" style="32" customWidth="1"/>
    <col min="15663" max="15663" width="46.28515625" style="32" customWidth="1"/>
    <col min="15664" max="15664" width="11.28515625" style="32" customWidth="1"/>
    <col min="15665" max="15676" width="11.42578125" style="32" customWidth="1"/>
    <col min="15677" max="15677" width="10" style="32" customWidth="1"/>
    <col min="15678" max="15678" width="15.85546875" style="32" customWidth="1"/>
    <col min="15679" max="15871" width="11.42578125" style="32"/>
    <col min="15872" max="15872" width="8" style="32" customWidth="1"/>
    <col min="15873" max="15874" width="0" style="32" hidden="1" customWidth="1"/>
    <col min="15875" max="15875" width="41" style="32" customWidth="1"/>
    <col min="15876" max="15877" width="17.42578125" style="32" customWidth="1"/>
    <col min="15878" max="15878" width="17.7109375" style="32" customWidth="1"/>
    <col min="15879" max="15882" width="0" style="32" hidden="1" customWidth="1"/>
    <col min="15883" max="15883" width="14.28515625" style="32" customWidth="1"/>
    <col min="15884" max="15885" width="0" style="32" hidden="1" customWidth="1"/>
    <col min="15886" max="15886" width="17" style="32" customWidth="1"/>
    <col min="15887" max="15888" width="0" style="32" hidden="1" customWidth="1"/>
    <col min="15889" max="15889" width="14.28515625" style="32" customWidth="1"/>
    <col min="15890" max="15890" width="12.7109375" style="32" customWidth="1"/>
    <col min="15891" max="15891" width="14.140625" style="32" customWidth="1"/>
    <col min="15892" max="15893" width="0" style="32" hidden="1" customWidth="1"/>
    <col min="15894" max="15894" width="13.85546875" style="32" customWidth="1"/>
    <col min="15895" max="15896" width="0" style="32" hidden="1" customWidth="1"/>
    <col min="15897" max="15897" width="19.140625" style="32" customWidth="1"/>
    <col min="15898" max="15898" width="15.7109375" style="32" bestFit="1" customWidth="1"/>
    <col min="15899" max="15900" width="0" style="32" hidden="1" customWidth="1"/>
    <col min="15901" max="15901" width="13" style="32" customWidth="1"/>
    <col min="15902" max="15903" width="0" style="32" hidden="1" customWidth="1"/>
    <col min="15904" max="15904" width="16.5703125" style="32" customWidth="1"/>
    <col min="15905" max="15906" width="0" style="32" hidden="1" customWidth="1"/>
    <col min="15907" max="15907" width="13.85546875" style="32" customWidth="1"/>
    <col min="15908" max="15909" width="0" style="32" hidden="1" customWidth="1"/>
    <col min="15910" max="15910" width="13" style="32" customWidth="1"/>
    <col min="15911" max="15912" width="0" style="32" hidden="1" customWidth="1"/>
    <col min="15913" max="15913" width="14.85546875" style="32" customWidth="1"/>
    <col min="15914" max="15915" width="0" style="32" hidden="1" customWidth="1"/>
    <col min="15916" max="15916" width="13.85546875" style="32" customWidth="1"/>
    <col min="15917" max="15917" width="15.42578125" style="32" bestFit="1" customWidth="1"/>
    <col min="15918" max="15918" width="14" style="32" customWidth="1"/>
    <col min="15919" max="15919" width="46.28515625" style="32" customWidth="1"/>
    <col min="15920" max="15920" width="11.28515625" style="32" customWidth="1"/>
    <col min="15921" max="15932" width="11.42578125" style="32" customWidth="1"/>
    <col min="15933" max="15933" width="10" style="32" customWidth="1"/>
    <col min="15934" max="15934" width="15.85546875" style="32" customWidth="1"/>
    <col min="15935" max="16127" width="11.42578125" style="32"/>
    <col min="16128" max="16128" width="8" style="32" customWidth="1"/>
    <col min="16129" max="16130" width="0" style="32" hidden="1" customWidth="1"/>
    <col min="16131" max="16131" width="41" style="32" customWidth="1"/>
    <col min="16132" max="16133" width="17.42578125" style="32" customWidth="1"/>
    <col min="16134" max="16134" width="17.7109375" style="32" customWidth="1"/>
    <col min="16135" max="16138" width="0" style="32" hidden="1" customWidth="1"/>
    <col min="16139" max="16139" width="14.28515625" style="32" customWidth="1"/>
    <col min="16140" max="16141" width="0" style="32" hidden="1" customWidth="1"/>
    <col min="16142" max="16142" width="17" style="32" customWidth="1"/>
    <col min="16143" max="16144" width="0" style="32" hidden="1" customWidth="1"/>
    <col min="16145" max="16145" width="14.28515625" style="32" customWidth="1"/>
    <col min="16146" max="16146" width="12.7109375" style="32" customWidth="1"/>
    <col min="16147" max="16147" width="14.140625" style="32" customWidth="1"/>
    <col min="16148" max="16149" width="0" style="32" hidden="1" customWidth="1"/>
    <col min="16150" max="16150" width="13.85546875" style="32" customWidth="1"/>
    <col min="16151" max="16152" width="0" style="32" hidden="1" customWidth="1"/>
    <col min="16153" max="16153" width="19.140625" style="32" customWidth="1"/>
    <col min="16154" max="16154" width="15.7109375" style="32" bestFit="1" customWidth="1"/>
    <col min="16155" max="16156" width="0" style="32" hidden="1" customWidth="1"/>
    <col min="16157" max="16157" width="13" style="32" customWidth="1"/>
    <col min="16158" max="16159" width="0" style="32" hidden="1" customWidth="1"/>
    <col min="16160" max="16160" width="16.5703125" style="32" customWidth="1"/>
    <col min="16161" max="16162" width="0" style="32" hidden="1" customWidth="1"/>
    <col min="16163" max="16163" width="13.85546875" style="32" customWidth="1"/>
    <col min="16164" max="16165" width="0" style="32" hidden="1" customWidth="1"/>
    <col min="16166" max="16166" width="13" style="32" customWidth="1"/>
    <col min="16167" max="16168" width="0" style="32" hidden="1" customWidth="1"/>
    <col min="16169" max="16169" width="14.85546875" style="32" customWidth="1"/>
    <col min="16170" max="16171" width="0" style="32" hidden="1" customWidth="1"/>
    <col min="16172" max="16172" width="13.85546875" style="32" customWidth="1"/>
    <col min="16173" max="16173" width="15.42578125" style="32" bestFit="1" customWidth="1"/>
    <col min="16174" max="16174" width="14" style="32" customWidth="1"/>
    <col min="16175" max="16175" width="46.28515625" style="32" customWidth="1"/>
    <col min="16176" max="16176" width="11.28515625" style="32" customWidth="1"/>
    <col min="16177" max="16188" width="11.42578125" style="32" customWidth="1"/>
    <col min="16189" max="16189" width="10" style="32" customWidth="1"/>
    <col min="16190" max="16190" width="15.85546875" style="32" customWidth="1"/>
    <col min="16191" max="16384" width="11.42578125" style="32"/>
  </cols>
  <sheetData>
    <row r="2" spans="1:62" ht="35.25" customHeight="1" x14ac:dyDescent="0.25">
      <c r="C2" s="323" t="s">
        <v>173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</row>
    <row r="3" spans="1:62" s="80" customFormat="1" ht="9" thickBot="1" x14ac:dyDescent="0.3">
      <c r="A3" s="80">
        <v>1</v>
      </c>
      <c r="B3" s="80">
        <f>+A3+1</f>
        <v>2</v>
      </c>
      <c r="C3" s="80">
        <f t="shared" ref="C3:AT3" si="0">+B3+1</f>
        <v>3</v>
      </c>
      <c r="D3" s="80">
        <f t="shared" si="0"/>
        <v>4</v>
      </c>
      <c r="E3" s="80" t="e">
        <f>+#REF!+1</f>
        <v>#REF!</v>
      </c>
      <c r="F3" s="126" t="e">
        <f>+#REF!+1</f>
        <v>#REF!</v>
      </c>
      <c r="G3" s="126" t="e">
        <f t="shared" si="0"/>
        <v>#REF!</v>
      </c>
      <c r="H3" s="80" t="e">
        <f t="shared" si="0"/>
        <v>#REF!</v>
      </c>
      <c r="I3" s="80" t="e">
        <f t="shared" si="0"/>
        <v>#REF!</v>
      </c>
      <c r="K3" s="81" t="e">
        <f>+I3+1</f>
        <v>#REF!</v>
      </c>
      <c r="L3" s="126" t="e">
        <f t="shared" si="0"/>
        <v>#REF!</v>
      </c>
      <c r="M3" s="126" t="e">
        <f t="shared" si="0"/>
        <v>#REF!</v>
      </c>
      <c r="N3" s="80" t="e">
        <f t="shared" si="0"/>
        <v>#REF!</v>
      </c>
      <c r="O3" s="126" t="e">
        <f t="shared" si="0"/>
        <v>#REF!</v>
      </c>
      <c r="P3" s="126" t="e">
        <f t="shared" si="0"/>
        <v>#REF!</v>
      </c>
      <c r="Q3" s="81" t="e">
        <f t="shared" si="0"/>
        <v>#REF!</v>
      </c>
      <c r="R3" s="80" t="e">
        <f t="shared" si="0"/>
        <v>#REF!</v>
      </c>
      <c r="S3" s="80" t="e">
        <f t="shared" si="0"/>
        <v>#REF!</v>
      </c>
      <c r="T3" s="126" t="e">
        <f t="shared" si="0"/>
        <v>#REF!</v>
      </c>
      <c r="U3" s="126" t="e">
        <f t="shared" si="0"/>
        <v>#REF!</v>
      </c>
      <c r="V3" s="80" t="e">
        <f t="shared" si="0"/>
        <v>#REF!</v>
      </c>
      <c r="W3" s="126" t="e">
        <f t="shared" si="0"/>
        <v>#REF!</v>
      </c>
      <c r="X3" s="126" t="e">
        <f t="shared" si="0"/>
        <v>#REF!</v>
      </c>
      <c r="Y3" s="80" t="e">
        <f t="shared" si="0"/>
        <v>#REF!</v>
      </c>
      <c r="Z3" s="80" t="e">
        <f t="shared" si="0"/>
        <v>#REF!</v>
      </c>
      <c r="AA3" s="126" t="e">
        <f t="shared" si="0"/>
        <v>#REF!</v>
      </c>
      <c r="AB3" s="126" t="e">
        <f t="shared" si="0"/>
        <v>#REF!</v>
      </c>
      <c r="AC3" s="80" t="e">
        <f t="shared" si="0"/>
        <v>#REF!</v>
      </c>
      <c r="AD3" s="126" t="e">
        <f t="shared" si="0"/>
        <v>#REF!</v>
      </c>
      <c r="AE3" s="126" t="e">
        <f t="shared" si="0"/>
        <v>#REF!</v>
      </c>
      <c r="AF3" s="81" t="e">
        <f t="shared" si="0"/>
        <v>#REF!</v>
      </c>
      <c r="AG3" s="126" t="e">
        <f t="shared" si="0"/>
        <v>#REF!</v>
      </c>
      <c r="AH3" s="126" t="e">
        <f t="shared" si="0"/>
        <v>#REF!</v>
      </c>
      <c r="AI3" s="80" t="e">
        <f t="shared" si="0"/>
        <v>#REF!</v>
      </c>
      <c r="AJ3" s="126" t="e">
        <f t="shared" si="0"/>
        <v>#REF!</v>
      </c>
      <c r="AK3" s="126" t="e">
        <f t="shared" si="0"/>
        <v>#REF!</v>
      </c>
      <c r="AL3" s="81" t="e">
        <f t="shared" si="0"/>
        <v>#REF!</v>
      </c>
      <c r="AM3" s="126" t="e">
        <f t="shared" si="0"/>
        <v>#REF!</v>
      </c>
      <c r="AN3" s="126" t="e">
        <f t="shared" si="0"/>
        <v>#REF!</v>
      </c>
      <c r="AO3" s="80" t="e">
        <f t="shared" si="0"/>
        <v>#REF!</v>
      </c>
      <c r="AP3" s="126" t="e">
        <f t="shared" si="0"/>
        <v>#REF!</v>
      </c>
      <c r="AQ3" s="126" t="e">
        <f t="shared" si="0"/>
        <v>#REF!</v>
      </c>
      <c r="AR3" s="80" t="e">
        <f t="shared" si="0"/>
        <v>#REF!</v>
      </c>
      <c r="AS3" s="80" t="e">
        <f t="shared" si="0"/>
        <v>#REF!</v>
      </c>
      <c r="AT3" s="80" t="e">
        <f t="shared" si="0"/>
        <v>#REF!</v>
      </c>
    </row>
    <row r="4" spans="1:62" s="35" customFormat="1" ht="44.25" customHeight="1" thickBot="1" x14ac:dyDescent="0.35">
      <c r="A4" s="35" t="s">
        <v>1</v>
      </c>
      <c r="B4" s="330" t="s">
        <v>1</v>
      </c>
      <c r="C4" s="331"/>
      <c r="D4" s="38" t="s">
        <v>2</v>
      </c>
      <c r="E4" s="82" t="s">
        <v>105</v>
      </c>
      <c r="F4" s="127" t="s">
        <v>106</v>
      </c>
      <c r="G4" s="127" t="s">
        <v>107</v>
      </c>
      <c r="H4" s="37" t="s">
        <v>108</v>
      </c>
      <c r="I4" s="37" t="s">
        <v>109</v>
      </c>
      <c r="J4" s="233" t="s">
        <v>247</v>
      </c>
      <c r="K4" s="83" t="s">
        <v>110</v>
      </c>
      <c r="L4" s="127" t="s">
        <v>106</v>
      </c>
      <c r="M4" s="127" t="s">
        <v>107</v>
      </c>
      <c r="N4" s="83" t="s">
        <v>111</v>
      </c>
      <c r="O4" s="127" t="s">
        <v>106</v>
      </c>
      <c r="P4" s="128" t="s">
        <v>107</v>
      </c>
      <c r="Q4" s="83" t="s">
        <v>112</v>
      </c>
      <c r="R4" s="83" t="s">
        <v>6</v>
      </c>
      <c r="S4" s="83" t="s">
        <v>7</v>
      </c>
      <c r="T4" s="127" t="s">
        <v>106</v>
      </c>
      <c r="U4" s="128" t="s">
        <v>107</v>
      </c>
      <c r="V4" s="37" t="s">
        <v>113</v>
      </c>
      <c r="W4" s="127" t="s">
        <v>106</v>
      </c>
      <c r="X4" s="128" t="s">
        <v>107</v>
      </c>
      <c r="Y4" s="83" t="s">
        <v>114</v>
      </c>
      <c r="Z4" s="247" t="s">
        <v>254</v>
      </c>
      <c r="AA4" s="127" t="s">
        <v>106</v>
      </c>
      <c r="AB4" s="128" t="s">
        <v>107</v>
      </c>
      <c r="AC4" s="37" t="s">
        <v>115</v>
      </c>
      <c r="AD4" s="127" t="s">
        <v>106</v>
      </c>
      <c r="AE4" s="128" t="s">
        <v>107</v>
      </c>
      <c r="AF4" s="83" t="s">
        <v>88</v>
      </c>
      <c r="AG4" s="127" t="s">
        <v>106</v>
      </c>
      <c r="AH4" s="128" t="s">
        <v>107</v>
      </c>
      <c r="AI4" s="37" t="s">
        <v>116</v>
      </c>
      <c r="AJ4" s="127" t="s">
        <v>106</v>
      </c>
      <c r="AK4" s="128" t="s">
        <v>107</v>
      </c>
      <c r="AL4" s="83" t="s">
        <v>117</v>
      </c>
      <c r="AM4" s="127" t="s">
        <v>106</v>
      </c>
      <c r="AN4" s="128" t="s">
        <v>107</v>
      </c>
      <c r="AO4" s="37" t="s">
        <v>118</v>
      </c>
      <c r="AP4" s="127" t="s">
        <v>106</v>
      </c>
      <c r="AQ4" s="128" t="s">
        <v>107</v>
      </c>
      <c r="AR4" s="83" t="s">
        <v>88</v>
      </c>
      <c r="AS4" s="247" t="s">
        <v>255</v>
      </c>
      <c r="AT4" s="248" t="s">
        <v>256</v>
      </c>
      <c r="AU4" s="88" t="s">
        <v>14</v>
      </c>
      <c r="AW4" s="89"/>
      <c r="AX4" s="89" t="s">
        <v>119</v>
      </c>
      <c r="AY4" s="90" t="s">
        <v>120</v>
      </c>
      <c r="AZ4" s="90" t="s">
        <v>121</v>
      </c>
      <c r="BA4" s="90" t="s">
        <v>122</v>
      </c>
      <c r="BB4" s="90" t="s">
        <v>123</v>
      </c>
      <c r="BC4" s="90" t="s">
        <v>124</v>
      </c>
      <c r="BD4" s="90" t="s">
        <v>125</v>
      </c>
      <c r="BE4" s="90" t="s">
        <v>126</v>
      </c>
      <c r="BF4" s="91"/>
      <c r="BG4" s="91"/>
      <c r="BH4" s="91"/>
      <c r="BI4" s="89"/>
      <c r="BJ4" s="88" t="s">
        <v>127</v>
      </c>
    </row>
    <row r="5" spans="1:62" s="57" customFormat="1" ht="30" customHeight="1" x14ac:dyDescent="0.25">
      <c r="A5" s="92" t="str">
        <f>B5&amp;" "&amp;C5</f>
        <v>SEI 004</v>
      </c>
      <c r="B5" s="50" t="s">
        <v>128</v>
      </c>
      <c r="C5" s="93" t="s">
        <v>129</v>
      </c>
      <c r="D5" s="51" t="s">
        <v>19</v>
      </c>
      <c r="E5" s="51" t="s">
        <v>130</v>
      </c>
      <c r="F5" s="129" t="s">
        <v>131</v>
      </c>
      <c r="G5" s="129" t="s">
        <v>132</v>
      </c>
      <c r="H5" s="53">
        <v>15</v>
      </c>
      <c r="I5" s="53">
        <v>421.49</v>
      </c>
      <c r="J5" s="234" t="s">
        <v>249</v>
      </c>
      <c r="K5" s="53">
        <v>6322.35</v>
      </c>
      <c r="L5" s="129" t="s">
        <v>131</v>
      </c>
      <c r="M5" s="130">
        <v>1311</v>
      </c>
      <c r="N5" s="54">
        <v>129.52000000000001</v>
      </c>
      <c r="O5" s="129" t="s">
        <v>131</v>
      </c>
      <c r="P5" s="130">
        <v>1713</v>
      </c>
      <c r="Q5" s="53">
        <v>351.5</v>
      </c>
      <c r="R5" s="54">
        <v>406.32</v>
      </c>
      <c r="S5" s="54">
        <f>(K5*3%)</f>
        <v>189.6705</v>
      </c>
      <c r="T5" s="129" t="s">
        <v>131</v>
      </c>
      <c r="U5" s="130">
        <v>1712</v>
      </c>
      <c r="V5" s="55">
        <f>(R5+S5)</f>
        <v>595.9905</v>
      </c>
      <c r="W5" s="129"/>
      <c r="X5" s="130"/>
      <c r="Y5" s="55">
        <v>22606.91</v>
      </c>
      <c r="Z5" s="55">
        <f>K5+N5+Q5+V5+Y5</f>
        <v>30006.270499999999</v>
      </c>
      <c r="AA5" s="129" t="s">
        <v>133</v>
      </c>
      <c r="AB5" s="130">
        <v>1431</v>
      </c>
      <c r="AC5" s="55">
        <f t="shared" ref="AC5:AC16" si="1">(K5*8.5%)</f>
        <v>537.39975000000004</v>
      </c>
      <c r="AD5" s="129" t="s">
        <v>133</v>
      </c>
      <c r="AE5" s="131" t="s">
        <v>134</v>
      </c>
      <c r="AF5" s="54">
        <v>306</v>
      </c>
      <c r="AG5" s="129" t="s">
        <v>133</v>
      </c>
      <c r="AH5" s="131" t="s">
        <v>135</v>
      </c>
      <c r="AI5" s="54">
        <f>+BE5</f>
        <v>7186.56</v>
      </c>
      <c r="AJ5" s="129" t="s">
        <v>133</v>
      </c>
      <c r="AK5" s="131" t="s">
        <v>136</v>
      </c>
      <c r="AL5" s="54">
        <f>(K5*0%)</f>
        <v>0</v>
      </c>
      <c r="AM5" s="129" t="s">
        <v>133</v>
      </c>
      <c r="AN5" s="131" t="s">
        <v>137</v>
      </c>
      <c r="AO5" s="54">
        <v>0</v>
      </c>
      <c r="AP5" s="129" t="s">
        <v>133</v>
      </c>
      <c r="AQ5" s="131" t="s">
        <v>138</v>
      </c>
      <c r="AR5" s="54">
        <v>0</v>
      </c>
      <c r="AS5" s="55">
        <f>(AC5+AF5+AI5+AL5+AO5+AR5)</f>
        <v>8029.95975</v>
      </c>
      <c r="AT5" s="96">
        <f t="shared" ref="AT5:AT33" si="2">(Z5-AS5)</f>
        <v>21976.310749999997</v>
      </c>
      <c r="AU5" s="97"/>
      <c r="AV5" s="98"/>
      <c r="AW5" s="99">
        <f>+H5</f>
        <v>15</v>
      </c>
      <c r="AX5" s="99">
        <f>+K5+S5+N5+Q5+R5+Y5</f>
        <v>30006.270499999999</v>
      </c>
      <c r="AY5" s="100">
        <f>IFERROR(+AX5/AW5,0)*AW5</f>
        <v>30006.270499999999</v>
      </c>
      <c r="AZ5" s="100">
        <f>IFERROR(+LOOKUP(AY5,[4]TARIFAS!$A$4:$B$11,[4]TARIFAS!$A$4:$A$11),0)</f>
        <v>16153.06</v>
      </c>
      <c r="BA5" s="100">
        <f>+AY5-AZ5</f>
        <v>13853.210499999999</v>
      </c>
      <c r="BB5" s="100">
        <f>IFERROR(+LOOKUP(AY5,[4]TARIFAS!$A$4:$B$11,[4]TARIFAS!$D$4:$D$11),0)</f>
        <v>30</v>
      </c>
      <c r="BC5" s="100">
        <f>(+BA5*BB5)/100</f>
        <v>4155.9631499999996</v>
      </c>
      <c r="BD5" s="100">
        <f>IFERROR(+LOOKUP(AY5,[4]TARIFAS!$A$4:$B$11,[4]TARIFAS!$C$4:$C$11),0)</f>
        <v>3030.6</v>
      </c>
      <c r="BE5" s="100">
        <f>ROUND(+BC5+BD5,2)</f>
        <v>7186.56</v>
      </c>
      <c r="BF5" s="100"/>
      <c r="BG5" s="100"/>
      <c r="BH5" s="100"/>
      <c r="BI5" s="99"/>
    </row>
    <row r="6" spans="1:62" s="57" customFormat="1" ht="29.25" customHeight="1" x14ac:dyDescent="0.25">
      <c r="A6" s="92" t="str">
        <f t="shared" ref="A6:A34" si="3">B6&amp;" "&amp;C6</f>
        <v>SEI 006</v>
      </c>
      <c r="B6" s="92" t="s">
        <v>128</v>
      </c>
      <c r="C6" s="101" t="s">
        <v>139</v>
      </c>
      <c r="D6" s="51" t="s">
        <v>22</v>
      </c>
      <c r="E6" s="51" t="s">
        <v>130</v>
      </c>
      <c r="F6" s="129" t="s">
        <v>131</v>
      </c>
      <c r="G6" s="129" t="s">
        <v>132</v>
      </c>
      <c r="H6" s="53">
        <v>15</v>
      </c>
      <c r="I6" s="53">
        <v>421.49</v>
      </c>
      <c r="J6" s="234" t="s">
        <v>250</v>
      </c>
      <c r="K6" s="53">
        <v>6322.35</v>
      </c>
      <c r="L6" s="129" t="s">
        <v>131</v>
      </c>
      <c r="M6" s="130">
        <v>1311</v>
      </c>
      <c r="N6" s="54">
        <v>161.9</v>
      </c>
      <c r="O6" s="129" t="s">
        <v>131</v>
      </c>
      <c r="P6" s="130">
        <v>1713</v>
      </c>
      <c r="Q6" s="53">
        <v>351.5</v>
      </c>
      <c r="R6" s="54">
        <v>406.32</v>
      </c>
      <c r="S6" s="54">
        <f t="shared" ref="S6:S34" si="4">(K6*3%)</f>
        <v>189.6705</v>
      </c>
      <c r="T6" s="129" t="s">
        <v>131</v>
      </c>
      <c r="U6" s="130">
        <v>1712</v>
      </c>
      <c r="V6" s="55">
        <f t="shared" ref="V6:V33" si="5">(R6+S6)</f>
        <v>595.9905</v>
      </c>
      <c r="W6" s="129"/>
      <c r="X6" s="130"/>
      <c r="Y6" s="55"/>
      <c r="Z6" s="55">
        <f t="shared" ref="Z6:Z34" si="6">K6+N6+Q6+V6+Y6</f>
        <v>7431.7404999999999</v>
      </c>
      <c r="AA6" s="129" t="s">
        <v>133</v>
      </c>
      <c r="AB6" s="130">
        <v>1431</v>
      </c>
      <c r="AC6" s="55">
        <f t="shared" si="1"/>
        <v>537.39975000000004</v>
      </c>
      <c r="AD6" s="129" t="s">
        <v>133</v>
      </c>
      <c r="AE6" s="131" t="s">
        <v>134</v>
      </c>
      <c r="AF6" s="54">
        <v>2000</v>
      </c>
      <c r="AG6" s="129" t="s">
        <v>133</v>
      </c>
      <c r="AH6" s="131" t="s">
        <v>135</v>
      </c>
      <c r="AI6" s="54">
        <f t="shared" ref="AI6:AI34" si="7">+BE6</f>
        <v>1040.23</v>
      </c>
      <c r="AJ6" s="129" t="s">
        <v>133</v>
      </c>
      <c r="AK6" s="131" t="s">
        <v>136</v>
      </c>
      <c r="AL6" s="54">
        <f>(K6*1%)</f>
        <v>63.223500000000008</v>
      </c>
      <c r="AM6" s="129" t="s">
        <v>133</v>
      </c>
      <c r="AN6" s="131" t="s">
        <v>137</v>
      </c>
      <c r="AO6" s="54">
        <v>0</v>
      </c>
      <c r="AP6" s="129" t="s">
        <v>133</v>
      </c>
      <c r="AQ6" s="131" t="s">
        <v>138</v>
      </c>
      <c r="AR6" s="54">
        <v>0</v>
      </c>
      <c r="AS6" s="55">
        <f t="shared" ref="AS6:AS33" si="8">(AC6+AF6+AI6+AL6+AO6+AR6)</f>
        <v>3640.8532500000001</v>
      </c>
      <c r="AT6" s="96">
        <f t="shared" si="2"/>
        <v>3790.8872499999998</v>
      </c>
      <c r="AU6" s="102"/>
      <c r="AV6" s="98"/>
      <c r="AW6" s="99">
        <f t="shared" ref="AW6:AW34" si="9">+H6</f>
        <v>15</v>
      </c>
      <c r="AX6" s="99">
        <f t="shared" ref="AX6:AX34" si="10">+K6+S6+N6+Q6+R6</f>
        <v>7431.7404999999999</v>
      </c>
      <c r="AY6" s="100">
        <f t="shared" ref="AY6:AY34" si="11">IFERROR(+AX6/AW6,0)*AW6</f>
        <v>7431.7404999999999</v>
      </c>
      <c r="AZ6" s="100">
        <f>IFERROR(+LOOKUP(AY6,[4]TARIFAS!$A$4:$B$11,[4]TARIFAS!$A$4:$A$11),0)</f>
        <v>5081.41</v>
      </c>
      <c r="BA6" s="100">
        <f t="shared" ref="BA6:BA34" si="12">+AY6-AZ6</f>
        <v>2350.3305</v>
      </c>
      <c r="BB6" s="100">
        <f>IFERROR(+LOOKUP(AY6,[4]TARIFAS!$A$4:$B$11,[4]TARIFAS!$D$4:$D$11),0)</f>
        <v>21.36</v>
      </c>
      <c r="BC6" s="100">
        <f t="shared" ref="BC6:BC34" si="13">(+BA6*BB6)/100</f>
        <v>502.03059479999996</v>
      </c>
      <c r="BD6" s="100">
        <f>IFERROR(+LOOKUP(AY6,[4]TARIFAS!$A$4:$B$11,[4]TARIFAS!$C$4:$C$11),0)</f>
        <v>538.20000000000005</v>
      </c>
      <c r="BE6" s="100">
        <f t="shared" ref="BE6:BE34" si="14">ROUND(+BC6+BD6,2)</f>
        <v>1040.23</v>
      </c>
      <c r="BF6" s="100"/>
      <c r="BG6" s="100"/>
      <c r="BH6" s="100"/>
      <c r="BI6" s="99"/>
    </row>
    <row r="7" spans="1:62" s="57" customFormat="1" ht="30" customHeight="1" x14ac:dyDescent="0.25">
      <c r="A7" s="92" t="str">
        <f t="shared" si="3"/>
        <v>SEI 007</v>
      </c>
      <c r="B7" s="92" t="s">
        <v>128</v>
      </c>
      <c r="C7" s="101" t="s">
        <v>140</v>
      </c>
      <c r="D7" s="51" t="s">
        <v>24</v>
      </c>
      <c r="E7" s="51" t="s">
        <v>141</v>
      </c>
      <c r="F7" s="129" t="s">
        <v>131</v>
      </c>
      <c r="G7" s="129" t="s">
        <v>132</v>
      </c>
      <c r="H7" s="53">
        <v>15</v>
      </c>
      <c r="I7" s="53">
        <v>504.21533333333332</v>
      </c>
      <c r="J7" s="234" t="s">
        <v>250</v>
      </c>
      <c r="K7" s="53">
        <v>7563.23</v>
      </c>
      <c r="L7" s="129" t="s">
        <v>131</v>
      </c>
      <c r="M7" s="130">
        <v>1311</v>
      </c>
      <c r="N7" s="54">
        <v>161.9</v>
      </c>
      <c r="O7" s="129" t="s">
        <v>131</v>
      </c>
      <c r="P7" s="130">
        <v>1713</v>
      </c>
      <c r="Q7" s="53">
        <v>282.08999999999997</v>
      </c>
      <c r="R7" s="54">
        <v>418.44</v>
      </c>
      <c r="S7" s="54">
        <f t="shared" si="4"/>
        <v>226.89689999999999</v>
      </c>
      <c r="T7" s="129" t="s">
        <v>131</v>
      </c>
      <c r="U7" s="130">
        <v>1712</v>
      </c>
      <c r="V7" s="55">
        <f t="shared" si="5"/>
        <v>645.33690000000001</v>
      </c>
      <c r="W7" s="129"/>
      <c r="X7" s="130"/>
      <c r="Y7" s="55"/>
      <c r="Z7" s="55">
        <f t="shared" si="6"/>
        <v>8652.5568999999996</v>
      </c>
      <c r="AA7" s="129" t="s">
        <v>133</v>
      </c>
      <c r="AB7" s="130">
        <v>1431</v>
      </c>
      <c r="AC7" s="55">
        <f t="shared" si="1"/>
        <v>642.87455</v>
      </c>
      <c r="AD7" s="129" t="s">
        <v>133</v>
      </c>
      <c r="AE7" s="131" t="s">
        <v>134</v>
      </c>
      <c r="AF7" s="54">
        <v>1158.5</v>
      </c>
      <c r="AG7" s="129" t="s">
        <v>133</v>
      </c>
      <c r="AH7" s="131" t="s">
        <v>135</v>
      </c>
      <c r="AI7" s="54">
        <f t="shared" si="7"/>
        <v>1301</v>
      </c>
      <c r="AJ7" s="129" t="s">
        <v>133</v>
      </c>
      <c r="AK7" s="131" t="s">
        <v>136</v>
      </c>
      <c r="AL7" s="54">
        <f>(K7*1%)</f>
        <v>75.632300000000001</v>
      </c>
      <c r="AM7" s="129" t="s">
        <v>133</v>
      </c>
      <c r="AN7" s="131" t="s">
        <v>137</v>
      </c>
      <c r="AO7" s="54">
        <v>0</v>
      </c>
      <c r="AP7" s="129" t="s">
        <v>133</v>
      </c>
      <c r="AQ7" s="131" t="s">
        <v>138</v>
      </c>
      <c r="AR7" s="54">
        <v>0</v>
      </c>
      <c r="AS7" s="55">
        <f t="shared" si="8"/>
        <v>3178.0068500000002</v>
      </c>
      <c r="AT7" s="96">
        <f t="shared" si="2"/>
        <v>5474.5500499999998</v>
      </c>
      <c r="AU7" s="102"/>
      <c r="AV7" s="98"/>
      <c r="AW7" s="99">
        <f t="shared" si="9"/>
        <v>15</v>
      </c>
      <c r="AX7" s="99">
        <f t="shared" si="10"/>
        <v>8652.5568999999996</v>
      </c>
      <c r="AY7" s="100">
        <f t="shared" si="11"/>
        <v>8652.5568999999996</v>
      </c>
      <c r="AZ7" s="100">
        <f>IFERROR(+LOOKUP(AY7,[4]TARIFAS!$A$4:$B$11,[4]TARIFAS!$A$4:$A$11),0)</f>
        <v>5081.41</v>
      </c>
      <c r="BA7" s="100">
        <f t="shared" si="12"/>
        <v>3571.1468999999997</v>
      </c>
      <c r="BB7" s="100">
        <f>IFERROR(+LOOKUP(AY7,[4]TARIFAS!$A$4:$B$11,[4]TARIFAS!$D$4:$D$11),0)</f>
        <v>21.36</v>
      </c>
      <c r="BC7" s="100">
        <f t="shared" si="13"/>
        <v>762.79697783999984</v>
      </c>
      <c r="BD7" s="100">
        <f>IFERROR(+LOOKUP(AY7,[4]TARIFAS!$A$4:$B$11,[4]TARIFAS!$C$4:$C$11),0)</f>
        <v>538.20000000000005</v>
      </c>
      <c r="BE7" s="100">
        <f t="shared" si="14"/>
        <v>1301</v>
      </c>
      <c r="BF7" s="100"/>
      <c r="BG7" s="100"/>
      <c r="BH7" s="100"/>
      <c r="BI7" s="99"/>
    </row>
    <row r="8" spans="1:62" s="57" customFormat="1" ht="30" customHeight="1" x14ac:dyDescent="0.25">
      <c r="A8" s="92" t="str">
        <f t="shared" si="3"/>
        <v>SEI 008</v>
      </c>
      <c r="B8" s="92" t="s">
        <v>128</v>
      </c>
      <c r="C8" s="101" t="s">
        <v>142</v>
      </c>
      <c r="D8" s="51" t="s">
        <v>26</v>
      </c>
      <c r="E8" s="51" t="s">
        <v>130</v>
      </c>
      <c r="F8" s="129" t="s">
        <v>131</v>
      </c>
      <c r="G8" s="129" t="s">
        <v>132</v>
      </c>
      <c r="H8" s="53">
        <v>15</v>
      </c>
      <c r="I8" s="53">
        <v>421.49</v>
      </c>
      <c r="J8" s="234" t="s">
        <v>248</v>
      </c>
      <c r="K8" s="53">
        <v>6322.35</v>
      </c>
      <c r="L8" s="129" t="s">
        <v>131</v>
      </c>
      <c r="M8" s="130">
        <v>1311</v>
      </c>
      <c r="N8" s="54">
        <v>194.28</v>
      </c>
      <c r="O8" s="129" t="s">
        <v>131</v>
      </c>
      <c r="P8" s="130">
        <v>1713</v>
      </c>
      <c r="Q8" s="53">
        <v>351.5</v>
      </c>
      <c r="R8" s="54">
        <v>406.32</v>
      </c>
      <c r="S8" s="54">
        <f t="shared" si="4"/>
        <v>189.6705</v>
      </c>
      <c r="T8" s="129" t="s">
        <v>131</v>
      </c>
      <c r="U8" s="130">
        <v>1712</v>
      </c>
      <c r="V8" s="55">
        <f t="shared" si="5"/>
        <v>595.9905</v>
      </c>
      <c r="W8" s="129"/>
      <c r="X8" s="130"/>
      <c r="Y8" s="55"/>
      <c r="Z8" s="55">
        <f t="shared" si="6"/>
        <v>7464.1205</v>
      </c>
      <c r="AA8" s="129" t="s">
        <v>133</v>
      </c>
      <c r="AB8" s="130">
        <v>1431</v>
      </c>
      <c r="AC8" s="55">
        <f t="shared" si="1"/>
        <v>537.39975000000004</v>
      </c>
      <c r="AD8" s="129" t="s">
        <v>133</v>
      </c>
      <c r="AE8" s="131" t="s">
        <v>134</v>
      </c>
      <c r="AF8" s="54">
        <v>1542</v>
      </c>
      <c r="AG8" s="129" t="s">
        <v>133</v>
      </c>
      <c r="AH8" s="131" t="s">
        <v>135</v>
      </c>
      <c r="AI8" s="54">
        <f t="shared" si="7"/>
        <v>1047.1500000000001</v>
      </c>
      <c r="AJ8" s="129" t="s">
        <v>133</v>
      </c>
      <c r="AK8" s="131" t="s">
        <v>136</v>
      </c>
      <c r="AL8" s="54">
        <f>(K8*1%)</f>
        <v>63.223500000000008</v>
      </c>
      <c r="AM8" s="129" t="s">
        <v>133</v>
      </c>
      <c r="AN8" s="131" t="s">
        <v>137</v>
      </c>
      <c r="AO8" s="54">
        <v>0</v>
      </c>
      <c r="AP8" s="129" t="s">
        <v>133</v>
      </c>
      <c r="AQ8" s="131" t="s">
        <v>138</v>
      </c>
      <c r="AR8" s="54">
        <v>0</v>
      </c>
      <c r="AS8" s="55">
        <f t="shared" si="8"/>
        <v>3189.7732500000002</v>
      </c>
      <c r="AT8" s="96">
        <f t="shared" si="2"/>
        <v>4274.3472499999998</v>
      </c>
      <c r="AU8" s="102"/>
      <c r="AV8" s="98"/>
      <c r="AW8" s="99">
        <f t="shared" si="9"/>
        <v>15</v>
      </c>
      <c r="AX8" s="99">
        <f t="shared" si="10"/>
        <v>7464.1205</v>
      </c>
      <c r="AY8" s="100">
        <f>IFERROR(+AX8/AW8,0)*AW8</f>
        <v>7464.1205</v>
      </c>
      <c r="AZ8" s="100">
        <f>IFERROR(+LOOKUP(AY8,[4]TARIFAS!$A$4:$B$11,[4]TARIFAS!$A$4:$A$11),0)</f>
        <v>5081.41</v>
      </c>
      <c r="BA8" s="100">
        <f t="shared" si="12"/>
        <v>2382.7105000000001</v>
      </c>
      <c r="BB8" s="100">
        <f>IFERROR(+LOOKUP(AY8,[4]TARIFAS!$A$4:$B$11,[4]TARIFAS!$D$4:$D$11),0)</f>
        <v>21.36</v>
      </c>
      <c r="BC8" s="100">
        <f t="shared" si="13"/>
        <v>508.94696280000005</v>
      </c>
      <c r="BD8" s="100">
        <f>IFERROR(+LOOKUP(AY8,[4]TARIFAS!$A$4:$B$11,[4]TARIFAS!$C$4:$C$11),0)</f>
        <v>538.20000000000005</v>
      </c>
      <c r="BE8" s="100">
        <f t="shared" si="14"/>
        <v>1047.1500000000001</v>
      </c>
      <c r="BF8" s="100"/>
      <c r="BG8" s="100"/>
      <c r="BH8" s="100"/>
      <c r="BI8" s="99"/>
    </row>
    <row r="9" spans="1:62" s="57" customFormat="1" ht="30" customHeight="1" x14ac:dyDescent="0.25">
      <c r="A9" s="92" t="str">
        <f t="shared" si="3"/>
        <v>SEI 009</v>
      </c>
      <c r="B9" s="92" t="s">
        <v>128</v>
      </c>
      <c r="C9" s="101" t="s">
        <v>143</v>
      </c>
      <c r="D9" s="51" t="s">
        <v>28</v>
      </c>
      <c r="E9" s="51" t="s">
        <v>141</v>
      </c>
      <c r="F9" s="129" t="s">
        <v>131</v>
      </c>
      <c r="G9" s="129" t="s">
        <v>132</v>
      </c>
      <c r="H9" s="53">
        <v>15</v>
      </c>
      <c r="I9" s="53">
        <v>504.21533333333332</v>
      </c>
      <c r="J9" s="234" t="s">
        <v>250</v>
      </c>
      <c r="K9" s="53">
        <v>7563.23</v>
      </c>
      <c r="L9" s="129" t="s">
        <v>131</v>
      </c>
      <c r="M9" s="130">
        <v>1311</v>
      </c>
      <c r="N9" s="54">
        <v>161.9</v>
      </c>
      <c r="O9" s="129" t="s">
        <v>131</v>
      </c>
      <c r="P9" s="130">
        <v>1713</v>
      </c>
      <c r="Q9" s="53">
        <v>282.08999999999997</v>
      </c>
      <c r="R9" s="54">
        <v>418.44</v>
      </c>
      <c r="S9" s="54">
        <f t="shared" si="4"/>
        <v>226.89689999999999</v>
      </c>
      <c r="T9" s="129" t="s">
        <v>131</v>
      </c>
      <c r="U9" s="130">
        <v>1712</v>
      </c>
      <c r="V9" s="55">
        <f t="shared" si="5"/>
        <v>645.33690000000001</v>
      </c>
      <c r="W9" s="129"/>
      <c r="X9" s="130"/>
      <c r="Y9" s="55"/>
      <c r="Z9" s="55">
        <f t="shared" si="6"/>
        <v>8652.5568999999996</v>
      </c>
      <c r="AA9" s="129" t="s">
        <v>133</v>
      </c>
      <c r="AB9" s="130">
        <v>1431</v>
      </c>
      <c r="AC9" s="55">
        <f t="shared" si="1"/>
        <v>642.87455</v>
      </c>
      <c r="AD9" s="129" t="s">
        <v>133</v>
      </c>
      <c r="AE9" s="131" t="s">
        <v>134</v>
      </c>
      <c r="AF9" s="54">
        <v>0</v>
      </c>
      <c r="AG9" s="129" t="s">
        <v>133</v>
      </c>
      <c r="AH9" s="131" t="s">
        <v>135</v>
      </c>
      <c r="AI9" s="54">
        <f t="shared" si="7"/>
        <v>1301</v>
      </c>
      <c r="AJ9" s="129" t="s">
        <v>133</v>
      </c>
      <c r="AK9" s="131" t="s">
        <v>136</v>
      </c>
      <c r="AL9" s="54">
        <f>(K9*1%)</f>
        <v>75.632300000000001</v>
      </c>
      <c r="AM9" s="129" t="s">
        <v>133</v>
      </c>
      <c r="AN9" s="131" t="s">
        <v>137</v>
      </c>
      <c r="AO9" s="54">
        <v>0</v>
      </c>
      <c r="AP9" s="129" t="s">
        <v>133</v>
      </c>
      <c r="AQ9" s="131" t="s">
        <v>138</v>
      </c>
      <c r="AR9" s="54">
        <v>0</v>
      </c>
      <c r="AS9" s="55">
        <f t="shared" si="8"/>
        <v>2019.50685</v>
      </c>
      <c r="AT9" s="96">
        <f t="shared" si="2"/>
        <v>6633.0500499999998</v>
      </c>
      <c r="AU9" s="102"/>
      <c r="AV9" s="98"/>
      <c r="AW9" s="99">
        <f t="shared" si="9"/>
        <v>15</v>
      </c>
      <c r="AX9" s="99">
        <f t="shared" si="10"/>
        <v>8652.5568999999996</v>
      </c>
      <c r="AY9" s="100">
        <f>IFERROR(+AX9/AW9,0)*AW9</f>
        <v>8652.5568999999996</v>
      </c>
      <c r="AZ9" s="100">
        <f>IFERROR(+LOOKUP(AY9,[4]TARIFAS!$A$4:$B$11,[4]TARIFAS!$A$4:$A$11),0)</f>
        <v>5081.41</v>
      </c>
      <c r="BA9" s="100">
        <f t="shared" si="12"/>
        <v>3571.1468999999997</v>
      </c>
      <c r="BB9" s="100">
        <f>IFERROR(+LOOKUP(AY9,[4]TARIFAS!$A$4:$B$11,[4]TARIFAS!$D$4:$D$11),0)</f>
        <v>21.36</v>
      </c>
      <c r="BC9" s="100">
        <f t="shared" si="13"/>
        <v>762.79697783999984</v>
      </c>
      <c r="BD9" s="100">
        <f>IFERROR(+LOOKUP(AY9,[4]TARIFAS!$A$4:$B$11,[4]TARIFAS!$C$4:$C$11),0)</f>
        <v>538.20000000000005</v>
      </c>
      <c r="BE9" s="100">
        <f t="shared" si="14"/>
        <v>1301</v>
      </c>
      <c r="BF9" s="100"/>
      <c r="BG9" s="100"/>
      <c r="BH9" s="100"/>
      <c r="BI9" s="99"/>
    </row>
    <row r="10" spans="1:62" s="57" customFormat="1" ht="30" customHeight="1" x14ac:dyDescent="0.25">
      <c r="A10" s="92" t="str">
        <f t="shared" si="3"/>
        <v>SEI 010</v>
      </c>
      <c r="B10" s="92" t="s">
        <v>128</v>
      </c>
      <c r="C10" s="101" t="s">
        <v>144</v>
      </c>
      <c r="D10" s="51" t="s">
        <v>30</v>
      </c>
      <c r="E10" s="51" t="s">
        <v>130</v>
      </c>
      <c r="F10" s="129" t="s">
        <v>131</v>
      </c>
      <c r="G10" s="129" t="s">
        <v>132</v>
      </c>
      <c r="H10" s="53">
        <v>15</v>
      </c>
      <c r="I10" s="53">
        <v>421.49</v>
      </c>
      <c r="J10" s="234" t="s">
        <v>250</v>
      </c>
      <c r="K10" s="53">
        <v>6322.35</v>
      </c>
      <c r="L10" s="129" t="s">
        <v>131</v>
      </c>
      <c r="M10" s="130">
        <v>1311</v>
      </c>
      <c r="N10" s="54">
        <v>194.28</v>
      </c>
      <c r="O10" s="129" t="s">
        <v>131</v>
      </c>
      <c r="P10" s="130">
        <v>1713</v>
      </c>
      <c r="Q10" s="53">
        <v>351.5</v>
      </c>
      <c r="R10" s="54">
        <v>406.32</v>
      </c>
      <c r="S10" s="54">
        <f t="shared" si="4"/>
        <v>189.6705</v>
      </c>
      <c r="T10" s="129" t="s">
        <v>131</v>
      </c>
      <c r="U10" s="130">
        <v>1712</v>
      </c>
      <c r="V10" s="55">
        <f t="shared" si="5"/>
        <v>595.9905</v>
      </c>
      <c r="W10" s="129"/>
      <c r="X10" s="130"/>
      <c r="Y10" s="55"/>
      <c r="Z10" s="55">
        <f t="shared" si="6"/>
        <v>7464.1205</v>
      </c>
      <c r="AA10" s="129" t="s">
        <v>133</v>
      </c>
      <c r="AB10" s="130">
        <v>1431</v>
      </c>
      <c r="AC10" s="55">
        <f t="shared" si="1"/>
        <v>537.39975000000004</v>
      </c>
      <c r="AD10" s="129" t="s">
        <v>133</v>
      </c>
      <c r="AE10" s="131" t="s">
        <v>134</v>
      </c>
      <c r="AF10" s="54">
        <v>2108</v>
      </c>
      <c r="AG10" s="129" t="s">
        <v>133</v>
      </c>
      <c r="AH10" s="131" t="s">
        <v>135</v>
      </c>
      <c r="AI10" s="54">
        <f t="shared" si="7"/>
        <v>1047.1500000000001</v>
      </c>
      <c r="AJ10" s="129" t="s">
        <v>133</v>
      </c>
      <c r="AK10" s="131" t="s">
        <v>136</v>
      </c>
      <c r="AL10" s="54">
        <f>(K10*1%)</f>
        <v>63.223500000000008</v>
      </c>
      <c r="AM10" s="129" t="s">
        <v>133</v>
      </c>
      <c r="AN10" s="131" t="s">
        <v>137</v>
      </c>
      <c r="AO10" s="54">
        <v>0</v>
      </c>
      <c r="AP10" s="129" t="s">
        <v>133</v>
      </c>
      <c r="AQ10" s="131" t="s">
        <v>138</v>
      </c>
      <c r="AR10" s="54">
        <v>0</v>
      </c>
      <c r="AS10" s="55">
        <f t="shared" si="8"/>
        <v>3755.7732500000002</v>
      </c>
      <c r="AT10" s="96">
        <f t="shared" si="2"/>
        <v>3708.3472499999998</v>
      </c>
      <c r="AU10" s="102"/>
      <c r="AV10" s="98"/>
      <c r="AW10" s="99">
        <f t="shared" si="9"/>
        <v>15</v>
      </c>
      <c r="AX10" s="99">
        <f t="shared" si="10"/>
        <v>7464.1205</v>
      </c>
      <c r="AY10" s="100">
        <f>IFERROR(+AX10/AW10,0)*AW10</f>
        <v>7464.1205</v>
      </c>
      <c r="AZ10" s="100">
        <f>IFERROR(+LOOKUP(AY10,[4]TARIFAS!$A$4:$B$11,[4]TARIFAS!$A$4:$A$11),0)</f>
        <v>5081.41</v>
      </c>
      <c r="BA10" s="100">
        <f t="shared" si="12"/>
        <v>2382.7105000000001</v>
      </c>
      <c r="BB10" s="100">
        <f>IFERROR(+LOOKUP(AY10,[4]TARIFAS!$A$4:$B$11,[4]TARIFAS!$D$4:$D$11),0)</f>
        <v>21.36</v>
      </c>
      <c r="BC10" s="100">
        <f t="shared" si="13"/>
        <v>508.94696280000005</v>
      </c>
      <c r="BD10" s="100">
        <f>IFERROR(+LOOKUP(AY10,[4]TARIFAS!$A$4:$B$11,[4]TARIFAS!$C$4:$C$11),0)</f>
        <v>538.20000000000005</v>
      </c>
      <c r="BE10" s="100">
        <f t="shared" si="14"/>
        <v>1047.1500000000001</v>
      </c>
      <c r="BF10" s="100"/>
      <c r="BG10" s="100"/>
      <c r="BH10" s="100"/>
      <c r="BI10" s="99"/>
    </row>
    <row r="11" spans="1:62" s="57" customFormat="1" ht="30" customHeight="1" x14ac:dyDescent="0.25">
      <c r="A11" s="92" t="str">
        <f t="shared" si="3"/>
        <v>SEI 013</v>
      </c>
      <c r="B11" s="92" t="s">
        <v>128</v>
      </c>
      <c r="C11" s="101" t="s">
        <v>145</v>
      </c>
      <c r="D11" s="51" t="s">
        <v>33</v>
      </c>
      <c r="E11" s="51" t="s">
        <v>130</v>
      </c>
      <c r="F11" s="129" t="s">
        <v>131</v>
      </c>
      <c r="G11" s="129" t="s">
        <v>132</v>
      </c>
      <c r="H11" s="53">
        <v>15</v>
      </c>
      <c r="I11" s="53">
        <v>325.036</v>
      </c>
      <c r="J11" s="234" t="s">
        <v>251</v>
      </c>
      <c r="K11" s="53">
        <v>4875.54</v>
      </c>
      <c r="L11" s="129" t="s">
        <v>131</v>
      </c>
      <c r="M11" s="130">
        <v>1311</v>
      </c>
      <c r="N11" s="54">
        <v>226.66</v>
      </c>
      <c r="O11" s="129" t="s">
        <v>131</v>
      </c>
      <c r="P11" s="130">
        <v>1713</v>
      </c>
      <c r="Q11" s="53">
        <v>207.91</v>
      </c>
      <c r="R11" s="54">
        <v>371.02</v>
      </c>
      <c r="S11" s="54">
        <f t="shared" si="4"/>
        <v>146.2662</v>
      </c>
      <c r="T11" s="129" t="s">
        <v>131</v>
      </c>
      <c r="U11" s="130">
        <v>1712</v>
      </c>
      <c r="V11" s="55">
        <f t="shared" si="5"/>
        <v>517.28620000000001</v>
      </c>
      <c r="W11" s="129"/>
      <c r="X11" s="130"/>
      <c r="Y11" s="55"/>
      <c r="Z11" s="55">
        <f t="shared" si="6"/>
        <v>5827.3961999999992</v>
      </c>
      <c r="AA11" s="129" t="s">
        <v>133</v>
      </c>
      <c r="AB11" s="130">
        <v>1431</v>
      </c>
      <c r="AC11" s="55">
        <f t="shared" si="1"/>
        <v>414.42090000000002</v>
      </c>
      <c r="AD11" s="129" t="s">
        <v>133</v>
      </c>
      <c r="AE11" s="131" t="s">
        <v>134</v>
      </c>
      <c r="AF11" s="54">
        <v>0</v>
      </c>
      <c r="AG11" s="129" t="s">
        <v>133</v>
      </c>
      <c r="AH11" s="131" t="s">
        <v>135</v>
      </c>
      <c r="AI11" s="54">
        <f t="shared" si="7"/>
        <v>697.54</v>
      </c>
      <c r="AJ11" s="129" t="s">
        <v>133</v>
      </c>
      <c r="AK11" s="131" t="s">
        <v>136</v>
      </c>
      <c r="AL11" s="54">
        <v>0</v>
      </c>
      <c r="AM11" s="129" t="s">
        <v>133</v>
      </c>
      <c r="AN11" s="131" t="s">
        <v>137</v>
      </c>
      <c r="AO11" s="54">
        <v>0</v>
      </c>
      <c r="AP11" s="129" t="s">
        <v>133</v>
      </c>
      <c r="AQ11" s="131" t="s">
        <v>138</v>
      </c>
      <c r="AR11" s="54">
        <v>0</v>
      </c>
      <c r="AS11" s="55">
        <f t="shared" si="8"/>
        <v>1111.9609</v>
      </c>
      <c r="AT11" s="96">
        <f t="shared" si="2"/>
        <v>4715.4352999999992</v>
      </c>
      <c r="AU11" s="102"/>
      <c r="AV11" s="98"/>
      <c r="AW11" s="99">
        <f t="shared" si="9"/>
        <v>15</v>
      </c>
      <c r="AX11" s="99">
        <f t="shared" si="10"/>
        <v>5827.3961999999992</v>
      </c>
      <c r="AY11" s="100">
        <f t="shared" si="11"/>
        <v>5827.3961999999992</v>
      </c>
      <c r="AZ11" s="100">
        <f>IFERROR(+LOOKUP(AY11,[4]TARIFAS!$A$4:$B$11,[4]TARIFAS!$A$4:$A$11),0)</f>
        <v>5081.41</v>
      </c>
      <c r="BA11" s="100">
        <f t="shared" si="12"/>
        <v>745.98619999999937</v>
      </c>
      <c r="BB11" s="100">
        <f>IFERROR(+LOOKUP(AY11,[4]TARIFAS!$A$4:$B$11,[4]TARIFAS!$D$4:$D$11),0)</f>
        <v>21.36</v>
      </c>
      <c r="BC11" s="100">
        <f t="shared" si="13"/>
        <v>159.34265231999987</v>
      </c>
      <c r="BD11" s="100">
        <f>IFERROR(+LOOKUP(AY11,[4]TARIFAS!$A$4:$B$11,[4]TARIFAS!$C$4:$C$11),0)</f>
        <v>538.20000000000005</v>
      </c>
      <c r="BE11" s="100">
        <f t="shared" si="14"/>
        <v>697.54</v>
      </c>
      <c r="BF11" s="100"/>
      <c r="BG11" s="100"/>
      <c r="BH11" s="100"/>
      <c r="BI11" s="99"/>
    </row>
    <row r="12" spans="1:62" s="57" customFormat="1" ht="30" customHeight="1" x14ac:dyDescent="0.25">
      <c r="A12" s="92" t="str">
        <f t="shared" si="3"/>
        <v>SEI 016</v>
      </c>
      <c r="B12" s="92" t="s">
        <v>128</v>
      </c>
      <c r="C12" s="101" t="s">
        <v>146</v>
      </c>
      <c r="D12" s="51" t="s">
        <v>36</v>
      </c>
      <c r="E12" s="51" t="s">
        <v>130</v>
      </c>
      <c r="F12" s="129" t="s">
        <v>131</v>
      </c>
      <c r="G12" s="129" t="s">
        <v>132</v>
      </c>
      <c r="H12" s="53">
        <v>15</v>
      </c>
      <c r="I12" s="53">
        <v>325.036</v>
      </c>
      <c r="J12" s="234" t="s">
        <v>251</v>
      </c>
      <c r="K12" s="53">
        <v>4875.54</v>
      </c>
      <c r="L12" s="129" t="s">
        <v>131</v>
      </c>
      <c r="M12" s="130">
        <v>1311</v>
      </c>
      <c r="N12" s="54">
        <v>194.28</v>
      </c>
      <c r="O12" s="129" t="s">
        <v>131</v>
      </c>
      <c r="P12" s="130">
        <v>1713</v>
      </c>
      <c r="Q12" s="53">
        <v>207.91</v>
      </c>
      <c r="R12" s="54">
        <v>371.02</v>
      </c>
      <c r="S12" s="54">
        <f t="shared" si="4"/>
        <v>146.2662</v>
      </c>
      <c r="T12" s="129" t="s">
        <v>131</v>
      </c>
      <c r="U12" s="130">
        <v>1712</v>
      </c>
      <c r="V12" s="55">
        <f t="shared" si="5"/>
        <v>517.28620000000001</v>
      </c>
      <c r="W12" s="129"/>
      <c r="X12" s="130"/>
      <c r="Y12" s="55"/>
      <c r="Z12" s="55">
        <f t="shared" si="6"/>
        <v>5795.0162</v>
      </c>
      <c r="AA12" s="129" t="s">
        <v>133</v>
      </c>
      <c r="AB12" s="130">
        <v>1431</v>
      </c>
      <c r="AC12" s="55">
        <f t="shared" si="1"/>
        <v>414.42090000000002</v>
      </c>
      <c r="AD12" s="129" t="s">
        <v>133</v>
      </c>
      <c r="AE12" s="131" t="s">
        <v>134</v>
      </c>
      <c r="AF12" s="54">
        <v>0</v>
      </c>
      <c r="AG12" s="129" t="s">
        <v>133</v>
      </c>
      <c r="AH12" s="131" t="s">
        <v>135</v>
      </c>
      <c r="AI12" s="54">
        <f t="shared" si="7"/>
        <v>690.63</v>
      </c>
      <c r="AJ12" s="129" t="s">
        <v>133</v>
      </c>
      <c r="AK12" s="131" t="s">
        <v>136</v>
      </c>
      <c r="AL12" s="54">
        <v>0</v>
      </c>
      <c r="AM12" s="129" t="s">
        <v>133</v>
      </c>
      <c r="AN12" s="131" t="s">
        <v>137</v>
      </c>
      <c r="AO12" s="54">
        <v>0</v>
      </c>
      <c r="AP12" s="129" t="s">
        <v>133</v>
      </c>
      <c r="AQ12" s="131" t="s">
        <v>138</v>
      </c>
      <c r="AR12" s="54">
        <v>0</v>
      </c>
      <c r="AS12" s="55">
        <f t="shared" si="8"/>
        <v>1105.0509</v>
      </c>
      <c r="AT12" s="96">
        <f t="shared" si="2"/>
        <v>4689.9652999999998</v>
      </c>
      <c r="AU12" s="102"/>
      <c r="AV12" s="98"/>
      <c r="AW12" s="99">
        <f t="shared" si="9"/>
        <v>15</v>
      </c>
      <c r="AX12" s="99">
        <f t="shared" si="10"/>
        <v>5795.0162</v>
      </c>
      <c r="AY12" s="100">
        <f t="shared" si="11"/>
        <v>5795.0162</v>
      </c>
      <c r="AZ12" s="100">
        <f>IFERROR(+LOOKUP(AY12,[4]TARIFAS!$A$4:$B$11,[4]TARIFAS!$A$4:$A$11),0)</f>
        <v>5081.41</v>
      </c>
      <c r="BA12" s="100">
        <f t="shared" si="12"/>
        <v>713.60620000000017</v>
      </c>
      <c r="BB12" s="100">
        <f>IFERROR(+LOOKUP(AY12,[4]TARIFAS!$A$4:$B$11,[4]TARIFAS!$D$4:$D$11),0)</f>
        <v>21.36</v>
      </c>
      <c r="BC12" s="100">
        <f t="shared" si="13"/>
        <v>152.42628432000004</v>
      </c>
      <c r="BD12" s="100">
        <f>IFERROR(+LOOKUP(AY12,[4]TARIFAS!$A$4:$B$11,[4]TARIFAS!$C$4:$C$11),0)</f>
        <v>538.20000000000005</v>
      </c>
      <c r="BE12" s="100">
        <f t="shared" si="14"/>
        <v>690.63</v>
      </c>
      <c r="BF12" s="100"/>
      <c r="BG12" s="100"/>
      <c r="BH12" s="100"/>
      <c r="BI12" s="99"/>
    </row>
    <row r="13" spans="1:62" s="57" customFormat="1" ht="30" customHeight="1" x14ac:dyDescent="0.25">
      <c r="A13" s="92" t="str">
        <f t="shared" si="3"/>
        <v>SEI 017</v>
      </c>
      <c r="B13" s="92" t="s">
        <v>128</v>
      </c>
      <c r="C13" s="101" t="s">
        <v>147</v>
      </c>
      <c r="D13" s="51" t="s">
        <v>38</v>
      </c>
      <c r="E13" s="51" t="s">
        <v>130</v>
      </c>
      <c r="F13" s="129" t="s">
        <v>131</v>
      </c>
      <c r="G13" s="129" t="s">
        <v>132</v>
      </c>
      <c r="H13" s="53">
        <v>15</v>
      </c>
      <c r="I13" s="53">
        <v>421.49</v>
      </c>
      <c r="J13" s="234" t="s">
        <v>251</v>
      </c>
      <c r="K13" s="53">
        <v>6322.35</v>
      </c>
      <c r="L13" s="129" t="s">
        <v>131</v>
      </c>
      <c r="M13" s="130">
        <v>1311</v>
      </c>
      <c r="N13" s="54">
        <v>226.66</v>
      </c>
      <c r="O13" s="129" t="s">
        <v>131</v>
      </c>
      <c r="P13" s="130">
        <v>1713</v>
      </c>
      <c r="Q13" s="53">
        <v>351.5</v>
      </c>
      <c r="R13" s="54">
        <v>406.32</v>
      </c>
      <c r="S13" s="54">
        <f t="shared" si="4"/>
        <v>189.6705</v>
      </c>
      <c r="T13" s="129" t="s">
        <v>131</v>
      </c>
      <c r="U13" s="130">
        <v>1712</v>
      </c>
      <c r="V13" s="55">
        <f t="shared" si="5"/>
        <v>595.9905</v>
      </c>
      <c r="W13" s="129"/>
      <c r="X13" s="130"/>
      <c r="Y13" s="55"/>
      <c r="Z13" s="55">
        <f t="shared" si="6"/>
        <v>7496.5005000000001</v>
      </c>
      <c r="AA13" s="129" t="s">
        <v>133</v>
      </c>
      <c r="AB13" s="130">
        <v>1431</v>
      </c>
      <c r="AC13" s="55">
        <f t="shared" si="1"/>
        <v>537.39975000000004</v>
      </c>
      <c r="AD13" s="129" t="s">
        <v>133</v>
      </c>
      <c r="AE13" s="131" t="s">
        <v>134</v>
      </c>
      <c r="AF13" s="54">
        <v>1378.15</v>
      </c>
      <c r="AG13" s="129" t="s">
        <v>133</v>
      </c>
      <c r="AH13" s="131" t="s">
        <v>135</v>
      </c>
      <c r="AI13" s="54">
        <f t="shared" si="7"/>
        <v>1054.06</v>
      </c>
      <c r="AJ13" s="129" t="s">
        <v>133</v>
      </c>
      <c r="AK13" s="131" t="s">
        <v>136</v>
      </c>
      <c r="AL13" s="54">
        <v>0</v>
      </c>
      <c r="AM13" s="129" t="s">
        <v>133</v>
      </c>
      <c r="AN13" s="131" t="s">
        <v>137</v>
      </c>
      <c r="AO13" s="54">
        <v>0</v>
      </c>
      <c r="AP13" s="129" t="s">
        <v>133</v>
      </c>
      <c r="AQ13" s="131" t="s">
        <v>138</v>
      </c>
      <c r="AR13" s="54">
        <v>0</v>
      </c>
      <c r="AS13" s="55">
        <f t="shared" si="8"/>
        <v>2969.6097500000001</v>
      </c>
      <c r="AT13" s="96">
        <f t="shared" si="2"/>
        <v>4526.8907500000005</v>
      </c>
      <c r="AU13" s="102"/>
      <c r="AV13" s="98"/>
      <c r="AW13" s="99">
        <f t="shared" si="9"/>
        <v>15</v>
      </c>
      <c r="AX13" s="99">
        <f t="shared" si="10"/>
        <v>7496.5005000000001</v>
      </c>
      <c r="AY13" s="100">
        <f t="shared" si="11"/>
        <v>7496.5005000000001</v>
      </c>
      <c r="AZ13" s="100">
        <f>IFERROR(+LOOKUP(AY13,[4]TARIFAS!$A$4:$B$11,[4]TARIFAS!$A$4:$A$11),0)</f>
        <v>5081.41</v>
      </c>
      <c r="BA13" s="100">
        <f t="shared" si="12"/>
        <v>2415.0905000000002</v>
      </c>
      <c r="BB13" s="100">
        <f>IFERROR(+LOOKUP(AY13,[4]TARIFAS!$A$4:$B$11,[4]TARIFAS!$D$4:$D$11),0)</f>
        <v>21.36</v>
      </c>
      <c r="BC13" s="100">
        <f t="shared" si="13"/>
        <v>515.86333080000009</v>
      </c>
      <c r="BD13" s="100">
        <f>IFERROR(+LOOKUP(AY13,[4]TARIFAS!$A$4:$B$11,[4]TARIFAS!$C$4:$C$11),0)</f>
        <v>538.20000000000005</v>
      </c>
      <c r="BE13" s="100">
        <f t="shared" si="14"/>
        <v>1054.06</v>
      </c>
      <c r="BF13" s="100"/>
      <c r="BG13" s="100"/>
      <c r="BH13" s="100"/>
      <c r="BI13" s="99"/>
    </row>
    <row r="14" spans="1:62" s="57" customFormat="1" ht="30" customHeight="1" x14ac:dyDescent="0.25">
      <c r="A14" s="92" t="str">
        <f t="shared" si="3"/>
        <v>SEI 030</v>
      </c>
      <c r="B14" s="92" t="s">
        <v>128</v>
      </c>
      <c r="C14" s="101" t="s">
        <v>148</v>
      </c>
      <c r="D14" s="51" t="s">
        <v>40</v>
      </c>
      <c r="E14" s="51" t="s">
        <v>149</v>
      </c>
      <c r="F14" s="129" t="s">
        <v>131</v>
      </c>
      <c r="G14" s="129" t="s">
        <v>132</v>
      </c>
      <c r="H14" s="53">
        <v>15</v>
      </c>
      <c r="I14" s="53">
        <v>1029.4333333333334</v>
      </c>
      <c r="J14" s="234" t="s">
        <v>250</v>
      </c>
      <c r="K14" s="53">
        <v>15441.5</v>
      </c>
      <c r="L14" s="129" t="s">
        <v>131</v>
      </c>
      <c r="M14" s="130">
        <v>1311</v>
      </c>
      <c r="N14" s="54">
        <v>0</v>
      </c>
      <c r="O14" s="129" t="s">
        <v>131</v>
      </c>
      <c r="P14" s="130">
        <v>1713</v>
      </c>
      <c r="Q14" s="54">
        <v>566.5</v>
      </c>
      <c r="R14" s="54">
        <v>835.5</v>
      </c>
      <c r="S14" s="54">
        <f t="shared" si="4"/>
        <v>463.245</v>
      </c>
      <c r="T14" s="129" t="s">
        <v>131</v>
      </c>
      <c r="U14" s="130">
        <v>1712</v>
      </c>
      <c r="V14" s="55">
        <f t="shared" si="5"/>
        <v>1298.7449999999999</v>
      </c>
      <c r="W14" s="129"/>
      <c r="X14" s="130"/>
      <c r="Y14" s="55"/>
      <c r="Z14" s="55">
        <f t="shared" si="6"/>
        <v>17306.744999999999</v>
      </c>
      <c r="AA14" s="129" t="s">
        <v>133</v>
      </c>
      <c r="AB14" s="130">
        <v>1431</v>
      </c>
      <c r="AC14" s="55">
        <f t="shared" si="1"/>
        <v>1312.5275000000001</v>
      </c>
      <c r="AD14" s="129" t="s">
        <v>133</v>
      </c>
      <c r="AE14" s="131" t="s">
        <v>134</v>
      </c>
      <c r="AF14" s="54">
        <v>0</v>
      </c>
      <c r="AG14" s="129" t="s">
        <v>133</v>
      </c>
      <c r="AH14" s="131" t="s">
        <v>135</v>
      </c>
      <c r="AI14" s="54">
        <f t="shared" si="7"/>
        <v>3376.71</v>
      </c>
      <c r="AJ14" s="129" t="s">
        <v>133</v>
      </c>
      <c r="AK14" s="131" t="s">
        <v>136</v>
      </c>
      <c r="AL14" s="54">
        <v>0</v>
      </c>
      <c r="AM14" s="129" t="s">
        <v>133</v>
      </c>
      <c r="AN14" s="131" t="s">
        <v>137</v>
      </c>
      <c r="AO14" s="54">
        <v>0</v>
      </c>
      <c r="AP14" s="129" t="s">
        <v>133</v>
      </c>
      <c r="AQ14" s="131" t="s">
        <v>138</v>
      </c>
      <c r="AR14" s="54">
        <v>0</v>
      </c>
      <c r="AS14" s="55">
        <f t="shared" si="8"/>
        <v>4689.2375000000002</v>
      </c>
      <c r="AT14" s="96">
        <f t="shared" si="2"/>
        <v>12617.5075</v>
      </c>
      <c r="AU14" s="102"/>
      <c r="AV14" s="98"/>
      <c r="AW14" s="99">
        <f t="shared" si="9"/>
        <v>15</v>
      </c>
      <c r="AX14" s="99">
        <f t="shared" si="10"/>
        <v>17306.745000000003</v>
      </c>
      <c r="AY14" s="100">
        <f t="shared" si="11"/>
        <v>17306.745000000003</v>
      </c>
      <c r="AZ14" s="100">
        <f>IFERROR(+LOOKUP(AY14,[4]TARIFAS!$A$4:$B$11,[4]TARIFAS!$A$4:$A$11),0)</f>
        <v>16153.06</v>
      </c>
      <c r="BA14" s="100">
        <f t="shared" si="12"/>
        <v>1153.6850000000031</v>
      </c>
      <c r="BB14" s="100">
        <f>IFERROR(+LOOKUP(AY14,[4]TARIFAS!$A$4:$B$11,[4]TARIFAS!$D$4:$D$11),0)</f>
        <v>30</v>
      </c>
      <c r="BC14" s="100">
        <f t="shared" si="13"/>
        <v>346.10550000000092</v>
      </c>
      <c r="BD14" s="100">
        <f>IFERROR(+LOOKUP(AY14,[4]TARIFAS!$A$4:$B$11,[4]TARIFAS!$C$4:$C$11),0)</f>
        <v>3030.6</v>
      </c>
      <c r="BE14" s="100">
        <f t="shared" si="14"/>
        <v>3376.71</v>
      </c>
      <c r="BF14" s="100"/>
      <c r="BG14" s="100"/>
      <c r="BH14" s="100"/>
      <c r="BI14" s="99"/>
    </row>
    <row r="15" spans="1:62" s="57" customFormat="1" ht="30" customHeight="1" x14ac:dyDescent="0.25">
      <c r="A15" s="92" t="str">
        <f t="shared" si="3"/>
        <v>SEI 034</v>
      </c>
      <c r="B15" s="92" t="s">
        <v>128</v>
      </c>
      <c r="C15" s="101" t="s">
        <v>150</v>
      </c>
      <c r="D15" s="60" t="s">
        <v>43</v>
      </c>
      <c r="E15" s="51" t="s">
        <v>130</v>
      </c>
      <c r="F15" s="129" t="s">
        <v>131</v>
      </c>
      <c r="G15" s="129" t="s">
        <v>132</v>
      </c>
      <c r="H15" s="53">
        <v>15</v>
      </c>
      <c r="I15" s="53">
        <v>325.036</v>
      </c>
      <c r="J15" s="234" t="s">
        <v>250</v>
      </c>
      <c r="K15" s="53">
        <v>4875.54</v>
      </c>
      <c r="L15" s="129" t="s">
        <v>131</v>
      </c>
      <c r="M15" s="130">
        <v>1311</v>
      </c>
      <c r="N15" s="61">
        <v>97.14</v>
      </c>
      <c r="O15" s="129" t="s">
        <v>131</v>
      </c>
      <c r="P15" s="130">
        <v>1713</v>
      </c>
      <c r="Q15" s="103">
        <v>207.91</v>
      </c>
      <c r="R15" s="61">
        <v>371.02</v>
      </c>
      <c r="S15" s="54">
        <f t="shared" si="4"/>
        <v>146.2662</v>
      </c>
      <c r="T15" s="129" t="s">
        <v>131</v>
      </c>
      <c r="U15" s="130">
        <v>1712</v>
      </c>
      <c r="V15" s="55">
        <f t="shared" si="5"/>
        <v>517.28620000000001</v>
      </c>
      <c r="W15" s="129"/>
      <c r="X15" s="130"/>
      <c r="Y15" s="55"/>
      <c r="Z15" s="55">
        <f t="shared" si="6"/>
        <v>5697.8762000000006</v>
      </c>
      <c r="AA15" s="129" t="s">
        <v>133</v>
      </c>
      <c r="AB15" s="130">
        <v>1431</v>
      </c>
      <c r="AC15" s="55">
        <f t="shared" si="1"/>
        <v>414.42090000000002</v>
      </c>
      <c r="AD15" s="129" t="s">
        <v>133</v>
      </c>
      <c r="AE15" s="131" t="s">
        <v>134</v>
      </c>
      <c r="AF15" s="61">
        <v>0</v>
      </c>
      <c r="AG15" s="129" t="s">
        <v>133</v>
      </c>
      <c r="AH15" s="131" t="s">
        <v>135</v>
      </c>
      <c r="AI15" s="54">
        <f t="shared" si="7"/>
        <v>669.88</v>
      </c>
      <c r="AJ15" s="129" t="s">
        <v>133</v>
      </c>
      <c r="AK15" s="131" t="s">
        <v>136</v>
      </c>
      <c r="AL15" s="54">
        <f>(K15*1%)</f>
        <v>48.755400000000002</v>
      </c>
      <c r="AM15" s="129" t="s">
        <v>133</v>
      </c>
      <c r="AN15" s="131" t="s">
        <v>137</v>
      </c>
      <c r="AO15" s="61">
        <v>0</v>
      </c>
      <c r="AP15" s="129" t="s">
        <v>133</v>
      </c>
      <c r="AQ15" s="131" t="s">
        <v>138</v>
      </c>
      <c r="AR15" s="54">
        <v>0</v>
      </c>
      <c r="AS15" s="55">
        <f t="shared" si="8"/>
        <v>1133.0563</v>
      </c>
      <c r="AT15" s="96">
        <f t="shared" si="2"/>
        <v>4564.8199000000004</v>
      </c>
      <c r="AU15" s="104"/>
      <c r="AV15" s="98"/>
      <c r="AW15" s="99">
        <f t="shared" si="9"/>
        <v>15</v>
      </c>
      <c r="AX15" s="99">
        <f t="shared" si="10"/>
        <v>5697.8762000000006</v>
      </c>
      <c r="AY15" s="100">
        <f t="shared" si="11"/>
        <v>5697.8762000000006</v>
      </c>
      <c r="AZ15" s="100">
        <f>IFERROR(+LOOKUP(AY15,[4]TARIFAS!$A$4:$B$11,[4]TARIFAS!$A$4:$A$11),0)</f>
        <v>5081.41</v>
      </c>
      <c r="BA15" s="100">
        <f t="shared" si="12"/>
        <v>616.46620000000075</v>
      </c>
      <c r="BB15" s="100">
        <f>IFERROR(+LOOKUP(AY15,[4]TARIFAS!$A$4:$B$11,[4]TARIFAS!$D$4:$D$11),0)</f>
        <v>21.36</v>
      </c>
      <c r="BC15" s="100">
        <f t="shared" si="13"/>
        <v>131.67718032000016</v>
      </c>
      <c r="BD15" s="100">
        <f>IFERROR(+LOOKUP(AY15,[4]TARIFAS!$A$4:$B$11,[4]TARIFAS!$C$4:$C$11),0)</f>
        <v>538.20000000000005</v>
      </c>
      <c r="BE15" s="100">
        <f t="shared" si="14"/>
        <v>669.88</v>
      </c>
      <c r="BF15" s="100"/>
      <c r="BG15" s="100"/>
      <c r="BH15" s="100"/>
      <c r="BI15" s="99"/>
    </row>
    <row r="16" spans="1:62" s="57" customFormat="1" ht="30" customHeight="1" x14ac:dyDescent="0.25">
      <c r="A16" s="92" t="str">
        <f t="shared" si="3"/>
        <v>SEI 040</v>
      </c>
      <c r="B16" s="92" t="s">
        <v>128</v>
      </c>
      <c r="C16" s="101" t="s">
        <v>151</v>
      </c>
      <c r="D16" s="51" t="s">
        <v>46</v>
      </c>
      <c r="E16" s="51" t="s">
        <v>130</v>
      </c>
      <c r="F16" s="129" t="s">
        <v>131</v>
      </c>
      <c r="G16" s="129" t="s">
        <v>132</v>
      </c>
      <c r="H16" s="53">
        <v>15</v>
      </c>
      <c r="I16" s="53">
        <v>421.49</v>
      </c>
      <c r="J16" s="234" t="s">
        <v>250</v>
      </c>
      <c r="K16" s="53">
        <v>6322.35</v>
      </c>
      <c r="L16" s="129" t="s">
        <v>131</v>
      </c>
      <c r="M16" s="130">
        <v>1311</v>
      </c>
      <c r="N16" s="54">
        <v>97.14</v>
      </c>
      <c r="O16" s="129" t="s">
        <v>131</v>
      </c>
      <c r="P16" s="130">
        <v>1713</v>
      </c>
      <c r="Q16" s="53">
        <v>351.5</v>
      </c>
      <c r="R16" s="54">
        <v>406.32</v>
      </c>
      <c r="S16" s="54">
        <f t="shared" si="4"/>
        <v>189.6705</v>
      </c>
      <c r="T16" s="129" t="s">
        <v>131</v>
      </c>
      <c r="U16" s="130">
        <v>1712</v>
      </c>
      <c r="V16" s="55">
        <f t="shared" si="5"/>
        <v>595.9905</v>
      </c>
      <c r="W16" s="129"/>
      <c r="X16" s="130"/>
      <c r="Y16" s="55"/>
      <c r="Z16" s="55">
        <f t="shared" si="6"/>
        <v>7366.9805000000006</v>
      </c>
      <c r="AA16" s="129" t="s">
        <v>133</v>
      </c>
      <c r="AB16" s="130">
        <v>1431</v>
      </c>
      <c r="AC16" s="55">
        <f t="shared" si="1"/>
        <v>537.39975000000004</v>
      </c>
      <c r="AD16" s="129" t="s">
        <v>133</v>
      </c>
      <c r="AE16" s="131" t="s">
        <v>134</v>
      </c>
      <c r="AF16" s="54">
        <v>574</v>
      </c>
      <c r="AG16" s="129" t="s">
        <v>133</v>
      </c>
      <c r="AH16" s="131" t="s">
        <v>135</v>
      </c>
      <c r="AI16" s="54">
        <f t="shared" si="7"/>
        <v>1026.4000000000001</v>
      </c>
      <c r="AJ16" s="129" t="s">
        <v>133</v>
      </c>
      <c r="AK16" s="131" t="s">
        <v>136</v>
      </c>
      <c r="AL16" s="54">
        <f>(K16*1%)</f>
        <v>63.223500000000008</v>
      </c>
      <c r="AM16" s="129" t="s">
        <v>133</v>
      </c>
      <c r="AN16" s="131" t="s">
        <v>137</v>
      </c>
      <c r="AO16" s="54">
        <v>0</v>
      </c>
      <c r="AP16" s="129" t="s">
        <v>133</v>
      </c>
      <c r="AQ16" s="131" t="s">
        <v>138</v>
      </c>
      <c r="AR16" s="54">
        <v>0</v>
      </c>
      <c r="AS16" s="55">
        <f t="shared" si="8"/>
        <v>2201.0232500000002</v>
      </c>
      <c r="AT16" s="96">
        <f t="shared" si="2"/>
        <v>5165.9572500000004</v>
      </c>
      <c r="AU16" s="102"/>
      <c r="AV16" s="98"/>
      <c r="AW16" s="99">
        <f t="shared" si="9"/>
        <v>15</v>
      </c>
      <c r="AX16" s="99">
        <f t="shared" si="10"/>
        <v>7366.9805000000006</v>
      </c>
      <c r="AY16" s="100">
        <f t="shared" si="11"/>
        <v>7366.9805000000006</v>
      </c>
      <c r="AZ16" s="100">
        <f>IFERROR(+LOOKUP(AY16,[4]TARIFAS!$A$4:$B$11,[4]TARIFAS!$A$4:$A$11),0)</f>
        <v>5081.41</v>
      </c>
      <c r="BA16" s="100">
        <f t="shared" si="12"/>
        <v>2285.5705000000007</v>
      </c>
      <c r="BB16" s="100">
        <f>IFERROR(+LOOKUP(AY16,[4]TARIFAS!$A$4:$B$11,[4]TARIFAS!$D$4:$D$11),0)</f>
        <v>21.36</v>
      </c>
      <c r="BC16" s="100">
        <f t="shared" si="13"/>
        <v>488.19785880000018</v>
      </c>
      <c r="BD16" s="100">
        <f>IFERROR(+LOOKUP(AY16,[4]TARIFAS!$A$4:$B$11,[4]TARIFAS!$C$4:$C$11),0)</f>
        <v>538.20000000000005</v>
      </c>
      <c r="BE16" s="100">
        <f t="shared" si="14"/>
        <v>1026.4000000000001</v>
      </c>
      <c r="BF16" s="100"/>
      <c r="BG16" s="100"/>
      <c r="BH16" s="100"/>
      <c r="BI16" s="99"/>
    </row>
    <row r="17" spans="1:61" s="57" customFormat="1" ht="30" customHeight="1" x14ac:dyDescent="0.25">
      <c r="A17" s="92" t="str">
        <f t="shared" si="3"/>
        <v>SEI 048</v>
      </c>
      <c r="B17" s="92" t="s">
        <v>128</v>
      </c>
      <c r="C17" s="101" t="s">
        <v>152</v>
      </c>
      <c r="D17" s="52" t="s">
        <v>48</v>
      </c>
      <c r="E17" s="51" t="s">
        <v>130</v>
      </c>
      <c r="F17" s="129" t="s">
        <v>131</v>
      </c>
      <c r="G17" s="129" t="s">
        <v>132</v>
      </c>
      <c r="H17" s="53">
        <v>15</v>
      </c>
      <c r="I17" s="53">
        <v>421.49</v>
      </c>
      <c r="J17" s="234" t="s">
        <v>251</v>
      </c>
      <c r="K17" s="53">
        <v>6322.35</v>
      </c>
      <c r="L17" s="129" t="s">
        <v>131</v>
      </c>
      <c r="M17" s="130">
        <v>1311</v>
      </c>
      <c r="N17" s="54">
        <v>97.14</v>
      </c>
      <c r="O17" s="129" t="s">
        <v>131</v>
      </c>
      <c r="P17" s="130">
        <v>1713</v>
      </c>
      <c r="Q17" s="53">
        <v>351.5</v>
      </c>
      <c r="R17" s="54">
        <v>406.32</v>
      </c>
      <c r="S17" s="54">
        <f t="shared" si="4"/>
        <v>189.6705</v>
      </c>
      <c r="T17" s="129" t="s">
        <v>131</v>
      </c>
      <c r="U17" s="130">
        <v>1712</v>
      </c>
      <c r="V17" s="55">
        <f t="shared" si="5"/>
        <v>595.9905</v>
      </c>
      <c r="W17" s="129"/>
      <c r="X17" s="130"/>
      <c r="Y17" s="55"/>
      <c r="Z17" s="55">
        <f t="shared" si="6"/>
        <v>7366.9805000000006</v>
      </c>
      <c r="AA17" s="129" t="s">
        <v>133</v>
      </c>
      <c r="AB17" s="130">
        <v>1431</v>
      </c>
      <c r="AC17" s="55">
        <v>537.4</v>
      </c>
      <c r="AD17" s="129" t="s">
        <v>133</v>
      </c>
      <c r="AE17" s="131" t="s">
        <v>134</v>
      </c>
      <c r="AF17" s="54">
        <v>0</v>
      </c>
      <c r="AG17" s="129" t="s">
        <v>133</v>
      </c>
      <c r="AH17" s="131" t="s">
        <v>135</v>
      </c>
      <c r="AI17" s="54">
        <f t="shared" si="7"/>
        <v>1026.4000000000001</v>
      </c>
      <c r="AJ17" s="129" t="s">
        <v>133</v>
      </c>
      <c r="AK17" s="131" t="s">
        <v>136</v>
      </c>
      <c r="AL17" s="54">
        <f>(K17*1%)</f>
        <v>63.223500000000008</v>
      </c>
      <c r="AM17" s="129" t="s">
        <v>133</v>
      </c>
      <c r="AN17" s="131" t="s">
        <v>137</v>
      </c>
      <c r="AO17" s="54">
        <v>0</v>
      </c>
      <c r="AP17" s="129" t="s">
        <v>133</v>
      </c>
      <c r="AQ17" s="131" t="s">
        <v>138</v>
      </c>
      <c r="AR17" s="54">
        <v>0</v>
      </c>
      <c r="AS17" s="55">
        <f t="shared" si="8"/>
        <v>1627.0235000000002</v>
      </c>
      <c r="AT17" s="96">
        <f t="shared" si="2"/>
        <v>5739.9570000000003</v>
      </c>
      <c r="AU17" s="102"/>
      <c r="AV17" s="98"/>
      <c r="AW17" s="99">
        <f t="shared" si="9"/>
        <v>15</v>
      </c>
      <c r="AX17" s="99">
        <f t="shared" si="10"/>
        <v>7366.9805000000006</v>
      </c>
      <c r="AY17" s="100">
        <f t="shared" si="11"/>
        <v>7366.9805000000006</v>
      </c>
      <c r="AZ17" s="100">
        <f>IFERROR(+LOOKUP(AY17,[4]TARIFAS!$A$4:$B$11,[4]TARIFAS!$A$4:$A$11),0)</f>
        <v>5081.41</v>
      </c>
      <c r="BA17" s="100">
        <f t="shared" si="12"/>
        <v>2285.5705000000007</v>
      </c>
      <c r="BB17" s="100">
        <f>IFERROR(+LOOKUP(AY17,[4]TARIFAS!$A$4:$B$11,[4]TARIFAS!$D$4:$D$11),0)</f>
        <v>21.36</v>
      </c>
      <c r="BC17" s="100">
        <f t="shared" si="13"/>
        <v>488.19785880000018</v>
      </c>
      <c r="BD17" s="100">
        <f>IFERROR(+LOOKUP(AY17,[4]TARIFAS!$A$4:$B$11,[4]TARIFAS!$C$4:$C$11),0)</f>
        <v>538.20000000000005</v>
      </c>
      <c r="BE17" s="100">
        <f t="shared" si="14"/>
        <v>1026.4000000000001</v>
      </c>
      <c r="BF17" s="100"/>
      <c r="BG17" s="100"/>
      <c r="BH17" s="100"/>
      <c r="BI17" s="99"/>
    </row>
    <row r="18" spans="1:61" s="57" customFormat="1" ht="30" customHeight="1" x14ac:dyDescent="0.25">
      <c r="A18" s="92" t="str">
        <f t="shared" si="3"/>
        <v>SEI 050</v>
      </c>
      <c r="B18" s="92" t="s">
        <v>128</v>
      </c>
      <c r="C18" s="101" t="s">
        <v>153</v>
      </c>
      <c r="D18" s="52" t="s">
        <v>50</v>
      </c>
      <c r="E18" s="51" t="s">
        <v>149</v>
      </c>
      <c r="F18" s="129" t="s">
        <v>131</v>
      </c>
      <c r="G18" s="129" t="s">
        <v>132</v>
      </c>
      <c r="H18" s="53">
        <v>15</v>
      </c>
      <c r="I18" s="53">
        <v>1029.4333333333334</v>
      </c>
      <c r="J18" s="235" t="s">
        <v>251</v>
      </c>
      <c r="K18" s="53">
        <v>15441.5</v>
      </c>
      <c r="L18" s="129" t="s">
        <v>131</v>
      </c>
      <c r="M18" s="130">
        <v>1311</v>
      </c>
      <c r="N18" s="54">
        <v>97.14</v>
      </c>
      <c r="O18" s="129" t="s">
        <v>131</v>
      </c>
      <c r="P18" s="130">
        <v>1713</v>
      </c>
      <c r="Q18" s="53">
        <v>566.5</v>
      </c>
      <c r="R18" s="54">
        <v>835.5</v>
      </c>
      <c r="S18" s="54">
        <f t="shared" si="4"/>
        <v>463.245</v>
      </c>
      <c r="T18" s="129" t="s">
        <v>131</v>
      </c>
      <c r="U18" s="130">
        <v>1712</v>
      </c>
      <c r="V18" s="55">
        <f t="shared" si="5"/>
        <v>1298.7449999999999</v>
      </c>
      <c r="W18" s="129"/>
      <c r="X18" s="130"/>
      <c r="Y18" s="55"/>
      <c r="Z18" s="55">
        <f t="shared" si="6"/>
        <v>17403.884999999998</v>
      </c>
      <c r="AA18" s="129" t="s">
        <v>133</v>
      </c>
      <c r="AB18" s="130">
        <v>1431</v>
      </c>
      <c r="AC18" s="55">
        <f>(K18*8.5%)</f>
        <v>1312.5275000000001</v>
      </c>
      <c r="AD18" s="129" t="s">
        <v>133</v>
      </c>
      <c r="AE18" s="131" t="s">
        <v>134</v>
      </c>
      <c r="AF18" s="54">
        <v>3953.67</v>
      </c>
      <c r="AG18" s="129" t="s">
        <v>133</v>
      </c>
      <c r="AH18" s="131" t="s">
        <v>135</v>
      </c>
      <c r="AI18" s="54">
        <f t="shared" si="7"/>
        <v>3405.85</v>
      </c>
      <c r="AJ18" s="129" t="s">
        <v>133</v>
      </c>
      <c r="AK18" s="131" t="s">
        <v>136</v>
      </c>
      <c r="AL18" s="54">
        <v>0</v>
      </c>
      <c r="AM18" s="129" t="s">
        <v>133</v>
      </c>
      <c r="AN18" s="131" t="s">
        <v>137</v>
      </c>
      <c r="AO18" s="54">
        <v>0</v>
      </c>
      <c r="AP18" s="129" t="s">
        <v>133</v>
      </c>
      <c r="AQ18" s="131" t="s">
        <v>138</v>
      </c>
      <c r="AR18" s="54">
        <v>0</v>
      </c>
      <c r="AS18" s="55">
        <f t="shared" si="8"/>
        <v>8672.0475000000006</v>
      </c>
      <c r="AT18" s="96">
        <f t="shared" si="2"/>
        <v>8731.8374999999978</v>
      </c>
      <c r="AU18" s="102"/>
      <c r="AV18" s="98"/>
      <c r="AW18" s="99">
        <f t="shared" si="9"/>
        <v>15</v>
      </c>
      <c r="AX18" s="99">
        <f t="shared" si="10"/>
        <v>17403.885000000002</v>
      </c>
      <c r="AY18" s="100">
        <f t="shared" si="11"/>
        <v>17403.885000000002</v>
      </c>
      <c r="AZ18" s="100">
        <f>IFERROR(+LOOKUP(AY18,[4]TARIFAS!$A$4:$B$11,[4]TARIFAS!$A$4:$A$11),0)</f>
        <v>16153.06</v>
      </c>
      <c r="BA18" s="100">
        <f t="shared" si="12"/>
        <v>1250.8250000000025</v>
      </c>
      <c r="BB18" s="100">
        <f>IFERROR(+LOOKUP(AY18,[4]TARIFAS!$A$4:$B$11,[4]TARIFAS!$D$4:$D$11),0)</f>
        <v>30</v>
      </c>
      <c r="BC18" s="100">
        <f t="shared" si="13"/>
        <v>375.24750000000074</v>
      </c>
      <c r="BD18" s="100">
        <f>IFERROR(+LOOKUP(AY18,[4]TARIFAS!$A$4:$B$11,[4]TARIFAS!$C$4:$C$11),0)</f>
        <v>3030.6</v>
      </c>
      <c r="BE18" s="100">
        <f t="shared" si="14"/>
        <v>3405.85</v>
      </c>
      <c r="BF18" s="100"/>
      <c r="BG18" s="100"/>
      <c r="BH18" s="100"/>
      <c r="BI18" s="99"/>
    </row>
    <row r="19" spans="1:61" s="57" customFormat="1" ht="30" customHeight="1" x14ac:dyDescent="0.25">
      <c r="A19" s="92" t="str">
        <f t="shared" si="3"/>
        <v>SEI 053</v>
      </c>
      <c r="B19" s="92" t="s">
        <v>128</v>
      </c>
      <c r="C19" s="101" t="s">
        <v>154</v>
      </c>
      <c r="D19" s="51" t="s">
        <v>52</v>
      </c>
      <c r="E19" s="51" t="s">
        <v>141</v>
      </c>
      <c r="F19" s="129" t="s">
        <v>131</v>
      </c>
      <c r="G19" s="129" t="s">
        <v>132</v>
      </c>
      <c r="H19" s="53">
        <v>15</v>
      </c>
      <c r="I19" s="53">
        <v>504.21533333333332</v>
      </c>
      <c r="J19" s="234" t="s">
        <v>253</v>
      </c>
      <c r="K19" s="53">
        <v>7563.23</v>
      </c>
      <c r="L19" s="129" t="s">
        <v>131</v>
      </c>
      <c r="M19" s="130">
        <v>1311</v>
      </c>
      <c r="N19" s="54">
        <v>97.14</v>
      </c>
      <c r="O19" s="129" t="s">
        <v>131</v>
      </c>
      <c r="P19" s="130">
        <v>1713</v>
      </c>
      <c r="Q19" s="54">
        <v>282.08999999999997</v>
      </c>
      <c r="R19" s="54">
        <v>418.44</v>
      </c>
      <c r="S19" s="54">
        <f t="shared" si="4"/>
        <v>226.89689999999999</v>
      </c>
      <c r="T19" s="129" t="s">
        <v>131</v>
      </c>
      <c r="U19" s="130">
        <v>1712</v>
      </c>
      <c r="V19" s="55">
        <f t="shared" si="5"/>
        <v>645.33690000000001</v>
      </c>
      <c r="W19" s="129"/>
      <c r="X19" s="130"/>
      <c r="Y19" s="55"/>
      <c r="Z19" s="55">
        <f t="shared" si="6"/>
        <v>8587.7968999999994</v>
      </c>
      <c r="AA19" s="129" t="s">
        <v>133</v>
      </c>
      <c r="AB19" s="130">
        <v>1431</v>
      </c>
      <c r="AC19" s="55">
        <f>(K19*8.5%)</f>
        <v>642.87455</v>
      </c>
      <c r="AD19" s="129" t="s">
        <v>133</v>
      </c>
      <c r="AE19" s="131" t="s">
        <v>134</v>
      </c>
      <c r="AF19" s="54">
        <f>503.96+10.13+3529.12+151.2</f>
        <v>4194.41</v>
      </c>
      <c r="AG19" s="129" t="s">
        <v>133</v>
      </c>
      <c r="AH19" s="131" t="s">
        <v>135</v>
      </c>
      <c r="AI19" s="54">
        <f t="shared" si="7"/>
        <v>1287.1600000000001</v>
      </c>
      <c r="AJ19" s="129" t="s">
        <v>133</v>
      </c>
      <c r="AK19" s="131" t="s">
        <v>136</v>
      </c>
      <c r="AL19" s="54">
        <f>(K19*1%)</f>
        <v>75.632300000000001</v>
      </c>
      <c r="AM19" s="129" t="s">
        <v>133</v>
      </c>
      <c r="AN19" s="131" t="s">
        <v>137</v>
      </c>
      <c r="AO19" s="54">
        <v>0</v>
      </c>
      <c r="AP19" s="129" t="s">
        <v>133</v>
      </c>
      <c r="AQ19" s="131" t="s">
        <v>138</v>
      </c>
      <c r="AR19" s="54">
        <v>0</v>
      </c>
      <c r="AS19" s="55">
        <f t="shared" si="8"/>
        <v>6200.0768500000004</v>
      </c>
      <c r="AT19" s="96">
        <f t="shared" si="2"/>
        <v>2387.720049999999</v>
      </c>
      <c r="AU19" s="102"/>
      <c r="AV19" s="98"/>
      <c r="AW19" s="99">
        <f t="shared" si="9"/>
        <v>15</v>
      </c>
      <c r="AX19" s="99">
        <f t="shared" si="10"/>
        <v>8587.7968999999994</v>
      </c>
      <c r="AY19" s="100">
        <f t="shared" si="11"/>
        <v>8587.7968999999994</v>
      </c>
      <c r="AZ19" s="100">
        <f>IFERROR(+LOOKUP(AY19,[4]TARIFAS!$A$4:$B$11,[4]TARIFAS!$A$4:$A$11),0)</f>
        <v>5081.41</v>
      </c>
      <c r="BA19" s="100">
        <f t="shared" si="12"/>
        <v>3506.3868999999995</v>
      </c>
      <c r="BB19" s="100">
        <f>IFERROR(+LOOKUP(AY19,[4]TARIFAS!$A$4:$B$11,[4]TARIFAS!$D$4:$D$11),0)</f>
        <v>21.36</v>
      </c>
      <c r="BC19" s="100">
        <f t="shared" si="13"/>
        <v>748.96424183999989</v>
      </c>
      <c r="BD19" s="100">
        <f>IFERROR(+LOOKUP(AY19,[4]TARIFAS!$A$4:$B$11,[4]TARIFAS!$C$4:$C$11),0)</f>
        <v>538.20000000000005</v>
      </c>
      <c r="BE19" s="100">
        <f t="shared" si="14"/>
        <v>1287.1600000000001</v>
      </c>
      <c r="BF19" s="100"/>
      <c r="BG19" s="100"/>
      <c r="BH19" s="100"/>
      <c r="BI19" s="99"/>
    </row>
    <row r="20" spans="1:61" s="57" customFormat="1" ht="30" customHeight="1" x14ac:dyDescent="0.25">
      <c r="A20" s="92" t="str">
        <f t="shared" si="3"/>
        <v>SEI 056</v>
      </c>
      <c r="B20" s="92" t="s">
        <v>128</v>
      </c>
      <c r="C20" s="101" t="s">
        <v>155</v>
      </c>
      <c r="D20" s="51" t="s">
        <v>54</v>
      </c>
      <c r="E20" s="51" t="s">
        <v>130</v>
      </c>
      <c r="F20" s="129" t="s">
        <v>131</v>
      </c>
      <c r="G20" s="129" t="s">
        <v>132</v>
      </c>
      <c r="H20" s="53">
        <v>15</v>
      </c>
      <c r="I20" s="53">
        <v>421.49</v>
      </c>
      <c r="J20" s="234" t="s">
        <v>249</v>
      </c>
      <c r="K20" s="53">
        <v>6322.35</v>
      </c>
      <c r="L20" s="129" t="s">
        <v>131</v>
      </c>
      <c r="M20" s="130">
        <v>1311</v>
      </c>
      <c r="N20" s="54">
        <v>64.760000000000005</v>
      </c>
      <c r="O20" s="129" t="s">
        <v>131</v>
      </c>
      <c r="P20" s="130">
        <v>1713</v>
      </c>
      <c r="Q20" s="54">
        <v>351.5</v>
      </c>
      <c r="R20" s="54">
        <v>406.32</v>
      </c>
      <c r="S20" s="54">
        <f t="shared" si="4"/>
        <v>189.6705</v>
      </c>
      <c r="T20" s="129" t="s">
        <v>131</v>
      </c>
      <c r="U20" s="130">
        <v>1712</v>
      </c>
      <c r="V20" s="55">
        <f t="shared" si="5"/>
        <v>595.9905</v>
      </c>
      <c r="W20" s="129"/>
      <c r="X20" s="130"/>
      <c r="Y20" s="55"/>
      <c r="Z20" s="55">
        <f t="shared" si="6"/>
        <v>7334.6005000000005</v>
      </c>
      <c r="AA20" s="129" t="s">
        <v>133</v>
      </c>
      <c r="AB20" s="130">
        <v>1431</v>
      </c>
      <c r="AC20" s="55">
        <f>(K20*8.5%)</f>
        <v>537.39975000000004</v>
      </c>
      <c r="AD20" s="129" t="s">
        <v>133</v>
      </c>
      <c r="AE20" s="131" t="s">
        <v>134</v>
      </c>
      <c r="AF20" s="54">
        <v>315</v>
      </c>
      <c r="AG20" s="129" t="s">
        <v>133</v>
      </c>
      <c r="AH20" s="131" t="s">
        <v>135</v>
      </c>
      <c r="AI20" s="54">
        <f t="shared" si="7"/>
        <v>1019.48</v>
      </c>
      <c r="AJ20" s="129" t="s">
        <v>133</v>
      </c>
      <c r="AK20" s="131" t="s">
        <v>136</v>
      </c>
      <c r="AL20" s="54">
        <f>(K20*1%)</f>
        <v>63.223500000000008</v>
      </c>
      <c r="AM20" s="129" t="s">
        <v>133</v>
      </c>
      <c r="AN20" s="131" t="s">
        <v>137</v>
      </c>
      <c r="AO20" s="54">
        <v>0</v>
      </c>
      <c r="AP20" s="129" t="s">
        <v>133</v>
      </c>
      <c r="AQ20" s="131" t="s">
        <v>138</v>
      </c>
      <c r="AR20" s="54">
        <v>0</v>
      </c>
      <c r="AS20" s="55">
        <f t="shared" si="8"/>
        <v>1935.1032500000001</v>
      </c>
      <c r="AT20" s="96">
        <f t="shared" si="2"/>
        <v>5399.4972500000003</v>
      </c>
      <c r="AU20" s="102"/>
      <c r="AV20" s="98"/>
      <c r="AW20" s="99">
        <f t="shared" si="9"/>
        <v>15</v>
      </c>
      <c r="AX20" s="99">
        <f t="shared" si="10"/>
        <v>7334.6005000000005</v>
      </c>
      <c r="AY20" s="100">
        <f t="shared" si="11"/>
        <v>7334.6005000000005</v>
      </c>
      <c r="AZ20" s="100">
        <f>IFERROR(+LOOKUP(AY20,[4]TARIFAS!$A$4:$B$11,[4]TARIFAS!$A$4:$A$11),0)</f>
        <v>5081.41</v>
      </c>
      <c r="BA20" s="100">
        <f t="shared" si="12"/>
        <v>2253.1905000000006</v>
      </c>
      <c r="BB20" s="100">
        <f>IFERROR(+LOOKUP(AY20,[4]TARIFAS!$A$4:$B$11,[4]TARIFAS!$D$4:$D$11),0)</f>
        <v>21.36</v>
      </c>
      <c r="BC20" s="100">
        <f t="shared" si="13"/>
        <v>481.28149080000009</v>
      </c>
      <c r="BD20" s="100">
        <f>IFERROR(+LOOKUP(AY20,[4]TARIFAS!$A$4:$B$11,[4]TARIFAS!$C$4:$C$11),0)</f>
        <v>538.20000000000005</v>
      </c>
      <c r="BE20" s="100">
        <f t="shared" si="14"/>
        <v>1019.48</v>
      </c>
      <c r="BF20" s="100"/>
      <c r="BG20" s="100"/>
      <c r="BH20" s="100"/>
      <c r="BI20" s="99"/>
    </row>
    <row r="21" spans="1:61" s="57" customFormat="1" ht="30" customHeight="1" x14ac:dyDescent="0.25">
      <c r="A21" s="92" t="str">
        <f t="shared" si="3"/>
        <v>SEI 061</v>
      </c>
      <c r="B21" s="92" t="s">
        <v>128</v>
      </c>
      <c r="C21" s="101" t="s">
        <v>156</v>
      </c>
      <c r="D21" s="51" t="s">
        <v>58</v>
      </c>
      <c r="E21" s="51" t="s">
        <v>130</v>
      </c>
      <c r="F21" s="129" t="s">
        <v>131</v>
      </c>
      <c r="G21" s="129" t="s">
        <v>132</v>
      </c>
      <c r="H21" s="53">
        <v>15</v>
      </c>
      <c r="I21" s="53">
        <v>353.488</v>
      </c>
      <c r="J21" s="236" t="s">
        <v>253</v>
      </c>
      <c r="K21" s="53">
        <v>5302.32</v>
      </c>
      <c r="L21" s="129" t="s">
        <v>131</v>
      </c>
      <c r="M21" s="130">
        <v>1311</v>
      </c>
      <c r="N21" s="54">
        <v>64.760000000000005</v>
      </c>
      <c r="O21" s="129" t="s">
        <v>131</v>
      </c>
      <c r="P21" s="130">
        <v>1713</v>
      </c>
      <c r="Q21" s="54">
        <v>211.44</v>
      </c>
      <c r="R21" s="54">
        <v>378.6</v>
      </c>
      <c r="S21" s="54">
        <f t="shared" si="4"/>
        <v>159.06959999999998</v>
      </c>
      <c r="T21" s="129" t="s">
        <v>131</v>
      </c>
      <c r="U21" s="130">
        <v>1712</v>
      </c>
      <c r="V21" s="55">
        <f t="shared" si="5"/>
        <v>537.66959999999995</v>
      </c>
      <c r="W21" s="129"/>
      <c r="X21" s="130"/>
      <c r="Y21" s="55"/>
      <c r="Z21" s="55">
        <f t="shared" si="6"/>
        <v>6116.1895999999997</v>
      </c>
      <c r="AA21" s="129" t="s">
        <v>133</v>
      </c>
      <c r="AB21" s="130">
        <v>1431</v>
      </c>
      <c r="AC21" s="55">
        <v>450.7</v>
      </c>
      <c r="AD21" s="129" t="s">
        <v>133</v>
      </c>
      <c r="AE21" s="131" t="s">
        <v>134</v>
      </c>
      <c r="AF21" s="54">
        <v>0</v>
      </c>
      <c r="AG21" s="129" t="s">
        <v>133</v>
      </c>
      <c r="AH21" s="131" t="s">
        <v>135</v>
      </c>
      <c r="AI21" s="54">
        <f t="shared" si="7"/>
        <v>759.23</v>
      </c>
      <c r="AJ21" s="129" t="s">
        <v>133</v>
      </c>
      <c r="AK21" s="131" t="s">
        <v>136</v>
      </c>
      <c r="AL21" s="54">
        <f>(K21*1%)</f>
        <v>53.023199999999996</v>
      </c>
      <c r="AM21" s="129" t="s">
        <v>133</v>
      </c>
      <c r="AN21" s="131" t="s">
        <v>137</v>
      </c>
      <c r="AO21" s="54">
        <v>0</v>
      </c>
      <c r="AP21" s="129" t="s">
        <v>133</v>
      </c>
      <c r="AQ21" s="131" t="s">
        <v>138</v>
      </c>
      <c r="AR21" s="54">
        <v>0</v>
      </c>
      <c r="AS21" s="55">
        <f t="shared" si="8"/>
        <v>1262.9532000000002</v>
      </c>
      <c r="AT21" s="96">
        <f t="shared" si="2"/>
        <v>4853.2363999999998</v>
      </c>
      <c r="AU21" s="102"/>
      <c r="AV21" s="98"/>
      <c r="AW21" s="99">
        <f t="shared" si="9"/>
        <v>15</v>
      </c>
      <c r="AX21" s="99">
        <f t="shared" si="10"/>
        <v>6116.1895999999997</v>
      </c>
      <c r="AY21" s="100">
        <f t="shared" si="11"/>
        <v>6116.1895999999997</v>
      </c>
      <c r="AZ21" s="100">
        <f>IFERROR(+LOOKUP(AY21,[4]TARIFAS!$A$4:$B$11,[4]TARIFAS!$A$4:$A$11),0)</f>
        <v>5081.41</v>
      </c>
      <c r="BA21" s="100">
        <f t="shared" si="12"/>
        <v>1034.7795999999998</v>
      </c>
      <c r="BB21" s="100">
        <f>IFERROR(+LOOKUP(AY21,[4]TARIFAS!$A$4:$B$11,[4]TARIFAS!$D$4:$D$11),0)</f>
        <v>21.36</v>
      </c>
      <c r="BC21" s="100">
        <f t="shared" si="13"/>
        <v>221.02892255999996</v>
      </c>
      <c r="BD21" s="100">
        <f>IFERROR(+LOOKUP(AY21,[4]TARIFAS!$A$4:$B$11,[4]TARIFAS!$C$4:$C$11),0)</f>
        <v>538.20000000000005</v>
      </c>
      <c r="BE21" s="100">
        <f t="shared" si="14"/>
        <v>759.23</v>
      </c>
      <c r="BF21" s="100"/>
      <c r="BG21" s="100"/>
      <c r="BH21" s="100"/>
      <c r="BI21" s="99"/>
    </row>
    <row r="22" spans="1:61" s="57" customFormat="1" ht="30" customHeight="1" x14ac:dyDescent="0.25">
      <c r="A22" s="92" t="str">
        <f t="shared" si="3"/>
        <v>SEI 062</v>
      </c>
      <c r="B22" s="92" t="s">
        <v>128</v>
      </c>
      <c r="C22" s="101" t="s">
        <v>157</v>
      </c>
      <c r="D22" s="60" t="s">
        <v>97</v>
      </c>
      <c r="E22" s="51" t="s">
        <v>130</v>
      </c>
      <c r="F22" s="129" t="s">
        <v>131</v>
      </c>
      <c r="G22" s="129" t="s">
        <v>132</v>
      </c>
      <c r="H22" s="53">
        <v>15</v>
      </c>
      <c r="I22" s="53">
        <v>421.49</v>
      </c>
      <c r="J22" s="236" t="s">
        <v>251</v>
      </c>
      <c r="K22" s="53">
        <v>6322.35</v>
      </c>
      <c r="L22" s="129" t="s">
        <v>131</v>
      </c>
      <c r="M22" s="130">
        <v>1311</v>
      </c>
      <c r="N22" s="61">
        <v>97.14</v>
      </c>
      <c r="O22" s="129" t="s">
        <v>131</v>
      </c>
      <c r="P22" s="130">
        <v>1713</v>
      </c>
      <c r="Q22" s="61">
        <v>351.5</v>
      </c>
      <c r="R22" s="61">
        <v>406.32</v>
      </c>
      <c r="S22" s="54">
        <f t="shared" si="4"/>
        <v>189.6705</v>
      </c>
      <c r="T22" s="129" t="s">
        <v>131</v>
      </c>
      <c r="U22" s="130">
        <v>1712</v>
      </c>
      <c r="V22" s="55">
        <f t="shared" si="5"/>
        <v>595.9905</v>
      </c>
      <c r="W22" s="129"/>
      <c r="X22" s="130"/>
      <c r="Y22" s="55"/>
      <c r="Z22" s="55">
        <f t="shared" si="6"/>
        <v>7366.9805000000006</v>
      </c>
      <c r="AA22" s="129" t="s">
        <v>133</v>
      </c>
      <c r="AB22" s="130">
        <v>1431</v>
      </c>
      <c r="AC22" s="55">
        <v>537.4</v>
      </c>
      <c r="AD22" s="129" t="s">
        <v>133</v>
      </c>
      <c r="AE22" s="131" t="s">
        <v>134</v>
      </c>
      <c r="AF22" s="61">
        <v>2106</v>
      </c>
      <c r="AG22" s="129" t="s">
        <v>133</v>
      </c>
      <c r="AH22" s="131" t="s">
        <v>135</v>
      </c>
      <c r="AI22" s="54">
        <f t="shared" si="7"/>
        <v>1026.4000000000001</v>
      </c>
      <c r="AJ22" s="129" t="s">
        <v>133</v>
      </c>
      <c r="AK22" s="131" t="s">
        <v>136</v>
      </c>
      <c r="AL22" s="54">
        <v>0</v>
      </c>
      <c r="AM22" s="129" t="s">
        <v>133</v>
      </c>
      <c r="AN22" s="131" t="s">
        <v>137</v>
      </c>
      <c r="AO22" s="61">
        <v>0</v>
      </c>
      <c r="AP22" s="129" t="s">
        <v>133</v>
      </c>
      <c r="AQ22" s="131" t="s">
        <v>138</v>
      </c>
      <c r="AR22" s="54">
        <v>0</v>
      </c>
      <c r="AS22" s="55">
        <f t="shared" si="8"/>
        <v>3669.8</v>
      </c>
      <c r="AT22" s="96">
        <f t="shared" si="2"/>
        <v>3697.1805000000004</v>
      </c>
      <c r="AU22" s="102"/>
      <c r="AV22" s="98"/>
      <c r="AW22" s="99">
        <f t="shared" si="9"/>
        <v>15</v>
      </c>
      <c r="AX22" s="99">
        <f t="shared" si="10"/>
        <v>7366.9805000000006</v>
      </c>
      <c r="AY22" s="100">
        <f t="shared" si="11"/>
        <v>7366.9805000000006</v>
      </c>
      <c r="AZ22" s="100">
        <f>IFERROR(+LOOKUP(AY22,[4]TARIFAS!$A$4:$B$11,[4]TARIFAS!$A$4:$A$11),0)</f>
        <v>5081.41</v>
      </c>
      <c r="BA22" s="100">
        <f t="shared" si="12"/>
        <v>2285.5705000000007</v>
      </c>
      <c r="BB22" s="100">
        <f>IFERROR(+LOOKUP(AY22,[4]TARIFAS!$A$4:$B$11,[4]TARIFAS!$D$4:$D$11),0)</f>
        <v>21.36</v>
      </c>
      <c r="BC22" s="100">
        <f t="shared" si="13"/>
        <v>488.19785880000018</v>
      </c>
      <c r="BD22" s="100">
        <f>IFERROR(+LOOKUP(AY22,[4]TARIFAS!$A$4:$B$11,[4]TARIFAS!$C$4:$C$11),0)</f>
        <v>538.20000000000005</v>
      </c>
      <c r="BE22" s="100">
        <f t="shared" si="14"/>
        <v>1026.4000000000001</v>
      </c>
      <c r="BF22" s="100"/>
      <c r="BG22" s="100"/>
      <c r="BH22" s="100"/>
      <c r="BI22" s="99"/>
    </row>
    <row r="23" spans="1:61" s="57" customFormat="1" ht="30" customHeight="1" x14ac:dyDescent="0.25">
      <c r="A23" s="92" t="str">
        <f t="shared" si="3"/>
        <v>SEI 063</v>
      </c>
      <c r="B23" s="92" t="s">
        <v>128</v>
      </c>
      <c r="C23" s="101" t="s">
        <v>158</v>
      </c>
      <c r="D23" s="60" t="s">
        <v>60</v>
      </c>
      <c r="E23" s="51" t="s">
        <v>130</v>
      </c>
      <c r="F23" s="129" t="s">
        <v>131</v>
      </c>
      <c r="G23" s="129" t="s">
        <v>132</v>
      </c>
      <c r="H23" s="53">
        <v>15</v>
      </c>
      <c r="I23" s="53">
        <v>421.49</v>
      </c>
      <c r="J23" s="236" t="s">
        <v>252</v>
      </c>
      <c r="K23" s="53">
        <v>6322.35</v>
      </c>
      <c r="L23" s="129" t="s">
        <v>131</v>
      </c>
      <c r="M23" s="130">
        <v>1311</v>
      </c>
      <c r="N23" s="61">
        <v>64.760000000000005</v>
      </c>
      <c r="O23" s="129" t="s">
        <v>131</v>
      </c>
      <c r="P23" s="130">
        <v>1713</v>
      </c>
      <c r="Q23" s="61">
        <v>351.5</v>
      </c>
      <c r="R23" s="61">
        <v>406.32</v>
      </c>
      <c r="S23" s="54">
        <f t="shared" si="4"/>
        <v>189.6705</v>
      </c>
      <c r="T23" s="129" t="s">
        <v>131</v>
      </c>
      <c r="U23" s="130">
        <v>1712</v>
      </c>
      <c r="V23" s="55">
        <f t="shared" si="5"/>
        <v>595.9905</v>
      </c>
      <c r="W23" s="129"/>
      <c r="X23" s="130"/>
      <c r="Y23" s="55"/>
      <c r="Z23" s="55">
        <f t="shared" si="6"/>
        <v>7334.6005000000005</v>
      </c>
      <c r="AA23" s="129" t="s">
        <v>133</v>
      </c>
      <c r="AB23" s="130">
        <v>1431</v>
      </c>
      <c r="AC23" s="55">
        <f t="shared" ref="AC23:AC33" si="15">(K23*8.5%)</f>
        <v>537.39975000000004</v>
      </c>
      <c r="AD23" s="129" t="s">
        <v>133</v>
      </c>
      <c r="AE23" s="131" t="s">
        <v>134</v>
      </c>
      <c r="AF23" s="61">
        <v>2108</v>
      </c>
      <c r="AG23" s="129" t="s">
        <v>133</v>
      </c>
      <c r="AH23" s="131" t="s">
        <v>135</v>
      </c>
      <c r="AI23" s="54">
        <f t="shared" si="7"/>
        <v>1019.48</v>
      </c>
      <c r="AJ23" s="129" t="s">
        <v>133</v>
      </c>
      <c r="AK23" s="131" t="s">
        <v>136</v>
      </c>
      <c r="AL23" s="54">
        <f t="shared" ref="AL23:AL29" si="16">(K23*1%)</f>
        <v>63.223500000000008</v>
      </c>
      <c r="AM23" s="129" t="s">
        <v>133</v>
      </c>
      <c r="AN23" s="131" t="s">
        <v>137</v>
      </c>
      <c r="AO23" s="61">
        <v>0</v>
      </c>
      <c r="AP23" s="129" t="s">
        <v>133</v>
      </c>
      <c r="AQ23" s="131" t="s">
        <v>138</v>
      </c>
      <c r="AR23" s="54">
        <v>0</v>
      </c>
      <c r="AS23" s="55">
        <f t="shared" si="8"/>
        <v>3728.1032500000001</v>
      </c>
      <c r="AT23" s="96">
        <f t="shared" si="2"/>
        <v>3606.4972500000003</v>
      </c>
      <c r="AU23" s="102"/>
      <c r="AV23" s="98"/>
      <c r="AW23" s="99">
        <f t="shared" si="9"/>
        <v>15</v>
      </c>
      <c r="AX23" s="99">
        <f t="shared" si="10"/>
        <v>7334.6005000000005</v>
      </c>
      <c r="AY23" s="100">
        <f t="shared" si="11"/>
        <v>7334.6005000000005</v>
      </c>
      <c r="AZ23" s="100">
        <f>IFERROR(+LOOKUP(AY23,[4]TARIFAS!$A$4:$B$11,[4]TARIFAS!$A$4:$A$11),0)</f>
        <v>5081.41</v>
      </c>
      <c r="BA23" s="100">
        <f t="shared" si="12"/>
        <v>2253.1905000000006</v>
      </c>
      <c r="BB23" s="100">
        <f>IFERROR(+LOOKUP(AY23,[4]TARIFAS!$A$4:$B$11,[4]TARIFAS!$D$4:$D$11),0)</f>
        <v>21.36</v>
      </c>
      <c r="BC23" s="100">
        <f t="shared" si="13"/>
        <v>481.28149080000009</v>
      </c>
      <c r="BD23" s="100">
        <f>IFERROR(+LOOKUP(AY23,[4]TARIFAS!$A$4:$B$11,[4]TARIFAS!$C$4:$C$11),0)</f>
        <v>538.20000000000005</v>
      </c>
      <c r="BE23" s="100">
        <f t="shared" si="14"/>
        <v>1019.48</v>
      </c>
      <c r="BF23" s="100"/>
      <c r="BG23" s="100"/>
      <c r="BH23" s="100"/>
      <c r="BI23" s="99"/>
    </row>
    <row r="24" spans="1:61" s="57" customFormat="1" ht="30" customHeight="1" x14ac:dyDescent="0.25">
      <c r="A24" s="92" t="str">
        <f t="shared" si="3"/>
        <v>SEI 067</v>
      </c>
      <c r="B24" s="92" t="s">
        <v>128</v>
      </c>
      <c r="C24" s="101" t="s">
        <v>159</v>
      </c>
      <c r="D24" s="60" t="s">
        <v>62</v>
      </c>
      <c r="E24" s="51" t="s">
        <v>130</v>
      </c>
      <c r="F24" s="129" t="s">
        <v>131</v>
      </c>
      <c r="G24" s="129" t="s">
        <v>132</v>
      </c>
      <c r="H24" s="53">
        <v>15</v>
      </c>
      <c r="I24" s="53">
        <v>421.49</v>
      </c>
      <c r="J24" s="236" t="s">
        <v>251</v>
      </c>
      <c r="K24" s="53">
        <v>6322.35</v>
      </c>
      <c r="L24" s="129" t="s">
        <v>131</v>
      </c>
      <c r="M24" s="130">
        <v>1311</v>
      </c>
      <c r="N24" s="61">
        <v>0</v>
      </c>
      <c r="O24" s="129" t="s">
        <v>131</v>
      </c>
      <c r="P24" s="130">
        <v>1713</v>
      </c>
      <c r="Q24" s="61">
        <v>351.5</v>
      </c>
      <c r="R24" s="61">
        <v>406.32</v>
      </c>
      <c r="S24" s="54">
        <f t="shared" si="4"/>
        <v>189.6705</v>
      </c>
      <c r="T24" s="129" t="s">
        <v>131</v>
      </c>
      <c r="U24" s="130">
        <v>1712</v>
      </c>
      <c r="V24" s="55">
        <f t="shared" si="5"/>
        <v>595.9905</v>
      </c>
      <c r="W24" s="129"/>
      <c r="X24" s="130"/>
      <c r="Y24" s="55"/>
      <c r="Z24" s="55">
        <f t="shared" si="6"/>
        <v>7269.8405000000002</v>
      </c>
      <c r="AA24" s="129" t="s">
        <v>133</v>
      </c>
      <c r="AB24" s="130">
        <v>1431</v>
      </c>
      <c r="AC24" s="55">
        <f t="shared" si="15"/>
        <v>537.39975000000004</v>
      </c>
      <c r="AD24" s="129" t="s">
        <v>133</v>
      </c>
      <c r="AE24" s="131" t="s">
        <v>134</v>
      </c>
      <c r="AF24" s="61">
        <v>0</v>
      </c>
      <c r="AG24" s="129" t="s">
        <v>133</v>
      </c>
      <c r="AH24" s="131" t="s">
        <v>135</v>
      </c>
      <c r="AI24" s="54">
        <f t="shared" si="7"/>
        <v>1005.65</v>
      </c>
      <c r="AJ24" s="129" t="s">
        <v>133</v>
      </c>
      <c r="AK24" s="131" t="s">
        <v>136</v>
      </c>
      <c r="AL24" s="54">
        <f t="shared" si="16"/>
        <v>63.223500000000008</v>
      </c>
      <c r="AM24" s="129" t="s">
        <v>133</v>
      </c>
      <c r="AN24" s="131" t="s">
        <v>137</v>
      </c>
      <c r="AO24" s="61">
        <v>0</v>
      </c>
      <c r="AP24" s="129" t="s">
        <v>133</v>
      </c>
      <c r="AQ24" s="131" t="s">
        <v>138</v>
      </c>
      <c r="AR24" s="54">
        <v>0</v>
      </c>
      <c r="AS24" s="55">
        <f t="shared" si="8"/>
        <v>1606.2732500000002</v>
      </c>
      <c r="AT24" s="96">
        <f t="shared" si="2"/>
        <v>5663.5672500000001</v>
      </c>
      <c r="AU24" s="102"/>
      <c r="AV24" s="98"/>
      <c r="AW24" s="99">
        <f t="shared" si="9"/>
        <v>15</v>
      </c>
      <c r="AX24" s="99">
        <f t="shared" si="10"/>
        <v>7269.8405000000002</v>
      </c>
      <c r="AY24" s="100">
        <f t="shared" si="11"/>
        <v>7269.8405000000002</v>
      </c>
      <c r="AZ24" s="100">
        <f>IFERROR(+LOOKUP(AY24,[4]TARIFAS!$A$4:$B$11,[4]TARIFAS!$A$4:$A$11),0)</f>
        <v>5081.41</v>
      </c>
      <c r="BA24" s="100">
        <f t="shared" si="12"/>
        <v>2188.4305000000004</v>
      </c>
      <c r="BB24" s="100">
        <f>IFERROR(+LOOKUP(AY24,[4]TARIFAS!$A$4:$B$11,[4]TARIFAS!$D$4:$D$11),0)</f>
        <v>21.36</v>
      </c>
      <c r="BC24" s="100">
        <f t="shared" si="13"/>
        <v>467.44875480000007</v>
      </c>
      <c r="BD24" s="100">
        <f>IFERROR(+LOOKUP(AY24,[4]TARIFAS!$A$4:$B$11,[4]TARIFAS!$C$4:$C$11),0)</f>
        <v>538.20000000000005</v>
      </c>
      <c r="BE24" s="100">
        <f t="shared" si="14"/>
        <v>1005.65</v>
      </c>
      <c r="BF24" s="100"/>
      <c r="BG24" s="100"/>
      <c r="BH24" s="100"/>
      <c r="BI24" s="99"/>
    </row>
    <row r="25" spans="1:61" s="57" customFormat="1" ht="30" customHeight="1" x14ac:dyDescent="0.25">
      <c r="A25" s="92" t="str">
        <f t="shared" si="3"/>
        <v>SEI 068</v>
      </c>
      <c r="B25" s="92" t="s">
        <v>128</v>
      </c>
      <c r="C25" s="101" t="s">
        <v>160</v>
      </c>
      <c r="D25" s="60" t="s">
        <v>64</v>
      </c>
      <c r="E25" s="51" t="s">
        <v>130</v>
      </c>
      <c r="F25" s="129" t="s">
        <v>131</v>
      </c>
      <c r="G25" s="129" t="s">
        <v>132</v>
      </c>
      <c r="H25" s="53">
        <v>15</v>
      </c>
      <c r="I25" s="53">
        <v>325.036</v>
      </c>
      <c r="J25" s="236" t="s">
        <v>253</v>
      </c>
      <c r="K25" s="53">
        <v>4875.54</v>
      </c>
      <c r="L25" s="129" t="s">
        <v>131</v>
      </c>
      <c r="M25" s="130">
        <v>1311</v>
      </c>
      <c r="N25" s="61">
        <v>0</v>
      </c>
      <c r="O25" s="129" t="s">
        <v>131</v>
      </c>
      <c r="P25" s="130">
        <v>1713</v>
      </c>
      <c r="Q25" s="61">
        <v>207.91</v>
      </c>
      <c r="R25" s="61">
        <v>371.02</v>
      </c>
      <c r="S25" s="54">
        <f t="shared" si="4"/>
        <v>146.2662</v>
      </c>
      <c r="T25" s="129" t="s">
        <v>131</v>
      </c>
      <c r="U25" s="130">
        <v>1712</v>
      </c>
      <c r="V25" s="55">
        <f t="shared" si="5"/>
        <v>517.28620000000001</v>
      </c>
      <c r="W25" s="129"/>
      <c r="X25" s="130"/>
      <c r="Y25" s="55"/>
      <c r="Z25" s="55">
        <f t="shared" si="6"/>
        <v>5600.7361999999994</v>
      </c>
      <c r="AA25" s="129" t="s">
        <v>133</v>
      </c>
      <c r="AB25" s="130">
        <v>1431</v>
      </c>
      <c r="AC25" s="55">
        <f t="shared" si="15"/>
        <v>414.42090000000002</v>
      </c>
      <c r="AD25" s="129" t="s">
        <v>133</v>
      </c>
      <c r="AE25" s="131" t="s">
        <v>134</v>
      </c>
      <c r="AF25" s="61">
        <v>0</v>
      </c>
      <c r="AG25" s="129" t="s">
        <v>133</v>
      </c>
      <c r="AH25" s="131" t="s">
        <v>135</v>
      </c>
      <c r="AI25" s="54">
        <f t="shared" si="7"/>
        <v>649.13</v>
      </c>
      <c r="AJ25" s="129" t="s">
        <v>133</v>
      </c>
      <c r="AK25" s="131" t="s">
        <v>136</v>
      </c>
      <c r="AL25" s="54">
        <f t="shared" si="16"/>
        <v>48.755400000000002</v>
      </c>
      <c r="AM25" s="129" t="s">
        <v>133</v>
      </c>
      <c r="AN25" s="131" t="s">
        <v>137</v>
      </c>
      <c r="AO25" s="61">
        <v>0</v>
      </c>
      <c r="AP25" s="129" t="s">
        <v>133</v>
      </c>
      <c r="AQ25" s="131" t="s">
        <v>138</v>
      </c>
      <c r="AR25" s="54">
        <v>0</v>
      </c>
      <c r="AS25" s="55">
        <f t="shared" si="8"/>
        <v>1112.3063</v>
      </c>
      <c r="AT25" s="96">
        <f t="shared" si="2"/>
        <v>4488.4298999999992</v>
      </c>
      <c r="AU25" s="102"/>
      <c r="AV25" s="98"/>
      <c r="AW25" s="99">
        <f t="shared" si="9"/>
        <v>15</v>
      </c>
      <c r="AX25" s="99">
        <f t="shared" si="10"/>
        <v>5600.7361999999994</v>
      </c>
      <c r="AY25" s="100">
        <f t="shared" si="11"/>
        <v>5600.7361999999994</v>
      </c>
      <c r="AZ25" s="100">
        <f>IFERROR(+LOOKUP(AY25,[4]TARIFAS!$A$4:$B$11,[4]TARIFAS!$A$4:$A$11),0)</f>
        <v>5081.41</v>
      </c>
      <c r="BA25" s="100">
        <f t="shared" si="12"/>
        <v>519.32619999999952</v>
      </c>
      <c r="BB25" s="100">
        <f>IFERROR(+LOOKUP(AY25,[4]TARIFAS!$A$4:$B$11,[4]TARIFAS!$D$4:$D$11),0)</f>
        <v>21.36</v>
      </c>
      <c r="BC25" s="100">
        <f t="shared" si="13"/>
        <v>110.92807631999989</v>
      </c>
      <c r="BD25" s="100">
        <f>IFERROR(+LOOKUP(AY25,[4]TARIFAS!$A$4:$B$11,[4]TARIFAS!$C$4:$C$11),0)</f>
        <v>538.20000000000005</v>
      </c>
      <c r="BE25" s="100">
        <f t="shared" si="14"/>
        <v>649.13</v>
      </c>
      <c r="BF25" s="100"/>
      <c r="BG25" s="100"/>
      <c r="BH25" s="100"/>
      <c r="BI25" s="99"/>
    </row>
    <row r="26" spans="1:61" s="57" customFormat="1" ht="30" customHeight="1" x14ac:dyDescent="0.25">
      <c r="A26" s="92" t="str">
        <f t="shared" si="3"/>
        <v>SEI 069</v>
      </c>
      <c r="B26" s="92" t="s">
        <v>128</v>
      </c>
      <c r="C26" s="101" t="s">
        <v>161</v>
      </c>
      <c r="D26" s="60" t="s">
        <v>66</v>
      </c>
      <c r="E26" s="51" t="s">
        <v>130</v>
      </c>
      <c r="F26" s="129" t="s">
        <v>131</v>
      </c>
      <c r="G26" s="129" t="s">
        <v>132</v>
      </c>
      <c r="H26" s="53">
        <v>15</v>
      </c>
      <c r="I26" s="53">
        <v>421.49</v>
      </c>
      <c r="J26" s="236" t="s">
        <v>252</v>
      </c>
      <c r="K26" s="53">
        <v>6322.35</v>
      </c>
      <c r="L26" s="129" t="s">
        <v>131</v>
      </c>
      <c r="M26" s="130">
        <v>1311</v>
      </c>
      <c r="N26" s="61">
        <v>0</v>
      </c>
      <c r="O26" s="129" t="s">
        <v>131</v>
      </c>
      <c r="P26" s="130">
        <v>1713</v>
      </c>
      <c r="Q26" s="61">
        <v>351.5</v>
      </c>
      <c r="R26" s="61">
        <v>406.32</v>
      </c>
      <c r="S26" s="54">
        <f t="shared" si="4"/>
        <v>189.6705</v>
      </c>
      <c r="T26" s="129" t="s">
        <v>131</v>
      </c>
      <c r="U26" s="130">
        <v>1712</v>
      </c>
      <c r="V26" s="55">
        <f t="shared" si="5"/>
        <v>595.9905</v>
      </c>
      <c r="W26" s="129"/>
      <c r="X26" s="130"/>
      <c r="Y26" s="55"/>
      <c r="Z26" s="55">
        <f t="shared" si="6"/>
        <v>7269.8405000000002</v>
      </c>
      <c r="AA26" s="129" t="s">
        <v>133</v>
      </c>
      <c r="AB26" s="130">
        <v>1431</v>
      </c>
      <c r="AC26" s="55">
        <f t="shared" si="15"/>
        <v>537.39975000000004</v>
      </c>
      <c r="AD26" s="129" t="s">
        <v>133</v>
      </c>
      <c r="AE26" s="131" t="s">
        <v>134</v>
      </c>
      <c r="AF26" s="61">
        <v>1687</v>
      </c>
      <c r="AG26" s="129" t="s">
        <v>133</v>
      </c>
      <c r="AH26" s="131" t="s">
        <v>135</v>
      </c>
      <c r="AI26" s="54">
        <f t="shared" si="7"/>
        <v>1005.65</v>
      </c>
      <c r="AJ26" s="129" t="s">
        <v>133</v>
      </c>
      <c r="AK26" s="131" t="s">
        <v>136</v>
      </c>
      <c r="AL26" s="54">
        <f t="shared" si="16"/>
        <v>63.223500000000008</v>
      </c>
      <c r="AM26" s="129" t="s">
        <v>133</v>
      </c>
      <c r="AN26" s="131" t="s">
        <v>137</v>
      </c>
      <c r="AO26" s="61">
        <v>0</v>
      </c>
      <c r="AP26" s="129" t="s">
        <v>133</v>
      </c>
      <c r="AQ26" s="131" t="s">
        <v>138</v>
      </c>
      <c r="AR26" s="54">
        <v>0</v>
      </c>
      <c r="AS26" s="55">
        <f t="shared" si="8"/>
        <v>3293.2732500000002</v>
      </c>
      <c r="AT26" s="96">
        <f t="shared" si="2"/>
        <v>3976.5672500000001</v>
      </c>
      <c r="AU26" s="102"/>
      <c r="AV26" s="98"/>
      <c r="AW26" s="99">
        <f t="shared" si="9"/>
        <v>15</v>
      </c>
      <c r="AX26" s="99">
        <f t="shared" si="10"/>
        <v>7269.8405000000002</v>
      </c>
      <c r="AY26" s="100">
        <f t="shared" si="11"/>
        <v>7269.8405000000002</v>
      </c>
      <c r="AZ26" s="100">
        <f>IFERROR(+LOOKUP(AY26,[4]TARIFAS!$A$4:$B$11,[4]TARIFAS!$A$4:$A$11),0)</f>
        <v>5081.41</v>
      </c>
      <c r="BA26" s="100">
        <f t="shared" si="12"/>
        <v>2188.4305000000004</v>
      </c>
      <c r="BB26" s="100">
        <f>IFERROR(+LOOKUP(AY26,[4]TARIFAS!$A$4:$B$11,[4]TARIFAS!$D$4:$D$11),0)</f>
        <v>21.36</v>
      </c>
      <c r="BC26" s="100">
        <f t="shared" si="13"/>
        <v>467.44875480000007</v>
      </c>
      <c r="BD26" s="100">
        <f>IFERROR(+LOOKUP(AY26,[4]TARIFAS!$A$4:$B$11,[4]TARIFAS!$C$4:$C$11),0)</f>
        <v>538.20000000000005</v>
      </c>
      <c r="BE26" s="100">
        <f t="shared" si="14"/>
        <v>1005.65</v>
      </c>
      <c r="BF26" s="100"/>
      <c r="BG26" s="100"/>
      <c r="BH26" s="100"/>
      <c r="BI26" s="99"/>
    </row>
    <row r="27" spans="1:61" s="57" customFormat="1" ht="30" customHeight="1" x14ac:dyDescent="0.25">
      <c r="A27" s="92" t="str">
        <f t="shared" si="3"/>
        <v>SEI 070</v>
      </c>
      <c r="B27" s="92" t="s">
        <v>128</v>
      </c>
      <c r="C27" s="101" t="s">
        <v>162</v>
      </c>
      <c r="D27" s="60" t="s">
        <v>68</v>
      </c>
      <c r="E27" s="51" t="s">
        <v>130</v>
      </c>
      <c r="F27" s="129" t="s">
        <v>131</v>
      </c>
      <c r="G27" s="129" t="s">
        <v>132</v>
      </c>
      <c r="H27" s="53">
        <v>15</v>
      </c>
      <c r="I27" s="53">
        <v>325.036</v>
      </c>
      <c r="J27" s="236" t="s">
        <v>251</v>
      </c>
      <c r="K27" s="53">
        <v>4875.54</v>
      </c>
      <c r="L27" s="129" t="s">
        <v>131</v>
      </c>
      <c r="M27" s="130">
        <v>1311</v>
      </c>
      <c r="N27" s="61">
        <v>0</v>
      </c>
      <c r="O27" s="129" t="s">
        <v>131</v>
      </c>
      <c r="P27" s="130">
        <v>1713</v>
      </c>
      <c r="Q27" s="61">
        <v>207.91</v>
      </c>
      <c r="R27" s="61">
        <v>371.02</v>
      </c>
      <c r="S27" s="54">
        <f t="shared" si="4"/>
        <v>146.2662</v>
      </c>
      <c r="T27" s="129" t="s">
        <v>131</v>
      </c>
      <c r="U27" s="130">
        <v>1712</v>
      </c>
      <c r="V27" s="55">
        <f t="shared" si="5"/>
        <v>517.28620000000001</v>
      </c>
      <c r="W27" s="129"/>
      <c r="X27" s="130"/>
      <c r="Y27" s="55"/>
      <c r="Z27" s="55">
        <f t="shared" si="6"/>
        <v>5600.7361999999994</v>
      </c>
      <c r="AA27" s="129" t="s">
        <v>133</v>
      </c>
      <c r="AB27" s="130">
        <v>1431</v>
      </c>
      <c r="AC27" s="55">
        <f t="shared" si="15"/>
        <v>414.42090000000002</v>
      </c>
      <c r="AD27" s="129" t="s">
        <v>133</v>
      </c>
      <c r="AE27" s="131" t="s">
        <v>134</v>
      </c>
      <c r="AF27" s="61">
        <v>0</v>
      </c>
      <c r="AG27" s="129" t="s">
        <v>133</v>
      </c>
      <c r="AH27" s="131" t="s">
        <v>135</v>
      </c>
      <c r="AI27" s="54">
        <f t="shared" si="7"/>
        <v>649.13</v>
      </c>
      <c r="AJ27" s="129" t="s">
        <v>133</v>
      </c>
      <c r="AK27" s="131" t="s">
        <v>136</v>
      </c>
      <c r="AL27" s="54">
        <f t="shared" si="16"/>
        <v>48.755400000000002</v>
      </c>
      <c r="AM27" s="129" t="s">
        <v>133</v>
      </c>
      <c r="AN27" s="131" t="s">
        <v>137</v>
      </c>
      <c r="AO27" s="61">
        <v>0</v>
      </c>
      <c r="AP27" s="129" t="s">
        <v>133</v>
      </c>
      <c r="AQ27" s="131" t="s">
        <v>138</v>
      </c>
      <c r="AR27" s="54">
        <v>0</v>
      </c>
      <c r="AS27" s="55">
        <f t="shared" si="8"/>
        <v>1112.3063</v>
      </c>
      <c r="AT27" s="96">
        <f t="shared" si="2"/>
        <v>4488.4298999999992</v>
      </c>
      <c r="AU27" s="102"/>
      <c r="AV27" s="98"/>
      <c r="AW27" s="99">
        <f t="shared" si="9"/>
        <v>15</v>
      </c>
      <c r="AX27" s="99">
        <f t="shared" si="10"/>
        <v>5600.7361999999994</v>
      </c>
      <c r="AY27" s="100">
        <f t="shared" si="11"/>
        <v>5600.7361999999994</v>
      </c>
      <c r="AZ27" s="100">
        <f>IFERROR(+LOOKUP(AY27,[4]TARIFAS!$A$4:$B$11,[4]TARIFAS!$A$4:$A$11),0)</f>
        <v>5081.41</v>
      </c>
      <c r="BA27" s="100">
        <f t="shared" si="12"/>
        <v>519.32619999999952</v>
      </c>
      <c r="BB27" s="100">
        <f>IFERROR(+LOOKUP(AY27,[4]TARIFAS!$A$4:$B$11,[4]TARIFAS!$D$4:$D$11),0)</f>
        <v>21.36</v>
      </c>
      <c r="BC27" s="100">
        <f t="shared" si="13"/>
        <v>110.92807631999989</v>
      </c>
      <c r="BD27" s="100">
        <f>IFERROR(+LOOKUP(AY27,[4]TARIFAS!$A$4:$B$11,[4]TARIFAS!$C$4:$C$11),0)</f>
        <v>538.20000000000005</v>
      </c>
      <c r="BE27" s="100">
        <f t="shared" si="14"/>
        <v>649.13</v>
      </c>
      <c r="BF27" s="100"/>
      <c r="BG27" s="100"/>
      <c r="BH27" s="100"/>
      <c r="BI27" s="99"/>
    </row>
    <row r="28" spans="1:61" s="57" customFormat="1" ht="30" customHeight="1" x14ac:dyDescent="0.25">
      <c r="A28" s="92" t="str">
        <f t="shared" si="3"/>
        <v>SEI 071</v>
      </c>
      <c r="B28" s="92" t="s">
        <v>128</v>
      </c>
      <c r="C28" s="101" t="s">
        <v>163</v>
      </c>
      <c r="D28" s="60" t="s">
        <v>164</v>
      </c>
      <c r="E28" s="51" t="s">
        <v>130</v>
      </c>
      <c r="F28" s="129" t="s">
        <v>131</v>
      </c>
      <c r="G28" s="129" t="s">
        <v>132</v>
      </c>
      <c r="H28" s="53">
        <v>15</v>
      </c>
      <c r="I28" s="53">
        <v>421.49</v>
      </c>
      <c r="J28" s="236" t="s">
        <v>250</v>
      </c>
      <c r="K28" s="53">
        <v>6322.35</v>
      </c>
      <c r="L28" s="129" t="s">
        <v>131</v>
      </c>
      <c r="M28" s="130">
        <v>1311</v>
      </c>
      <c r="N28" s="61">
        <v>0</v>
      </c>
      <c r="O28" s="129" t="s">
        <v>131</v>
      </c>
      <c r="P28" s="130">
        <v>1713</v>
      </c>
      <c r="Q28" s="61">
        <v>351.5</v>
      </c>
      <c r="R28" s="61">
        <v>406.32</v>
      </c>
      <c r="S28" s="54">
        <f t="shared" si="4"/>
        <v>189.6705</v>
      </c>
      <c r="T28" s="129" t="s">
        <v>131</v>
      </c>
      <c r="U28" s="130">
        <v>1712</v>
      </c>
      <c r="V28" s="55">
        <f t="shared" si="5"/>
        <v>595.9905</v>
      </c>
      <c r="W28" s="129"/>
      <c r="X28" s="130"/>
      <c r="Y28" s="55"/>
      <c r="Z28" s="55">
        <f t="shared" si="6"/>
        <v>7269.8405000000002</v>
      </c>
      <c r="AA28" s="129" t="s">
        <v>133</v>
      </c>
      <c r="AB28" s="130">
        <v>1431</v>
      </c>
      <c r="AC28" s="55">
        <f t="shared" si="15"/>
        <v>537.39975000000004</v>
      </c>
      <c r="AD28" s="129" t="s">
        <v>133</v>
      </c>
      <c r="AE28" s="131" t="s">
        <v>134</v>
      </c>
      <c r="AF28" s="61">
        <v>0</v>
      </c>
      <c r="AG28" s="129" t="s">
        <v>133</v>
      </c>
      <c r="AH28" s="131" t="s">
        <v>135</v>
      </c>
      <c r="AI28" s="54">
        <f t="shared" si="7"/>
        <v>1005.65</v>
      </c>
      <c r="AJ28" s="129" t="s">
        <v>133</v>
      </c>
      <c r="AK28" s="131" t="s">
        <v>136</v>
      </c>
      <c r="AL28" s="54">
        <f t="shared" si="16"/>
        <v>63.223500000000008</v>
      </c>
      <c r="AM28" s="129" t="s">
        <v>133</v>
      </c>
      <c r="AN28" s="131" t="s">
        <v>137</v>
      </c>
      <c r="AO28" s="61">
        <v>0</v>
      </c>
      <c r="AP28" s="129" t="s">
        <v>133</v>
      </c>
      <c r="AQ28" s="131" t="s">
        <v>138</v>
      </c>
      <c r="AR28" s="54">
        <v>0</v>
      </c>
      <c r="AS28" s="55">
        <f t="shared" si="8"/>
        <v>1606.2732500000002</v>
      </c>
      <c r="AT28" s="96">
        <f t="shared" si="2"/>
        <v>5663.5672500000001</v>
      </c>
      <c r="AU28" s="102"/>
      <c r="AV28" s="98"/>
      <c r="AW28" s="99">
        <f t="shared" si="9"/>
        <v>15</v>
      </c>
      <c r="AX28" s="99">
        <f t="shared" si="10"/>
        <v>7269.8405000000002</v>
      </c>
      <c r="AY28" s="100">
        <f t="shared" si="11"/>
        <v>7269.8405000000002</v>
      </c>
      <c r="AZ28" s="100">
        <f>IFERROR(+LOOKUP(AY28,[4]TARIFAS!$A$4:$B$11,[4]TARIFAS!$A$4:$A$11),0)</f>
        <v>5081.41</v>
      </c>
      <c r="BA28" s="100">
        <f t="shared" si="12"/>
        <v>2188.4305000000004</v>
      </c>
      <c r="BB28" s="100">
        <f>IFERROR(+LOOKUP(AY28,[4]TARIFAS!$A$4:$B$11,[4]TARIFAS!$D$4:$D$11),0)</f>
        <v>21.36</v>
      </c>
      <c r="BC28" s="100">
        <f t="shared" si="13"/>
        <v>467.44875480000007</v>
      </c>
      <c r="BD28" s="100">
        <f>IFERROR(+LOOKUP(AY28,[4]TARIFAS!$A$4:$B$11,[4]TARIFAS!$C$4:$C$11),0)</f>
        <v>538.20000000000005</v>
      </c>
      <c r="BE28" s="100">
        <f t="shared" si="14"/>
        <v>1005.65</v>
      </c>
      <c r="BF28" s="100"/>
      <c r="BG28" s="100"/>
      <c r="BH28" s="100"/>
      <c r="BI28" s="99"/>
    </row>
    <row r="29" spans="1:61" s="57" customFormat="1" ht="30" customHeight="1" x14ac:dyDescent="0.25">
      <c r="A29" s="92" t="str">
        <f t="shared" si="3"/>
        <v>SEI 072</v>
      </c>
      <c r="B29" s="92" t="s">
        <v>128</v>
      </c>
      <c r="C29" s="101" t="s">
        <v>165</v>
      </c>
      <c r="D29" s="60" t="s">
        <v>72</v>
      </c>
      <c r="E29" s="51" t="s">
        <v>130</v>
      </c>
      <c r="F29" s="129" t="s">
        <v>131</v>
      </c>
      <c r="G29" s="129" t="s">
        <v>132</v>
      </c>
      <c r="H29" s="53">
        <v>15</v>
      </c>
      <c r="I29" s="53">
        <v>325.036</v>
      </c>
      <c r="J29" s="236" t="s">
        <v>253</v>
      </c>
      <c r="K29" s="53">
        <v>4875.54</v>
      </c>
      <c r="L29" s="129" t="s">
        <v>131</v>
      </c>
      <c r="M29" s="130">
        <v>1311</v>
      </c>
      <c r="N29" s="61">
        <v>0</v>
      </c>
      <c r="O29" s="129" t="s">
        <v>131</v>
      </c>
      <c r="P29" s="130">
        <v>1713</v>
      </c>
      <c r="Q29" s="61">
        <v>207.91</v>
      </c>
      <c r="R29" s="61">
        <v>371.02</v>
      </c>
      <c r="S29" s="54">
        <f t="shared" si="4"/>
        <v>146.2662</v>
      </c>
      <c r="T29" s="129" t="s">
        <v>131</v>
      </c>
      <c r="U29" s="130">
        <v>1712</v>
      </c>
      <c r="V29" s="55">
        <f t="shared" si="5"/>
        <v>517.28620000000001</v>
      </c>
      <c r="W29" s="129"/>
      <c r="X29" s="130"/>
      <c r="Y29" s="55"/>
      <c r="Z29" s="55">
        <f t="shared" si="6"/>
        <v>5600.7361999999994</v>
      </c>
      <c r="AA29" s="129" t="s">
        <v>133</v>
      </c>
      <c r="AB29" s="130">
        <v>1431</v>
      </c>
      <c r="AC29" s="55">
        <f t="shared" si="15"/>
        <v>414.42090000000002</v>
      </c>
      <c r="AD29" s="129" t="s">
        <v>133</v>
      </c>
      <c r="AE29" s="131" t="s">
        <v>134</v>
      </c>
      <c r="AF29" s="61">
        <v>1355</v>
      </c>
      <c r="AG29" s="129" t="s">
        <v>133</v>
      </c>
      <c r="AH29" s="131" t="s">
        <v>135</v>
      </c>
      <c r="AI29" s="54">
        <f t="shared" si="7"/>
        <v>649.13</v>
      </c>
      <c r="AJ29" s="129" t="s">
        <v>133</v>
      </c>
      <c r="AK29" s="131" t="s">
        <v>136</v>
      </c>
      <c r="AL29" s="54">
        <f t="shared" si="16"/>
        <v>48.755400000000002</v>
      </c>
      <c r="AM29" s="129" t="s">
        <v>133</v>
      </c>
      <c r="AN29" s="131" t="s">
        <v>137</v>
      </c>
      <c r="AO29" s="61">
        <v>0</v>
      </c>
      <c r="AP29" s="129" t="s">
        <v>133</v>
      </c>
      <c r="AQ29" s="131" t="s">
        <v>138</v>
      </c>
      <c r="AR29" s="54">
        <v>0</v>
      </c>
      <c r="AS29" s="55">
        <f t="shared" si="8"/>
        <v>2467.3063000000002</v>
      </c>
      <c r="AT29" s="96">
        <f t="shared" si="2"/>
        <v>3133.4298999999992</v>
      </c>
      <c r="AU29" s="102"/>
      <c r="AV29" s="98"/>
      <c r="AW29" s="99">
        <f t="shared" si="9"/>
        <v>15</v>
      </c>
      <c r="AX29" s="99">
        <f t="shared" si="10"/>
        <v>5600.7361999999994</v>
      </c>
      <c r="AY29" s="100">
        <f t="shared" si="11"/>
        <v>5600.7361999999994</v>
      </c>
      <c r="AZ29" s="100">
        <f>IFERROR(+LOOKUP(AY29,[4]TARIFAS!$A$4:$B$11,[4]TARIFAS!$A$4:$A$11),0)</f>
        <v>5081.41</v>
      </c>
      <c r="BA29" s="100">
        <f t="shared" si="12"/>
        <v>519.32619999999952</v>
      </c>
      <c r="BB29" s="100">
        <f>IFERROR(+LOOKUP(AY29,[4]TARIFAS!$A$4:$B$11,[4]TARIFAS!$D$4:$D$11),0)</f>
        <v>21.36</v>
      </c>
      <c r="BC29" s="100">
        <f t="shared" si="13"/>
        <v>110.92807631999989</v>
      </c>
      <c r="BD29" s="100">
        <f>IFERROR(+LOOKUP(AY29,[4]TARIFAS!$A$4:$B$11,[4]TARIFAS!$C$4:$C$11),0)</f>
        <v>538.20000000000005</v>
      </c>
      <c r="BE29" s="100">
        <f t="shared" si="14"/>
        <v>649.13</v>
      </c>
      <c r="BF29" s="100"/>
      <c r="BG29" s="100"/>
      <c r="BH29" s="100"/>
      <c r="BI29" s="99"/>
    </row>
    <row r="30" spans="1:61" s="57" customFormat="1" ht="30" customHeight="1" x14ac:dyDescent="0.25">
      <c r="A30" s="92" t="str">
        <f t="shared" si="3"/>
        <v>SEI 073</v>
      </c>
      <c r="B30" s="92" t="s">
        <v>128</v>
      </c>
      <c r="C30" s="101" t="s">
        <v>166</v>
      </c>
      <c r="D30" s="60" t="s">
        <v>74</v>
      </c>
      <c r="E30" s="51" t="s">
        <v>149</v>
      </c>
      <c r="F30" s="129" t="s">
        <v>131</v>
      </c>
      <c r="G30" s="129" t="s">
        <v>132</v>
      </c>
      <c r="H30" s="53">
        <v>15</v>
      </c>
      <c r="I30" s="53">
        <v>1029.4333333333334</v>
      </c>
      <c r="J30" s="236" t="s">
        <v>249</v>
      </c>
      <c r="K30" s="53">
        <v>15441.5</v>
      </c>
      <c r="L30" s="129" t="s">
        <v>131</v>
      </c>
      <c r="M30" s="130">
        <v>1311</v>
      </c>
      <c r="N30" s="61">
        <v>0</v>
      </c>
      <c r="O30" s="129" t="s">
        <v>131</v>
      </c>
      <c r="P30" s="130">
        <v>1713</v>
      </c>
      <c r="Q30" s="61">
        <v>566.5</v>
      </c>
      <c r="R30" s="61">
        <v>835.5</v>
      </c>
      <c r="S30" s="54">
        <f t="shared" si="4"/>
        <v>463.245</v>
      </c>
      <c r="T30" s="129" t="s">
        <v>131</v>
      </c>
      <c r="U30" s="130">
        <v>1712</v>
      </c>
      <c r="V30" s="55">
        <f t="shared" si="5"/>
        <v>1298.7449999999999</v>
      </c>
      <c r="W30" s="129"/>
      <c r="X30" s="130"/>
      <c r="Y30" s="55"/>
      <c r="Z30" s="55">
        <f t="shared" si="6"/>
        <v>17306.744999999999</v>
      </c>
      <c r="AA30" s="129" t="s">
        <v>133</v>
      </c>
      <c r="AB30" s="130">
        <v>1431</v>
      </c>
      <c r="AC30" s="55">
        <f t="shared" si="15"/>
        <v>1312.5275000000001</v>
      </c>
      <c r="AD30" s="129" t="s">
        <v>133</v>
      </c>
      <c r="AE30" s="131" t="s">
        <v>134</v>
      </c>
      <c r="AF30" s="61">
        <v>0</v>
      </c>
      <c r="AG30" s="129" t="s">
        <v>133</v>
      </c>
      <c r="AH30" s="131" t="s">
        <v>135</v>
      </c>
      <c r="AI30" s="54">
        <f t="shared" si="7"/>
        <v>3376.71</v>
      </c>
      <c r="AJ30" s="129" t="s">
        <v>133</v>
      </c>
      <c r="AK30" s="131" t="s">
        <v>136</v>
      </c>
      <c r="AL30" s="54">
        <v>0</v>
      </c>
      <c r="AM30" s="129" t="s">
        <v>133</v>
      </c>
      <c r="AN30" s="131" t="s">
        <v>137</v>
      </c>
      <c r="AO30" s="61">
        <v>0</v>
      </c>
      <c r="AP30" s="129" t="s">
        <v>133</v>
      </c>
      <c r="AQ30" s="131" t="s">
        <v>138</v>
      </c>
      <c r="AR30" s="54">
        <v>0</v>
      </c>
      <c r="AS30" s="55">
        <f t="shared" si="8"/>
        <v>4689.2375000000002</v>
      </c>
      <c r="AT30" s="96">
        <f t="shared" si="2"/>
        <v>12617.5075</v>
      </c>
      <c r="AU30" s="102"/>
      <c r="AV30" s="98"/>
      <c r="AW30" s="99">
        <f t="shared" si="9"/>
        <v>15</v>
      </c>
      <c r="AX30" s="99">
        <f t="shared" si="10"/>
        <v>17306.745000000003</v>
      </c>
      <c r="AY30" s="100">
        <f t="shared" si="11"/>
        <v>17306.745000000003</v>
      </c>
      <c r="AZ30" s="100">
        <f>IFERROR(+LOOKUP(AY30,[4]TARIFAS!$A$4:$B$11,[4]TARIFAS!$A$4:$A$11),0)</f>
        <v>16153.06</v>
      </c>
      <c r="BA30" s="100">
        <f t="shared" si="12"/>
        <v>1153.6850000000031</v>
      </c>
      <c r="BB30" s="100">
        <f>IFERROR(+LOOKUP(AY30,[4]TARIFAS!$A$4:$B$11,[4]TARIFAS!$D$4:$D$11),0)</f>
        <v>30</v>
      </c>
      <c r="BC30" s="100">
        <f t="shared" si="13"/>
        <v>346.10550000000092</v>
      </c>
      <c r="BD30" s="100">
        <f>IFERROR(+LOOKUP(AY30,[4]TARIFAS!$A$4:$B$11,[4]TARIFAS!$C$4:$C$11),0)</f>
        <v>3030.6</v>
      </c>
      <c r="BE30" s="100">
        <f t="shared" si="14"/>
        <v>3376.71</v>
      </c>
      <c r="BF30" s="100"/>
      <c r="BG30" s="100"/>
      <c r="BH30" s="100"/>
      <c r="BI30" s="99"/>
    </row>
    <row r="31" spans="1:61" s="57" customFormat="1" ht="30" customHeight="1" x14ac:dyDescent="0.25">
      <c r="A31" s="92" t="str">
        <f t="shared" si="3"/>
        <v>SEI 074</v>
      </c>
      <c r="B31" s="92" t="s">
        <v>128</v>
      </c>
      <c r="C31" s="101" t="s">
        <v>167</v>
      </c>
      <c r="D31" s="60" t="s">
        <v>17</v>
      </c>
      <c r="E31" s="51" t="s">
        <v>168</v>
      </c>
      <c r="F31" s="129" t="s">
        <v>131</v>
      </c>
      <c r="G31" s="129" t="s">
        <v>132</v>
      </c>
      <c r="H31" s="53">
        <v>15</v>
      </c>
      <c r="I31" s="53">
        <v>1958.6333333333334</v>
      </c>
      <c r="J31" s="236" t="s">
        <v>248</v>
      </c>
      <c r="K31" s="53">
        <v>29379.5</v>
      </c>
      <c r="L31" s="129" t="s">
        <v>131</v>
      </c>
      <c r="M31" s="130">
        <v>1311</v>
      </c>
      <c r="N31" s="61">
        <v>0</v>
      </c>
      <c r="O31" s="129" t="s">
        <v>131</v>
      </c>
      <c r="P31" s="130">
        <v>1713</v>
      </c>
      <c r="Q31" s="103">
        <v>808.5</v>
      </c>
      <c r="R31" s="61">
        <v>1144</v>
      </c>
      <c r="S31" s="54">
        <f t="shared" si="4"/>
        <v>881.38499999999999</v>
      </c>
      <c r="T31" s="129" t="s">
        <v>131</v>
      </c>
      <c r="U31" s="130">
        <v>1712</v>
      </c>
      <c r="V31" s="55">
        <f t="shared" si="5"/>
        <v>2025.385</v>
      </c>
      <c r="W31" s="129"/>
      <c r="X31" s="130"/>
      <c r="Y31" s="55"/>
      <c r="Z31" s="55">
        <f t="shared" si="6"/>
        <v>32213.384999999998</v>
      </c>
      <c r="AA31" s="129" t="s">
        <v>133</v>
      </c>
      <c r="AB31" s="130">
        <v>1431</v>
      </c>
      <c r="AC31" s="55">
        <f t="shared" si="15"/>
        <v>2497.2575000000002</v>
      </c>
      <c r="AD31" s="129" t="s">
        <v>133</v>
      </c>
      <c r="AE31" s="131" t="s">
        <v>134</v>
      </c>
      <c r="AF31" s="61">
        <v>4897</v>
      </c>
      <c r="AG31" s="129" t="s">
        <v>133</v>
      </c>
      <c r="AH31" s="131" t="s">
        <v>135</v>
      </c>
      <c r="AI31" s="54">
        <f t="shared" si="7"/>
        <v>7848.7</v>
      </c>
      <c r="AJ31" s="129" t="s">
        <v>133</v>
      </c>
      <c r="AK31" s="131" t="s">
        <v>136</v>
      </c>
      <c r="AL31" s="54">
        <v>0</v>
      </c>
      <c r="AM31" s="129" t="s">
        <v>133</v>
      </c>
      <c r="AN31" s="131" t="s">
        <v>137</v>
      </c>
      <c r="AO31" s="61">
        <v>0</v>
      </c>
      <c r="AP31" s="129" t="s">
        <v>133</v>
      </c>
      <c r="AQ31" s="131" t="s">
        <v>138</v>
      </c>
      <c r="AR31" s="54">
        <v>0</v>
      </c>
      <c r="AS31" s="55">
        <f t="shared" si="8"/>
        <v>15242.9575</v>
      </c>
      <c r="AT31" s="96">
        <f t="shared" si="2"/>
        <v>16970.427499999998</v>
      </c>
      <c r="AU31" s="102"/>
      <c r="AV31" s="98"/>
      <c r="AW31" s="99">
        <f t="shared" si="9"/>
        <v>15</v>
      </c>
      <c r="AX31" s="99">
        <f t="shared" si="10"/>
        <v>32213.384999999998</v>
      </c>
      <c r="AY31" s="100">
        <f t="shared" si="11"/>
        <v>32213.384999999995</v>
      </c>
      <c r="AZ31" s="100">
        <f>IFERROR(+LOOKUP(AY31,[4]TARIFAS!$A$4:$B$11,[4]TARIFAS!$A$4:$A$11),0)</f>
        <v>16153.06</v>
      </c>
      <c r="BA31" s="100">
        <f t="shared" si="12"/>
        <v>16060.324999999995</v>
      </c>
      <c r="BB31" s="100">
        <f>IFERROR(+LOOKUP(AY31,[4]TARIFAS!$A$4:$B$11,[4]TARIFAS!$D$4:$D$11),0)</f>
        <v>30</v>
      </c>
      <c r="BC31" s="100">
        <f t="shared" si="13"/>
        <v>4818.0974999999989</v>
      </c>
      <c r="BD31" s="100">
        <f>IFERROR(+LOOKUP(AY31,[4]TARIFAS!$A$4:$B$11,[4]TARIFAS!$C$4:$C$11),0)</f>
        <v>3030.6</v>
      </c>
      <c r="BE31" s="100">
        <f t="shared" si="14"/>
        <v>7848.7</v>
      </c>
      <c r="BF31" s="100"/>
      <c r="BG31" s="100"/>
      <c r="BH31" s="100"/>
      <c r="BI31" s="99"/>
    </row>
    <row r="32" spans="1:61" s="57" customFormat="1" ht="30" customHeight="1" x14ac:dyDescent="0.25">
      <c r="A32" s="92" t="str">
        <f t="shared" si="3"/>
        <v>SEI 075</v>
      </c>
      <c r="B32" s="92" t="s">
        <v>128</v>
      </c>
      <c r="C32" s="101" t="s">
        <v>169</v>
      </c>
      <c r="D32" s="60" t="s">
        <v>91</v>
      </c>
      <c r="E32" s="51" t="s">
        <v>149</v>
      </c>
      <c r="F32" s="129" t="s">
        <v>131</v>
      </c>
      <c r="G32" s="129" t="s">
        <v>132</v>
      </c>
      <c r="H32" s="53">
        <v>15</v>
      </c>
      <c r="I32" s="53">
        <v>1029.4333333333334</v>
      </c>
      <c r="J32" s="236" t="s">
        <v>253</v>
      </c>
      <c r="K32" s="53">
        <v>15441.5</v>
      </c>
      <c r="L32" s="129" t="s">
        <v>131</v>
      </c>
      <c r="M32" s="130">
        <v>1311</v>
      </c>
      <c r="N32" s="61">
        <v>0</v>
      </c>
      <c r="O32" s="129" t="s">
        <v>131</v>
      </c>
      <c r="P32" s="130">
        <v>1713</v>
      </c>
      <c r="Q32" s="61">
        <v>566.5</v>
      </c>
      <c r="R32" s="61">
        <v>835.5</v>
      </c>
      <c r="S32" s="54">
        <f t="shared" si="4"/>
        <v>463.245</v>
      </c>
      <c r="T32" s="129" t="s">
        <v>131</v>
      </c>
      <c r="U32" s="130">
        <v>1712</v>
      </c>
      <c r="V32" s="55">
        <f t="shared" si="5"/>
        <v>1298.7449999999999</v>
      </c>
      <c r="W32" s="129"/>
      <c r="X32" s="130"/>
      <c r="Y32" s="55"/>
      <c r="Z32" s="55">
        <f t="shared" si="6"/>
        <v>17306.744999999999</v>
      </c>
      <c r="AA32" s="129" t="s">
        <v>133</v>
      </c>
      <c r="AB32" s="130">
        <v>1431</v>
      </c>
      <c r="AC32" s="55">
        <f t="shared" si="15"/>
        <v>1312.5275000000001</v>
      </c>
      <c r="AD32" s="129" t="s">
        <v>133</v>
      </c>
      <c r="AE32" s="131" t="s">
        <v>134</v>
      </c>
      <c r="AF32" s="61">
        <v>2439.4699999999998</v>
      </c>
      <c r="AG32" s="129" t="s">
        <v>133</v>
      </c>
      <c r="AH32" s="131" t="s">
        <v>135</v>
      </c>
      <c r="AI32" s="54">
        <f t="shared" si="7"/>
        <v>3376.71</v>
      </c>
      <c r="AJ32" s="129" t="s">
        <v>133</v>
      </c>
      <c r="AK32" s="131" t="s">
        <v>136</v>
      </c>
      <c r="AL32" s="54">
        <v>0</v>
      </c>
      <c r="AM32" s="129" t="s">
        <v>133</v>
      </c>
      <c r="AN32" s="131" t="s">
        <v>137</v>
      </c>
      <c r="AO32" s="61">
        <v>0</v>
      </c>
      <c r="AP32" s="129" t="s">
        <v>133</v>
      </c>
      <c r="AQ32" s="131" t="s">
        <v>138</v>
      </c>
      <c r="AR32" s="54">
        <v>0</v>
      </c>
      <c r="AS32" s="55">
        <f t="shared" si="8"/>
        <v>7128.7075000000004</v>
      </c>
      <c r="AT32" s="96">
        <f t="shared" si="2"/>
        <v>10178.037499999999</v>
      </c>
      <c r="AU32" s="102"/>
      <c r="AV32" s="98"/>
      <c r="AW32" s="99">
        <f t="shared" si="9"/>
        <v>15</v>
      </c>
      <c r="AX32" s="99">
        <f t="shared" si="10"/>
        <v>17306.745000000003</v>
      </c>
      <c r="AY32" s="100">
        <f t="shared" si="11"/>
        <v>17306.745000000003</v>
      </c>
      <c r="AZ32" s="100">
        <f>IFERROR(+LOOKUP(AY32,[4]TARIFAS!$A$4:$B$11,[4]TARIFAS!$A$4:$A$11),0)</f>
        <v>16153.06</v>
      </c>
      <c r="BA32" s="100">
        <f t="shared" si="12"/>
        <v>1153.6850000000031</v>
      </c>
      <c r="BB32" s="100">
        <f>IFERROR(+LOOKUP(AY32,[4]TARIFAS!$A$4:$B$11,[4]TARIFAS!$D$4:$D$11),0)</f>
        <v>30</v>
      </c>
      <c r="BC32" s="100">
        <f t="shared" si="13"/>
        <v>346.10550000000092</v>
      </c>
      <c r="BD32" s="100">
        <f>IFERROR(+LOOKUP(AY32,[4]TARIFAS!$A$4:$B$11,[4]TARIFAS!$C$4:$C$11),0)</f>
        <v>3030.6</v>
      </c>
      <c r="BE32" s="100">
        <f t="shared" si="14"/>
        <v>3376.71</v>
      </c>
      <c r="BF32" s="100"/>
      <c r="BG32" s="100"/>
      <c r="BH32" s="100"/>
      <c r="BI32" s="99"/>
    </row>
    <row r="33" spans="1:61" s="57" customFormat="1" ht="30" customHeight="1" x14ac:dyDescent="0.2">
      <c r="A33" s="92" t="str">
        <f t="shared" si="3"/>
        <v>SEI 076</v>
      </c>
      <c r="B33" s="92" t="s">
        <v>128</v>
      </c>
      <c r="C33" s="101" t="s">
        <v>170</v>
      </c>
      <c r="D33" s="60" t="s">
        <v>93</v>
      </c>
      <c r="E33" s="51" t="s">
        <v>149</v>
      </c>
      <c r="F33" s="129" t="s">
        <v>131</v>
      </c>
      <c r="G33" s="129" t="s">
        <v>132</v>
      </c>
      <c r="H33" s="53">
        <v>15</v>
      </c>
      <c r="I33" s="53">
        <v>1029.4333333333334</v>
      </c>
      <c r="J33" s="244" t="s">
        <v>252</v>
      </c>
      <c r="K33" s="53">
        <v>15441.5</v>
      </c>
      <c r="L33" s="129" t="s">
        <v>131</v>
      </c>
      <c r="M33" s="130">
        <v>1311</v>
      </c>
      <c r="N33" s="61">
        <v>0</v>
      </c>
      <c r="O33" s="129" t="s">
        <v>131</v>
      </c>
      <c r="P33" s="130">
        <v>1713</v>
      </c>
      <c r="Q33" s="61">
        <v>566.5</v>
      </c>
      <c r="R33" s="61">
        <v>835.5</v>
      </c>
      <c r="S33" s="54">
        <f t="shared" si="4"/>
        <v>463.245</v>
      </c>
      <c r="T33" s="129" t="s">
        <v>131</v>
      </c>
      <c r="U33" s="130">
        <v>1712</v>
      </c>
      <c r="V33" s="55">
        <f t="shared" si="5"/>
        <v>1298.7449999999999</v>
      </c>
      <c r="W33" s="129"/>
      <c r="X33" s="130"/>
      <c r="Y33" s="55"/>
      <c r="Z33" s="55">
        <f t="shared" si="6"/>
        <v>17306.744999999999</v>
      </c>
      <c r="AA33" s="129" t="s">
        <v>133</v>
      </c>
      <c r="AB33" s="130">
        <v>1431</v>
      </c>
      <c r="AC33" s="55">
        <f t="shared" si="15"/>
        <v>1312.5275000000001</v>
      </c>
      <c r="AD33" s="129" t="s">
        <v>133</v>
      </c>
      <c r="AE33" s="131" t="s">
        <v>134</v>
      </c>
      <c r="AF33" s="61">
        <v>0</v>
      </c>
      <c r="AG33" s="129" t="s">
        <v>133</v>
      </c>
      <c r="AH33" s="131" t="s">
        <v>135</v>
      </c>
      <c r="AI33" s="54">
        <f t="shared" si="7"/>
        <v>3376.71</v>
      </c>
      <c r="AJ33" s="129" t="s">
        <v>133</v>
      </c>
      <c r="AK33" s="131" t="s">
        <v>136</v>
      </c>
      <c r="AL33" s="54">
        <v>0</v>
      </c>
      <c r="AM33" s="129" t="s">
        <v>133</v>
      </c>
      <c r="AN33" s="131" t="s">
        <v>137</v>
      </c>
      <c r="AO33" s="61">
        <v>0</v>
      </c>
      <c r="AP33" s="129" t="s">
        <v>133</v>
      </c>
      <c r="AQ33" s="131" t="s">
        <v>138</v>
      </c>
      <c r="AR33" s="54">
        <v>0</v>
      </c>
      <c r="AS33" s="55">
        <f t="shared" si="8"/>
        <v>4689.2375000000002</v>
      </c>
      <c r="AT33" s="96">
        <f t="shared" si="2"/>
        <v>12617.5075</v>
      </c>
      <c r="AU33" s="102"/>
      <c r="AV33" s="98"/>
      <c r="AW33" s="99">
        <f t="shared" si="9"/>
        <v>15</v>
      </c>
      <c r="AX33" s="99">
        <f t="shared" si="10"/>
        <v>17306.745000000003</v>
      </c>
      <c r="AY33" s="100">
        <f t="shared" si="11"/>
        <v>17306.745000000003</v>
      </c>
      <c r="AZ33" s="100">
        <f>IFERROR(+LOOKUP(AY33,[4]TARIFAS!$A$4:$B$11,[4]TARIFAS!$A$4:$A$11),0)</f>
        <v>16153.06</v>
      </c>
      <c r="BA33" s="100">
        <f t="shared" si="12"/>
        <v>1153.6850000000031</v>
      </c>
      <c r="BB33" s="100">
        <f>IFERROR(+LOOKUP(AY33,[4]TARIFAS!$A$4:$B$11,[4]TARIFAS!$D$4:$D$11),0)</f>
        <v>30</v>
      </c>
      <c r="BC33" s="100">
        <f t="shared" si="13"/>
        <v>346.10550000000092</v>
      </c>
      <c r="BD33" s="100">
        <f>IFERROR(+LOOKUP(AY33,[4]TARIFAS!$A$4:$B$11,[4]TARIFAS!$C$4:$C$11),0)</f>
        <v>3030.6</v>
      </c>
      <c r="BE33" s="100">
        <f t="shared" si="14"/>
        <v>3376.71</v>
      </c>
      <c r="BF33" s="100"/>
      <c r="BG33" s="100"/>
      <c r="BH33" s="100"/>
      <c r="BI33" s="99"/>
    </row>
    <row r="34" spans="1:61" s="57" customFormat="1" ht="30" customHeight="1" thickBot="1" x14ac:dyDescent="0.25">
      <c r="A34" s="92" t="str">
        <f t="shared" si="3"/>
        <v>SEI 077</v>
      </c>
      <c r="B34" s="92" t="s">
        <v>128</v>
      </c>
      <c r="C34" s="101" t="s">
        <v>171</v>
      </c>
      <c r="D34" s="60" t="s">
        <v>172</v>
      </c>
      <c r="E34" s="51" t="s">
        <v>130</v>
      </c>
      <c r="F34" s="129" t="s">
        <v>131</v>
      </c>
      <c r="G34" s="129" t="s">
        <v>132</v>
      </c>
      <c r="H34" s="53">
        <v>15</v>
      </c>
      <c r="I34" s="53">
        <v>421.49</v>
      </c>
      <c r="J34" s="245" t="s">
        <v>252</v>
      </c>
      <c r="K34" s="53">
        <v>6322.35</v>
      </c>
      <c r="L34" s="129" t="s">
        <v>131</v>
      </c>
      <c r="M34" s="130">
        <v>1311</v>
      </c>
      <c r="N34" s="61">
        <v>0</v>
      </c>
      <c r="O34" s="129" t="s">
        <v>131</v>
      </c>
      <c r="P34" s="130">
        <v>1713</v>
      </c>
      <c r="Q34" s="103">
        <v>351.5</v>
      </c>
      <c r="R34" s="61">
        <v>406.32</v>
      </c>
      <c r="S34" s="54">
        <f t="shared" si="4"/>
        <v>189.6705</v>
      </c>
      <c r="T34" s="129" t="s">
        <v>131</v>
      </c>
      <c r="U34" s="130">
        <v>1712</v>
      </c>
      <c r="V34" s="55">
        <f>(R34+S34)</f>
        <v>595.9905</v>
      </c>
      <c r="W34" s="129"/>
      <c r="X34" s="130"/>
      <c r="Y34" s="55"/>
      <c r="Z34" s="55">
        <f t="shared" si="6"/>
        <v>7269.8405000000002</v>
      </c>
      <c r="AA34" s="129" t="s">
        <v>133</v>
      </c>
      <c r="AB34" s="130">
        <v>1431</v>
      </c>
      <c r="AC34" s="55">
        <f>(K34*8.5%)</f>
        <v>537.39975000000004</v>
      </c>
      <c r="AD34" s="129" t="s">
        <v>133</v>
      </c>
      <c r="AE34" s="131" t="s">
        <v>134</v>
      </c>
      <c r="AF34" s="61">
        <v>0</v>
      </c>
      <c r="AG34" s="129" t="s">
        <v>133</v>
      </c>
      <c r="AH34" s="131" t="s">
        <v>135</v>
      </c>
      <c r="AI34" s="54">
        <f t="shared" si="7"/>
        <v>1005.65</v>
      </c>
      <c r="AJ34" s="129" t="s">
        <v>133</v>
      </c>
      <c r="AK34" s="131" t="s">
        <v>136</v>
      </c>
      <c r="AL34" s="54">
        <v>0</v>
      </c>
      <c r="AM34" s="129" t="s">
        <v>133</v>
      </c>
      <c r="AN34" s="131" t="s">
        <v>137</v>
      </c>
      <c r="AO34" s="61">
        <v>0</v>
      </c>
      <c r="AP34" s="129" t="s">
        <v>133</v>
      </c>
      <c r="AQ34" s="131" t="s">
        <v>138</v>
      </c>
      <c r="AR34" s="54">
        <v>0</v>
      </c>
      <c r="AS34" s="55">
        <f>(AC34+AF34+AI34+AL34+AO34+AR34)</f>
        <v>1543.0497500000001</v>
      </c>
      <c r="AT34" s="96">
        <f>(Z34-AS34)</f>
        <v>5726.7907500000001</v>
      </c>
      <c r="AV34" s="98"/>
      <c r="AW34" s="99">
        <f t="shared" si="9"/>
        <v>15</v>
      </c>
      <c r="AX34" s="99">
        <f t="shared" si="10"/>
        <v>7269.8405000000002</v>
      </c>
      <c r="AY34" s="100">
        <f t="shared" si="11"/>
        <v>7269.8405000000002</v>
      </c>
      <c r="AZ34" s="100">
        <f>IFERROR(+LOOKUP(AY34,[4]TARIFAS!$A$4:$B$11,[4]TARIFAS!$A$4:$A$11),0)</f>
        <v>5081.41</v>
      </c>
      <c r="BA34" s="100">
        <f t="shared" si="12"/>
        <v>2188.4305000000004</v>
      </c>
      <c r="BB34" s="100">
        <f>IFERROR(+LOOKUP(AY34,[4]TARIFAS!$A$4:$B$11,[4]TARIFAS!$D$4:$D$11),0)</f>
        <v>21.36</v>
      </c>
      <c r="BC34" s="100">
        <f t="shared" si="13"/>
        <v>467.44875480000007</v>
      </c>
      <c r="BD34" s="100">
        <f>IFERROR(+LOOKUP(AY34,[4]TARIFAS!$A$4:$B$11,[4]TARIFAS!$C$4:$C$11),0)</f>
        <v>538.20000000000005</v>
      </c>
      <c r="BE34" s="100">
        <f t="shared" si="14"/>
        <v>1005.65</v>
      </c>
      <c r="BF34" s="100"/>
      <c r="BG34" s="100"/>
      <c r="BH34" s="100"/>
      <c r="BI34" s="99"/>
    </row>
    <row r="35" spans="1:61" s="67" customFormat="1" ht="21" customHeight="1" thickBot="1" x14ac:dyDescent="0.3">
      <c r="A35" s="62"/>
      <c r="B35" s="105"/>
      <c r="C35" s="63"/>
      <c r="D35" s="63" t="s">
        <v>75</v>
      </c>
      <c r="E35" s="63"/>
      <c r="F35" s="132"/>
      <c r="G35" s="132"/>
      <c r="H35" s="64"/>
      <c r="I35" s="64"/>
      <c r="J35" s="64"/>
      <c r="K35" s="107">
        <f>SUM(K5:K34)</f>
        <v>252345.15000000005</v>
      </c>
      <c r="L35" s="132"/>
      <c r="M35" s="132"/>
      <c r="N35" s="64">
        <f>SUM(N5:N34)</f>
        <v>2428.5000000000009</v>
      </c>
      <c r="O35" s="132"/>
      <c r="P35" s="132"/>
      <c r="Q35" s="107">
        <f>SUM(Q5:Q34)</f>
        <v>10867.169999999998</v>
      </c>
      <c r="R35" s="64">
        <f>SUM(R5:R34)</f>
        <v>14870.02</v>
      </c>
      <c r="S35" s="64">
        <f>SUM(S5:S34)</f>
        <v>7570.3545000000013</v>
      </c>
      <c r="T35" s="132"/>
      <c r="U35" s="132"/>
      <c r="V35" s="64">
        <f>SUM(V5:V34)</f>
        <v>22440.374499999998</v>
      </c>
      <c r="W35" s="132"/>
      <c r="X35" s="133"/>
      <c r="Y35" s="64">
        <f>SUM(Y5:Y33)</f>
        <v>22606.91</v>
      </c>
      <c r="Z35" s="64">
        <f>SUM(Z5:Z34)</f>
        <v>310688.10449999996</v>
      </c>
      <c r="AA35" s="132"/>
      <c r="AB35" s="133"/>
      <c r="AC35" s="64">
        <f>SUM(AC5:AC34)</f>
        <v>21449.341050000003</v>
      </c>
      <c r="AD35" s="132"/>
      <c r="AE35" s="133"/>
      <c r="AF35" s="107">
        <f>SUM(AF5:AF34)</f>
        <v>32122.2</v>
      </c>
      <c r="AG35" s="132"/>
      <c r="AH35" s="133"/>
      <c r="AI35" s="64">
        <f>SUM(AI5:AI34)</f>
        <v>53931.13</v>
      </c>
      <c r="AJ35" s="132"/>
      <c r="AK35" s="133"/>
      <c r="AL35" s="107">
        <f>SUM(AL5:AL34)</f>
        <v>1107.1767000000002</v>
      </c>
      <c r="AM35" s="132"/>
      <c r="AN35" s="133"/>
      <c r="AO35" s="64">
        <f>SUM(AO5:AO34)</f>
        <v>0</v>
      </c>
      <c r="AP35" s="132"/>
      <c r="AQ35" s="133"/>
      <c r="AR35" s="64">
        <f>SUM(AR5:AR34)</f>
        <v>0</v>
      </c>
      <c r="AS35" s="64">
        <f>SUM(AS5:AS34)</f>
        <v>108609.84775000002</v>
      </c>
      <c r="AT35" s="64">
        <f>SUM(AT5:AT34)</f>
        <v>202078.25675</v>
      </c>
      <c r="AU35" s="108"/>
    </row>
    <row r="36" spans="1:61" s="115" customFormat="1" ht="39.75" customHeight="1" x14ac:dyDescent="0.25">
      <c r="A36" s="109"/>
      <c r="B36" s="110"/>
      <c r="C36" s="110"/>
      <c r="D36" s="111"/>
      <c r="E36" s="111"/>
      <c r="F36" s="134"/>
      <c r="G36" s="134"/>
      <c r="H36" s="112"/>
      <c r="I36" s="112"/>
      <c r="J36" s="112"/>
      <c r="K36" s="114"/>
      <c r="L36" s="134"/>
      <c r="M36" s="134"/>
      <c r="N36" s="112"/>
      <c r="O36" s="134"/>
      <c r="P36" s="135"/>
      <c r="Q36" s="114"/>
      <c r="R36" s="112"/>
      <c r="S36" s="112"/>
      <c r="T36" s="134"/>
      <c r="U36" s="135"/>
      <c r="V36" s="112"/>
      <c r="W36" s="134"/>
      <c r="X36" s="135"/>
      <c r="Y36" s="112"/>
      <c r="Z36" s="112">
        <v>370182.42</v>
      </c>
      <c r="AA36" s="134"/>
      <c r="AB36" s="135"/>
      <c r="AC36" s="112"/>
      <c r="AD36" s="134"/>
      <c r="AE36" s="135"/>
      <c r="AF36" s="114"/>
      <c r="AG36" s="134"/>
      <c r="AH36" s="135"/>
      <c r="AI36" s="112">
        <v>93783.93</v>
      </c>
      <c r="AJ36" s="134"/>
      <c r="AK36" s="135"/>
      <c r="AL36" s="114"/>
      <c r="AM36" s="134"/>
      <c r="AN36" s="135"/>
      <c r="AO36" s="112"/>
      <c r="AP36" s="134"/>
      <c r="AQ36" s="135"/>
      <c r="AR36" s="112"/>
      <c r="AS36" s="112"/>
      <c r="AT36" s="112">
        <v>370182.42</v>
      </c>
      <c r="AU36" s="110"/>
    </row>
    <row r="37" spans="1:61" ht="15.75" x14ac:dyDescent="0.25">
      <c r="A37" s="34"/>
      <c r="B37" s="34"/>
      <c r="C37" s="71"/>
      <c r="D37" s="322" t="s">
        <v>98</v>
      </c>
      <c r="E37" s="322"/>
      <c r="F37" s="322"/>
      <c r="G37" s="322"/>
      <c r="H37" s="322"/>
      <c r="I37" s="322"/>
      <c r="J37" s="322"/>
      <c r="K37" s="322"/>
      <c r="L37" s="136"/>
      <c r="M37" s="136"/>
      <c r="O37" s="136"/>
      <c r="P37" s="137"/>
      <c r="Q37" s="120"/>
      <c r="R37" s="73"/>
      <c r="S37" s="322" t="s">
        <v>99</v>
      </c>
      <c r="T37" s="322"/>
      <c r="U37" s="322"/>
      <c r="V37" s="322"/>
      <c r="W37" s="322"/>
      <c r="X37" s="322"/>
      <c r="Y37" s="322"/>
      <c r="Z37" s="322"/>
      <c r="AA37" s="138"/>
      <c r="AB37" s="138"/>
      <c r="AC37" s="34"/>
      <c r="AD37" s="138"/>
      <c r="AE37" s="138"/>
      <c r="AG37" s="138"/>
      <c r="AH37" s="138"/>
      <c r="AI37" s="34"/>
      <c r="AJ37" s="138"/>
      <c r="AK37" s="138"/>
      <c r="AL37" s="322" t="s">
        <v>100</v>
      </c>
      <c r="AM37" s="322"/>
      <c r="AN37" s="322"/>
      <c r="AO37" s="322"/>
      <c r="AP37" s="322"/>
      <c r="AQ37" s="322"/>
      <c r="AR37" s="322"/>
      <c r="AS37" s="322"/>
      <c r="AT37" s="322"/>
    </row>
    <row r="38" spans="1:61" ht="22.5" customHeight="1" x14ac:dyDescent="0.25">
      <c r="A38" s="34"/>
      <c r="B38" s="34"/>
      <c r="C38" s="69"/>
      <c r="D38" s="74"/>
      <c r="E38" s="74"/>
      <c r="F38" s="139"/>
      <c r="G38" s="139"/>
      <c r="H38" s="74"/>
      <c r="I38" s="74"/>
      <c r="J38" s="74"/>
      <c r="K38" s="140"/>
      <c r="L38" s="139"/>
      <c r="M38" s="139"/>
      <c r="O38" s="139"/>
      <c r="P38" s="141"/>
      <c r="Q38" s="140"/>
      <c r="R38" s="73"/>
      <c r="S38" s="73"/>
      <c r="T38" s="139"/>
      <c r="U38" s="141"/>
      <c r="W38" s="139"/>
      <c r="X38" s="141"/>
      <c r="Z38" s="73"/>
      <c r="AA38" s="139"/>
      <c r="AB38" s="141"/>
      <c r="AC38" s="34"/>
      <c r="AD38" s="139"/>
      <c r="AE38" s="141"/>
      <c r="AG38" s="139"/>
      <c r="AH38" s="141"/>
      <c r="AI38" s="34"/>
      <c r="AJ38" s="139"/>
      <c r="AK38" s="141"/>
      <c r="AL38" s="120"/>
      <c r="AM38" s="139"/>
      <c r="AN38" s="141"/>
      <c r="AO38" s="34"/>
      <c r="AP38" s="139"/>
      <c r="AQ38" s="141"/>
      <c r="AR38" s="34"/>
      <c r="AT38" s="34"/>
    </row>
    <row r="39" spans="1:61" ht="15.75" x14ac:dyDescent="0.25">
      <c r="A39" s="34"/>
      <c r="B39" s="34"/>
      <c r="C39" s="33"/>
      <c r="D39" s="322" t="s">
        <v>82</v>
      </c>
      <c r="E39" s="322"/>
      <c r="F39" s="322"/>
      <c r="G39" s="322"/>
      <c r="H39" s="322"/>
      <c r="I39" s="322"/>
      <c r="J39" s="322"/>
      <c r="K39" s="322"/>
      <c r="L39" s="136"/>
      <c r="M39" s="136"/>
      <c r="O39" s="136"/>
      <c r="P39" s="137"/>
      <c r="Q39" s="142"/>
      <c r="R39" s="73"/>
      <c r="S39" s="322" t="s">
        <v>83</v>
      </c>
      <c r="T39" s="322"/>
      <c r="U39" s="322"/>
      <c r="V39" s="322"/>
      <c r="W39" s="322"/>
      <c r="X39" s="322"/>
      <c r="Y39" s="322"/>
      <c r="Z39" s="322"/>
      <c r="AA39" s="138"/>
      <c r="AB39" s="138"/>
      <c r="AC39" s="34"/>
      <c r="AD39" s="138"/>
      <c r="AE39" s="138"/>
      <c r="AG39" s="138"/>
      <c r="AH39" s="138"/>
      <c r="AJ39" s="138"/>
      <c r="AK39" s="138"/>
      <c r="AL39" s="322" t="s">
        <v>84</v>
      </c>
      <c r="AM39" s="322"/>
      <c r="AN39" s="322"/>
      <c r="AO39" s="322"/>
      <c r="AP39" s="322"/>
      <c r="AQ39" s="322"/>
      <c r="AR39" s="322"/>
      <c r="AS39" s="322"/>
      <c r="AT39" s="322"/>
      <c r="AU39" s="34"/>
    </row>
    <row r="40" spans="1:61" ht="15.75" x14ac:dyDescent="0.25">
      <c r="A40" s="34"/>
      <c r="B40" s="34"/>
      <c r="C40" s="33"/>
      <c r="D40" s="322" t="s">
        <v>85</v>
      </c>
      <c r="E40" s="322"/>
      <c r="F40" s="322"/>
      <c r="G40" s="322"/>
      <c r="H40" s="322"/>
      <c r="I40" s="322"/>
      <c r="J40" s="322"/>
      <c r="K40" s="322"/>
      <c r="L40" s="136"/>
      <c r="M40" s="136"/>
      <c r="O40" s="136"/>
      <c r="P40" s="137"/>
      <c r="Q40" s="142"/>
      <c r="R40" s="73"/>
      <c r="S40" s="322" t="s">
        <v>86</v>
      </c>
      <c r="T40" s="322"/>
      <c r="U40" s="322"/>
      <c r="V40" s="322"/>
      <c r="W40" s="322"/>
      <c r="X40" s="322"/>
      <c r="Y40" s="322"/>
      <c r="Z40" s="322"/>
      <c r="AA40" s="138"/>
      <c r="AB40" s="138"/>
      <c r="AC40" s="34"/>
      <c r="AD40" s="138"/>
      <c r="AE40" s="138"/>
      <c r="AG40" s="138"/>
      <c r="AH40" s="138"/>
      <c r="AJ40" s="138"/>
      <c r="AK40" s="138"/>
      <c r="AL40" s="322" t="s">
        <v>87</v>
      </c>
      <c r="AM40" s="322"/>
      <c r="AN40" s="322"/>
      <c r="AO40" s="322"/>
      <c r="AP40" s="322"/>
      <c r="AQ40" s="322"/>
      <c r="AR40" s="322"/>
      <c r="AS40" s="322"/>
      <c r="AT40" s="322"/>
      <c r="AU40" s="34"/>
    </row>
    <row r="41" spans="1:61" x14ac:dyDescent="0.25">
      <c r="A41" s="34"/>
      <c r="B41" s="34"/>
      <c r="C41" s="33"/>
      <c r="D41" s="33"/>
      <c r="E41" s="33"/>
      <c r="F41" s="138"/>
      <c r="G41" s="138"/>
      <c r="H41" s="34"/>
      <c r="I41" s="34"/>
      <c r="J41" s="34"/>
      <c r="K41" s="123"/>
      <c r="L41" s="138"/>
      <c r="M41" s="138"/>
      <c r="N41" s="34"/>
      <c r="O41" s="138"/>
      <c r="P41" s="143"/>
      <c r="Q41" s="123"/>
      <c r="T41" s="138"/>
      <c r="U41" s="143"/>
      <c r="W41" s="138"/>
      <c r="X41" s="143"/>
      <c r="Z41" s="34"/>
      <c r="AA41" s="138"/>
      <c r="AB41" s="143"/>
      <c r="AC41" s="34"/>
      <c r="AD41" s="138"/>
      <c r="AE41" s="143"/>
      <c r="AF41" s="122"/>
      <c r="AG41" s="138"/>
      <c r="AH41" s="143"/>
      <c r="AJ41" s="138"/>
      <c r="AK41" s="143"/>
      <c r="AM41" s="138"/>
      <c r="AN41" s="143"/>
      <c r="AP41" s="138"/>
      <c r="AQ41" s="143"/>
      <c r="AS41" s="34"/>
      <c r="AT41" s="34"/>
      <c r="AU41" s="34"/>
    </row>
    <row r="42" spans="1:61" x14ac:dyDescent="0.25">
      <c r="C42" s="33"/>
      <c r="D42" s="33"/>
      <c r="E42" s="33"/>
      <c r="F42" s="138"/>
      <c r="G42" s="138"/>
      <c r="H42" s="34"/>
      <c r="I42" s="34"/>
      <c r="J42" s="34"/>
      <c r="K42" s="123"/>
      <c r="L42" s="138"/>
      <c r="M42" s="138"/>
      <c r="N42" s="34"/>
      <c r="O42" s="138"/>
      <c r="P42" s="143"/>
      <c r="Q42" s="123"/>
      <c r="R42" s="34"/>
      <c r="S42" s="34"/>
      <c r="T42" s="138"/>
      <c r="U42" s="143"/>
      <c r="V42" s="70"/>
      <c r="W42" s="138"/>
      <c r="X42" s="143"/>
      <c r="Y42" s="70"/>
      <c r="Z42" s="34"/>
      <c r="AA42" s="138"/>
      <c r="AB42" s="143"/>
      <c r="AC42" s="34"/>
      <c r="AD42" s="138"/>
      <c r="AE42" s="143"/>
      <c r="AF42" s="123"/>
      <c r="AG42" s="138"/>
      <c r="AH42" s="143"/>
      <c r="AI42" s="34"/>
      <c r="AJ42" s="138"/>
      <c r="AK42" s="143"/>
      <c r="AL42" s="123"/>
      <c r="AM42" s="138"/>
      <c r="AN42" s="143"/>
      <c r="AO42" s="34"/>
      <c r="AP42" s="138"/>
      <c r="AQ42" s="143"/>
      <c r="AR42" s="34"/>
      <c r="AS42" s="34"/>
    </row>
    <row r="43" spans="1:61" x14ac:dyDescent="0.25">
      <c r="C43" s="33"/>
      <c r="D43" s="33"/>
      <c r="E43" s="33"/>
      <c r="F43" s="138"/>
      <c r="G43" s="138"/>
      <c r="H43" s="34"/>
      <c r="I43" s="34"/>
      <c r="J43" s="34"/>
      <c r="K43" s="123"/>
      <c r="L43" s="138"/>
      <c r="M43" s="138"/>
      <c r="N43" s="34"/>
      <c r="O43" s="138"/>
      <c r="P43" s="143"/>
      <c r="Q43" s="123"/>
      <c r="R43" s="34"/>
      <c r="S43" s="34"/>
      <c r="T43" s="138"/>
      <c r="U43" s="143"/>
      <c r="V43" s="70"/>
      <c r="W43" s="138"/>
      <c r="X43" s="143"/>
      <c r="Y43" s="70"/>
      <c r="Z43" s="34"/>
      <c r="AA43" s="138"/>
      <c r="AB43" s="143"/>
      <c r="AC43" s="34"/>
      <c r="AD43" s="138"/>
      <c r="AE43" s="143"/>
      <c r="AF43" s="123"/>
      <c r="AG43" s="138"/>
      <c r="AH43" s="143"/>
      <c r="AI43" s="34"/>
      <c r="AJ43" s="138"/>
      <c r="AK43" s="143"/>
      <c r="AL43" s="123"/>
      <c r="AM43" s="138"/>
      <c r="AN43" s="143"/>
      <c r="AO43" s="34"/>
      <c r="AP43" s="138"/>
      <c r="AQ43" s="143"/>
      <c r="AR43" s="34"/>
      <c r="AS43" s="34"/>
    </row>
    <row r="44" spans="1:61" x14ac:dyDescent="0.25">
      <c r="C44" s="33"/>
      <c r="D44" s="33"/>
      <c r="E44" s="33"/>
      <c r="F44" s="138"/>
      <c r="G44" s="138"/>
      <c r="H44" s="34"/>
      <c r="I44" s="34"/>
      <c r="J44" s="34"/>
      <c r="K44" s="123"/>
      <c r="L44" s="138"/>
      <c r="M44" s="138"/>
      <c r="N44" s="34"/>
      <c r="O44" s="138"/>
      <c r="P44" s="143"/>
      <c r="Q44" s="123"/>
      <c r="R44" s="34"/>
      <c r="S44" s="34"/>
      <c r="T44" s="138"/>
      <c r="U44" s="143"/>
      <c r="V44" s="70"/>
      <c r="W44" s="138"/>
      <c r="X44" s="143"/>
      <c r="Y44" s="70"/>
      <c r="Z44" s="34"/>
      <c r="AA44" s="138"/>
      <c r="AB44" s="143"/>
      <c r="AC44" s="34"/>
      <c r="AD44" s="138"/>
      <c r="AE44" s="143"/>
      <c r="AF44" s="123"/>
      <c r="AG44" s="138"/>
      <c r="AH44" s="143"/>
      <c r="AI44" s="34"/>
      <c r="AJ44" s="138"/>
      <c r="AK44" s="143"/>
      <c r="AL44" s="123"/>
      <c r="AM44" s="138"/>
      <c r="AN44" s="143"/>
      <c r="AO44" s="34"/>
      <c r="AP44" s="138"/>
      <c r="AQ44" s="143"/>
      <c r="AR44" s="34"/>
      <c r="AS44" s="34"/>
      <c r="AT44" s="34"/>
    </row>
    <row r="45" spans="1:61" x14ac:dyDescent="0.25">
      <c r="C45" s="33"/>
      <c r="D45" s="33"/>
      <c r="E45" s="33"/>
      <c r="F45" s="138"/>
      <c r="G45" s="138"/>
      <c r="H45" s="34"/>
      <c r="I45" s="34"/>
      <c r="J45" s="34"/>
      <c r="K45" s="123"/>
      <c r="L45" s="138"/>
      <c r="M45" s="138"/>
      <c r="N45" s="34"/>
      <c r="O45" s="138"/>
      <c r="P45" s="143"/>
      <c r="Q45" s="123"/>
      <c r="R45" s="34"/>
      <c r="S45" s="34"/>
      <c r="T45" s="138"/>
      <c r="U45" s="143"/>
      <c r="V45" s="70"/>
      <c r="W45" s="138"/>
      <c r="X45" s="143"/>
      <c r="Y45" s="70"/>
      <c r="Z45" s="34"/>
      <c r="AA45" s="138"/>
      <c r="AB45" s="143"/>
      <c r="AC45" s="34"/>
      <c r="AD45" s="138"/>
      <c r="AE45" s="143"/>
      <c r="AF45" s="123"/>
      <c r="AG45" s="138"/>
      <c r="AH45" s="143"/>
      <c r="AI45" s="34"/>
      <c r="AJ45" s="138"/>
      <c r="AK45" s="143"/>
      <c r="AL45" s="123"/>
      <c r="AM45" s="138"/>
      <c r="AN45" s="143"/>
      <c r="AO45" s="34"/>
      <c r="AP45" s="138"/>
      <c r="AQ45" s="143"/>
      <c r="AR45" s="34"/>
      <c r="AS45" s="34"/>
      <c r="AT45" s="34"/>
    </row>
    <row r="46" spans="1:61" x14ac:dyDescent="0.25">
      <c r="C46" s="33"/>
      <c r="D46" s="33"/>
      <c r="E46" s="33"/>
      <c r="F46" s="138"/>
      <c r="G46" s="138"/>
      <c r="H46" s="34"/>
      <c r="I46" s="34"/>
      <c r="J46" s="34"/>
      <c r="K46" s="123"/>
      <c r="L46" s="138"/>
      <c r="M46" s="138"/>
      <c r="N46" s="34"/>
      <c r="O46" s="138"/>
      <c r="P46" s="143"/>
      <c r="Q46" s="123"/>
      <c r="R46" s="34"/>
      <c r="S46" s="34"/>
      <c r="T46" s="138"/>
      <c r="U46" s="143"/>
      <c r="V46" s="70"/>
      <c r="W46" s="138"/>
      <c r="X46" s="143"/>
      <c r="Y46" s="70"/>
      <c r="Z46" s="34"/>
      <c r="AA46" s="138"/>
      <c r="AB46" s="143"/>
      <c r="AC46" s="34"/>
      <c r="AD46" s="138"/>
      <c r="AE46" s="143"/>
      <c r="AF46" s="123"/>
      <c r="AG46" s="138"/>
      <c r="AH46" s="143"/>
      <c r="AI46" s="34"/>
      <c r="AJ46" s="138"/>
      <c r="AK46" s="143"/>
      <c r="AL46" s="123"/>
      <c r="AM46" s="138"/>
      <c r="AN46" s="143"/>
      <c r="AO46" s="34"/>
      <c r="AP46" s="138"/>
      <c r="AQ46" s="143"/>
      <c r="AR46" s="34"/>
      <c r="AS46" s="34"/>
      <c r="AT46" s="34"/>
    </row>
    <row r="47" spans="1:61" x14ac:dyDescent="0.25">
      <c r="C47" s="33"/>
      <c r="D47" s="33"/>
      <c r="E47" s="33"/>
      <c r="F47" s="138"/>
      <c r="G47" s="138"/>
      <c r="H47" s="34"/>
      <c r="I47" s="34"/>
      <c r="J47" s="34"/>
      <c r="K47" s="123"/>
      <c r="L47" s="138"/>
      <c r="M47" s="138"/>
      <c r="N47" s="34"/>
      <c r="O47" s="138"/>
      <c r="P47" s="143"/>
      <c r="Q47" s="123"/>
      <c r="R47" s="34"/>
      <c r="S47" s="34"/>
      <c r="T47" s="138"/>
      <c r="U47" s="143"/>
      <c r="V47" s="70"/>
      <c r="W47" s="138"/>
      <c r="X47" s="143"/>
      <c r="Y47" s="70"/>
      <c r="Z47" s="34"/>
      <c r="AA47" s="138"/>
      <c r="AB47" s="143"/>
      <c r="AC47" s="34"/>
      <c r="AD47" s="138"/>
      <c r="AE47" s="143"/>
      <c r="AF47" s="123"/>
      <c r="AG47" s="138"/>
      <c r="AH47" s="143"/>
      <c r="AI47" s="34"/>
      <c r="AJ47" s="138"/>
      <c r="AK47" s="143"/>
      <c r="AL47" s="123"/>
      <c r="AM47" s="138"/>
      <c r="AN47" s="143"/>
      <c r="AO47" s="34"/>
      <c r="AP47" s="138"/>
      <c r="AQ47" s="143"/>
      <c r="AR47" s="34"/>
      <c r="AS47" s="34"/>
      <c r="AT47" s="34"/>
    </row>
    <row r="48" spans="1:61" x14ac:dyDescent="0.25">
      <c r="C48" s="33"/>
      <c r="D48" s="33"/>
      <c r="E48" s="33"/>
      <c r="F48" s="138"/>
      <c r="G48" s="138"/>
      <c r="H48" s="34"/>
      <c r="I48" s="34"/>
      <c r="J48" s="34"/>
      <c r="K48" s="123"/>
      <c r="L48" s="138"/>
      <c r="M48" s="138"/>
      <c r="N48" s="34"/>
      <c r="O48" s="138"/>
      <c r="P48" s="143"/>
      <c r="Q48" s="123"/>
      <c r="R48" s="34"/>
      <c r="S48" s="34"/>
      <c r="T48" s="138"/>
      <c r="U48" s="143"/>
      <c r="V48" s="70"/>
      <c r="W48" s="138"/>
      <c r="X48" s="143"/>
      <c r="Y48" s="70"/>
      <c r="Z48" s="34"/>
      <c r="AA48" s="138"/>
      <c r="AB48" s="143"/>
      <c r="AC48" s="34"/>
      <c r="AD48" s="138"/>
      <c r="AE48" s="143"/>
      <c r="AF48" s="123"/>
      <c r="AG48" s="138"/>
      <c r="AH48" s="143"/>
      <c r="AI48" s="34"/>
      <c r="AJ48" s="138"/>
      <c r="AK48" s="143"/>
      <c r="AL48" s="123"/>
      <c r="AM48" s="138"/>
      <c r="AN48" s="143"/>
      <c r="AO48" s="34"/>
      <c r="AP48" s="138"/>
      <c r="AQ48" s="143"/>
      <c r="AR48" s="34"/>
      <c r="AS48" s="34"/>
    </row>
    <row r="49" spans="3:45" x14ac:dyDescent="0.25">
      <c r="C49" s="33"/>
      <c r="D49" s="33"/>
      <c r="E49" s="33"/>
      <c r="F49" s="138"/>
      <c r="G49" s="138"/>
      <c r="H49" s="34"/>
      <c r="I49" s="34"/>
      <c r="J49" s="34"/>
      <c r="K49" s="123"/>
      <c r="L49" s="138"/>
      <c r="M49" s="138"/>
      <c r="N49" s="34"/>
      <c r="O49" s="138"/>
      <c r="P49" s="143"/>
      <c r="Q49" s="123"/>
      <c r="R49" s="34"/>
      <c r="S49" s="34"/>
      <c r="T49" s="138"/>
      <c r="U49" s="143"/>
      <c r="V49" s="70"/>
      <c r="W49" s="138"/>
      <c r="X49" s="143"/>
      <c r="Y49" s="70"/>
      <c r="Z49" s="34"/>
      <c r="AA49" s="138"/>
      <c r="AB49" s="143"/>
      <c r="AC49" s="34"/>
      <c r="AD49" s="138"/>
      <c r="AE49" s="143"/>
      <c r="AF49" s="123"/>
      <c r="AG49" s="138"/>
      <c r="AH49" s="143"/>
      <c r="AI49" s="34"/>
      <c r="AJ49" s="138"/>
      <c r="AK49" s="143"/>
      <c r="AL49" s="123"/>
      <c r="AM49" s="138"/>
      <c r="AN49" s="143"/>
      <c r="AO49" s="34"/>
      <c r="AP49" s="138"/>
      <c r="AQ49" s="143"/>
      <c r="AR49" s="34"/>
      <c r="AS49" s="34"/>
    </row>
    <row r="50" spans="3:45" x14ac:dyDescent="0.25">
      <c r="C50" s="33"/>
      <c r="D50" s="33"/>
      <c r="E50" s="33"/>
      <c r="F50" s="138"/>
      <c r="G50" s="138"/>
      <c r="H50" s="34"/>
      <c r="I50" s="34"/>
      <c r="J50" s="34"/>
      <c r="K50" s="123"/>
      <c r="L50" s="138"/>
      <c r="M50" s="138"/>
      <c r="N50" s="34"/>
      <c r="O50" s="138"/>
      <c r="P50" s="143"/>
      <c r="Q50" s="123"/>
      <c r="R50" s="34"/>
      <c r="S50" s="34"/>
      <c r="T50" s="138"/>
      <c r="U50" s="143"/>
      <c r="V50" s="70"/>
      <c r="W50" s="138"/>
      <c r="X50" s="143"/>
      <c r="Y50" s="70"/>
      <c r="Z50" s="34"/>
      <c r="AA50" s="138"/>
      <c r="AB50" s="143"/>
      <c r="AC50" s="34"/>
      <c r="AD50" s="138"/>
      <c r="AE50" s="143"/>
      <c r="AF50" s="123"/>
      <c r="AG50" s="138"/>
      <c r="AH50" s="143"/>
      <c r="AI50" s="34"/>
      <c r="AJ50" s="138"/>
      <c r="AK50" s="143"/>
      <c r="AL50" s="123"/>
      <c r="AM50" s="138"/>
      <c r="AN50" s="143"/>
      <c r="AO50" s="34"/>
      <c r="AP50" s="138"/>
      <c r="AQ50" s="143"/>
      <c r="AR50" s="34"/>
      <c r="AS50" s="34"/>
    </row>
    <row r="51" spans="3:45" x14ac:dyDescent="0.25">
      <c r="C51" s="33"/>
      <c r="D51" s="33"/>
      <c r="E51" s="33"/>
      <c r="F51" s="138"/>
      <c r="G51" s="138"/>
      <c r="H51" s="34"/>
      <c r="I51" s="34"/>
      <c r="J51" s="34"/>
      <c r="K51" s="123"/>
      <c r="L51" s="138"/>
      <c r="M51" s="138"/>
      <c r="N51" s="34"/>
      <c r="O51" s="138"/>
      <c r="P51" s="143"/>
      <c r="Q51" s="123"/>
      <c r="R51" s="34"/>
      <c r="S51" s="34"/>
      <c r="T51" s="138"/>
      <c r="U51" s="143"/>
      <c r="V51" s="70"/>
      <c r="W51" s="138"/>
      <c r="X51" s="143"/>
      <c r="Y51" s="70"/>
      <c r="Z51" s="34"/>
      <c r="AA51" s="138"/>
      <c r="AB51" s="143"/>
      <c r="AC51" s="34"/>
      <c r="AD51" s="138"/>
      <c r="AE51" s="143"/>
      <c r="AF51" s="123"/>
      <c r="AG51" s="138"/>
      <c r="AH51" s="143"/>
      <c r="AI51" s="34"/>
      <c r="AJ51" s="138"/>
      <c r="AK51" s="143"/>
      <c r="AL51" s="123"/>
      <c r="AM51" s="138"/>
      <c r="AN51" s="143"/>
      <c r="AO51" s="34"/>
      <c r="AP51" s="138"/>
      <c r="AQ51" s="143"/>
      <c r="AR51" s="34"/>
      <c r="AS51" s="34"/>
    </row>
    <row r="52" spans="3:45" x14ac:dyDescent="0.25">
      <c r="C52" s="33"/>
      <c r="D52" s="33"/>
      <c r="E52" s="33"/>
      <c r="F52" s="138"/>
      <c r="G52" s="138"/>
      <c r="H52" s="34"/>
      <c r="I52" s="34"/>
      <c r="J52" s="34"/>
      <c r="K52" s="123"/>
      <c r="L52" s="138"/>
      <c r="M52" s="138"/>
      <c r="N52" s="34"/>
      <c r="O52" s="138"/>
      <c r="P52" s="143"/>
      <c r="Q52" s="123"/>
      <c r="R52" s="34"/>
      <c r="S52" s="34"/>
      <c r="T52" s="138"/>
      <c r="U52" s="143"/>
      <c r="V52" s="70"/>
      <c r="W52" s="138"/>
      <c r="X52" s="143"/>
      <c r="Y52" s="70"/>
      <c r="Z52" s="34"/>
      <c r="AA52" s="138"/>
      <c r="AB52" s="143"/>
      <c r="AC52" s="34"/>
      <c r="AD52" s="138"/>
      <c r="AE52" s="143"/>
      <c r="AF52" s="123"/>
      <c r="AG52" s="138"/>
      <c r="AH52" s="143"/>
      <c r="AI52" s="34"/>
      <c r="AJ52" s="138"/>
      <c r="AK52" s="143"/>
      <c r="AL52" s="123"/>
      <c r="AM52" s="138"/>
      <c r="AN52" s="143"/>
      <c r="AO52" s="34"/>
      <c r="AP52" s="138"/>
      <c r="AQ52" s="143"/>
      <c r="AR52" s="34"/>
      <c r="AS52" s="34"/>
    </row>
    <row r="53" spans="3:45" x14ac:dyDescent="0.25">
      <c r="C53" s="33"/>
      <c r="D53" s="33"/>
      <c r="E53" s="33"/>
      <c r="F53" s="138"/>
      <c r="G53" s="138"/>
      <c r="H53" s="34"/>
      <c r="I53" s="34"/>
      <c r="J53" s="34"/>
      <c r="K53" s="123"/>
      <c r="L53" s="138"/>
      <c r="M53" s="138"/>
      <c r="N53" s="34"/>
      <c r="O53" s="138"/>
      <c r="P53" s="143"/>
      <c r="Q53" s="123"/>
      <c r="R53" s="34"/>
      <c r="S53" s="34"/>
      <c r="T53" s="138"/>
      <c r="U53" s="143"/>
      <c r="V53" s="70"/>
      <c r="W53" s="138"/>
      <c r="X53" s="143"/>
      <c r="Y53" s="70"/>
      <c r="Z53" s="34"/>
      <c r="AA53" s="138"/>
      <c r="AB53" s="143"/>
      <c r="AC53" s="34"/>
      <c r="AD53" s="138"/>
      <c r="AE53" s="143"/>
      <c r="AF53" s="123"/>
      <c r="AG53" s="138"/>
      <c r="AH53" s="143"/>
      <c r="AI53" s="34"/>
      <c r="AJ53" s="138"/>
      <c r="AK53" s="143"/>
      <c r="AL53" s="123"/>
      <c r="AM53" s="138"/>
      <c r="AN53" s="143"/>
      <c r="AO53" s="34"/>
      <c r="AP53" s="138"/>
      <c r="AQ53" s="143"/>
      <c r="AR53" s="34"/>
      <c r="AS53" s="34"/>
    </row>
    <row r="54" spans="3:45" x14ac:dyDescent="0.25">
      <c r="C54" s="33"/>
      <c r="D54" s="33"/>
      <c r="E54" s="33"/>
      <c r="F54" s="138"/>
      <c r="G54" s="138"/>
      <c r="H54" s="34"/>
      <c r="I54" s="34"/>
      <c r="J54" s="34"/>
      <c r="K54" s="123"/>
      <c r="L54" s="138"/>
      <c r="M54" s="138"/>
      <c r="N54" s="34"/>
      <c r="O54" s="138"/>
      <c r="P54" s="143"/>
      <c r="Q54" s="123"/>
      <c r="R54" s="34"/>
      <c r="S54" s="34"/>
      <c r="T54" s="138"/>
      <c r="U54" s="143"/>
      <c r="V54" s="70"/>
      <c r="W54" s="138"/>
      <c r="X54" s="143"/>
      <c r="Y54" s="70"/>
      <c r="Z54" s="34"/>
      <c r="AA54" s="138"/>
      <c r="AB54" s="143"/>
      <c r="AC54" s="34"/>
      <c r="AD54" s="138"/>
      <c r="AE54" s="143"/>
      <c r="AF54" s="123"/>
      <c r="AG54" s="138"/>
      <c r="AH54" s="143"/>
      <c r="AI54" s="34"/>
      <c r="AJ54" s="138"/>
      <c r="AK54" s="143"/>
      <c r="AL54" s="123"/>
      <c r="AM54" s="138"/>
      <c r="AN54" s="143"/>
      <c r="AO54" s="34"/>
      <c r="AP54" s="138"/>
      <c r="AQ54" s="143"/>
      <c r="AR54" s="34"/>
      <c r="AS54" s="34"/>
    </row>
    <row r="55" spans="3:45" x14ac:dyDescent="0.25">
      <c r="C55" s="33"/>
      <c r="D55" s="33"/>
      <c r="E55" s="33"/>
      <c r="F55" s="138"/>
      <c r="G55" s="138"/>
      <c r="H55" s="34"/>
      <c r="I55" s="34"/>
      <c r="J55" s="34"/>
      <c r="K55" s="123"/>
      <c r="L55" s="138"/>
      <c r="M55" s="138"/>
      <c r="N55" s="34"/>
      <c r="O55" s="138"/>
      <c r="P55" s="143"/>
      <c r="Q55" s="123"/>
      <c r="R55" s="34"/>
      <c r="S55" s="34"/>
      <c r="T55" s="138"/>
      <c r="U55" s="143"/>
      <c r="V55" s="70"/>
      <c r="W55" s="138"/>
      <c r="X55" s="143"/>
      <c r="Y55" s="70"/>
      <c r="Z55" s="34"/>
      <c r="AA55" s="138"/>
      <c r="AB55" s="143"/>
      <c r="AC55" s="34"/>
      <c r="AD55" s="138"/>
      <c r="AE55" s="143"/>
      <c r="AF55" s="123"/>
      <c r="AG55" s="138"/>
      <c r="AH55" s="143"/>
      <c r="AI55" s="34"/>
      <c r="AJ55" s="138"/>
      <c r="AK55" s="143"/>
      <c r="AL55" s="123"/>
      <c r="AM55" s="138"/>
      <c r="AN55" s="143"/>
      <c r="AO55" s="34"/>
      <c r="AP55" s="138"/>
      <c r="AQ55" s="143"/>
      <c r="AR55" s="34"/>
      <c r="AS55" s="34"/>
    </row>
    <row r="56" spans="3:45" x14ac:dyDescent="0.25">
      <c r="C56" s="33"/>
      <c r="D56" s="33"/>
      <c r="E56" s="33"/>
      <c r="F56" s="138"/>
      <c r="G56" s="138"/>
      <c r="H56" s="34"/>
      <c r="I56" s="34"/>
      <c r="J56" s="34"/>
      <c r="K56" s="123"/>
      <c r="L56" s="138"/>
      <c r="M56" s="138"/>
      <c r="N56" s="34"/>
      <c r="O56" s="138"/>
      <c r="P56" s="143"/>
      <c r="Q56" s="123"/>
      <c r="R56" s="34"/>
      <c r="S56" s="34"/>
      <c r="T56" s="138"/>
      <c r="U56" s="143"/>
      <c r="V56" s="70"/>
      <c r="W56" s="138"/>
      <c r="X56" s="143"/>
      <c r="Y56" s="70"/>
      <c r="Z56" s="34"/>
      <c r="AA56" s="138"/>
      <c r="AB56" s="143"/>
      <c r="AC56" s="34"/>
      <c r="AD56" s="138"/>
      <c r="AE56" s="143"/>
      <c r="AF56" s="123"/>
      <c r="AG56" s="138"/>
      <c r="AH56" s="143"/>
      <c r="AI56" s="34"/>
      <c r="AJ56" s="138"/>
      <c r="AK56" s="143"/>
      <c r="AL56" s="123"/>
      <c r="AM56" s="138"/>
      <c r="AN56" s="143"/>
      <c r="AO56" s="34"/>
      <c r="AP56" s="138"/>
      <c r="AQ56" s="143"/>
      <c r="AR56" s="34"/>
      <c r="AS56" s="34"/>
    </row>
    <row r="57" spans="3:45" x14ac:dyDescent="0.25">
      <c r="C57" s="71"/>
      <c r="D57" s="75"/>
      <c r="E57" s="75"/>
      <c r="F57" s="138"/>
      <c r="G57" s="138"/>
      <c r="H57" s="34"/>
      <c r="I57" s="34"/>
      <c r="J57" s="34"/>
      <c r="K57" s="123"/>
      <c r="L57" s="138"/>
      <c r="M57" s="138"/>
      <c r="N57" s="34"/>
      <c r="O57" s="138"/>
      <c r="P57" s="143"/>
      <c r="Q57" s="123"/>
      <c r="R57" s="34"/>
      <c r="S57" s="34"/>
      <c r="T57" s="138"/>
      <c r="U57" s="143"/>
      <c r="V57" s="70"/>
      <c r="W57" s="138"/>
      <c r="X57" s="143"/>
      <c r="Y57" s="70"/>
      <c r="Z57" s="34"/>
      <c r="AA57" s="138"/>
      <c r="AB57" s="143"/>
      <c r="AC57" s="34"/>
      <c r="AD57" s="138"/>
      <c r="AE57" s="143"/>
      <c r="AF57" s="123"/>
      <c r="AG57" s="138"/>
      <c r="AH57" s="143"/>
      <c r="AI57" s="34"/>
      <c r="AJ57" s="138"/>
      <c r="AK57" s="143"/>
      <c r="AL57" s="123"/>
      <c r="AM57" s="138"/>
      <c r="AN57" s="143"/>
      <c r="AO57" s="34"/>
      <c r="AP57" s="138"/>
      <c r="AQ57" s="143"/>
      <c r="AR57" s="34"/>
      <c r="AS57" s="34"/>
    </row>
    <row r="58" spans="3:45" x14ac:dyDescent="0.25">
      <c r="C58" s="71"/>
      <c r="D58" s="75"/>
      <c r="E58" s="75"/>
      <c r="F58" s="138"/>
      <c r="G58" s="138"/>
      <c r="H58" s="34"/>
      <c r="I58" s="34"/>
      <c r="J58" s="34"/>
      <c r="K58" s="123"/>
      <c r="L58" s="138"/>
      <c r="M58" s="138"/>
      <c r="N58" s="34"/>
      <c r="O58" s="138"/>
      <c r="P58" s="143"/>
      <c r="Q58" s="123"/>
      <c r="R58" s="34"/>
      <c r="S58" s="34"/>
      <c r="T58" s="138"/>
      <c r="U58" s="143"/>
      <c r="V58" s="70"/>
      <c r="W58" s="138"/>
      <c r="X58" s="143"/>
      <c r="Y58" s="70"/>
      <c r="Z58" s="34"/>
      <c r="AA58" s="138"/>
      <c r="AB58" s="143"/>
      <c r="AC58" s="34"/>
      <c r="AD58" s="138"/>
      <c r="AE58" s="143"/>
      <c r="AF58" s="123"/>
      <c r="AG58" s="138"/>
      <c r="AH58" s="143"/>
      <c r="AI58" s="34"/>
      <c r="AJ58" s="138"/>
      <c r="AK58" s="143"/>
      <c r="AL58" s="123"/>
      <c r="AM58" s="138"/>
      <c r="AN58" s="143"/>
      <c r="AO58" s="34"/>
      <c r="AP58" s="138"/>
      <c r="AQ58" s="143"/>
      <c r="AR58" s="34"/>
      <c r="AS58" s="34"/>
    </row>
    <row r="59" spans="3:45" x14ac:dyDescent="0.25">
      <c r="C59" s="71"/>
      <c r="D59" s="75"/>
      <c r="E59" s="75"/>
      <c r="F59" s="138"/>
      <c r="G59" s="138"/>
      <c r="H59" s="34"/>
      <c r="I59" s="34"/>
      <c r="J59" s="34"/>
      <c r="K59" s="123"/>
      <c r="L59" s="138"/>
      <c r="M59" s="138"/>
      <c r="N59" s="34"/>
      <c r="O59" s="138"/>
      <c r="P59" s="143"/>
      <c r="Q59" s="123"/>
      <c r="R59" s="34"/>
      <c r="S59" s="34"/>
      <c r="T59" s="138"/>
      <c r="U59" s="143"/>
      <c r="V59" s="70"/>
      <c r="W59" s="138"/>
      <c r="X59" s="143"/>
      <c r="Y59" s="70"/>
      <c r="Z59" s="34"/>
      <c r="AA59" s="138"/>
      <c r="AB59" s="143"/>
      <c r="AC59" s="34"/>
      <c r="AD59" s="138"/>
      <c r="AE59" s="143"/>
      <c r="AF59" s="123"/>
      <c r="AG59" s="138"/>
      <c r="AH59" s="143"/>
      <c r="AI59" s="34"/>
      <c r="AJ59" s="138"/>
      <c r="AK59" s="143"/>
      <c r="AL59" s="123"/>
      <c r="AM59" s="138"/>
      <c r="AN59" s="143"/>
      <c r="AO59" s="34"/>
      <c r="AP59" s="138"/>
      <c r="AQ59" s="143"/>
      <c r="AR59" s="34"/>
      <c r="AS59" s="34"/>
    </row>
    <row r="60" spans="3:45" x14ac:dyDescent="0.25">
      <c r="C60" s="71"/>
      <c r="D60" s="75"/>
      <c r="E60" s="75"/>
      <c r="F60" s="138"/>
      <c r="G60" s="138"/>
      <c r="H60" s="34"/>
      <c r="I60" s="34"/>
      <c r="J60" s="34"/>
      <c r="K60" s="123"/>
      <c r="L60" s="138"/>
      <c r="M60" s="138"/>
      <c r="N60" s="34"/>
      <c r="O60" s="138"/>
      <c r="P60" s="143"/>
      <c r="Q60" s="123"/>
      <c r="R60" s="34"/>
      <c r="S60" s="34"/>
      <c r="T60" s="138"/>
      <c r="U60" s="143"/>
      <c r="V60" s="70"/>
      <c r="W60" s="138"/>
      <c r="X60" s="143"/>
      <c r="Y60" s="70"/>
      <c r="Z60" s="34"/>
      <c r="AA60" s="138"/>
      <c r="AB60" s="143"/>
      <c r="AC60" s="34"/>
      <c r="AD60" s="138"/>
      <c r="AE60" s="143"/>
      <c r="AF60" s="123"/>
      <c r="AG60" s="138"/>
      <c r="AH60" s="143"/>
      <c r="AI60" s="34"/>
      <c r="AJ60" s="138"/>
      <c r="AK60" s="143"/>
      <c r="AL60" s="123"/>
      <c r="AM60" s="138"/>
      <c r="AN60" s="143"/>
      <c r="AO60" s="34"/>
      <c r="AP60" s="138"/>
      <c r="AQ60" s="143"/>
      <c r="AR60" s="34"/>
      <c r="AS60" s="34"/>
    </row>
    <row r="61" spans="3:45" x14ac:dyDescent="0.25">
      <c r="C61" s="33"/>
      <c r="D61" s="33"/>
      <c r="E61" s="33"/>
      <c r="F61" s="138"/>
      <c r="G61" s="138"/>
      <c r="H61" s="34"/>
      <c r="I61" s="34"/>
      <c r="J61" s="34"/>
      <c r="K61" s="123"/>
      <c r="L61" s="138"/>
      <c r="M61" s="138"/>
      <c r="N61" s="34"/>
      <c r="O61" s="138"/>
      <c r="P61" s="143"/>
      <c r="Q61" s="123"/>
      <c r="R61" s="34"/>
      <c r="S61" s="34"/>
      <c r="T61" s="138"/>
      <c r="U61" s="143"/>
      <c r="V61" s="70"/>
      <c r="W61" s="138"/>
      <c r="X61" s="143"/>
      <c r="Y61" s="70"/>
      <c r="Z61" s="34"/>
      <c r="AA61" s="138"/>
      <c r="AB61" s="143"/>
      <c r="AD61" s="138"/>
      <c r="AE61" s="143"/>
      <c r="AG61" s="138"/>
      <c r="AH61" s="143"/>
      <c r="AJ61" s="138"/>
      <c r="AK61" s="143"/>
      <c r="AM61" s="138"/>
      <c r="AN61" s="143"/>
      <c r="AP61" s="138"/>
      <c r="AQ61" s="143"/>
    </row>
    <row r="62" spans="3:45" x14ac:dyDescent="0.25">
      <c r="C62" s="33"/>
      <c r="D62" s="33"/>
      <c r="E62" s="33"/>
      <c r="F62" s="138"/>
      <c r="G62" s="138"/>
      <c r="H62" s="34"/>
      <c r="I62" s="34"/>
      <c r="J62" s="34"/>
      <c r="K62" s="123"/>
      <c r="L62" s="138"/>
      <c r="M62" s="138"/>
      <c r="N62" s="34"/>
      <c r="O62" s="138"/>
      <c r="P62" s="143"/>
      <c r="Q62" s="123"/>
      <c r="R62" s="34"/>
      <c r="S62" s="34"/>
      <c r="T62" s="138"/>
      <c r="U62" s="143"/>
      <c r="V62" s="70"/>
      <c r="W62" s="138"/>
      <c r="X62" s="143"/>
      <c r="Y62" s="70"/>
      <c r="Z62" s="34"/>
      <c r="AA62" s="138"/>
      <c r="AB62" s="143"/>
      <c r="AD62" s="138"/>
      <c r="AE62" s="143"/>
      <c r="AG62" s="138"/>
      <c r="AH62" s="143"/>
      <c r="AJ62" s="138"/>
      <c r="AK62" s="143"/>
      <c r="AM62" s="138"/>
      <c r="AN62" s="143"/>
      <c r="AP62" s="138"/>
      <c r="AQ62" s="143"/>
    </row>
    <row r="63" spans="3:45" x14ac:dyDescent="0.25">
      <c r="C63" s="33"/>
      <c r="D63" s="33"/>
      <c r="E63" s="33"/>
      <c r="F63" s="138"/>
      <c r="G63" s="138"/>
      <c r="H63" s="34"/>
      <c r="I63" s="34"/>
      <c r="J63" s="34"/>
      <c r="K63" s="123"/>
      <c r="L63" s="138"/>
      <c r="M63" s="138"/>
      <c r="N63" s="34"/>
      <c r="O63" s="138"/>
      <c r="P63" s="143"/>
      <c r="Q63" s="123"/>
      <c r="R63" s="34"/>
      <c r="S63" s="34"/>
      <c r="T63" s="138"/>
      <c r="U63" s="143"/>
      <c r="V63" s="70"/>
      <c r="W63" s="138"/>
      <c r="X63" s="143"/>
      <c r="Y63" s="70"/>
      <c r="Z63" s="34"/>
      <c r="AA63" s="138"/>
      <c r="AB63" s="143"/>
      <c r="AD63" s="138"/>
      <c r="AE63" s="143"/>
      <c r="AG63" s="138"/>
      <c r="AH63" s="143"/>
      <c r="AJ63" s="138"/>
      <c r="AK63" s="143"/>
      <c r="AM63" s="138"/>
      <c r="AN63" s="143"/>
      <c r="AP63" s="138"/>
      <c r="AQ63" s="143"/>
    </row>
    <row r="64" spans="3:45" x14ac:dyDescent="0.25">
      <c r="C64" s="33"/>
      <c r="D64" s="33"/>
      <c r="E64" s="33"/>
      <c r="F64" s="138"/>
      <c r="G64" s="138"/>
      <c r="H64" s="34"/>
      <c r="I64" s="34"/>
      <c r="J64" s="34"/>
      <c r="K64" s="123"/>
      <c r="L64" s="138"/>
      <c r="M64" s="138"/>
      <c r="N64" s="34"/>
      <c r="O64" s="138"/>
      <c r="P64" s="143"/>
      <c r="Q64" s="123"/>
      <c r="R64" s="34"/>
      <c r="S64" s="34"/>
      <c r="T64" s="138"/>
      <c r="U64" s="143"/>
      <c r="V64" s="70"/>
      <c r="W64" s="138"/>
      <c r="X64" s="143"/>
      <c r="Y64" s="70"/>
      <c r="Z64" s="34"/>
      <c r="AA64" s="138"/>
      <c r="AB64" s="143"/>
      <c r="AD64" s="138"/>
      <c r="AE64" s="143"/>
      <c r="AG64" s="138"/>
      <c r="AH64" s="143"/>
      <c r="AJ64" s="138"/>
      <c r="AK64" s="143"/>
      <c r="AM64" s="138"/>
      <c r="AN64" s="143"/>
      <c r="AP64" s="138"/>
      <c r="AQ64" s="143"/>
    </row>
    <row r="65" spans="3:46" x14ac:dyDescent="0.25">
      <c r="C65" s="33"/>
      <c r="D65" s="33"/>
      <c r="E65" s="33"/>
      <c r="F65" s="138"/>
      <c r="G65" s="138"/>
      <c r="H65" s="34"/>
      <c r="I65" s="34"/>
      <c r="J65" s="34"/>
      <c r="K65" s="123"/>
      <c r="L65" s="138"/>
      <c r="M65" s="138"/>
      <c r="N65" s="34"/>
      <c r="O65" s="138"/>
      <c r="P65" s="143"/>
      <c r="Q65" s="123"/>
      <c r="R65" s="34"/>
      <c r="S65" s="34"/>
      <c r="T65" s="138"/>
      <c r="U65" s="143"/>
      <c r="V65" s="70"/>
      <c r="W65" s="138"/>
      <c r="X65" s="143"/>
      <c r="Y65" s="70"/>
      <c r="Z65" s="34"/>
      <c r="AA65" s="138"/>
      <c r="AB65" s="143"/>
      <c r="AD65" s="138"/>
      <c r="AE65" s="143"/>
      <c r="AG65" s="138"/>
      <c r="AH65" s="143"/>
      <c r="AJ65" s="138"/>
      <c r="AK65" s="143"/>
      <c r="AM65" s="138"/>
      <c r="AN65" s="143"/>
      <c r="AP65" s="138"/>
      <c r="AQ65" s="143"/>
    </row>
    <row r="66" spans="3:46" x14ac:dyDescent="0.25">
      <c r="C66" s="33"/>
      <c r="D66" s="33"/>
      <c r="E66" s="33"/>
      <c r="F66" s="138"/>
      <c r="G66" s="138"/>
      <c r="H66" s="34"/>
      <c r="I66" s="34"/>
      <c r="J66" s="34"/>
      <c r="K66" s="123"/>
      <c r="L66" s="138"/>
      <c r="M66" s="138"/>
      <c r="N66" s="34"/>
      <c r="O66" s="138"/>
      <c r="P66" s="143"/>
      <c r="Q66" s="123"/>
      <c r="R66" s="34"/>
      <c r="S66" s="34"/>
      <c r="T66" s="138"/>
      <c r="U66" s="143"/>
      <c r="V66" s="70"/>
      <c r="W66" s="138"/>
      <c r="X66" s="143"/>
      <c r="Y66" s="70"/>
      <c r="Z66" s="34"/>
      <c r="AA66" s="138"/>
      <c r="AB66" s="143"/>
      <c r="AD66" s="138"/>
      <c r="AE66" s="143"/>
      <c r="AG66" s="138"/>
      <c r="AH66" s="143"/>
      <c r="AJ66" s="138"/>
      <c r="AK66" s="143"/>
      <c r="AM66" s="138"/>
      <c r="AN66" s="143"/>
      <c r="AP66" s="138"/>
      <c r="AQ66" s="143"/>
    </row>
    <row r="67" spans="3:46" ht="13.5" x14ac:dyDescent="0.25">
      <c r="C67" s="69"/>
      <c r="D67" s="69"/>
      <c r="E67" s="69"/>
      <c r="F67" s="138"/>
      <c r="G67" s="138"/>
      <c r="H67" s="34"/>
      <c r="I67" s="34"/>
      <c r="J67" s="34"/>
      <c r="K67" s="123"/>
      <c r="L67" s="138"/>
      <c r="M67" s="138"/>
      <c r="N67" s="34"/>
      <c r="O67" s="138"/>
      <c r="P67" s="143"/>
      <c r="Q67" s="122"/>
      <c r="R67" s="34"/>
      <c r="S67" s="70"/>
      <c r="T67" s="138"/>
      <c r="U67" s="143"/>
      <c r="V67" s="70"/>
      <c r="W67" s="138"/>
      <c r="X67" s="143"/>
      <c r="Y67" s="70"/>
      <c r="Z67" s="34"/>
      <c r="AA67" s="138"/>
      <c r="AB67" s="143"/>
      <c r="AC67" s="34"/>
      <c r="AD67" s="138"/>
      <c r="AE67" s="143"/>
      <c r="AF67" s="123"/>
      <c r="AG67" s="138"/>
      <c r="AH67" s="143"/>
      <c r="AI67" s="34"/>
      <c r="AJ67" s="138"/>
      <c r="AK67" s="143"/>
      <c r="AL67" s="123"/>
      <c r="AM67" s="138"/>
      <c r="AN67" s="143"/>
      <c r="AO67" s="34"/>
      <c r="AP67" s="138"/>
      <c r="AQ67" s="143"/>
      <c r="AR67" s="34"/>
      <c r="AS67" s="34"/>
    </row>
    <row r="68" spans="3:46" x14ac:dyDescent="0.25">
      <c r="C68" s="33"/>
      <c r="D68" s="33"/>
      <c r="E68" s="33"/>
      <c r="F68" s="138"/>
      <c r="G68" s="138"/>
      <c r="H68" s="34"/>
      <c r="I68" s="34"/>
      <c r="J68" s="34"/>
      <c r="K68" s="123"/>
      <c r="L68" s="138"/>
      <c r="M68" s="138"/>
      <c r="N68" s="34"/>
      <c r="O68" s="138"/>
      <c r="P68" s="143"/>
      <c r="Q68" s="123"/>
      <c r="R68" s="34"/>
      <c r="S68" s="34"/>
      <c r="T68" s="138"/>
      <c r="U68" s="143"/>
      <c r="V68" s="34"/>
      <c r="W68" s="138"/>
      <c r="X68" s="143"/>
      <c r="Y68" s="34"/>
      <c r="Z68" s="34"/>
      <c r="AA68" s="138"/>
      <c r="AB68" s="143"/>
      <c r="AC68" s="34"/>
      <c r="AD68" s="138"/>
      <c r="AE68" s="143"/>
      <c r="AF68" s="123"/>
      <c r="AG68" s="138"/>
      <c r="AH68" s="143"/>
      <c r="AI68" s="34"/>
      <c r="AJ68" s="138"/>
      <c r="AK68" s="143"/>
      <c r="AL68" s="123"/>
      <c r="AM68" s="138"/>
      <c r="AN68" s="143"/>
      <c r="AO68" s="34"/>
      <c r="AP68" s="138"/>
      <c r="AQ68" s="143"/>
      <c r="AR68" s="34"/>
      <c r="AS68" s="34"/>
    </row>
    <row r="69" spans="3:46" x14ac:dyDescent="0.25">
      <c r="C69" s="71"/>
      <c r="D69" s="33"/>
      <c r="E69" s="33"/>
      <c r="F69" s="138"/>
      <c r="G69" s="138"/>
      <c r="H69" s="34"/>
      <c r="I69" s="34"/>
      <c r="J69" s="34"/>
      <c r="K69" s="123"/>
      <c r="L69" s="138"/>
      <c r="M69" s="138"/>
      <c r="N69" s="34"/>
      <c r="O69" s="138"/>
      <c r="P69" s="143"/>
      <c r="Q69" s="123"/>
      <c r="R69" s="34"/>
      <c r="S69" s="34"/>
      <c r="T69" s="138"/>
      <c r="U69" s="143"/>
      <c r="V69" s="34"/>
      <c r="W69" s="138"/>
      <c r="X69" s="143"/>
      <c r="Y69" s="34"/>
      <c r="Z69" s="34"/>
      <c r="AA69" s="138"/>
      <c r="AB69" s="143"/>
      <c r="AC69" s="34"/>
      <c r="AD69" s="138"/>
      <c r="AE69" s="143"/>
      <c r="AF69" s="123"/>
      <c r="AG69" s="138"/>
      <c r="AH69" s="143"/>
      <c r="AI69" s="34"/>
      <c r="AJ69" s="138"/>
      <c r="AK69" s="143"/>
      <c r="AL69" s="123"/>
      <c r="AM69" s="138"/>
      <c r="AN69" s="143"/>
      <c r="AO69" s="34"/>
      <c r="AP69" s="138"/>
      <c r="AQ69" s="143"/>
      <c r="AR69" s="34"/>
      <c r="AS69" s="34"/>
    </row>
    <row r="70" spans="3:46" x14ac:dyDescent="0.25">
      <c r="C70" s="33"/>
      <c r="D70" s="33"/>
      <c r="E70" s="33"/>
      <c r="F70" s="138"/>
      <c r="G70" s="138"/>
      <c r="H70" s="34"/>
      <c r="I70" s="34"/>
      <c r="J70" s="34"/>
      <c r="K70" s="123"/>
      <c r="L70" s="138"/>
      <c r="M70" s="138"/>
      <c r="N70" s="34"/>
      <c r="O70" s="138"/>
      <c r="P70" s="143"/>
      <c r="Q70" s="123"/>
      <c r="R70" s="34"/>
      <c r="S70" s="34"/>
      <c r="T70" s="138"/>
      <c r="U70" s="143"/>
      <c r="V70" s="34"/>
      <c r="W70" s="138"/>
      <c r="X70" s="143"/>
      <c r="Y70" s="34"/>
      <c r="Z70" s="34"/>
      <c r="AA70" s="138"/>
      <c r="AB70" s="143"/>
      <c r="AC70" s="34"/>
      <c r="AD70" s="138"/>
      <c r="AE70" s="143"/>
      <c r="AF70" s="123"/>
      <c r="AG70" s="138"/>
      <c r="AH70" s="143"/>
      <c r="AI70" s="34"/>
      <c r="AJ70" s="138"/>
      <c r="AK70" s="143"/>
      <c r="AL70" s="123"/>
      <c r="AM70" s="138"/>
      <c r="AN70" s="143"/>
      <c r="AO70" s="34"/>
      <c r="AP70" s="138"/>
      <c r="AQ70" s="143"/>
      <c r="AR70" s="34"/>
      <c r="AS70" s="34"/>
    </row>
    <row r="71" spans="3:46" x14ac:dyDescent="0.25">
      <c r="C71" s="33"/>
      <c r="D71" s="33"/>
      <c r="E71" s="33"/>
      <c r="F71" s="138"/>
      <c r="G71" s="138"/>
      <c r="H71" s="34"/>
      <c r="I71" s="34"/>
      <c r="J71" s="34"/>
      <c r="K71" s="123"/>
      <c r="L71" s="138"/>
      <c r="M71" s="138"/>
      <c r="N71" s="34"/>
      <c r="O71" s="138"/>
      <c r="P71" s="143"/>
      <c r="Q71" s="123"/>
      <c r="R71" s="34"/>
      <c r="S71" s="34"/>
      <c r="T71" s="138"/>
      <c r="U71" s="143"/>
      <c r="V71" s="34"/>
      <c r="W71" s="138"/>
      <c r="X71" s="143"/>
      <c r="Y71" s="34"/>
      <c r="Z71" s="34"/>
      <c r="AA71" s="138"/>
      <c r="AB71" s="143"/>
      <c r="AC71" s="34"/>
      <c r="AD71" s="138"/>
      <c r="AE71" s="143"/>
      <c r="AF71" s="123"/>
      <c r="AG71" s="138"/>
      <c r="AH71" s="143"/>
      <c r="AI71" s="34"/>
      <c r="AJ71" s="138"/>
      <c r="AK71" s="143"/>
      <c r="AL71" s="123"/>
      <c r="AM71" s="138"/>
      <c r="AN71" s="143"/>
      <c r="AO71" s="34"/>
      <c r="AP71" s="138"/>
      <c r="AQ71" s="143"/>
      <c r="AR71" s="34"/>
      <c r="AS71" s="34"/>
    </row>
    <row r="72" spans="3:46" x14ac:dyDescent="0.25">
      <c r="C72" s="33"/>
      <c r="D72" s="33"/>
      <c r="E72" s="33"/>
      <c r="F72" s="138"/>
      <c r="G72" s="138"/>
      <c r="H72" s="34"/>
      <c r="I72" s="34"/>
      <c r="J72" s="34"/>
      <c r="K72" s="123"/>
      <c r="L72" s="138"/>
      <c r="M72" s="138"/>
      <c r="N72" s="34"/>
      <c r="O72" s="138"/>
      <c r="P72" s="143"/>
      <c r="Q72" s="123"/>
      <c r="R72" s="34"/>
      <c r="S72" s="34"/>
      <c r="T72" s="138"/>
      <c r="U72" s="143"/>
      <c r="V72" s="34"/>
      <c r="W72" s="138"/>
      <c r="X72" s="143"/>
      <c r="Y72" s="34"/>
      <c r="Z72" s="34"/>
      <c r="AA72" s="138"/>
      <c r="AB72" s="143"/>
      <c r="AC72" s="34"/>
      <c r="AD72" s="138"/>
      <c r="AE72" s="143"/>
      <c r="AF72" s="123"/>
      <c r="AG72" s="138"/>
      <c r="AH72" s="143"/>
      <c r="AI72" s="34"/>
      <c r="AJ72" s="138"/>
      <c r="AK72" s="143"/>
      <c r="AL72" s="123"/>
      <c r="AM72" s="138"/>
      <c r="AN72" s="143"/>
      <c r="AO72" s="34"/>
      <c r="AP72" s="138"/>
      <c r="AQ72" s="143"/>
      <c r="AR72" s="34"/>
      <c r="AS72" s="34"/>
    </row>
    <row r="73" spans="3:46" x14ac:dyDescent="0.25">
      <c r="C73" s="33"/>
      <c r="D73" s="33"/>
      <c r="E73" s="33"/>
      <c r="F73" s="138"/>
      <c r="G73" s="138"/>
      <c r="H73" s="34"/>
      <c r="I73" s="34"/>
      <c r="J73" s="34"/>
      <c r="K73" s="123"/>
      <c r="L73" s="138"/>
      <c r="M73" s="138"/>
      <c r="N73" s="34"/>
      <c r="O73" s="138"/>
      <c r="P73" s="143"/>
      <c r="Q73" s="123"/>
      <c r="R73" s="76"/>
      <c r="S73" s="34"/>
      <c r="T73" s="138"/>
      <c r="U73" s="143"/>
      <c r="V73" s="34"/>
      <c r="W73" s="138"/>
      <c r="X73" s="143"/>
      <c r="Y73" s="34"/>
      <c r="Z73" s="34"/>
      <c r="AA73" s="138"/>
      <c r="AB73" s="143"/>
      <c r="AC73" s="34"/>
      <c r="AD73" s="138"/>
      <c r="AE73" s="143"/>
      <c r="AF73" s="123"/>
      <c r="AG73" s="138"/>
      <c r="AH73" s="143"/>
      <c r="AI73" s="34"/>
      <c r="AJ73" s="138"/>
      <c r="AK73" s="143"/>
      <c r="AL73" s="123"/>
      <c r="AM73" s="138"/>
      <c r="AN73" s="143"/>
      <c r="AO73" s="34"/>
      <c r="AP73" s="138"/>
      <c r="AQ73" s="143"/>
      <c r="AR73" s="34"/>
      <c r="AS73" s="34"/>
    </row>
    <row r="74" spans="3:46" x14ac:dyDescent="0.25">
      <c r="C74" s="33"/>
      <c r="D74" s="33"/>
      <c r="E74" s="33"/>
      <c r="F74" s="138"/>
      <c r="G74" s="138"/>
      <c r="H74" s="34"/>
      <c r="I74" s="34"/>
      <c r="J74" s="34"/>
      <c r="K74" s="123"/>
      <c r="L74" s="138"/>
      <c r="M74" s="138"/>
      <c r="N74" s="34"/>
      <c r="O74" s="138"/>
      <c r="P74" s="143"/>
      <c r="Q74" s="123"/>
      <c r="R74" s="76"/>
      <c r="S74" s="34"/>
      <c r="T74" s="138"/>
      <c r="U74" s="143"/>
      <c r="V74" s="34"/>
      <c r="W74" s="138"/>
      <c r="X74" s="143"/>
      <c r="Y74" s="34"/>
      <c r="Z74" s="34"/>
      <c r="AA74" s="138"/>
      <c r="AB74" s="143"/>
      <c r="AC74" s="34"/>
      <c r="AD74" s="138"/>
      <c r="AE74" s="143"/>
      <c r="AF74" s="123"/>
      <c r="AG74" s="138"/>
      <c r="AH74" s="143"/>
      <c r="AI74" s="34"/>
      <c r="AJ74" s="138"/>
      <c r="AK74" s="143"/>
      <c r="AL74" s="123"/>
      <c r="AM74" s="138"/>
      <c r="AN74" s="143"/>
      <c r="AO74" s="34"/>
      <c r="AP74" s="138"/>
      <c r="AQ74" s="143"/>
      <c r="AR74" s="34"/>
      <c r="AS74" s="34"/>
    </row>
    <row r="75" spans="3:46" x14ac:dyDescent="0.25">
      <c r="C75" s="33"/>
      <c r="D75" s="33"/>
      <c r="E75" s="33"/>
      <c r="F75" s="138"/>
      <c r="G75" s="138"/>
      <c r="H75" s="34"/>
      <c r="I75" s="34"/>
      <c r="J75" s="34"/>
      <c r="K75" s="123"/>
      <c r="L75" s="138"/>
      <c r="M75" s="138"/>
      <c r="N75" s="34"/>
      <c r="O75" s="138"/>
      <c r="P75" s="143"/>
      <c r="Q75" s="123"/>
      <c r="R75" s="76"/>
      <c r="S75" s="34"/>
      <c r="T75" s="138"/>
      <c r="U75" s="143"/>
      <c r="V75" s="34"/>
      <c r="W75" s="138"/>
      <c r="X75" s="143"/>
      <c r="Y75" s="34"/>
      <c r="Z75" s="34"/>
      <c r="AA75" s="138"/>
      <c r="AB75" s="143"/>
      <c r="AC75" s="34"/>
      <c r="AD75" s="138"/>
      <c r="AE75" s="143"/>
      <c r="AF75" s="123"/>
      <c r="AG75" s="138"/>
      <c r="AH75" s="143"/>
      <c r="AI75" s="34"/>
      <c r="AJ75" s="138"/>
      <c r="AK75" s="143"/>
      <c r="AL75" s="123"/>
      <c r="AM75" s="138"/>
      <c r="AN75" s="143"/>
      <c r="AO75" s="34"/>
      <c r="AP75" s="138"/>
      <c r="AQ75" s="143"/>
      <c r="AR75" s="34"/>
      <c r="AS75" s="34"/>
    </row>
    <row r="76" spans="3:46" x14ac:dyDescent="0.25">
      <c r="C76" s="33"/>
      <c r="D76" s="33"/>
      <c r="E76" s="33"/>
      <c r="F76" s="138"/>
      <c r="G76" s="138"/>
      <c r="H76" s="34"/>
      <c r="I76" s="34"/>
      <c r="J76" s="34"/>
      <c r="K76" s="123"/>
      <c r="L76" s="138"/>
      <c r="M76" s="138"/>
      <c r="N76" s="34"/>
      <c r="O76" s="138"/>
      <c r="P76" s="143"/>
      <c r="Q76" s="123"/>
      <c r="R76" s="76"/>
      <c r="S76" s="34"/>
      <c r="T76" s="138"/>
      <c r="U76" s="143"/>
      <c r="V76" s="34"/>
      <c r="W76" s="138"/>
      <c r="X76" s="143"/>
      <c r="Y76" s="34"/>
      <c r="Z76" s="34"/>
      <c r="AA76" s="138"/>
      <c r="AB76" s="143"/>
      <c r="AC76" s="34"/>
      <c r="AD76" s="138"/>
      <c r="AE76" s="143"/>
      <c r="AF76" s="123"/>
      <c r="AG76" s="138"/>
      <c r="AH76" s="143"/>
      <c r="AI76" s="34"/>
      <c r="AJ76" s="138"/>
      <c r="AK76" s="143"/>
      <c r="AL76" s="123"/>
      <c r="AM76" s="138"/>
      <c r="AN76" s="143"/>
      <c r="AO76" s="34"/>
      <c r="AP76" s="138"/>
      <c r="AQ76" s="143"/>
      <c r="AR76" s="34"/>
      <c r="AS76" s="34"/>
      <c r="AT76" s="34"/>
    </row>
    <row r="77" spans="3:46" x14ac:dyDescent="0.25">
      <c r="C77" s="33"/>
      <c r="D77" s="33"/>
      <c r="E77" s="33"/>
      <c r="F77" s="138"/>
      <c r="G77" s="138"/>
      <c r="H77" s="34"/>
      <c r="I77" s="34"/>
      <c r="J77" s="34"/>
      <c r="K77" s="123"/>
      <c r="L77" s="138"/>
      <c r="M77" s="138"/>
      <c r="N77" s="34"/>
      <c r="O77" s="138"/>
      <c r="P77" s="143"/>
      <c r="Q77" s="123"/>
      <c r="R77" s="76"/>
      <c r="S77" s="34"/>
      <c r="T77" s="138"/>
      <c r="U77" s="143"/>
      <c r="V77" s="34"/>
      <c r="W77" s="138"/>
      <c r="X77" s="143"/>
      <c r="Y77" s="34"/>
      <c r="Z77" s="34"/>
      <c r="AA77" s="138"/>
      <c r="AB77" s="143"/>
      <c r="AC77" s="34"/>
      <c r="AD77" s="138"/>
      <c r="AE77" s="143"/>
      <c r="AF77" s="123"/>
      <c r="AG77" s="138"/>
      <c r="AH77" s="143"/>
      <c r="AI77" s="34"/>
      <c r="AJ77" s="138"/>
      <c r="AK77" s="143"/>
      <c r="AL77" s="123"/>
      <c r="AM77" s="138"/>
      <c r="AN77" s="143"/>
      <c r="AO77" s="34"/>
      <c r="AP77" s="138"/>
      <c r="AQ77" s="143"/>
      <c r="AR77" s="34"/>
      <c r="AS77" s="34"/>
      <c r="AT77" s="34"/>
    </row>
    <row r="78" spans="3:46" x14ac:dyDescent="0.25">
      <c r="C78" s="33"/>
      <c r="D78" s="33"/>
      <c r="E78" s="33"/>
      <c r="F78" s="138"/>
      <c r="G78" s="138"/>
      <c r="H78" s="34"/>
      <c r="I78" s="34"/>
      <c r="J78" s="34"/>
      <c r="K78" s="123"/>
      <c r="L78" s="138"/>
      <c r="M78" s="138"/>
      <c r="N78" s="34"/>
      <c r="O78" s="138"/>
      <c r="P78" s="143"/>
      <c r="Q78" s="123"/>
      <c r="R78" s="76"/>
      <c r="S78" s="34"/>
      <c r="T78" s="138"/>
      <c r="U78" s="143"/>
      <c r="V78" s="34"/>
      <c r="W78" s="138"/>
      <c r="X78" s="143"/>
      <c r="Y78" s="34"/>
      <c r="Z78" s="34"/>
      <c r="AA78" s="138"/>
      <c r="AB78" s="143"/>
      <c r="AD78" s="138"/>
      <c r="AE78" s="143"/>
      <c r="AG78" s="138"/>
      <c r="AH78" s="143"/>
      <c r="AJ78" s="138"/>
      <c r="AK78" s="143"/>
      <c r="AM78" s="138"/>
      <c r="AN78" s="143"/>
      <c r="AP78" s="138"/>
      <c r="AQ78" s="143"/>
      <c r="AT78" s="34"/>
    </row>
    <row r="79" spans="3:46" x14ac:dyDescent="0.25">
      <c r="C79" s="33"/>
      <c r="D79" s="33"/>
      <c r="E79" s="33"/>
      <c r="F79" s="138"/>
      <c r="G79" s="138"/>
      <c r="H79" s="34"/>
      <c r="I79" s="34"/>
      <c r="J79" s="34"/>
      <c r="K79" s="123"/>
      <c r="L79" s="138"/>
      <c r="M79" s="138"/>
      <c r="N79" s="34"/>
      <c r="O79" s="138"/>
      <c r="P79" s="143"/>
      <c r="Q79" s="123"/>
      <c r="R79" s="76"/>
      <c r="S79" s="34"/>
      <c r="T79" s="138"/>
      <c r="U79" s="143"/>
      <c r="V79" s="34"/>
      <c r="W79" s="138"/>
      <c r="X79" s="143"/>
      <c r="Y79" s="34"/>
      <c r="Z79" s="34"/>
      <c r="AA79" s="138"/>
      <c r="AB79" s="143"/>
      <c r="AD79" s="138"/>
      <c r="AE79" s="143"/>
      <c r="AG79" s="138"/>
      <c r="AH79" s="143"/>
      <c r="AJ79" s="138"/>
      <c r="AK79" s="143"/>
      <c r="AM79" s="138"/>
      <c r="AN79" s="143"/>
      <c r="AP79" s="138"/>
      <c r="AQ79" s="143"/>
      <c r="AT79" s="34"/>
    </row>
    <row r="80" spans="3:46" x14ac:dyDescent="0.25">
      <c r="C80" s="33"/>
      <c r="D80" s="33"/>
      <c r="E80" s="33"/>
      <c r="F80" s="138"/>
      <c r="G80" s="138"/>
      <c r="H80" s="34"/>
      <c r="I80" s="34"/>
      <c r="J80" s="34"/>
      <c r="K80" s="123"/>
      <c r="L80" s="138"/>
      <c r="M80" s="138"/>
      <c r="N80" s="34"/>
      <c r="O80" s="138"/>
      <c r="P80" s="143"/>
      <c r="Q80" s="123"/>
      <c r="R80" s="76"/>
      <c r="S80" s="34"/>
      <c r="T80" s="138"/>
      <c r="U80" s="143"/>
      <c r="V80" s="34"/>
      <c r="W80" s="138"/>
      <c r="X80" s="143"/>
      <c r="Y80" s="34"/>
      <c r="Z80" s="34"/>
      <c r="AA80" s="138"/>
      <c r="AB80" s="143"/>
      <c r="AD80" s="138"/>
      <c r="AE80" s="143"/>
      <c r="AG80" s="138"/>
      <c r="AH80" s="143"/>
      <c r="AJ80" s="138"/>
      <c r="AK80" s="143"/>
      <c r="AM80" s="138"/>
      <c r="AN80" s="143"/>
      <c r="AP80" s="138"/>
      <c r="AQ80" s="143"/>
    </row>
    <row r="81" spans="3:46" x14ac:dyDescent="0.25">
      <c r="C81" s="33"/>
      <c r="D81" s="33"/>
      <c r="E81" s="33"/>
      <c r="F81" s="138"/>
      <c r="G81" s="138"/>
      <c r="H81" s="34"/>
      <c r="I81" s="34"/>
      <c r="J81" s="34"/>
      <c r="K81" s="123"/>
      <c r="L81" s="138"/>
      <c r="M81" s="138"/>
      <c r="N81" s="34"/>
      <c r="O81" s="138"/>
      <c r="P81" s="143"/>
      <c r="Q81" s="123"/>
      <c r="R81" s="76"/>
      <c r="S81" s="34"/>
      <c r="T81" s="138"/>
      <c r="U81" s="143"/>
      <c r="V81" s="34"/>
      <c r="W81" s="138"/>
      <c r="X81" s="143"/>
      <c r="Y81" s="34"/>
      <c r="Z81" s="77"/>
      <c r="AA81" s="138"/>
      <c r="AB81" s="143"/>
      <c r="AC81" s="77"/>
      <c r="AD81" s="138"/>
      <c r="AE81" s="143"/>
      <c r="AF81" s="124"/>
      <c r="AG81" s="138"/>
      <c r="AH81" s="143"/>
      <c r="AI81" s="77"/>
      <c r="AJ81" s="138"/>
      <c r="AK81" s="143"/>
      <c r="AL81" s="124"/>
      <c r="AM81" s="138"/>
      <c r="AN81" s="143"/>
      <c r="AO81" s="77"/>
      <c r="AP81" s="138"/>
      <c r="AQ81" s="143"/>
      <c r="AR81" s="77"/>
      <c r="AS81" s="77"/>
      <c r="AT81" s="77"/>
    </row>
    <row r="82" spans="3:46" x14ac:dyDescent="0.25">
      <c r="C82" s="33"/>
      <c r="D82" s="33"/>
      <c r="E82" s="33"/>
      <c r="F82" s="138"/>
      <c r="G82" s="138"/>
      <c r="H82" s="34"/>
      <c r="I82" s="34"/>
      <c r="J82" s="34"/>
      <c r="K82" s="123"/>
      <c r="L82" s="138"/>
      <c r="M82" s="138"/>
      <c r="N82" s="34"/>
      <c r="O82" s="138"/>
      <c r="P82" s="143"/>
      <c r="Q82" s="123"/>
      <c r="R82" s="76"/>
      <c r="S82" s="34"/>
      <c r="T82" s="138"/>
      <c r="U82" s="143"/>
      <c r="V82" s="34"/>
      <c r="W82" s="138"/>
      <c r="X82" s="143"/>
      <c r="Y82" s="34"/>
      <c r="Z82" s="34"/>
      <c r="AA82" s="138"/>
      <c r="AB82" s="143"/>
      <c r="AC82" s="34"/>
      <c r="AD82" s="138"/>
      <c r="AE82" s="143"/>
      <c r="AF82" s="123"/>
      <c r="AG82" s="138"/>
      <c r="AH82" s="143"/>
      <c r="AI82" s="34"/>
      <c r="AJ82" s="138"/>
      <c r="AK82" s="143"/>
      <c r="AL82" s="123"/>
      <c r="AM82" s="138"/>
      <c r="AN82" s="143"/>
      <c r="AO82" s="34"/>
      <c r="AP82" s="138"/>
      <c r="AQ82" s="143"/>
      <c r="AR82" s="34"/>
      <c r="AS82" s="34"/>
      <c r="AT82" s="34"/>
    </row>
    <row r="83" spans="3:46" ht="13.5" x14ac:dyDescent="0.25">
      <c r="C83" s="69"/>
      <c r="D83" s="69"/>
      <c r="E83" s="69"/>
      <c r="F83" s="138"/>
      <c r="G83" s="138"/>
      <c r="H83" s="34"/>
      <c r="I83" s="34"/>
      <c r="J83" s="34"/>
      <c r="K83" s="123"/>
      <c r="L83" s="138"/>
      <c r="M83" s="138"/>
      <c r="N83" s="34"/>
      <c r="O83" s="138"/>
      <c r="P83" s="143"/>
      <c r="Q83" s="123"/>
      <c r="R83" s="76"/>
      <c r="S83" s="34"/>
      <c r="T83" s="138"/>
      <c r="U83" s="143"/>
      <c r="V83" s="34"/>
      <c r="W83" s="138"/>
      <c r="X83" s="143"/>
      <c r="Y83" s="34"/>
      <c r="Z83" s="34"/>
      <c r="AA83" s="138"/>
      <c r="AB83" s="143"/>
      <c r="AC83" s="34"/>
      <c r="AD83" s="138"/>
      <c r="AE83" s="143"/>
      <c r="AF83" s="123"/>
      <c r="AG83" s="138"/>
      <c r="AH83" s="143"/>
      <c r="AI83" s="34"/>
      <c r="AJ83" s="138"/>
      <c r="AK83" s="143"/>
      <c r="AL83" s="123"/>
      <c r="AM83" s="138"/>
      <c r="AN83" s="143"/>
      <c r="AO83" s="34"/>
      <c r="AP83" s="138"/>
      <c r="AQ83" s="143"/>
      <c r="AR83" s="34"/>
      <c r="AS83" s="34"/>
      <c r="AT83" s="34"/>
    </row>
    <row r="84" spans="3:46" x14ac:dyDescent="0.25">
      <c r="C84" s="33"/>
      <c r="D84" s="33"/>
      <c r="E84" s="33"/>
      <c r="F84" s="138"/>
      <c r="G84" s="138"/>
      <c r="H84" s="34"/>
      <c r="I84" s="34"/>
      <c r="J84" s="34"/>
      <c r="K84" s="123"/>
      <c r="L84" s="138"/>
      <c r="M84" s="138"/>
      <c r="N84" s="34"/>
      <c r="O84" s="138"/>
      <c r="P84" s="143"/>
      <c r="Q84" s="123"/>
      <c r="R84" s="76"/>
      <c r="S84" s="34"/>
      <c r="T84" s="138"/>
      <c r="U84" s="143"/>
      <c r="V84" s="34"/>
      <c r="W84" s="138"/>
      <c r="X84" s="143"/>
      <c r="Y84" s="34"/>
      <c r="Z84" s="34"/>
      <c r="AA84" s="138"/>
      <c r="AB84" s="143"/>
      <c r="AC84" s="34"/>
      <c r="AD84" s="138"/>
      <c r="AE84" s="143"/>
      <c r="AF84" s="123"/>
      <c r="AG84" s="138"/>
      <c r="AH84" s="143"/>
      <c r="AI84" s="34"/>
      <c r="AJ84" s="138"/>
      <c r="AK84" s="143"/>
      <c r="AL84" s="123"/>
      <c r="AM84" s="138"/>
      <c r="AN84" s="143"/>
      <c r="AO84" s="34"/>
      <c r="AP84" s="138"/>
      <c r="AQ84" s="143"/>
      <c r="AR84" s="34"/>
      <c r="AS84" s="34"/>
      <c r="AT84" s="34"/>
    </row>
    <row r="85" spans="3:46" x14ac:dyDescent="0.25">
      <c r="C85" s="33"/>
      <c r="D85" s="33"/>
      <c r="E85" s="33"/>
      <c r="F85" s="138"/>
      <c r="G85" s="138"/>
      <c r="H85" s="34"/>
      <c r="I85" s="34"/>
      <c r="J85" s="34"/>
      <c r="K85" s="123"/>
      <c r="L85" s="138"/>
      <c r="M85" s="138"/>
      <c r="N85" s="34"/>
      <c r="O85" s="138"/>
      <c r="P85" s="143"/>
      <c r="Q85" s="123"/>
      <c r="R85" s="76"/>
      <c r="S85" s="34"/>
      <c r="T85" s="138"/>
      <c r="U85" s="143"/>
      <c r="V85" s="34"/>
      <c r="W85" s="138"/>
      <c r="X85" s="143"/>
      <c r="Y85" s="34"/>
      <c r="Z85" s="34"/>
      <c r="AA85" s="138"/>
      <c r="AB85" s="143"/>
      <c r="AC85" s="34"/>
      <c r="AD85" s="138"/>
      <c r="AE85" s="143"/>
      <c r="AF85" s="123"/>
      <c r="AG85" s="138"/>
      <c r="AH85" s="143"/>
      <c r="AI85" s="34"/>
      <c r="AJ85" s="138"/>
      <c r="AK85" s="143"/>
      <c r="AL85" s="123"/>
      <c r="AM85" s="138"/>
      <c r="AN85" s="143"/>
      <c r="AO85" s="34"/>
      <c r="AP85" s="138"/>
      <c r="AQ85" s="143"/>
      <c r="AR85" s="34"/>
      <c r="AS85" s="34"/>
      <c r="AT85" s="34"/>
    </row>
    <row r="86" spans="3:46" x14ac:dyDescent="0.25">
      <c r="C86" s="33"/>
      <c r="D86" s="33"/>
      <c r="E86" s="33"/>
      <c r="F86" s="138"/>
      <c r="G86" s="138"/>
      <c r="H86" s="34"/>
      <c r="I86" s="34"/>
      <c r="J86" s="34"/>
      <c r="K86" s="123"/>
      <c r="L86" s="138"/>
      <c r="M86" s="138"/>
      <c r="N86" s="34"/>
      <c r="O86" s="138"/>
      <c r="P86" s="143"/>
      <c r="Q86" s="123"/>
      <c r="R86" s="76"/>
      <c r="S86" s="34"/>
      <c r="T86" s="138"/>
      <c r="U86" s="143"/>
      <c r="V86" s="34"/>
      <c r="W86" s="138"/>
      <c r="X86" s="143"/>
      <c r="Y86" s="34"/>
      <c r="Z86" s="34"/>
      <c r="AA86" s="138"/>
      <c r="AB86" s="143"/>
      <c r="AC86" s="34"/>
      <c r="AD86" s="138"/>
      <c r="AE86" s="143"/>
      <c r="AF86" s="123"/>
      <c r="AG86" s="138"/>
      <c r="AH86" s="143"/>
      <c r="AI86" s="34"/>
      <c r="AJ86" s="138"/>
      <c r="AK86" s="143"/>
      <c r="AL86" s="123"/>
      <c r="AM86" s="138"/>
      <c r="AN86" s="143"/>
      <c r="AO86" s="34"/>
      <c r="AP86" s="138"/>
      <c r="AQ86" s="143"/>
      <c r="AR86" s="34"/>
      <c r="AS86" s="34"/>
      <c r="AT86" s="34"/>
    </row>
    <row r="87" spans="3:46" x14ac:dyDescent="0.25">
      <c r="C87" s="33"/>
      <c r="D87" s="33"/>
      <c r="E87" s="33"/>
      <c r="F87" s="138"/>
      <c r="G87" s="138"/>
      <c r="H87" s="34"/>
      <c r="I87" s="34"/>
      <c r="J87" s="34"/>
      <c r="K87" s="123"/>
      <c r="L87" s="138"/>
      <c r="M87" s="138"/>
      <c r="N87" s="34"/>
      <c r="O87" s="138"/>
      <c r="P87" s="143"/>
      <c r="Q87" s="123"/>
      <c r="R87" s="76"/>
      <c r="S87" s="34"/>
      <c r="T87" s="138"/>
      <c r="U87" s="143"/>
      <c r="V87" s="34"/>
      <c r="W87" s="138"/>
      <c r="X87" s="143"/>
      <c r="Y87" s="34"/>
      <c r="Z87" s="34"/>
      <c r="AA87" s="138"/>
      <c r="AB87" s="143"/>
      <c r="AC87" s="34"/>
      <c r="AD87" s="138"/>
      <c r="AE87" s="143"/>
      <c r="AF87" s="123"/>
      <c r="AG87" s="138"/>
      <c r="AH87" s="143"/>
      <c r="AI87" s="34"/>
      <c r="AJ87" s="138"/>
      <c r="AK87" s="143"/>
      <c r="AL87" s="123"/>
      <c r="AM87" s="138"/>
      <c r="AN87" s="143"/>
      <c r="AO87" s="34"/>
      <c r="AP87" s="138"/>
      <c r="AQ87" s="143"/>
      <c r="AR87" s="34"/>
      <c r="AS87" s="34"/>
      <c r="AT87" s="34"/>
    </row>
    <row r="88" spans="3:46" x14ac:dyDescent="0.25">
      <c r="C88" s="33"/>
      <c r="D88" s="33"/>
      <c r="E88" s="33"/>
      <c r="F88" s="138"/>
      <c r="G88" s="138"/>
      <c r="H88" s="34"/>
      <c r="I88" s="34"/>
      <c r="J88" s="34"/>
      <c r="K88" s="123"/>
      <c r="L88" s="138"/>
      <c r="M88" s="138"/>
      <c r="N88" s="34"/>
      <c r="O88" s="138"/>
      <c r="P88" s="143"/>
      <c r="Q88" s="123"/>
      <c r="R88" s="76"/>
      <c r="S88" s="34"/>
      <c r="T88" s="138"/>
      <c r="U88" s="143"/>
      <c r="V88" s="34"/>
      <c r="W88" s="138"/>
      <c r="X88" s="143"/>
      <c r="Y88" s="34"/>
      <c r="Z88" s="34"/>
      <c r="AA88" s="138"/>
      <c r="AB88" s="143"/>
      <c r="AC88" s="34"/>
      <c r="AD88" s="138"/>
      <c r="AE88" s="143"/>
      <c r="AF88" s="123"/>
      <c r="AG88" s="138"/>
      <c r="AH88" s="143"/>
      <c r="AI88" s="34"/>
      <c r="AJ88" s="138"/>
      <c r="AK88" s="143"/>
      <c r="AL88" s="123"/>
      <c r="AM88" s="138"/>
      <c r="AN88" s="143"/>
      <c r="AO88" s="34"/>
      <c r="AP88" s="138"/>
      <c r="AQ88" s="143"/>
      <c r="AR88" s="34"/>
      <c r="AS88" s="34"/>
      <c r="AT88" s="34"/>
    </row>
    <row r="89" spans="3:46" x14ac:dyDescent="0.25">
      <c r="C89" s="33"/>
      <c r="D89" s="33"/>
      <c r="E89" s="33"/>
      <c r="F89" s="138"/>
      <c r="G89" s="138"/>
      <c r="H89" s="34"/>
      <c r="I89" s="34"/>
      <c r="J89" s="34"/>
      <c r="K89" s="123"/>
      <c r="L89" s="138"/>
      <c r="M89" s="138"/>
      <c r="N89" s="34"/>
      <c r="O89" s="138"/>
      <c r="P89" s="143"/>
      <c r="Q89" s="123"/>
      <c r="R89" s="76"/>
      <c r="S89" s="34"/>
      <c r="T89" s="138"/>
      <c r="U89" s="143"/>
      <c r="V89" s="34"/>
      <c r="W89" s="138"/>
      <c r="X89" s="143"/>
      <c r="Y89" s="34"/>
      <c r="Z89" s="34"/>
      <c r="AA89" s="138"/>
      <c r="AB89" s="143"/>
      <c r="AC89" s="34"/>
      <c r="AD89" s="138"/>
      <c r="AE89" s="143"/>
      <c r="AF89" s="123"/>
      <c r="AG89" s="138"/>
      <c r="AH89" s="143"/>
      <c r="AI89" s="34"/>
      <c r="AJ89" s="138"/>
      <c r="AK89" s="143"/>
      <c r="AL89" s="123"/>
      <c r="AM89" s="138"/>
      <c r="AN89" s="143"/>
      <c r="AO89" s="34"/>
      <c r="AP89" s="138"/>
      <c r="AQ89" s="143"/>
      <c r="AR89" s="34"/>
      <c r="AS89" s="34"/>
      <c r="AT89" s="34"/>
    </row>
    <row r="90" spans="3:46" x14ac:dyDescent="0.25">
      <c r="C90" s="33"/>
      <c r="D90" s="33"/>
      <c r="E90" s="33"/>
      <c r="F90" s="138"/>
      <c r="G90" s="138"/>
      <c r="H90" s="34"/>
      <c r="I90" s="34"/>
      <c r="J90" s="34"/>
      <c r="K90" s="123"/>
      <c r="L90" s="138"/>
      <c r="M90" s="138"/>
      <c r="N90" s="34"/>
      <c r="O90" s="138"/>
      <c r="P90" s="143"/>
      <c r="Q90" s="123"/>
      <c r="R90" s="76"/>
      <c r="S90" s="34"/>
      <c r="T90" s="138"/>
      <c r="U90" s="143"/>
      <c r="V90" s="34"/>
      <c r="W90" s="138"/>
      <c r="X90" s="143"/>
      <c r="Y90" s="34"/>
      <c r="Z90" s="34"/>
      <c r="AA90" s="138"/>
      <c r="AB90" s="143"/>
      <c r="AC90" s="34"/>
      <c r="AD90" s="138"/>
      <c r="AE90" s="143"/>
      <c r="AF90" s="123"/>
      <c r="AG90" s="138"/>
      <c r="AH90" s="143"/>
      <c r="AI90" s="34"/>
      <c r="AJ90" s="138"/>
      <c r="AK90" s="143"/>
      <c r="AL90" s="123"/>
      <c r="AM90" s="138"/>
      <c r="AN90" s="143"/>
      <c r="AO90" s="34"/>
      <c r="AP90" s="138"/>
      <c r="AQ90" s="143"/>
      <c r="AR90" s="34"/>
      <c r="AS90" s="34"/>
      <c r="AT90" s="34"/>
    </row>
    <row r="91" spans="3:46" x14ac:dyDescent="0.25">
      <c r="C91" s="33"/>
      <c r="D91" s="33"/>
      <c r="E91" s="33"/>
      <c r="F91" s="138"/>
      <c r="G91" s="138"/>
      <c r="H91" s="34"/>
      <c r="I91" s="34"/>
      <c r="J91" s="34"/>
      <c r="K91" s="123"/>
      <c r="L91" s="138"/>
      <c r="M91" s="138"/>
      <c r="N91" s="34"/>
      <c r="O91" s="138"/>
      <c r="P91" s="143"/>
      <c r="Q91" s="123"/>
      <c r="R91" s="76"/>
      <c r="S91" s="34"/>
      <c r="T91" s="138"/>
      <c r="U91" s="143"/>
      <c r="V91" s="34"/>
      <c r="W91" s="138"/>
      <c r="X91" s="143"/>
      <c r="Y91" s="34"/>
      <c r="Z91" s="34"/>
      <c r="AA91" s="138"/>
      <c r="AB91" s="143"/>
      <c r="AC91" s="34"/>
      <c r="AD91" s="138"/>
      <c r="AE91" s="143"/>
      <c r="AF91" s="123"/>
      <c r="AG91" s="138"/>
      <c r="AH91" s="143"/>
      <c r="AI91" s="34"/>
      <c r="AJ91" s="138"/>
      <c r="AK91" s="143"/>
      <c r="AL91" s="123"/>
      <c r="AM91" s="138"/>
      <c r="AN91" s="143"/>
      <c r="AO91" s="34"/>
      <c r="AP91" s="138"/>
      <c r="AQ91" s="143"/>
      <c r="AR91" s="34"/>
      <c r="AS91" s="34"/>
      <c r="AT91" s="34"/>
    </row>
    <row r="92" spans="3:46" x14ac:dyDescent="0.25">
      <c r="C92" s="33"/>
      <c r="D92" s="33"/>
      <c r="E92" s="33"/>
      <c r="F92" s="138"/>
      <c r="G92" s="138"/>
      <c r="H92" s="34"/>
      <c r="I92" s="34"/>
      <c r="J92" s="34"/>
      <c r="K92" s="123"/>
      <c r="L92" s="138"/>
      <c r="M92" s="138"/>
      <c r="N92" s="34"/>
      <c r="O92" s="138"/>
      <c r="P92" s="143"/>
      <c r="Q92" s="123"/>
      <c r="R92" s="76"/>
      <c r="S92" s="34"/>
      <c r="T92" s="138"/>
      <c r="U92" s="143"/>
      <c r="V92" s="34"/>
      <c r="W92" s="138"/>
      <c r="X92" s="143"/>
      <c r="Y92" s="34"/>
      <c r="Z92" s="34"/>
      <c r="AA92" s="138"/>
      <c r="AB92" s="143"/>
      <c r="AC92" s="34"/>
      <c r="AD92" s="138"/>
      <c r="AE92" s="143"/>
      <c r="AF92" s="123"/>
      <c r="AG92" s="138"/>
      <c r="AH92" s="143"/>
      <c r="AI92" s="34"/>
      <c r="AJ92" s="138"/>
      <c r="AK92" s="143"/>
      <c r="AL92" s="123"/>
      <c r="AM92" s="138"/>
      <c r="AN92" s="143"/>
      <c r="AO92" s="34"/>
      <c r="AP92" s="138"/>
      <c r="AQ92" s="143"/>
      <c r="AR92" s="34"/>
      <c r="AS92" s="34"/>
      <c r="AT92" s="34"/>
    </row>
    <row r="93" spans="3:46" x14ac:dyDescent="0.25">
      <c r="C93" s="33"/>
      <c r="D93" s="33"/>
      <c r="E93" s="33"/>
      <c r="F93" s="138"/>
      <c r="G93" s="138"/>
      <c r="H93" s="34"/>
      <c r="I93" s="34"/>
      <c r="J93" s="34"/>
      <c r="K93" s="123"/>
      <c r="L93" s="138"/>
      <c r="M93" s="138"/>
      <c r="N93" s="34"/>
      <c r="O93" s="138"/>
      <c r="P93" s="143"/>
      <c r="Q93" s="123"/>
      <c r="R93" s="76"/>
      <c r="S93" s="34"/>
      <c r="T93" s="138"/>
      <c r="U93" s="143"/>
      <c r="V93" s="34"/>
      <c r="W93" s="138"/>
      <c r="X93" s="143"/>
      <c r="Y93" s="34"/>
      <c r="Z93" s="34"/>
      <c r="AA93" s="138"/>
      <c r="AB93" s="143"/>
      <c r="AC93" s="34"/>
      <c r="AD93" s="138"/>
      <c r="AE93" s="143"/>
      <c r="AF93" s="123"/>
      <c r="AG93" s="138"/>
      <c r="AH93" s="143"/>
      <c r="AI93" s="34"/>
      <c r="AJ93" s="138"/>
      <c r="AK93" s="143"/>
      <c r="AL93" s="123"/>
      <c r="AM93" s="138"/>
      <c r="AN93" s="143"/>
      <c r="AO93" s="34"/>
      <c r="AP93" s="138"/>
      <c r="AQ93" s="143"/>
      <c r="AR93" s="34"/>
      <c r="AS93" s="34"/>
      <c r="AT93" s="34"/>
    </row>
    <row r="94" spans="3:46" x14ac:dyDescent="0.25">
      <c r="C94" s="33"/>
      <c r="D94" s="33"/>
      <c r="E94" s="33"/>
      <c r="F94" s="138"/>
      <c r="G94" s="138"/>
      <c r="H94" s="34"/>
      <c r="I94" s="34"/>
      <c r="J94" s="34"/>
      <c r="K94" s="123"/>
      <c r="L94" s="138"/>
      <c r="M94" s="138"/>
      <c r="N94" s="34"/>
      <c r="O94" s="138"/>
      <c r="P94" s="143"/>
      <c r="Q94" s="123"/>
      <c r="R94" s="76"/>
      <c r="S94" s="34"/>
      <c r="T94" s="138"/>
      <c r="U94" s="143"/>
      <c r="V94" s="34"/>
      <c r="W94" s="138"/>
      <c r="X94" s="143"/>
      <c r="Y94" s="34"/>
      <c r="Z94" s="34"/>
      <c r="AA94" s="138"/>
      <c r="AB94" s="143"/>
      <c r="AC94" s="34"/>
      <c r="AD94" s="138"/>
      <c r="AE94" s="143"/>
      <c r="AF94" s="123"/>
      <c r="AG94" s="138"/>
      <c r="AH94" s="143"/>
      <c r="AI94" s="34"/>
      <c r="AJ94" s="138"/>
      <c r="AK94" s="143"/>
      <c r="AL94" s="123"/>
      <c r="AM94" s="138"/>
      <c r="AN94" s="143"/>
      <c r="AO94" s="34"/>
      <c r="AP94" s="138"/>
      <c r="AQ94" s="143"/>
      <c r="AR94" s="34"/>
      <c r="AS94" s="34"/>
      <c r="AT94" s="34"/>
    </row>
    <row r="95" spans="3:46" x14ac:dyDescent="0.25">
      <c r="C95" s="33"/>
      <c r="D95" s="33"/>
      <c r="E95" s="33"/>
      <c r="F95" s="138"/>
      <c r="G95" s="138"/>
      <c r="H95" s="34"/>
      <c r="I95" s="34"/>
      <c r="J95" s="34"/>
      <c r="K95" s="123"/>
      <c r="L95" s="138"/>
      <c r="M95" s="138"/>
      <c r="N95" s="34"/>
      <c r="O95" s="138"/>
      <c r="P95" s="143"/>
      <c r="Q95" s="123"/>
      <c r="R95" s="34"/>
      <c r="S95" s="34"/>
      <c r="T95" s="138"/>
      <c r="U95" s="143"/>
      <c r="V95" s="34"/>
      <c r="W95" s="138"/>
      <c r="X95" s="143"/>
      <c r="Y95" s="34"/>
      <c r="Z95" s="34"/>
      <c r="AA95" s="138"/>
      <c r="AB95" s="143"/>
      <c r="AC95" s="34"/>
      <c r="AD95" s="138"/>
      <c r="AE95" s="143"/>
      <c r="AF95" s="123"/>
      <c r="AG95" s="138"/>
      <c r="AH95" s="143"/>
      <c r="AI95" s="34"/>
      <c r="AJ95" s="138"/>
      <c r="AK95" s="143"/>
      <c r="AL95" s="123"/>
      <c r="AM95" s="138"/>
      <c r="AN95" s="143"/>
      <c r="AO95" s="34"/>
      <c r="AP95" s="138"/>
      <c r="AQ95" s="143"/>
      <c r="AR95" s="34"/>
      <c r="AS95" s="34"/>
      <c r="AT95" s="34"/>
    </row>
    <row r="96" spans="3:46" x14ac:dyDescent="0.25">
      <c r="C96" s="33"/>
      <c r="D96" s="33"/>
      <c r="E96" s="33"/>
      <c r="F96" s="138"/>
      <c r="G96" s="138"/>
      <c r="H96" s="34"/>
      <c r="I96" s="34"/>
      <c r="J96" s="34"/>
      <c r="K96" s="123"/>
      <c r="L96" s="138"/>
      <c r="M96" s="138"/>
      <c r="N96" s="34"/>
      <c r="O96" s="138"/>
      <c r="P96" s="143"/>
      <c r="Q96" s="123"/>
      <c r="R96" s="34"/>
      <c r="S96" s="34"/>
      <c r="T96" s="138"/>
      <c r="U96" s="143"/>
      <c r="V96" s="34"/>
      <c r="W96" s="138"/>
      <c r="X96" s="143"/>
      <c r="Y96" s="34"/>
      <c r="Z96" s="34"/>
      <c r="AA96" s="138"/>
      <c r="AB96" s="143"/>
      <c r="AC96" s="34"/>
      <c r="AD96" s="138"/>
      <c r="AE96" s="143"/>
      <c r="AF96" s="123"/>
      <c r="AG96" s="138"/>
      <c r="AH96" s="143"/>
      <c r="AI96" s="34"/>
      <c r="AJ96" s="138"/>
      <c r="AK96" s="143"/>
      <c r="AL96" s="123"/>
      <c r="AM96" s="138"/>
      <c r="AN96" s="143"/>
      <c r="AO96" s="34"/>
      <c r="AP96" s="138"/>
      <c r="AQ96" s="143"/>
      <c r="AR96" s="34"/>
      <c r="AS96" s="34"/>
      <c r="AT96" s="34"/>
    </row>
    <row r="97" spans="1:47" x14ac:dyDescent="0.25">
      <c r="C97" s="33"/>
      <c r="D97" s="33"/>
      <c r="E97" s="33"/>
      <c r="F97" s="138"/>
      <c r="G97" s="138"/>
      <c r="H97" s="34"/>
      <c r="I97" s="34"/>
      <c r="J97" s="34"/>
      <c r="K97" s="123"/>
      <c r="L97" s="138"/>
      <c r="M97" s="138"/>
      <c r="N97" s="34"/>
      <c r="O97" s="138"/>
      <c r="P97" s="143"/>
      <c r="Q97" s="123"/>
      <c r="R97" s="34"/>
      <c r="S97" s="34"/>
      <c r="T97" s="138"/>
      <c r="U97" s="143"/>
      <c r="V97" s="34"/>
      <c r="W97" s="138"/>
      <c r="X97" s="143"/>
      <c r="Y97" s="34"/>
      <c r="Z97" s="34"/>
      <c r="AA97" s="138"/>
      <c r="AB97" s="143"/>
      <c r="AC97" s="34"/>
      <c r="AD97" s="138"/>
      <c r="AE97" s="143"/>
      <c r="AF97" s="123"/>
      <c r="AG97" s="138"/>
      <c r="AH97" s="143"/>
      <c r="AI97" s="34"/>
      <c r="AJ97" s="138"/>
      <c r="AK97" s="143"/>
      <c r="AL97" s="123"/>
      <c r="AM97" s="138"/>
      <c r="AN97" s="143"/>
      <c r="AO97" s="34"/>
      <c r="AP97" s="138"/>
      <c r="AQ97" s="143"/>
      <c r="AR97" s="34"/>
      <c r="AS97" s="34"/>
      <c r="AT97" s="34"/>
    </row>
    <row r="98" spans="1:47" x14ac:dyDescent="0.25">
      <c r="C98" s="33"/>
      <c r="D98" s="33"/>
      <c r="E98" s="33"/>
      <c r="F98" s="138"/>
      <c r="G98" s="138"/>
      <c r="H98" s="34"/>
      <c r="I98" s="34"/>
      <c r="J98" s="34"/>
      <c r="K98" s="123"/>
      <c r="L98" s="138"/>
      <c r="M98" s="138"/>
      <c r="N98" s="34"/>
      <c r="O98" s="138"/>
      <c r="P98" s="143"/>
      <c r="Q98" s="123"/>
      <c r="R98" s="34"/>
      <c r="S98" s="34"/>
      <c r="T98" s="138"/>
      <c r="U98" s="143"/>
      <c r="V98" s="34"/>
      <c r="W98" s="138"/>
      <c r="X98" s="143"/>
      <c r="Y98" s="34"/>
      <c r="Z98" s="34"/>
      <c r="AA98" s="138"/>
      <c r="AB98" s="143"/>
      <c r="AC98" s="34"/>
      <c r="AD98" s="138"/>
      <c r="AE98" s="143"/>
      <c r="AF98" s="123"/>
      <c r="AG98" s="138"/>
      <c r="AH98" s="143"/>
      <c r="AI98" s="34"/>
      <c r="AJ98" s="138"/>
      <c r="AK98" s="143"/>
      <c r="AL98" s="123"/>
      <c r="AM98" s="138"/>
      <c r="AN98" s="143"/>
      <c r="AO98" s="34"/>
      <c r="AP98" s="138"/>
      <c r="AQ98" s="143"/>
      <c r="AR98" s="34"/>
      <c r="AS98" s="34"/>
      <c r="AT98" s="34"/>
      <c r="AU98" s="78"/>
    </row>
    <row r="99" spans="1:47" x14ac:dyDescent="0.25">
      <c r="C99" s="33"/>
      <c r="D99" s="33"/>
      <c r="E99" s="33"/>
      <c r="F99" s="138"/>
      <c r="G99" s="138"/>
      <c r="H99" s="34"/>
      <c r="I99" s="34"/>
      <c r="J99" s="34"/>
      <c r="K99" s="123"/>
      <c r="L99" s="138"/>
      <c r="M99" s="138"/>
      <c r="N99" s="34"/>
      <c r="O99" s="138"/>
      <c r="P99" s="143"/>
      <c r="Q99" s="123"/>
      <c r="R99" s="34"/>
      <c r="S99" s="34"/>
      <c r="T99" s="138"/>
      <c r="U99" s="143"/>
      <c r="V99" s="34"/>
      <c r="W99" s="138"/>
      <c r="X99" s="143"/>
      <c r="Y99" s="34"/>
      <c r="Z99" s="34"/>
      <c r="AA99" s="138"/>
      <c r="AB99" s="143"/>
      <c r="AC99" s="34"/>
      <c r="AD99" s="138"/>
      <c r="AE99" s="143"/>
      <c r="AF99" s="123"/>
      <c r="AG99" s="138"/>
      <c r="AH99" s="143"/>
      <c r="AI99" s="34"/>
      <c r="AJ99" s="138"/>
      <c r="AK99" s="143"/>
      <c r="AL99" s="123"/>
      <c r="AM99" s="138"/>
      <c r="AN99" s="143"/>
      <c r="AO99" s="34"/>
      <c r="AP99" s="138"/>
      <c r="AQ99" s="143"/>
      <c r="AR99" s="34"/>
      <c r="AS99" s="34"/>
      <c r="AT99" s="34"/>
    </row>
    <row r="100" spans="1:47" x14ac:dyDescent="0.25">
      <c r="C100" s="33"/>
      <c r="D100" s="33"/>
      <c r="E100" s="33"/>
      <c r="F100" s="138"/>
      <c r="G100" s="138"/>
      <c r="H100" s="34"/>
      <c r="I100" s="34"/>
      <c r="J100" s="34"/>
      <c r="K100" s="123"/>
      <c r="L100" s="138"/>
      <c r="M100" s="138"/>
      <c r="N100" s="34"/>
      <c r="O100" s="138"/>
      <c r="P100" s="143"/>
      <c r="Q100" s="123"/>
      <c r="R100" s="34"/>
      <c r="S100" s="34"/>
      <c r="T100" s="138"/>
      <c r="U100" s="143"/>
      <c r="V100" s="34"/>
      <c r="W100" s="138"/>
      <c r="X100" s="143"/>
      <c r="Y100" s="34"/>
      <c r="Z100" s="34"/>
      <c r="AA100" s="138"/>
      <c r="AB100" s="143"/>
      <c r="AC100" s="34"/>
      <c r="AD100" s="138"/>
      <c r="AE100" s="143"/>
      <c r="AF100" s="123"/>
      <c r="AG100" s="138"/>
      <c r="AH100" s="143"/>
      <c r="AI100" s="34"/>
      <c r="AJ100" s="138"/>
      <c r="AK100" s="143"/>
      <c r="AL100" s="123"/>
      <c r="AM100" s="138"/>
      <c r="AN100" s="143"/>
      <c r="AO100" s="34"/>
      <c r="AP100" s="138"/>
      <c r="AQ100" s="143"/>
      <c r="AR100" s="34"/>
      <c r="AS100" s="34"/>
      <c r="AT100" s="34"/>
    </row>
    <row r="101" spans="1:47" x14ac:dyDescent="0.25">
      <c r="C101" s="33"/>
      <c r="D101" s="33"/>
      <c r="E101" s="33"/>
      <c r="F101" s="138"/>
      <c r="G101" s="138"/>
      <c r="H101" s="34"/>
      <c r="I101" s="34"/>
      <c r="J101" s="34"/>
      <c r="K101" s="123"/>
      <c r="L101" s="138"/>
      <c r="M101" s="138"/>
      <c r="N101" s="34"/>
      <c r="O101" s="138"/>
      <c r="P101" s="143"/>
      <c r="Q101" s="123"/>
      <c r="R101" s="34"/>
      <c r="S101" s="34"/>
      <c r="T101" s="138"/>
      <c r="U101" s="143"/>
      <c r="V101" s="34"/>
      <c r="W101" s="138"/>
      <c r="X101" s="143"/>
      <c r="Y101" s="34"/>
      <c r="Z101" s="34"/>
      <c r="AA101" s="138"/>
      <c r="AB101" s="143"/>
      <c r="AC101" s="34"/>
      <c r="AD101" s="138"/>
      <c r="AE101" s="143"/>
      <c r="AF101" s="123"/>
      <c r="AG101" s="138"/>
      <c r="AH101" s="143"/>
      <c r="AI101" s="34"/>
      <c r="AJ101" s="138"/>
      <c r="AK101" s="143"/>
      <c r="AL101" s="123"/>
      <c r="AM101" s="138"/>
      <c r="AN101" s="143"/>
      <c r="AO101" s="34"/>
      <c r="AP101" s="138"/>
      <c r="AQ101" s="143"/>
      <c r="AR101" s="34"/>
      <c r="AS101" s="34"/>
      <c r="AT101" s="34"/>
    </row>
    <row r="102" spans="1:47" x14ac:dyDescent="0.25">
      <c r="C102" s="33"/>
      <c r="D102" s="33"/>
      <c r="E102" s="33"/>
      <c r="F102" s="138"/>
      <c r="G102" s="138"/>
      <c r="H102" s="34"/>
      <c r="I102" s="34"/>
      <c r="J102" s="34"/>
      <c r="K102" s="123"/>
      <c r="L102" s="138"/>
      <c r="M102" s="138"/>
      <c r="N102" s="34"/>
      <c r="O102" s="138"/>
      <c r="P102" s="143"/>
      <c r="Q102" s="123"/>
      <c r="R102" s="34"/>
      <c r="S102" s="34"/>
      <c r="T102" s="138"/>
      <c r="U102" s="143"/>
      <c r="V102" s="34"/>
      <c r="W102" s="138"/>
      <c r="X102" s="143"/>
      <c r="Y102" s="34"/>
      <c r="Z102" s="34"/>
      <c r="AA102" s="138"/>
      <c r="AB102" s="143"/>
      <c r="AC102" s="34"/>
      <c r="AD102" s="138"/>
      <c r="AE102" s="143"/>
      <c r="AF102" s="123"/>
      <c r="AG102" s="138"/>
      <c r="AH102" s="143"/>
      <c r="AI102" s="34"/>
      <c r="AJ102" s="138"/>
      <c r="AK102" s="143"/>
      <c r="AL102" s="123"/>
      <c r="AM102" s="138"/>
      <c r="AN102" s="143"/>
      <c r="AO102" s="34"/>
      <c r="AP102" s="138"/>
      <c r="AQ102" s="143"/>
      <c r="AR102" s="34"/>
      <c r="AS102" s="34"/>
      <c r="AT102" s="34"/>
    </row>
    <row r="103" spans="1:47" x14ac:dyDescent="0.25">
      <c r="C103" s="33"/>
      <c r="D103" s="33"/>
      <c r="E103" s="33"/>
      <c r="F103" s="138"/>
      <c r="G103" s="138"/>
      <c r="H103" s="34"/>
      <c r="I103" s="34"/>
      <c r="J103" s="34"/>
      <c r="K103" s="123"/>
      <c r="L103" s="138"/>
      <c r="M103" s="138"/>
      <c r="N103" s="34"/>
      <c r="O103" s="138"/>
      <c r="P103" s="143"/>
      <c r="Q103" s="123"/>
      <c r="R103" s="34"/>
      <c r="S103" s="34"/>
      <c r="T103" s="138"/>
      <c r="U103" s="143"/>
      <c r="V103" s="34"/>
      <c r="W103" s="138"/>
      <c r="X103" s="143"/>
      <c r="Y103" s="34"/>
      <c r="Z103" s="34"/>
      <c r="AA103" s="138"/>
      <c r="AB103" s="143"/>
      <c r="AD103" s="138"/>
      <c r="AE103" s="143"/>
      <c r="AG103" s="138"/>
      <c r="AH103" s="143"/>
      <c r="AJ103" s="138"/>
      <c r="AK103" s="143"/>
      <c r="AM103" s="138"/>
      <c r="AN103" s="143"/>
      <c r="AP103" s="138"/>
      <c r="AQ103" s="143"/>
      <c r="AT103" s="34"/>
    </row>
    <row r="104" spans="1:47" x14ac:dyDescent="0.25">
      <c r="C104" s="33"/>
      <c r="D104" s="33"/>
      <c r="E104" s="33"/>
      <c r="F104" s="138"/>
      <c r="G104" s="138"/>
      <c r="H104" s="34"/>
      <c r="I104" s="34"/>
      <c r="J104" s="34"/>
      <c r="K104" s="123"/>
      <c r="L104" s="138"/>
      <c r="M104" s="138"/>
      <c r="N104" s="34"/>
      <c r="O104" s="138"/>
      <c r="P104" s="143"/>
      <c r="Q104" s="123"/>
      <c r="R104" s="34"/>
      <c r="S104" s="34"/>
      <c r="T104" s="138"/>
      <c r="U104" s="143"/>
      <c r="V104" s="34"/>
      <c r="W104" s="138"/>
      <c r="X104" s="143"/>
      <c r="Y104" s="34"/>
      <c r="Z104" s="34"/>
      <c r="AA104" s="138"/>
      <c r="AB104" s="143"/>
      <c r="AD104" s="138"/>
      <c r="AE104" s="143"/>
      <c r="AG104" s="138"/>
      <c r="AH104" s="143"/>
      <c r="AJ104" s="138"/>
      <c r="AK104" s="143"/>
      <c r="AM104" s="138"/>
      <c r="AN104" s="143"/>
      <c r="AP104" s="138"/>
      <c r="AQ104" s="143"/>
      <c r="AT104" s="34"/>
    </row>
    <row r="105" spans="1:47" x14ac:dyDescent="0.25">
      <c r="C105" s="33"/>
      <c r="D105" s="33"/>
      <c r="E105" s="33"/>
      <c r="F105" s="138"/>
      <c r="G105" s="138"/>
      <c r="H105" s="34"/>
      <c r="I105" s="34"/>
      <c r="J105" s="34"/>
      <c r="K105" s="123"/>
      <c r="L105" s="138"/>
      <c r="M105" s="138"/>
      <c r="N105" s="34"/>
      <c r="O105" s="138"/>
      <c r="P105" s="143"/>
      <c r="Q105" s="123"/>
      <c r="R105" s="34"/>
      <c r="S105" s="34"/>
      <c r="T105" s="138"/>
      <c r="U105" s="143"/>
      <c r="V105" s="34"/>
      <c r="W105" s="138"/>
      <c r="X105" s="143"/>
      <c r="Y105" s="34"/>
      <c r="Z105" s="34"/>
      <c r="AA105" s="138"/>
      <c r="AB105" s="143"/>
      <c r="AD105" s="138"/>
      <c r="AE105" s="143"/>
      <c r="AG105" s="138"/>
      <c r="AH105" s="143"/>
      <c r="AJ105" s="138"/>
      <c r="AK105" s="143"/>
      <c r="AM105" s="138"/>
      <c r="AN105" s="143"/>
      <c r="AP105" s="138"/>
      <c r="AQ105" s="143"/>
      <c r="AT105" s="34"/>
    </row>
    <row r="106" spans="1:47" x14ac:dyDescent="0.25">
      <c r="C106" s="33"/>
      <c r="D106" s="33"/>
      <c r="E106" s="33"/>
      <c r="F106" s="138"/>
      <c r="G106" s="138"/>
      <c r="H106" s="34"/>
      <c r="I106" s="34"/>
      <c r="J106" s="34"/>
      <c r="K106" s="123"/>
      <c r="L106" s="138"/>
      <c r="M106" s="138"/>
      <c r="N106" s="34"/>
      <c r="O106" s="138"/>
      <c r="P106" s="143"/>
      <c r="Q106" s="123"/>
      <c r="R106" s="34"/>
      <c r="S106" s="34"/>
      <c r="T106" s="138"/>
      <c r="U106" s="143"/>
      <c r="V106" s="34"/>
      <c r="W106" s="138"/>
      <c r="X106" s="143"/>
      <c r="Y106" s="34"/>
      <c r="Z106" s="34"/>
      <c r="AA106" s="138"/>
      <c r="AB106" s="143"/>
      <c r="AD106" s="138"/>
      <c r="AE106" s="143"/>
      <c r="AG106" s="138"/>
      <c r="AH106" s="143"/>
      <c r="AJ106" s="138"/>
      <c r="AK106" s="143"/>
      <c r="AM106" s="138"/>
      <c r="AN106" s="143"/>
      <c r="AP106" s="138"/>
      <c r="AQ106" s="143"/>
    </row>
    <row r="107" spans="1:47" x14ac:dyDescent="0.25">
      <c r="C107" s="33"/>
      <c r="D107" s="33"/>
      <c r="E107" s="33"/>
      <c r="F107" s="138"/>
      <c r="G107" s="138"/>
      <c r="H107" s="34"/>
      <c r="I107" s="34"/>
      <c r="J107" s="34"/>
      <c r="K107" s="123"/>
      <c r="L107" s="138"/>
      <c r="M107" s="138"/>
      <c r="N107" s="34"/>
      <c r="O107" s="138"/>
      <c r="P107" s="143"/>
      <c r="Q107" s="123"/>
      <c r="R107" s="34"/>
      <c r="S107" s="34"/>
      <c r="T107" s="138"/>
      <c r="U107" s="143"/>
      <c r="V107" s="34"/>
      <c r="W107" s="138"/>
      <c r="X107" s="143"/>
      <c r="Y107" s="34"/>
      <c r="Z107" s="34"/>
      <c r="AA107" s="138"/>
      <c r="AB107" s="143"/>
      <c r="AD107" s="138"/>
      <c r="AE107" s="143"/>
      <c r="AG107" s="138"/>
      <c r="AH107" s="143"/>
      <c r="AJ107" s="138"/>
      <c r="AK107" s="143"/>
      <c r="AM107" s="138"/>
      <c r="AN107" s="143"/>
      <c r="AP107" s="138"/>
      <c r="AQ107" s="143"/>
    </row>
    <row r="108" spans="1:47" x14ac:dyDescent="0.25">
      <c r="C108" s="33"/>
      <c r="D108" s="33"/>
      <c r="E108" s="33"/>
      <c r="F108" s="138"/>
      <c r="G108" s="138"/>
      <c r="H108" s="34"/>
      <c r="I108" s="34"/>
      <c r="J108" s="34"/>
      <c r="K108" s="123"/>
      <c r="L108" s="138"/>
      <c r="M108" s="138"/>
      <c r="N108" s="34"/>
      <c r="O108" s="138"/>
      <c r="P108" s="143"/>
      <c r="Q108" s="123"/>
      <c r="R108" s="34"/>
      <c r="S108" s="34"/>
      <c r="T108" s="138"/>
      <c r="U108" s="143"/>
      <c r="V108" s="34"/>
      <c r="W108" s="138"/>
      <c r="X108" s="143"/>
      <c r="Y108" s="34"/>
      <c r="Z108" s="34"/>
      <c r="AA108" s="138"/>
      <c r="AB108" s="143"/>
      <c r="AD108" s="138"/>
      <c r="AE108" s="143"/>
      <c r="AG108" s="138"/>
      <c r="AH108" s="143"/>
      <c r="AJ108" s="138"/>
      <c r="AK108" s="143"/>
      <c r="AM108" s="138"/>
      <c r="AN108" s="143"/>
      <c r="AP108" s="138"/>
      <c r="AQ108" s="143"/>
    </row>
    <row r="109" spans="1:47" x14ac:dyDescent="0.25">
      <c r="C109" s="33"/>
      <c r="D109" s="33"/>
      <c r="E109" s="33"/>
      <c r="F109" s="138"/>
      <c r="G109" s="138"/>
      <c r="H109" s="34"/>
      <c r="I109" s="34"/>
      <c r="J109" s="34"/>
      <c r="K109" s="123"/>
      <c r="L109" s="138"/>
      <c r="M109" s="138"/>
      <c r="N109" s="34"/>
      <c r="O109" s="138"/>
      <c r="P109" s="143"/>
      <c r="Q109" s="123"/>
      <c r="R109" s="34"/>
      <c r="S109" s="34"/>
      <c r="T109" s="138"/>
      <c r="U109" s="143"/>
      <c r="V109" s="34"/>
      <c r="W109" s="138"/>
      <c r="X109" s="143"/>
      <c r="Y109" s="34"/>
      <c r="Z109" s="34"/>
      <c r="AA109" s="138"/>
      <c r="AB109" s="143"/>
      <c r="AD109" s="138"/>
      <c r="AE109" s="143"/>
      <c r="AG109" s="138"/>
      <c r="AH109" s="143"/>
      <c r="AJ109" s="138"/>
      <c r="AK109" s="143"/>
      <c r="AM109" s="138"/>
      <c r="AN109" s="143"/>
      <c r="AP109" s="138"/>
      <c r="AQ109" s="143"/>
    </row>
    <row r="110" spans="1:47" x14ac:dyDescent="0.25">
      <c r="C110" s="33"/>
      <c r="D110" s="33"/>
      <c r="E110" s="33"/>
      <c r="F110" s="138"/>
      <c r="G110" s="138"/>
      <c r="H110" s="34"/>
      <c r="I110" s="34"/>
      <c r="J110" s="34"/>
      <c r="K110" s="123"/>
      <c r="L110" s="138"/>
      <c r="M110" s="138"/>
      <c r="N110" s="34"/>
      <c r="O110" s="138"/>
      <c r="P110" s="143"/>
      <c r="Q110" s="123"/>
      <c r="R110" s="34"/>
      <c r="S110" s="34"/>
      <c r="T110" s="138"/>
      <c r="U110" s="143"/>
      <c r="V110" s="34"/>
      <c r="W110" s="138"/>
      <c r="X110" s="143"/>
      <c r="Y110" s="34"/>
      <c r="Z110" s="34"/>
      <c r="AA110" s="138"/>
      <c r="AB110" s="143"/>
      <c r="AD110" s="138"/>
      <c r="AE110" s="143"/>
      <c r="AG110" s="138"/>
      <c r="AH110" s="143"/>
      <c r="AJ110" s="138"/>
      <c r="AK110" s="143"/>
      <c r="AM110" s="138"/>
      <c r="AN110" s="143"/>
      <c r="AP110" s="138"/>
      <c r="AQ110" s="143"/>
    </row>
    <row r="111" spans="1:47" x14ac:dyDescent="0.25">
      <c r="A111" s="78"/>
      <c r="B111" s="78"/>
      <c r="C111" s="33"/>
      <c r="D111" s="33"/>
      <c r="E111" s="33"/>
      <c r="F111" s="138"/>
      <c r="G111" s="138"/>
      <c r="H111" s="34"/>
      <c r="I111" s="34"/>
      <c r="J111" s="34"/>
      <c r="K111" s="123"/>
      <c r="L111" s="138"/>
      <c r="M111" s="138"/>
      <c r="N111" s="34"/>
      <c r="O111" s="138"/>
      <c r="P111" s="143"/>
      <c r="Q111" s="123"/>
      <c r="R111" s="34"/>
      <c r="S111" s="34"/>
      <c r="T111" s="138"/>
      <c r="U111" s="143"/>
      <c r="V111" s="34"/>
      <c r="W111" s="138"/>
      <c r="X111" s="143"/>
      <c r="Y111" s="34"/>
      <c r="Z111" s="34"/>
      <c r="AA111" s="138"/>
      <c r="AB111" s="143"/>
      <c r="AD111" s="138"/>
      <c r="AE111" s="143"/>
      <c r="AG111" s="138"/>
      <c r="AH111" s="143"/>
      <c r="AJ111" s="138"/>
      <c r="AK111" s="143"/>
      <c r="AM111" s="138"/>
      <c r="AN111" s="143"/>
      <c r="AP111" s="138"/>
      <c r="AQ111" s="143"/>
    </row>
    <row r="112" spans="1:47" x14ac:dyDescent="0.25">
      <c r="C112" s="33"/>
      <c r="D112" s="33"/>
      <c r="E112" s="33"/>
      <c r="F112" s="138"/>
      <c r="G112" s="138"/>
      <c r="H112" s="34"/>
      <c r="I112" s="34"/>
      <c r="J112" s="34"/>
      <c r="K112" s="123"/>
      <c r="L112" s="138"/>
      <c r="M112" s="138"/>
      <c r="N112" s="34"/>
      <c r="O112" s="138"/>
      <c r="P112" s="143"/>
      <c r="Q112" s="123"/>
      <c r="R112" s="34"/>
      <c r="S112" s="34"/>
      <c r="T112" s="138"/>
      <c r="U112" s="143"/>
      <c r="V112" s="34"/>
      <c r="W112" s="138"/>
      <c r="X112" s="143"/>
      <c r="Y112" s="34"/>
      <c r="Z112" s="34"/>
      <c r="AA112" s="138"/>
      <c r="AB112" s="143"/>
      <c r="AD112" s="138"/>
      <c r="AE112" s="143"/>
      <c r="AG112" s="138"/>
      <c r="AH112" s="143"/>
      <c r="AJ112" s="138"/>
      <c r="AK112" s="143"/>
      <c r="AM112" s="138"/>
      <c r="AN112" s="143"/>
      <c r="AP112" s="138"/>
      <c r="AQ112" s="143"/>
    </row>
    <row r="113" spans="1:48" x14ac:dyDescent="0.25">
      <c r="C113" s="33"/>
      <c r="D113" s="33"/>
      <c r="E113" s="33"/>
      <c r="F113" s="138"/>
      <c r="G113" s="138"/>
      <c r="H113" s="34"/>
      <c r="I113" s="34"/>
      <c r="J113" s="34"/>
      <c r="K113" s="123"/>
      <c r="L113" s="138"/>
      <c r="M113" s="138"/>
      <c r="N113" s="34"/>
      <c r="O113" s="138"/>
      <c r="P113" s="143"/>
      <c r="Q113" s="123"/>
      <c r="R113" s="34"/>
      <c r="S113" s="34"/>
      <c r="T113" s="138"/>
      <c r="U113" s="143"/>
      <c r="V113" s="34"/>
      <c r="W113" s="138"/>
      <c r="X113" s="143"/>
      <c r="Y113" s="34"/>
      <c r="Z113" s="34"/>
      <c r="AA113" s="138"/>
      <c r="AB113" s="143"/>
      <c r="AD113" s="138"/>
      <c r="AE113" s="143"/>
      <c r="AG113" s="138"/>
      <c r="AH113" s="143"/>
      <c r="AJ113" s="138"/>
      <c r="AK113" s="143"/>
      <c r="AM113" s="138"/>
      <c r="AN113" s="143"/>
      <c r="AP113" s="138"/>
      <c r="AQ113" s="143"/>
    </row>
    <row r="114" spans="1:48" s="78" customFormat="1" x14ac:dyDescent="0.25">
      <c r="A114" s="32"/>
      <c r="B114" s="32"/>
      <c r="C114" s="33"/>
      <c r="D114" s="33"/>
      <c r="E114" s="33"/>
      <c r="F114" s="138"/>
      <c r="G114" s="138"/>
      <c r="H114" s="34"/>
      <c r="I114" s="34"/>
      <c r="J114" s="34"/>
      <c r="K114" s="123"/>
      <c r="L114" s="138"/>
      <c r="M114" s="138"/>
      <c r="N114" s="34"/>
      <c r="O114" s="138"/>
      <c r="P114" s="143"/>
      <c r="Q114" s="123"/>
      <c r="R114" s="34"/>
      <c r="S114" s="34"/>
      <c r="T114" s="138"/>
      <c r="U114" s="143"/>
      <c r="V114" s="34"/>
      <c r="W114" s="138"/>
      <c r="X114" s="143"/>
      <c r="Y114" s="34"/>
      <c r="Z114" s="34"/>
      <c r="AA114" s="138"/>
      <c r="AB114" s="143"/>
      <c r="AC114" s="32"/>
      <c r="AD114" s="138"/>
      <c r="AE114" s="143"/>
      <c r="AF114" s="118"/>
      <c r="AG114" s="138"/>
      <c r="AH114" s="143"/>
      <c r="AI114" s="32"/>
      <c r="AJ114" s="138"/>
      <c r="AK114" s="143"/>
      <c r="AL114" s="118"/>
      <c r="AM114" s="138"/>
      <c r="AN114" s="143"/>
      <c r="AO114" s="32"/>
      <c r="AP114" s="138"/>
      <c r="AQ114" s="143"/>
      <c r="AR114" s="32"/>
      <c r="AS114" s="32"/>
      <c r="AT114" s="32"/>
      <c r="AU114" s="32"/>
      <c r="AV114" s="32"/>
    </row>
    <row r="115" spans="1:48" x14ac:dyDescent="0.25">
      <c r="C115" s="33"/>
      <c r="D115" s="33"/>
      <c r="E115" s="33"/>
      <c r="F115" s="138"/>
      <c r="G115" s="138"/>
      <c r="H115" s="34"/>
      <c r="I115" s="34"/>
      <c r="J115" s="34"/>
      <c r="K115" s="123"/>
      <c r="L115" s="138"/>
      <c r="M115" s="138"/>
      <c r="N115" s="34"/>
      <c r="O115" s="138"/>
      <c r="P115" s="143"/>
      <c r="Q115" s="123"/>
      <c r="R115" s="34"/>
      <c r="S115" s="34"/>
      <c r="T115" s="138"/>
      <c r="U115" s="143"/>
      <c r="V115" s="34"/>
      <c r="W115" s="138"/>
      <c r="X115" s="143"/>
      <c r="Y115" s="34"/>
      <c r="Z115" s="34"/>
      <c r="AA115" s="138"/>
      <c r="AB115" s="143"/>
      <c r="AD115" s="138"/>
      <c r="AE115" s="143"/>
      <c r="AG115" s="138"/>
      <c r="AH115" s="143"/>
      <c r="AJ115" s="138"/>
      <c r="AK115" s="143"/>
      <c r="AM115" s="138"/>
      <c r="AN115" s="143"/>
      <c r="AP115" s="138"/>
      <c r="AQ115" s="143"/>
    </row>
    <row r="116" spans="1:48" x14ac:dyDescent="0.25">
      <c r="C116" s="33"/>
      <c r="D116" s="33"/>
      <c r="E116" s="33"/>
      <c r="F116" s="138"/>
      <c r="G116" s="138"/>
      <c r="H116" s="34"/>
      <c r="I116" s="34"/>
      <c r="J116" s="34"/>
      <c r="K116" s="123"/>
      <c r="L116" s="138"/>
      <c r="M116" s="138"/>
      <c r="N116" s="34"/>
      <c r="O116" s="138"/>
      <c r="P116" s="143"/>
      <c r="Q116" s="123"/>
      <c r="R116" s="34"/>
      <c r="S116" s="34"/>
      <c r="T116" s="138"/>
      <c r="U116" s="143"/>
      <c r="V116" s="34"/>
      <c r="W116" s="138"/>
      <c r="X116" s="143"/>
      <c r="Y116" s="34"/>
      <c r="Z116" s="34"/>
      <c r="AA116" s="138"/>
      <c r="AB116" s="143"/>
      <c r="AD116" s="138"/>
      <c r="AE116" s="143"/>
      <c r="AG116" s="138"/>
      <c r="AH116" s="143"/>
      <c r="AJ116" s="138"/>
      <c r="AK116" s="143"/>
      <c r="AM116" s="138"/>
      <c r="AN116" s="143"/>
      <c r="AP116" s="138"/>
      <c r="AQ116" s="143"/>
    </row>
    <row r="117" spans="1:48" x14ac:dyDescent="0.25">
      <c r="C117" s="33"/>
      <c r="D117" s="33"/>
      <c r="E117" s="33"/>
      <c r="F117" s="138"/>
      <c r="G117" s="138"/>
      <c r="H117" s="34"/>
      <c r="I117" s="34"/>
      <c r="J117" s="34"/>
      <c r="K117" s="123"/>
      <c r="L117" s="138"/>
      <c r="M117" s="138"/>
      <c r="N117" s="34"/>
      <c r="O117" s="138"/>
      <c r="P117" s="143"/>
      <c r="Q117" s="123"/>
      <c r="R117" s="34"/>
      <c r="S117" s="34"/>
      <c r="T117" s="138"/>
      <c r="U117" s="143"/>
      <c r="V117" s="34"/>
      <c r="W117" s="138"/>
      <c r="X117" s="143"/>
      <c r="Y117" s="34"/>
      <c r="Z117" s="34"/>
      <c r="AA117" s="138"/>
      <c r="AB117" s="143"/>
      <c r="AD117" s="138"/>
      <c r="AE117" s="143"/>
      <c r="AG117" s="138"/>
      <c r="AH117" s="143"/>
      <c r="AJ117" s="138"/>
      <c r="AK117" s="143"/>
      <c r="AM117" s="138"/>
      <c r="AN117" s="143"/>
      <c r="AP117" s="138"/>
      <c r="AQ117" s="143"/>
    </row>
    <row r="118" spans="1:48" x14ac:dyDescent="0.25">
      <c r="C118" s="33"/>
      <c r="D118" s="33"/>
      <c r="E118" s="33"/>
      <c r="F118" s="138"/>
      <c r="G118" s="138"/>
      <c r="H118" s="34"/>
      <c r="I118" s="34"/>
      <c r="J118" s="34"/>
      <c r="K118" s="123"/>
      <c r="L118" s="138"/>
      <c r="M118" s="138"/>
      <c r="N118" s="34"/>
      <c r="O118" s="138"/>
      <c r="P118" s="143"/>
      <c r="Q118" s="123"/>
      <c r="R118" s="34"/>
      <c r="S118" s="34"/>
      <c r="T118" s="138"/>
      <c r="U118" s="143"/>
      <c r="V118" s="34"/>
      <c r="W118" s="138"/>
      <c r="X118" s="143"/>
      <c r="Y118" s="34"/>
      <c r="Z118" s="34"/>
      <c r="AA118" s="138"/>
      <c r="AB118" s="143"/>
      <c r="AD118" s="138"/>
      <c r="AE118" s="143"/>
      <c r="AG118" s="138"/>
      <c r="AH118" s="143"/>
      <c r="AJ118" s="138"/>
      <c r="AK118" s="143"/>
      <c r="AM118" s="138"/>
      <c r="AN118" s="143"/>
      <c r="AP118" s="138"/>
      <c r="AQ118" s="143"/>
    </row>
    <row r="119" spans="1:48" x14ac:dyDescent="0.25">
      <c r="C119" s="33"/>
      <c r="D119" s="33"/>
      <c r="E119" s="33"/>
      <c r="F119" s="138"/>
      <c r="G119" s="138"/>
      <c r="H119" s="34"/>
      <c r="I119" s="34"/>
      <c r="J119" s="34"/>
      <c r="K119" s="123"/>
      <c r="L119" s="138"/>
      <c r="M119" s="138"/>
      <c r="N119" s="34"/>
      <c r="O119" s="138"/>
      <c r="P119" s="143"/>
      <c r="Q119" s="123"/>
      <c r="R119" s="34"/>
      <c r="S119" s="34"/>
      <c r="T119" s="138"/>
      <c r="U119" s="143"/>
      <c r="V119" s="34"/>
      <c r="W119" s="138"/>
      <c r="X119" s="143"/>
      <c r="Y119" s="34"/>
      <c r="Z119" s="34"/>
      <c r="AA119" s="138"/>
      <c r="AB119" s="143"/>
      <c r="AD119" s="138"/>
      <c r="AE119" s="143"/>
      <c r="AG119" s="138"/>
      <c r="AH119" s="143"/>
      <c r="AJ119" s="138"/>
      <c r="AK119" s="143"/>
      <c r="AM119" s="138"/>
      <c r="AN119" s="143"/>
      <c r="AP119" s="138"/>
      <c r="AQ119" s="143"/>
    </row>
    <row r="120" spans="1:48" x14ac:dyDescent="0.25">
      <c r="C120" s="33"/>
      <c r="D120" s="33"/>
      <c r="E120" s="33"/>
      <c r="F120" s="138"/>
      <c r="G120" s="138"/>
      <c r="H120" s="34"/>
      <c r="I120" s="34"/>
      <c r="J120" s="34"/>
      <c r="K120" s="123"/>
      <c r="L120" s="138"/>
      <c r="M120" s="138"/>
      <c r="N120" s="34"/>
      <c r="O120" s="138"/>
      <c r="P120" s="143"/>
      <c r="Q120" s="123"/>
      <c r="R120" s="34"/>
      <c r="S120" s="34"/>
      <c r="T120" s="138"/>
      <c r="U120" s="143"/>
      <c r="V120" s="34"/>
      <c r="W120" s="138"/>
      <c r="X120" s="143"/>
      <c r="Y120" s="34"/>
      <c r="Z120" s="34"/>
      <c r="AA120" s="138"/>
      <c r="AB120" s="143"/>
      <c r="AD120" s="138"/>
      <c r="AE120" s="143"/>
      <c r="AG120" s="138"/>
      <c r="AH120" s="143"/>
      <c r="AJ120" s="138"/>
      <c r="AK120" s="143"/>
      <c r="AM120" s="138"/>
      <c r="AN120" s="143"/>
      <c r="AP120" s="138"/>
      <c r="AQ120" s="143"/>
    </row>
    <row r="121" spans="1:48" x14ac:dyDescent="0.25">
      <c r="C121" s="33"/>
      <c r="D121" s="33"/>
      <c r="E121" s="33"/>
      <c r="F121" s="138"/>
      <c r="G121" s="138"/>
      <c r="H121" s="34"/>
      <c r="I121" s="34"/>
      <c r="J121" s="34"/>
      <c r="K121" s="123"/>
      <c r="L121" s="138"/>
      <c r="M121" s="138"/>
      <c r="N121" s="34"/>
      <c r="O121" s="138"/>
      <c r="P121" s="143"/>
      <c r="Q121" s="123"/>
      <c r="R121" s="34"/>
      <c r="S121" s="34"/>
      <c r="T121" s="138"/>
      <c r="U121" s="143"/>
      <c r="V121" s="34"/>
      <c r="W121" s="138"/>
      <c r="X121" s="143"/>
      <c r="Y121" s="34"/>
      <c r="Z121" s="34"/>
      <c r="AA121" s="138"/>
      <c r="AB121" s="143"/>
      <c r="AD121" s="138"/>
      <c r="AE121" s="143"/>
      <c r="AG121" s="138"/>
      <c r="AH121" s="143"/>
      <c r="AJ121" s="138"/>
      <c r="AK121" s="143"/>
      <c r="AM121" s="138"/>
      <c r="AN121" s="143"/>
      <c r="AP121" s="138"/>
      <c r="AQ121" s="143"/>
    </row>
    <row r="122" spans="1:48" x14ac:dyDescent="0.25">
      <c r="C122" s="33"/>
      <c r="D122" s="33"/>
      <c r="E122" s="33"/>
      <c r="F122" s="138"/>
      <c r="G122" s="138"/>
      <c r="H122" s="34"/>
      <c r="I122" s="34"/>
      <c r="J122" s="34"/>
      <c r="K122" s="123"/>
      <c r="L122" s="138"/>
      <c r="M122" s="138"/>
      <c r="N122" s="34"/>
      <c r="O122" s="138"/>
      <c r="P122" s="143"/>
      <c r="Q122" s="123"/>
      <c r="R122" s="34"/>
      <c r="S122" s="34"/>
      <c r="T122" s="138"/>
      <c r="U122" s="143"/>
      <c r="V122" s="34"/>
      <c r="W122" s="138"/>
      <c r="X122" s="143"/>
      <c r="Y122" s="34"/>
      <c r="Z122" s="34"/>
      <c r="AA122" s="138"/>
      <c r="AB122" s="143"/>
      <c r="AD122" s="138"/>
      <c r="AE122" s="143"/>
      <c r="AG122" s="138"/>
      <c r="AH122" s="143"/>
      <c r="AJ122" s="138"/>
      <c r="AK122" s="143"/>
      <c r="AM122" s="138"/>
      <c r="AN122" s="143"/>
      <c r="AP122" s="138"/>
      <c r="AQ122" s="143"/>
    </row>
    <row r="123" spans="1:48" x14ac:dyDescent="0.25">
      <c r="C123" s="33"/>
      <c r="D123" s="33"/>
      <c r="E123" s="33"/>
      <c r="F123" s="138"/>
      <c r="G123" s="138"/>
      <c r="H123" s="34"/>
      <c r="I123" s="34"/>
      <c r="J123" s="34"/>
      <c r="K123" s="123"/>
      <c r="L123" s="138"/>
      <c r="M123" s="138"/>
      <c r="N123" s="34"/>
      <c r="O123" s="138"/>
      <c r="P123" s="143"/>
      <c r="Q123" s="123"/>
      <c r="R123" s="34"/>
      <c r="S123" s="34"/>
      <c r="T123" s="138"/>
      <c r="U123" s="143"/>
      <c r="V123" s="34"/>
      <c r="W123" s="138"/>
      <c r="X123" s="143"/>
      <c r="Y123" s="34"/>
      <c r="Z123" s="34"/>
      <c r="AA123" s="138"/>
      <c r="AB123" s="143"/>
      <c r="AD123" s="138"/>
      <c r="AE123" s="143"/>
      <c r="AG123" s="138"/>
      <c r="AH123" s="143"/>
      <c r="AJ123" s="138"/>
      <c r="AK123" s="143"/>
      <c r="AM123" s="138"/>
      <c r="AN123" s="143"/>
      <c r="AP123" s="138"/>
      <c r="AQ123" s="143"/>
    </row>
    <row r="124" spans="1:48" x14ac:dyDescent="0.25">
      <c r="C124" s="33"/>
      <c r="D124" s="33"/>
      <c r="E124" s="33"/>
      <c r="F124" s="138"/>
      <c r="G124" s="138"/>
      <c r="H124" s="34"/>
      <c r="I124" s="34"/>
      <c r="J124" s="34"/>
      <c r="K124" s="123"/>
      <c r="L124" s="138"/>
      <c r="M124" s="138"/>
      <c r="N124" s="34"/>
      <c r="O124" s="138"/>
      <c r="P124" s="143"/>
      <c r="Q124" s="123"/>
      <c r="R124" s="34"/>
      <c r="S124" s="34"/>
      <c r="T124" s="138"/>
      <c r="U124" s="143"/>
      <c r="V124" s="34"/>
      <c r="W124" s="138"/>
      <c r="X124" s="143"/>
      <c r="Y124" s="34"/>
      <c r="Z124" s="34"/>
      <c r="AA124" s="138"/>
      <c r="AB124" s="143"/>
      <c r="AD124" s="138"/>
      <c r="AE124" s="143"/>
      <c r="AG124" s="138"/>
      <c r="AH124" s="143"/>
      <c r="AJ124" s="138"/>
      <c r="AK124" s="143"/>
      <c r="AM124" s="138"/>
      <c r="AN124" s="143"/>
      <c r="AP124" s="138"/>
      <c r="AQ124" s="143"/>
    </row>
    <row r="125" spans="1:48" x14ac:dyDescent="0.25">
      <c r="C125" s="33"/>
      <c r="D125" s="33"/>
      <c r="E125" s="33"/>
      <c r="F125" s="138"/>
      <c r="G125" s="138"/>
      <c r="H125" s="34"/>
      <c r="I125" s="34"/>
      <c r="J125" s="34"/>
      <c r="K125" s="123"/>
      <c r="L125" s="138"/>
      <c r="M125" s="138"/>
      <c r="N125" s="34"/>
      <c r="O125" s="138"/>
      <c r="P125" s="143"/>
      <c r="Q125" s="123"/>
      <c r="R125" s="34"/>
      <c r="S125" s="34"/>
      <c r="T125" s="138"/>
      <c r="U125" s="143"/>
      <c r="V125" s="34"/>
      <c r="W125" s="138"/>
      <c r="X125" s="143"/>
      <c r="Y125" s="34"/>
      <c r="Z125" s="34"/>
      <c r="AA125" s="138"/>
      <c r="AB125" s="143"/>
      <c r="AD125" s="138"/>
      <c r="AE125" s="143"/>
      <c r="AG125" s="138"/>
      <c r="AH125" s="143"/>
      <c r="AJ125" s="138"/>
      <c r="AK125" s="143"/>
      <c r="AM125" s="138"/>
      <c r="AN125" s="143"/>
      <c r="AP125" s="138"/>
      <c r="AQ125" s="143"/>
    </row>
    <row r="126" spans="1:48" x14ac:dyDescent="0.25">
      <c r="C126" s="33"/>
      <c r="D126" s="33"/>
      <c r="E126" s="33"/>
      <c r="F126" s="138"/>
      <c r="G126" s="138"/>
      <c r="H126" s="34"/>
      <c r="I126" s="34"/>
      <c r="J126" s="34"/>
      <c r="K126" s="123"/>
      <c r="L126" s="138"/>
      <c r="M126" s="138"/>
      <c r="N126" s="34"/>
      <c r="O126" s="138"/>
      <c r="P126" s="143"/>
      <c r="Q126" s="123"/>
      <c r="R126" s="34"/>
      <c r="S126" s="34"/>
      <c r="T126" s="138"/>
      <c r="U126" s="143"/>
      <c r="V126" s="34"/>
      <c r="W126" s="138"/>
      <c r="X126" s="143"/>
      <c r="Y126" s="34"/>
      <c r="Z126" s="34"/>
      <c r="AA126" s="138"/>
      <c r="AB126" s="143"/>
      <c r="AD126" s="138"/>
      <c r="AE126" s="143"/>
      <c r="AG126" s="138"/>
      <c r="AH126" s="143"/>
      <c r="AJ126" s="138"/>
      <c r="AK126" s="143"/>
      <c r="AM126" s="138"/>
      <c r="AN126" s="143"/>
      <c r="AP126" s="138"/>
      <c r="AQ126" s="143"/>
    </row>
    <row r="127" spans="1:48" x14ac:dyDescent="0.25">
      <c r="C127" s="33"/>
      <c r="D127" s="33"/>
      <c r="E127" s="33"/>
      <c r="F127" s="138"/>
      <c r="G127" s="138"/>
      <c r="H127" s="34"/>
      <c r="I127" s="34"/>
      <c r="J127" s="34"/>
      <c r="K127" s="123"/>
      <c r="L127" s="138"/>
      <c r="M127" s="138"/>
      <c r="N127" s="34"/>
      <c r="O127" s="138"/>
      <c r="P127" s="143"/>
      <c r="Q127" s="123"/>
      <c r="R127" s="34"/>
      <c r="S127" s="34"/>
      <c r="T127" s="138"/>
      <c r="U127" s="143"/>
      <c r="V127" s="34"/>
      <c r="W127" s="138"/>
      <c r="X127" s="143"/>
      <c r="Y127" s="34"/>
      <c r="Z127" s="34"/>
      <c r="AA127" s="138"/>
      <c r="AB127" s="143"/>
      <c r="AD127" s="138"/>
      <c r="AE127" s="143"/>
      <c r="AG127" s="138"/>
      <c r="AH127" s="143"/>
      <c r="AJ127" s="138"/>
      <c r="AK127" s="143"/>
      <c r="AM127" s="138"/>
      <c r="AN127" s="143"/>
      <c r="AP127" s="138"/>
      <c r="AQ127" s="143"/>
    </row>
    <row r="128" spans="1:48" x14ac:dyDescent="0.25">
      <c r="C128" s="33"/>
      <c r="D128" s="33"/>
      <c r="E128" s="33"/>
      <c r="F128" s="138"/>
      <c r="G128" s="138"/>
      <c r="H128" s="34"/>
      <c r="I128" s="34"/>
      <c r="J128" s="34"/>
      <c r="K128" s="123"/>
      <c r="L128" s="138"/>
      <c r="M128" s="138"/>
      <c r="N128" s="34"/>
      <c r="O128" s="138"/>
      <c r="P128" s="143"/>
      <c r="Q128" s="123"/>
      <c r="R128" s="34"/>
      <c r="S128" s="34"/>
      <c r="T128" s="138"/>
      <c r="U128" s="143"/>
      <c r="V128" s="34"/>
      <c r="W128" s="138"/>
      <c r="X128" s="143"/>
      <c r="Y128" s="34"/>
      <c r="Z128" s="34"/>
      <c r="AA128" s="138"/>
      <c r="AB128" s="143"/>
      <c r="AD128" s="138"/>
      <c r="AE128" s="143"/>
      <c r="AG128" s="138"/>
      <c r="AH128" s="143"/>
      <c r="AJ128" s="138"/>
      <c r="AK128" s="143"/>
      <c r="AM128" s="138"/>
      <c r="AN128" s="143"/>
      <c r="AP128" s="138"/>
      <c r="AQ128" s="143"/>
    </row>
    <row r="129" spans="3:43" x14ac:dyDescent="0.25">
      <c r="C129" s="33"/>
      <c r="D129" s="33"/>
      <c r="E129" s="33"/>
      <c r="F129" s="138"/>
      <c r="G129" s="138"/>
      <c r="H129" s="34"/>
      <c r="I129" s="34"/>
      <c r="J129" s="34"/>
      <c r="K129" s="123"/>
      <c r="L129" s="138"/>
      <c r="M129" s="138"/>
      <c r="N129" s="34"/>
      <c r="O129" s="138"/>
      <c r="P129" s="143"/>
      <c r="Q129" s="123"/>
      <c r="R129" s="34"/>
      <c r="S129" s="34"/>
      <c r="T129" s="138"/>
      <c r="U129" s="143"/>
      <c r="V129" s="34"/>
      <c r="W129" s="138"/>
      <c r="X129" s="143"/>
      <c r="Y129" s="34"/>
      <c r="Z129" s="34"/>
      <c r="AA129" s="138"/>
      <c r="AB129" s="143"/>
      <c r="AD129" s="138"/>
      <c r="AE129" s="143"/>
      <c r="AG129" s="138"/>
      <c r="AH129" s="143"/>
      <c r="AJ129" s="138"/>
      <c r="AK129" s="143"/>
      <c r="AM129" s="138"/>
      <c r="AN129" s="143"/>
      <c r="AP129" s="138"/>
      <c r="AQ129" s="143"/>
    </row>
    <row r="130" spans="3:43" x14ac:dyDescent="0.25">
      <c r="C130" s="33"/>
      <c r="D130" s="33"/>
      <c r="E130" s="33"/>
      <c r="F130" s="138"/>
      <c r="G130" s="138"/>
      <c r="H130" s="34"/>
      <c r="I130" s="34"/>
      <c r="J130" s="34"/>
      <c r="K130" s="123"/>
      <c r="L130" s="138"/>
      <c r="M130" s="138"/>
      <c r="N130" s="34"/>
      <c r="O130" s="138"/>
      <c r="P130" s="143"/>
      <c r="Q130" s="123"/>
      <c r="R130" s="34"/>
      <c r="S130" s="34"/>
      <c r="T130" s="138"/>
      <c r="U130" s="143"/>
      <c r="V130" s="34"/>
      <c r="W130" s="138"/>
      <c r="X130" s="143"/>
      <c r="Y130" s="34"/>
      <c r="Z130" s="34"/>
      <c r="AA130" s="138"/>
      <c r="AB130" s="143"/>
      <c r="AD130" s="138"/>
      <c r="AE130" s="143"/>
      <c r="AG130" s="138"/>
      <c r="AH130" s="143"/>
      <c r="AJ130" s="138"/>
      <c r="AK130" s="143"/>
      <c r="AM130" s="138"/>
      <c r="AN130" s="143"/>
      <c r="AP130" s="138"/>
      <c r="AQ130" s="143"/>
    </row>
    <row r="131" spans="3:43" x14ac:dyDescent="0.25">
      <c r="C131" s="33"/>
      <c r="D131" s="33"/>
      <c r="E131" s="33"/>
      <c r="F131" s="138"/>
      <c r="G131" s="138"/>
      <c r="H131" s="34"/>
      <c r="I131" s="34"/>
      <c r="J131" s="34"/>
      <c r="K131" s="123"/>
      <c r="L131" s="138"/>
      <c r="M131" s="138"/>
      <c r="N131" s="34"/>
      <c r="O131" s="138"/>
      <c r="P131" s="143"/>
      <c r="Q131" s="123"/>
      <c r="R131" s="34"/>
      <c r="S131" s="34"/>
      <c r="T131" s="138"/>
      <c r="U131" s="143"/>
      <c r="V131" s="34"/>
      <c r="W131" s="138"/>
      <c r="X131" s="143"/>
      <c r="Y131" s="34"/>
      <c r="Z131" s="34"/>
      <c r="AA131" s="138"/>
      <c r="AB131" s="143"/>
      <c r="AD131" s="138"/>
      <c r="AE131" s="143"/>
      <c r="AG131" s="138"/>
      <c r="AH131" s="143"/>
      <c r="AJ131" s="138"/>
      <c r="AK131" s="143"/>
      <c r="AM131" s="138"/>
      <c r="AN131" s="143"/>
      <c r="AP131" s="138"/>
      <c r="AQ131" s="143"/>
    </row>
    <row r="132" spans="3:43" x14ac:dyDescent="0.25">
      <c r="C132" s="33"/>
      <c r="D132" s="33"/>
      <c r="E132" s="33"/>
      <c r="F132" s="138"/>
      <c r="G132" s="138"/>
      <c r="H132" s="34"/>
      <c r="I132" s="34"/>
      <c r="J132" s="34"/>
      <c r="K132" s="123"/>
      <c r="L132" s="138"/>
      <c r="M132" s="138"/>
      <c r="N132" s="34"/>
      <c r="O132" s="138"/>
      <c r="P132" s="143"/>
      <c r="Q132" s="123"/>
      <c r="R132" s="34"/>
      <c r="S132" s="34"/>
      <c r="T132" s="138"/>
      <c r="U132" s="143"/>
      <c r="V132" s="34"/>
      <c r="W132" s="138"/>
      <c r="X132" s="143"/>
      <c r="Y132" s="34"/>
      <c r="Z132" s="34"/>
      <c r="AA132" s="138"/>
      <c r="AB132" s="143"/>
      <c r="AD132" s="138"/>
      <c r="AE132" s="143"/>
      <c r="AG132" s="138"/>
      <c r="AH132" s="143"/>
      <c r="AJ132" s="138"/>
      <c r="AK132" s="143"/>
      <c r="AM132" s="138"/>
      <c r="AN132" s="143"/>
      <c r="AP132" s="138"/>
      <c r="AQ132" s="143"/>
    </row>
    <row r="133" spans="3:43" x14ac:dyDescent="0.25">
      <c r="C133" s="33"/>
      <c r="D133" s="33"/>
      <c r="E133" s="33"/>
      <c r="F133" s="138"/>
      <c r="G133" s="138"/>
      <c r="H133" s="34"/>
      <c r="I133" s="34"/>
      <c r="J133" s="34"/>
      <c r="K133" s="123"/>
      <c r="L133" s="138"/>
      <c r="M133" s="138"/>
      <c r="N133" s="34"/>
      <c r="O133" s="138"/>
      <c r="P133" s="143"/>
      <c r="Q133" s="123"/>
      <c r="R133" s="34"/>
      <c r="S133" s="34"/>
      <c r="T133" s="138"/>
      <c r="U133" s="143"/>
      <c r="V133" s="34"/>
      <c r="W133" s="138"/>
      <c r="X133" s="143"/>
      <c r="Y133" s="34"/>
      <c r="Z133" s="34"/>
      <c r="AA133" s="138"/>
      <c r="AB133" s="143"/>
      <c r="AD133" s="138"/>
      <c r="AE133" s="143"/>
      <c r="AG133" s="138"/>
      <c r="AH133" s="143"/>
      <c r="AJ133" s="138"/>
      <c r="AK133" s="143"/>
      <c r="AM133" s="138"/>
      <c r="AN133" s="143"/>
      <c r="AP133" s="138"/>
      <c r="AQ133" s="143"/>
    </row>
    <row r="134" spans="3:43" x14ac:dyDescent="0.25">
      <c r="C134" s="33"/>
      <c r="D134" s="33"/>
      <c r="E134" s="33"/>
      <c r="F134" s="138"/>
      <c r="G134" s="138"/>
      <c r="H134" s="34"/>
      <c r="I134" s="34"/>
      <c r="J134" s="34"/>
      <c r="K134" s="123"/>
      <c r="L134" s="138"/>
      <c r="M134" s="138"/>
      <c r="N134" s="34"/>
      <c r="O134" s="138"/>
      <c r="P134" s="143"/>
      <c r="Q134" s="123"/>
      <c r="R134" s="34"/>
      <c r="S134" s="34"/>
      <c r="T134" s="138"/>
      <c r="U134" s="143"/>
      <c r="V134" s="34"/>
      <c r="W134" s="138"/>
      <c r="X134" s="143"/>
      <c r="Y134" s="34"/>
      <c r="Z134" s="34"/>
      <c r="AA134" s="138"/>
      <c r="AB134" s="143"/>
      <c r="AD134" s="138"/>
      <c r="AE134" s="143"/>
      <c r="AG134" s="138"/>
      <c r="AH134" s="143"/>
      <c r="AJ134" s="138"/>
      <c r="AK134" s="143"/>
      <c r="AM134" s="138"/>
      <c r="AN134" s="143"/>
      <c r="AP134" s="138"/>
      <c r="AQ134" s="143"/>
    </row>
    <row r="135" spans="3:43" x14ac:dyDescent="0.25">
      <c r="C135" s="33"/>
      <c r="D135" s="33"/>
      <c r="E135" s="33"/>
      <c r="F135" s="138"/>
      <c r="G135" s="138"/>
      <c r="H135" s="34"/>
      <c r="I135" s="34"/>
      <c r="J135" s="34"/>
      <c r="K135" s="123"/>
      <c r="L135" s="138"/>
      <c r="M135" s="138"/>
      <c r="N135" s="34"/>
      <c r="O135" s="138"/>
      <c r="P135" s="143"/>
      <c r="Q135" s="123"/>
      <c r="R135" s="34"/>
      <c r="S135" s="34"/>
      <c r="T135" s="138"/>
      <c r="U135" s="143"/>
      <c r="V135" s="34"/>
      <c r="W135" s="138"/>
      <c r="X135" s="143"/>
      <c r="Y135" s="34"/>
      <c r="Z135" s="34"/>
      <c r="AA135" s="138"/>
      <c r="AB135" s="143"/>
      <c r="AD135" s="138"/>
      <c r="AE135" s="143"/>
      <c r="AG135" s="138"/>
      <c r="AH135" s="143"/>
      <c r="AJ135" s="138"/>
      <c r="AK135" s="143"/>
      <c r="AM135" s="138"/>
      <c r="AN135" s="143"/>
      <c r="AP135" s="138"/>
      <c r="AQ135" s="143"/>
    </row>
    <row r="136" spans="3:43" x14ac:dyDescent="0.25">
      <c r="C136" s="33"/>
      <c r="D136" s="33"/>
      <c r="E136" s="33"/>
      <c r="F136" s="138"/>
      <c r="G136" s="138"/>
      <c r="H136" s="34"/>
      <c r="I136" s="34"/>
      <c r="J136" s="34"/>
      <c r="K136" s="123"/>
      <c r="L136" s="138"/>
      <c r="M136" s="138"/>
      <c r="N136" s="34"/>
      <c r="O136" s="138"/>
      <c r="P136" s="143"/>
      <c r="Q136" s="123"/>
      <c r="R136" s="34"/>
      <c r="S136" s="34"/>
      <c r="T136" s="138"/>
      <c r="U136" s="143"/>
      <c r="V136" s="34"/>
      <c r="W136" s="138"/>
      <c r="X136" s="143"/>
      <c r="Y136" s="34"/>
      <c r="Z136" s="34"/>
      <c r="AA136" s="138"/>
      <c r="AB136" s="143"/>
      <c r="AD136" s="138"/>
      <c r="AE136" s="143"/>
      <c r="AG136" s="138"/>
      <c r="AH136" s="143"/>
      <c r="AJ136" s="138"/>
      <c r="AK136" s="143"/>
      <c r="AM136" s="138"/>
      <c r="AN136" s="143"/>
      <c r="AP136" s="138"/>
      <c r="AQ136" s="143"/>
    </row>
    <row r="137" spans="3:43" x14ac:dyDescent="0.25">
      <c r="C137" s="33"/>
      <c r="D137" s="33"/>
      <c r="E137" s="33"/>
      <c r="F137" s="138"/>
      <c r="G137" s="138"/>
      <c r="H137" s="34"/>
      <c r="I137" s="34"/>
      <c r="J137" s="34"/>
      <c r="K137" s="123"/>
      <c r="L137" s="138"/>
      <c r="M137" s="138"/>
      <c r="N137" s="34"/>
      <c r="O137" s="138"/>
      <c r="P137" s="143"/>
      <c r="Q137" s="123"/>
      <c r="R137" s="34"/>
      <c r="S137" s="34"/>
      <c r="T137" s="138"/>
      <c r="U137" s="143"/>
      <c r="V137" s="34"/>
      <c r="W137" s="138"/>
      <c r="X137" s="143"/>
      <c r="Y137" s="34"/>
      <c r="Z137" s="34"/>
      <c r="AA137" s="138"/>
      <c r="AB137" s="143"/>
      <c r="AD137" s="138"/>
      <c r="AE137" s="143"/>
      <c r="AG137" s="138"/>
      <c r="AH137" s="143"/>
      <c r="AJ137" s="138"/>
      <c r="AK137" s="143"/>
      <c r="AM137" s="138"/>
      <c r="AN137" s="143"/>
      <c r="AP137" s="138"/>
      <c r="AQ137" s="143"/>
    </row>
    <row r="138" spans="3:43" x14ac:dyDescent="0.25">
      <c r="C138" s="33"/>
      <c r="D138" s="33"/>
      <c r="E138" s="33"/>
      <c r="F138" s="138"/>
      <c r="G138" s="138"/>
      <c r="H138" s="34"/>
      <c r="I138" s="34"/>
      <c r="J138" s="34"/>
      <c r="K138" s="123"/>
      <c r="L138" s="138"/>
      <c r="M138" s="138"/>
      <c r="N138" s="34"/>
      <c r="O138" s="138"/>
      <c r="P138" s="143"/>
      <c r="Q138" s="123"/>
      <c r="R138" s="34"/>
      <c r="S138" s="34"/>
      <c r="T138" s="138"/>
      <c r="U138" s="143"/>
      <c r="V138" s="34"/>
      <c r="W138" s="138"/>
      <c r="X138" s="143"/>
      <c r="Y138" s="34"/>
      <c r="Z138" s="34"/>
      <c r="AA138" s="138"/>
      <c r="AB138" s="143"/>
      <c r="AD138" s="138"/>
      <c r="AE138" s="143"/>
      <c r="AG138" s="138"/>
      <c r="AH138" s="143"/>
      <c r="AJ138" s="138"/>
      <c r="AK138" s="143"/>
      <c r="AM138" s="138"/>
      <c r="AN138" s="143"/>
      <c r="AP138" s="138"/>
      <c r="AQ138" s="143"/>
    </row>
    <row r="139" spans="3:43" x14ac:dyDescent="0.25">
      <c r="C139" s="33"/>
      <c r="D139" s="33"/>
      <c r="E139" s="33"/>
      <c r="F139" s="138"/>
      <c r="G139" s="138"/>
      <c r="H139" s="34"/>
      <c r="I139" s="34"/>
      <c r="J139" s="34"/>
      <c r="K139" s="123"/>
      <c r="L139" s="138"/>
      <c r="M139" s="138"/>
      <c r="N139" s="34"/>
      <c r="O139" s="138"/>
      <c r="P139" s="143"/>
      <c r="Q139" s="123"/>
      <c r="R139" s="34"/>
      <c r="S139" s="34"/>
      <c r="T139" s="138"/>
      <c r="U139" s="143"/>
      <c r="V139" s="34"/>
      <c r="W139" s="138"/>
      <c r="X139" s="143"/>
      <c r="Y139" s="34"/>
      <c r="Z139" s="34"/>
      <c r="AA139" s="138"/>
      <c r="AB139" s="143"/>
      <c r="AD139" s="138"/>
      <c r="AE139" s="143"/>
      <c r="AG139" s="138"/>
      <c r="AH139" s="143"/>
      <c r="AJ139" s="138"/>
      <c r="AK139" s="143"/>
      <c r="AM139" s="138"/>
      <c r="AN139" s="143"/>
      <c r="AP139" s="138"/>
      <c r="AQ139" s="143"/>
    </row>
    <row r="140" spans="3:43" x14ac:dyDescent="0.25">
      <c r="C140" s="33"/>
      <c r="D140" s="33"/>
      <c r="E140" s="33"/>
      <c r="F140" s="138"/>
      <c r="G140" s="138"/>
      <c r="H140" s="34"/>
      <c r="I140" s="34"/>
      <c r="J140" s="34"/>
      <c r="K140" s="123"/>
      <c r="L140" s="138"/>
      <c r="M140" s="138"/>
      <c r="N140" s="34"/>
      <c r="O140" s="138"/>
      <c r="P140" s="143"/>
      <c r="Q140" s="123"/>
      <c r="R140" s="34"/>
      <c r="S140" s="34"/>
      <c r="T140" s="138"/>
      <c r="U140" s="143"/>
      <c r="V140" s="34"/>
      <c r="W140" s="138"/>
      <c r="X140" s="143"/>
      <c r="Y140" s="34"/>
      <c r="Z140" s="34"/>
      <c r="AA140" s="138"/>
      <c r="AB140" s="143"/>
      <c r="AD140" s="138"/>
      <c r="AE140" s="143"/>
      <c r="AG140" s="138"/>
      <c r="AH140" s="143"/>
      <c r="AJ140" s="138"/>
      <c r="AK140" s="143"/>
      <c r="AM140" s="138"/>
      <c r="AN140" s="143"/>
      <c r="AP140" s="138"/>
      <c r="AQ140" s="143"/>
    </row>
    <row r="141" spans="3:43" x14ac:dyDescent="0.25">
      <c r="C141" s="33"/>
      <c r="D141" s="33"/>
      <c r="E141" s="33"/>
      <c r="F141" s="138"/>
      <c r="G141" s="138"/>
      <c r="H141" s="34"/>
      <c r="I141" s="34"/>
      <c r="J141" s="34"/>
      <c r="K141" s="123"/>
      <c r="L141" s="138"/>
      <c r="M141" s="138"/>
      <c r="N141" s="34"/>
      <c r="O141" s="138"/>
      <c r="P141" s="143"/>
      <c r="Q141" s="123"/>
      <c r="R141" s="34"/>
      <c r="S141" s="34"/>
      <c r="T141" s="138"/>
      <c r="U141" s="143"/>
      <c r="V141" s="34"/>
      <c r="W141" s="138"/>
      <c r="X141" s="143"/>
      <c r="Y141" s="34"/>
      <c r="Z141" s="34"/>
      <c r="AA141" s="138"/>
      <c r="AB141" s="143"/>
      <c r="AD141" s="138"/>
      <c r="AE141" s="143"/>
      <c r="AG141" s="138"/>
      <c r="AH141" s="143"/>
      <c r="AJ141" s="138"/>
      <c r="AK141" s="143"/>
      <c r="AM141" s="138"/>
      <c r="AN141" s="143"/>
      <c r="AP141" s="138"/>
      <c r="AQ141" s="143"/>
    </row>
    <row r="142" spans="3:43" x14ac:dyDescent="0.25">
      <c r="C142" s="33"/>
      <c r="D142" s="33"/>
      <c r="E142" s="33"/>
      <c r="F142" s="138"/>
      <c r="G142" s="138"/>
      <c r="H142" s="34"/>
      <c r="I142" s="34"/>
      <c r="J142" s="34"/>
      <c r="K142" s="123"/>
      <c r="L142" s="138"/>
      <c r="M142" s="138"/>
      <c r="N142" s="34"/>
      <c r="O142" s="138"/>
      <c r="P142" s="143"/>
      <c r="Q142" s="123"/>
      <c r="R142" s="34"/>
      <c r="S142" s="34"/>
      <c r="T142" s="138"/>
      <c r="U142" s="143"/>
      <c r="V142" s="34"/>
      <c r="W142" s="138"/>
      <c r="X142" s="143"/>
      <c r="Y142" s="34"/>
      <c r="Z142" s="34"/>
      <c r="AA142" s="138"/>
      <c r="AB142" s="143"/>
      <c r="AD142" s="138"/>
      <c r="AE142" s="143"/>
      <c r="AG142" s="138"/>
      <c r="AH142" s="143"/>
      <c r="AJ142" s="138"/>
      <c r="AK142" s="143"/>
      <c r="AM142" s="138"/>
      <c r="AN142" s="143"/>
      <c r="AP142" s="138"/>
      <c r="AQ142" s="143"/>
    </row>
    <row r="143" spans="3:43" x14ac:dyDescent="0.25">
      <c r="C143" s="33"/>
      <c r="D143" s="33"/>
      <c r="E143" s="33"/>
      <c r="F143" s="138"/>
      <c r="G143" s="138"/>
      <c r="H143" s="34"/>
      <c r="I143" s="34"/>
      <c r="J143" s="34"/>
      <c r="K143" s="123"/>
      <c r="L143" s="138"/>
      <c r="M143" s="138"/>
      <c r="N143" s="34"/>
      <c r="O143" s="138"/>
      <c r="P143" s="143"/>
      <c r="Q143" s="123"/>
      <c r="R143" s="34"/>
      <c r="S143" s="34"/>
      <c r="T143" s="138"/>
      <c r="U143" s="143"/>
      <c r="V143" s="34"/>
      <c r="W143" s="138"/>
      <c r="X143" s="143"/>
      <c r="Y143" s="34"/>
      <c r="Z143" s="34"/>
      <c r="AA143" s="138"/>
      <c r="AB143" s="143"/>
      <c r="AD143" s="138"/>
      <c r="AE143" s="143"/>
      <c r="AG143" s="138"/>
      <c r="AH143" s="143"/>
      <c r="AJ143" s="138"/>
      <c r="AK143" s="143"/>
      <c r="AM143" s="138"/>
      <c r="AN143" s="143"/>
      <c r="AP143" s="138"/>
      <c r="AQ143" s="143"/>
    </row>
    <row r="144" spans="3:43" x14ac:dyDescent="0.25">
      <c r="C144" s="33"/>
      <c r="D144" s="33"/>
      <c r="E144" s="33"/>
      <c r="F144" s="138"/>
      <c r="G144" s="138"/>
      <c r="H144" s="34"/>
      <c r="I144" s="34"/>
      <c r="J144" s="34"/>
      <c r="K144" s="123"/>
      <c r="L144" s="138"/>
      <c r="M144" s="138"/>
      <c r="N144" s="34"/>
      <c r="O144" s="138"/>
      <c r="P144" s="143"/>
      <c r="Q144" s="123"/>
      <c r="R144" s="34"/>
      <c r="S144" s="34"/>
      <c r="T144" s="138"/>
      <c r="U144" s="143"/>
      <c r="V144" s="34"/>
      <c r="W144" s="138"/>
      <c r="X144" s="143"/>
      <c r="Y144" s="34"/>
      <c r="Z144" s="34"/>
      <c r="AA144" s="138"/>
      <c r="AB144" s="143"/>
      <c r="AD144" s="138"/>
      <c r="AE144" s="143"/>
      <c r="AG144" s="138"/>
      <c r="AH144" s="143"/>
      <c r="AJ144" s="138"/>
      <c r="AK144" s="143"/>
      <c r="AM144" s="138"/>
      <c r="AN144" s="143"/>
      <c r="AP144" s="138"/>
      <c r="AQ144" s="143"/>
    </row>
    <row r="145" spans="3:43" x14ac:dyDescent="0.25">
      <c r="C145" s="33"/>
      <c r="D145" s="33"/>
      <c r="E145" s="33"/>
      <c r="F145" s="138"/>
      <c r="G145" s="138"/>
      <c r="H145" s="34"/>
      <c r="I145" s="34"/>
      <c r="J145" s="34"/>
      <c r="K145" s="123"/>
      <c r="L145" s="138"/>
      <c r="M145" s="138"/>
      <c r="N145" s="34"/>
      <c r="O145" s="138"/>
      <c r="P145" s="143"/>
      <c r="Q145" s="123"/>
      <c r="R145" s="34"/>
      <c r="S145" s="34"/>
      <c r="T145" s="138"/>
      <c r="U145" s="143"/>
      <c r="V145" s="34"/>
      <c r="W145" s="138"/>
      <c r="X145" s="143"/>
      <c r="Y145" s="34"/>
      <c r="Z145" s="34"/>
      <c r="AA145" s="138"/>
      <c r="AB145" s="143"/>
      <c r="AD145" s="138"/>
      <c r="AE145" s="143"/>
      <c r="AG145" s="138"/>
      <c r="AH145" s="143"/>
      <c r="AJ145" s="138"/>
      <c r="AK145" s="143"/>
      <c r="AM145" s="138"/>
      <c r="AN145" s="143"/>
      <c r="AP145" s="138"/>
      <c r="AQ145" s="143"/>
    </row>
    <row r="146" spans="3:43" x14ac:dyDescent="0.25">
      <c r="C146" s="33"/>
      <c r="D146" s="33"/>
      <c r="E146" s="33"/>
      <c r="F146" s="138"/>
      <c r="G146" s="138"/>
      <c r="H146" s="34"/>
      <c r="I146" s="34"/>
      <c r="J146" s="34"/>
      <c r="K146" s="123"/>
      <c r="L146" s="138"/>
      <c r="M146" s="138"/>
      <c r="N146" s="34"/>
      <c r="O146" s="138"/>
      <c r="P146" s="143"/>
      <c r="Q146" s="123"/>
      <c r="R146" s="34"/>
      <c r="S146" s="34"/>
      <c r="T146" s="138"/>
      <c r="U146" s="143"/>
      <c r="V146" s="34"/>
      <c r="W146" s="138"/>
      <c r="X146" s="143"/>
      <c r="Y146" s="34"/>
      <c r="Z146" s="34"/>
      <c r="AA146" s="138"/>
      <c r="AB146" s="143"/>
      <c r="AD146" s="138"/>
      <c r="AE146" s="143"/>
      <c r="AG146" s="138"/>
      <c r="AH146" s="143"/>
      <c r="AJ146" s="138"/>
      <c r="AK146" s="143"/>
      <c r="AM146" s="138"/>
      <c r="AN146" s="143"/>
      <c r="AP146" s="138"/>
      <c r="AQ146" s="143"/>
    </row>
    <row r="147" spans="3:43" x14ac:dyDescent="0.25">
      <c r="C147" s="33"/>
      <c r="D147" s="33"/>
      <c r="E147" s="33"/>
      <c r="F147" s="138"/>
      <c r="G147" s="138"/>
      <c r="H147" s="34"/>
      <c r="I147" s="34"/>
      <c r="J147" s="34"/>
      <c r="K147" s="123"/>
      <c r="L147" s="138"/>
      <c r="M147" s="138"/>
      <c r="N147" s="34"/>
      <c r="O147" s="138"/>
      <c r="P147" s="143"/>
      <c r="Q147" s="123"/>
      <c r="R147" s="34"/>
      <c r="S147" s="34"/>
      <c r="T147" s="138"/>
      <c r="U147" s="143"/>
      <c r="V147" s="34"/>
      <c r="W147" s="138"/>
      <c r="X147" s="143"/>
      <c r="Y147" s="34"/>
      <c r="Z147" s="34"/>
      <c r="AA147" s="138"/>
      <c r="AB147" s="143"/>
      <c r="AD147" s="138"/>
      <c r="AE147" s="143"/>
      <c r="AG147" s="138"/>
      <c r="AH147" s="143"/>
      <c r="AJ147" s="138"/>
      <c r="AK147" s="143"/>
      <c r="AM147" s="138"/>
      <c r="AN147" s="143"/>
      <c r="AP147" s="138"/>
      <c r="AQ147" s="143"/>
    </row>
    <row r="148" spans="3:43" x14ac:dyDescent="0.25">
      <c r="C148" s="33"/>
      <c r="D148" s="33"/>
      <c r="E148" s="33"/>
      <c r="F148" s="138"/>
      <c r="G148" s="138"/>
      <c r="H148" s="34"/>
      <c r="I148" s="34"/>
      <c r="J148" s="34"/>
      <c r="K148" s="123"/>
      <c r="L148" s="138"/>
      <c r="M148" s="138"/>
      <c r="N148" s="34"/>
      <c r="O148" s="138"/>
      <c r="P148" s="143"/>
      <c r="Q148" s="123"/>
      <c r="R148" s="34"/>
      <c r="S148" s="34"/>
      <c r="T148" s="138"/>
      <c r="U148" s="143"/>
      <c r="V148" s="34"/>
      <c r="W148" s="138"/>
      <c r="X148" s="143"/>
      <c r="Y148" s="34"/>
      <c r="Z148" s="34"/>
      <c r="AA148" s="138"/>
      <c r="AB148" s="143"/>
      <c r="AD148" s="138"/>
      <c r="AE148" s="143"/>
      <c r="AG148" s="138"/>
      <c r="AH148" s="143"/>
      <c r="AJ148" s="138"/>
      <c r="AK148" s="143"/>
      <c r="AM148" s="138"/>
      <c r="AN148" s="143"/>
      <c r="AP148" s="138"/>
      <c r="AQ148" s="143"/>
    </row>
    <row r="149" spans="3:43" x14ac:dyDescent="0.25">
      <c r="C149" s="33"/>
      <c r="D149" s="33"/>
      <c r="E149" s="33"/>
      <c r="F149" s="138"/>
      <c r="G149" s="138"/>
      <c r="H149" s="34"/>
      <c r="I149" s="34"/>
      <c r="J149" s="34"/>
      <c r="K149" s="123"/>
      <c r="L149" s="138"/>
      <c r="M149" s="138"/>
      <c r="N149" s="34"/>
      <c r="O149" s="138"/>
      <c r="P149" s="143"/>
      <c r="Q149" s="123"/>
      <c r="R149" s="34"/>
      <c r="S149" s="34"/>
      <c r="T149" s="138"/>
      <c r="U149" s="143"/>
      <c r="V149" s="34"/>
      <c r="W149" s="138"/>
      <c r="X149" s="143"/>
      <c r="Y149" s="34"/>
      <c r="Z149" s="34"/>
      <c r="AA149" s="138"/>
      <c r="AB149" s="143"/>
      <c r="AD149" s="138"/>
      <c r="AE149" s="143"/>
      <c r="AG149" s="138"/>
      <c r="AH149" s="143"/>
      <c r="AJ149" s="138"/>
      <c r="AK149" s="143"/>
      <c r="AM149" s="138"/>
      <c r="AN149" s="143"/>
      <c r="AP149" s="138"/>
      <c r="AQ149" s="143"/>
    </row>
    <row r="150" spans="3:43" x14ac:dyDescent="0.25">
      <c r="C150" s="33"/>
      <c r="D150" s="33"/>
      <c r="E150" s="33"/>
      <c r="F150" s="138"/>
      <c r="G150" s="138"/>
      <c r="H150" s="34"/>
      <c r="I150" s="34"/>
      <c r="J150" s="34"/>
      <c r="K150" s="123"/>
      <c r="L150" s="138"/>
      <c r="M150" s="138"/>
      <c r="N150" s="34"/>
      <c r="O150" s="138"/>
      <c r="P150" s="143"/>
      <c r="Q150" s="123"/>
      <c r="R150" s="34"/>
      <c r="S150" s="34"/>
      <c r="T150" s="138"/>
      <c r="U150" s="143"/>
      <c r="V150" s="34"/>
      <c r="W150" s="138"/>
      <c r="X150" s="143"/>
      <c r="Y150" s="34"/>
      <c r="Z150" s="34"/>
      <c r="AA150" s="138"/>
      <c r="AB150" s="143"/>
      <c r="AD150" s="138"/>
      <c r="AE150" s="143"/>
      <c r="AG150" s="138"/>
      <c r="AH150" s="143"/>
      <c r="AJ150" s="138"/>
      <c r="AK150" s="143"/>
      <c r="AM150" s="138"/>
      <c r="AN150" s="143"/>
      <c r="AP150" s="138"/>
      <c r="AQ150" s="143"/>
    </row>
    <row r="151" spans="3:43" x14ac:dyDescent="0.25">
      <c r="C151" s="33"/>
      <c r="D151" s="33"/>
      <c r="E151" s="33"/>
      <c r="F151" s="138"/>
      <c r="G151" s="138"/>
      <c r="H151" s="34"/>
      <c r="I151" s="34"/>
      <c r="J151" s="34"/>
      <c r="K151" s="123"/>
      <c r="L151" s="138"/>
      <c r="M151" s="138"/>
      <c r="N151" s="34"/>
      <c r="O151" s="138"/>
      <c r="P151" s="143"/>
      <c r="Q151" s="123"/>
      <c r="R151" s="34"/>
      <c r="S151" s="34"/>
      <c r="T151" s="138"/>
      <c r="U151" s="143"/>
      <c r="V151" s="34"/>
      <c r="W151" s="138"/>
      <c r="X151" s="143"/>
      <c r="Y151" s="34"/>
      <c r="Z151" s="34"/>
      <c r="AA151" s="138"/>
      <c r="AB151" s="143"/>
      <c r="AD151" s="138"/>
      <c r="AE151" s="143"/>
      <c r="AG151" s="138"/>
      <c r="AH151" s="143"/>
      <c r="AJ151" s="138"/>
      <c r="AK151" s="143"/>
      <c r="AM151" s="138"/>
      <c r="AN151" s="143"/>
      <c r="AP151" s="138"/>
      <c r="AQ151" s="143"/>
    </row>
    <row r="152" spans="3:43" x14ac:dyDescent="0.25">
      <c r="C152" s="33"/>
      <c r="D152" s="33"/>
      <c r="E152" s="33"/>
      <c r="F152" s="138"/>
      <c r="G152" s="138"/>
      <c r="H152" s="34"/>
      <c r="I152" s="34"/>
      <c r="J152" s="34"/>
      <c r="K152" s="123"/>
      <c r="L152" s="138"/>
      <c r="M152" s="138"/>
      <c r="N152" s="34"/>
      <c r="O152" s="138"/>
      <c r="P152" s="143"/>
      <c r="Q152" s="123"/>
      <c r="R152" s="34"/>
      <c r="S152" s="34"/>
      <c r="T152" s="138"/>
      <c r="U152" s="143"/>
      <c r="V152" s="34"/>
      <c r="W152" s="138"/>
      <c r="X152" s="143"/>
      <c r="Y152" s="34"/>
      <c r="Z152" s="34"/>
      <c r="AA152" s="138"/>
      <c r="AB152" s="143"/>
      <c r="AD152" s="138"/>
      <c r="AE152" s="143"/>
      <c r="AG152" s="138"/>
      <c r="AH152" s="143"/>
      <c r="AJ152" s="138"/>
      <c r="AK152" s="143"/>
      <c r="AM152" s="138"/>
      <c r="AN152" s="143"/>
      <c r="AP152" s="138"/>
      <c r="AQ152" s="143"/>
    </row>
    <row r="153" spans="3:43" x14ac:dyDescent="0.25">
      <c r="C153" s="33"/>
      <c r="D153" s="33"/>
      <c r="E153" s="33"/>
      <c r="F153" s="138"/>
      <c r="G153" s="138"/>
      <c r="H153" s="34"/>
      <c r="I153" s="34"/>
      <c r="J153" s="34"/>
      <c r="K153" s="123"/>
      <c r="L153" s="138"/>
      <c r="M153" s="138"/>
      <c r="N153" s="34"/>
      <c r="O153" s="138"/>
      <c r="P153" s="143"/>
      <c r="Q153" s="123"/>
      <c r="R153" s="34"/>
      <c r="S153" s="34"/>
      <c r="T153" s="138"/>
      <c r="U153" s="143"/>
      <c r="V153" s="34"/>
      <c r="W153" s="138"/>
      <c r="X153" s="143"/>
      <c r="Y153" s="34"/>
      <c r="Z153" s="34"/>
      <c r="AA153" s="138"/>
      <c r="AB153" s="143"/>
      <c r="AD153" s="138"/>
      <c r="AE153" s="143"/>
      <c r="AG153" s="138"/>
      <c r="AH153" s="143"/>
      <c r="AJ153" s="138"/>
      <c r="AK153" s="143"/>
      <c r="AM153" s="138"/>
      <c r="AN153" s="143"/>
      <c r="AP153" s="138"/>
      <c r="AQ153" s="143"/>
    </row>
    <row r="154" spans="3:43" x14ac:dyDescent="0.25">
      <c r="C154" s="33"/>
      <c r="D154" s="33"/>
      <c r="E154" s="33"/>
      <c r="F154" s="138"/>
      <c r="G154" s="138"/>
      <c r="H154" s="34"/>
      <c r="I154" s="34"/>
      <c r="J154" s="34"/>
      <c r="K154" s="123"/>
      <c r="L154" s="138"/>
      <c r="M154" s="138"/>
      <c r="N154" s="34"/>
      <c r="O154" s="138"/>
      <c r="P154" s="143"/>
      <c r="Q154" s="123"/>
      <c r="R154" s="34"/>
      <c r="S154" s="34"/>
      <c r="T154" s="138"/>
      <c r="U154" s="143"/>
      <c r="V154" s="34"/>
      <c r="W154" s="138"/>
      <c r="X154" s="143"/>
      <c r="Y154" s="34"/>
      <c r="Z154" s="34"/>
      <c r="AA154" s="138"/>
      <c r="AB154" s="143"/>
      <c r="AD154" s="138"/>
      <c r="AE154" s="143"/>
      <c r="AG154" s="138"/>
      <c r="AH154" s="143"/>
      <c r="AJ154" s="138"/>
      <c r="AK154" s="143"/>
      <c r="AM154" s="138"/>
      <c r="AN154" s="143"/>
      <c r="AP154" s="138"/>
      <c r="AQ154" s="143"/>
    </row>
    <row r="155" spans="3:43" x14ac:dyDescent="0.25">
      <c r="C155" s="33"/>
      <c r="D155" s="33"/>
      <c r="E155" s="33"/>
      <c r="F155" s="138"/>
      <c r="G155" s="138"/>
      <c r="H155" s="34"/>
      <c r="I155" s="34"/>
      <c r="J155" s="34"/>
      <c r="K155" s="123"/>
      <c r="L155" s="138"/>
      <c r="M155" s="138"/>
      <c r="N155" s="34"/>
      <c r="O155" s="138"/>
      <c r="P155" s="143"/>
      <c r="Q155" s="123"/>
      <c r="R155" s="34"/>
      <c r="S155" s="34"/>
      <c r="T155" s="138"/>
      <c r="U155" s="143"/>
      <c r="V155" s="34"/>
      <c r="W155" s="138"/>
      <c r="X155" s="143"/>
      <c r="Y155" s="34"/>
      <c r="Z155" s="34"/>
      <c r="AA155" s="138"/>
      <c r="AB155" s="143"/>
      <c r="AD155" s="138"/>
      <c r="AE155" s="143"/>
      <c r="AG155" s="138"/>
      <c r="AH155" s="143"/>
      <c r="AJ155" s="138"/>
      <c r="AK155" s="143"/>
      <c r="AM155" s="138"/>
      <c r="AN155" s="143"/>
      <c r="AP155" s="138"/>
      <c r="AQ155" s="143"/>
    </row>
    <row r="156" spans="3:43" x14ac:dyDescent="0.25">
      <c r="C156" s="33"/>
      <c r="D156" s="33"/>
      <c r="E156" s="33"/>
      <c r="F156" s="138"/>
      <c r="G156" s="138"/>
      <c r="H156" s="34"/>
      <c r="I156" s="34"/>
      <c r="J156" s="34"/>
      <c r="K156" s="123"/>
      <c r="L156" s="138"/>
      <c r="M156" s="138"/>
      <c r="N156" s="34"/>
      <c r="O156" s="138"/>
      <c r="P156" s="143"/>
      <c r="Q156" s="123"/>
      <c r="R156" s="34"/>
      <c r="S156" s="34"/>
      <c r="T156" s="138"/>
      <c r="U156" s="143"/>
      <c r="V156" s="34"/>
      <c r="W156" s="138"/>
      <c r="X156" s="143"/>
      <c r="Y156" s="34"/>
      <c r="Z156" s="34"/>
      <c r="AA156" s="138"/>
      <c r="AB156" s="143"/>
      <c r="AD156" s="138"/>
      <c r="AE156" s="143"/>
      <c r="AG156" s="138"/>
      <c r="AH156" s="143"/>
      <c r="AJ156" s="138"/>
      <c r="AK156" s="143"/>
      <c r="AM156" s="138"/>
      <c r="AN156" s="143"/>
      <c r="AP156" s="138"/>
      <c r="AQ156" s="143"/>
    </row>
    <row r="157" spans="3:43" x14ac:dyDescent="0.25">
      <c r="C157" s="33"/>
      <c r="D157" s="33"/>
      <c r="E157" s="33"/>
      <c r="F157" s="138"/>
      <c r="G157" s="138"/>
      <c r="H157" s="34"/>
      <c r="I157" s="34"/>
      <c r="J157" s="34"/>
      <c r="K157" s="123"/>
      <c r="L157" s="138"/>
      <c r="M157" s="138"/>
      <c r="N157" s="34"/>
      <c r="O157" s="138"/>
      <c r="P157" s="143"/>
      <c r="Q157" s="123"/>
      <c r="R157" s="34"/>
      <c r="S157" s="34"/>
      <c r="T157" s="138"/>
      <c r="U157" s="143"/>
      <c r="V157" s="34"/>
      <c r="W157" s="138"/>
      <c r="X157" s="143"/>
      <c r="Y157" s="34"/>
      <c r="Z157" s="34"/>
      <c r="AA157" s="138"/>
      <c r="AB157" s="143"/>
      <c r="AD157" s="138"/>
      <c r="AE157" s="143"/>
      <c r="AG157" s="138"/>
      <c r="AH157" s="143"/>
      <c r="AJ157" s="138"/>
      <c r="AK157" s="143"/>
      <c r="AM157" s="138"/>
      <c r="AN157" s="143"/>
      <c r="AP157" s="138"/>
      <c r="AQ157" s="143"/>
    </row>
    <row r="158" spans="3:43" x14ac:dyDescent="0.25">
      <c r="C158" s="33"/>
      <c r="D158" s="33"/>
      <c r="E158" s="33"/>
      <c r="F158" s="138"/>
      <c r="G158" s="138"/>
      <c r="H158" s="34"/>
      <c r="I158" s="34"/>
      <c r="J158" s="34"/>
      <c r="K158" s="123"/>
      <c r="L158" s="138"/>
      <c r="M158" s="138"/>
      <c r="N158" s="34"/>
      <c r="O158" s="138"/>
      <c r="P158" s="143"/>
      <c r="Q158" s="123"/>
      <c r="R158" s="34"/>
      <c r="S158" s="34"/>
      <c r="T158" s="138"/>
      <c r="U158" s="143"/>
      <c r="V158" s="34"/>
      <c r="W158" s="138"/>
      <c r="X158" s="143"/>
      <c r="Y158" s="34"/>
      <c r="Z158" s="34"/>
      <c r="AA158" s="138"/>
      <c r="AB158" s="143"/>
      <c r="AD158" s="138"/>
      <c r="AE158" s="143"/>
      <c r="AG158" s="138"/>
      <c r="AH158" s="143"/>
      <c r="AJ158" s="138"/>
      <c r="AK158" s="143"/>
      <c r="AM158" s="138"/>
      <c r="AN158" s="143"/>
      <c r="AP158" s="138"/>
      <c r="AQ158" s="143"/>
    </row>
    <row r="159" spans="3:43" x14ac:dyDescent="0.25">
      <c r="C159" s="33"/>
      <c r="D159" s="33"/>
      <c r="E159" s="33"/>
      <c r="F159" s="138"/>
      <c r="G159" s="138"/>
      <c r="H159" s="34"/>
      <c r="I159" s="34"/>
      <c r="J159" s="34"/>
      <c r="K159" s="123"/>
      <c r="L159" s="138"/>
      <c r="M159" s="138"/>
      <c r="N159" s="34"/>
      <c r="O159" s="138"/>
      <c r="P159" s="143"/>
      <c r="Q159" s="123"/>
      <c r="R159" s="34"/>
      <c r="S159" s="34"/>
      <c r="T159" s="138"/>
      <c r="U159" s="143"/>
      <c r="V159" s="34"/>
      <c r="W159" s="138"/>
      <c r="X159" s="143"/>
      <c r="Y159" s="34"/>
      <c r="Z159" s="34"/>
      <c r="AA159" s="138"/>
      <c r="AB159" s="143"/>
      <c r="AD159" s="138"/>
      <c r="AE159" s="143"/>
      <c r="AG159" s="138"/>
      <c r="AH159" s="143"/>
      <c r="AJ159" s="138"/>
      <c r="AK159" s="143"/>
      <c r="AM159" s="138"/>
      <c r="AN159" s="143"/>
      <c r="AP159" s="138"/>
      <c r="AQ159" s="143"/>
    </row>
    <row r="160" spans="3:43" x14ac:dyDescent="0.25">
      <c r="C160" s="33"/>
      <c r="D160" s="33"/>
      <c r="E160" s="33"/>
      <c r="F160" s="138"/>
      <c r="G160" s="138"/>
      <c r="H160" s="34"/>
      <c r="I160" s="34"/>
      <c r="J160" s="34"/>
      <c r="K160" s="123"/>
      <c r="L160" s="138"/>
      <c r="M160" s="138"/>
      <c r="N160" s="34"/>
      <c r="O160" s="138"/>
      <c r="P160" s="143"/>
      <c r="Q160" s="123"/>
      <c r="R160" s="34"/>
      <c r="S160" s="34"/>
      <c r="T160" s="138"/>
      <c r="U160" s="143"/>
      <c r="V160" s="34"/>
      <c r="W160" s="138"/>
      <c r="X160" s="143"/>
      <c r="Y160" s="34"/>
      <c r="Z160" s="34"/>
      <c r="AA160" s="138"/>
      <c r="AB160" s="143"/>
      <c r="AD160" s="138"/>
      <c r="AE160" s="143"/>
      <c r="AG160" s="138"/>
      <c r="AH160" s="143"/>
      <c r="AJ160" s="138"/>
      <c r="AK160" s="143"/>
      <c r="AM160" s="138"/>
      <c r="AN160" s="143"/>
      <c r="AP160" s="138"/>
      <c r="AQ160" s="143"/>
    </row>
    <row r="161" spans="3:43" x14ac:dyDescent="0.25">
      <c r="C161" s="33"/>
      <c r="D161" s="33"/>
      <c r="E161" s="33"/>
      <c r="F161" s="138"/>
      <c r="G161" s="138"/>
      <c r="H161" s="34"/>
      <c r="I161" s="34"/>
      <c r="J161" s="34"/>
      <c r="K161" s="123"/>
      <c r="L161" s="138"/>
      <c r="M161" s="138"/>
      <c r="N161" s="34"/>
      <c r="O161" s="138"/>
      <c r="P161" s="143"/>
      <c r="Q161" s="123"/>
      <c r="R161" s="34"/>
      <c r="S161" s="34"/>
      <c r="T161" s="138"/>
      <c r="U161" s="143"/>
      <c r="V161" s="34"/>
      <c r="W161" s="138"/>
      <c r="X161" s="143"/>
      <c r="Y161" s="34"/>
      <c r="Z161" s="34"/>
      <c r="AA161" s="138"/>
      <c r="AB161" s="143"/>
      <c r="AD161" s="138"/>
      <c r="AE161" s="143"/>
      <c r="AG161" s="138"/>
      <c r="AH161" s="143"/>
      <c r="AJ161" s="138"/>
      <c r="AK161" s="143"/>
      <c r="AM161" s="138"/>
      <c r="AN161" s="143"/>
      <c r="AP161" s="138"/>
      <c r="AQ161" s="143"/>
    </row>
    <row r="162" spans="3:43" x14ac:dyDescent="0.25">
      <c r="C162" s="33"/>
      <c r="D162" s="33"/>
      <c r="E162" s="33"/>
      <c r="F162" s="138"/>
      <c r="G162" s="138"/>
      <c r="H162" s="34"/>
      <c r="I162" s="34"/>
      <c r="J162" s="34"/>
      <c r="K162" s="123"/>
      <c r="L162" s="138"/>
      <c r="M162" s="138"/>
      <c r="N162" s="34"/>
      <c r="O162" s="138"/>
      <c r="P162" s="143"/>
      <c r="Q162" s="123"/>
      <c r="R162" s="34"/>
      <c r="S162" s="34"/>
      <c r="T162" s="138"/>
      <c r="U162" s="143"/>
      <c r="V162" s="34"/>
      <c r="W162" s="138"/>
      <c r="X162" s="143"/>
      <c r="Y162" s="34"/>
      <c r="Z162" s="34"/>
      <c r="AA162" s="138"/>
      <c r="AB162" s="143"/>
      <c r="AD162" s="138"/>
      <c r="AE162" s="143"/>
      <c r="AG162" s="138"/>
      <c r="AH162" s="143"/>
      <c r="AJ162" s="138"/>
      <c r="AK162" s="143"/>
      <c r="AM162" s="138"/>
      <c r="AN162" s="143"/>
      <c r="AP162" s="138"/>
      <c r="AQ162" s="143"/>
    </row>
    <row r="163" spans="3:43" x14ac:dyDescent="0.25">
      <c r="C163" s="33"/>
      <c r="D163" s="33"/>
      <c r="E163" s="33"/>
      <c r="F163" s="138"/>
      <c r="G163" s="138"/>
      <c r="H163" s="34"/>
      <c r="I163" s="34"/>
      <c r="J163" s="34"/>
      <c r="K163" s="123"/>
      <c r="L163" s="138"/>
      <c r="M163" s="138"/>
      <c r="N163" s="34"/>
      <c r="O163" s="138"/>
      <c r="P163" s="143"/>
      <c r="Q163" s="123"/>
      <c r="R163" s="34"/>
      <c r="S163" s="34"/>
      <c r="T163" s="138"/>
      <c r="U163" s="143"/>
      <c r="V163" s="34"/>
      <c r="W163" s="138"/>
      <c r="X163" s="143"/>
      <c r="Y163" s="34"/>
      <c r="Z163" s="34"/>
      <c r="AA163" s="138"/>
      <c r="AB163" s="143"/>
      <c r="AD163" s="138"/>
      <c r="AE163" s="143"/>
      <c r="AG163" s="138"/>
      <c r="AH163" s="143"/>
      <c r="AJ163" s="138"/>
      <c r="AK163" s="143"/>
      <c r="AM163" s="138"/>
      <c r="AN163" s="143"/>
      <c r="AP163" s="138"/>
      <c r="AQ163" s="143"/>
    </row>
    <row r="164" spans="3:43" x14ac:dyDescent="0.25">
      <c r="C164" s="33"/>
      <c r="D164" s="33"/>
      <c r="E164" s="33"/>
      <c r="F164" s="138"/>
      <c r="G164" s="138"/>
      <c r="H164" s="34"/>
      <c r="I164" s="34"/>
      <c r="J164" s="34"/>
      <c r="K164" s="123"/>
      <c r="L164" s="138"/>
      <c r="M164" s="138"/>
      <c r="N164" s="34"/>
      <c r="O164" s="138"/>
      <c r="P164" s="143"/>
      <c r="Q164" s="123"/>
      <c r="R164" s="34"/>
      <c r="S164" s="34"/>
      <c r="T164" s="138"/>
      <c r="U164" s="143"/>
      <c r="V164" s="34"/>
      <c r="W164" s="138"/>
      <c r="X164" s="143"/>
      <c r="Y164" s="34"/>
      <c r="Z164" s="34"/>
      <c r="AA164" s="138"/>
      <c r="AB164" s="143"/>
      <c r="AD164" s="138"/>
      <c r="AE164" s="143"/>
      <c r="AG164" s="138"/>
      <c r="AH164" s="143"/>
      <c r="AJ164" s="138"/>
      <c r="AK164" s="143"/>
      <c r="AM164" s="138"/>
      <c r="AN164" s="143"/>
      <c r="AP164" s="138"/>
      <c r="AQ164" s="143"/>
    </row>
    <row r="165" spans="3:43" x14ac:dyDescent="0.25">
      <c r="C165" s="33"/>
      <c r="D165" s="33"/>
      <c r="E165" s="33"/>
      <c r="F165" s="138"/>
      <c r="G165" s="138"/>
      <c r="H165" s="34"/>
      <c r="I165" s="34"/>
      <c r="J165" s="34"/>
      <c r="K165" s="123"/>
      <c r="L165" s="138"/>
      <c r="M165" s="138"/>
      <c r="N165" s="34"/>
      <c r="O165" s="138"/>
      <c r="P165" s="143"/>
      <c r="Q165" s="123"/>
      <c r="R165" s="34"/>
      <c r="S165" s="34"/>
      <c r="T165" s="138"/>
      <c r="U165" s="143"/>
      <c r="V165" s="34"/>
      <c r="W165" s="138"/>
      <c r="X165" s="143"/>
      <c r="Y165" s="34"/>
      <c r="Z165" s="34"/>
      <c r="AA165" s="138"/>
      <c r="AB165" s="143"/>
      <c r="AD165" s="138"/>
      <c r="AE165" s="143"/>
      <c r="AG165" s="138"/>
      <c r="AH165" s="143"/>
      <c r="AJ165" s="138"/>
      <c r="AK165" s="143"/>
      <c r="AM165" s="138"/>
      <c r="AN165" s="143"/>
      <c r="AP165" s="138"/>
      <c r="AQ165" s="143"/>
    </row>
    <row r="166" spans="3:43" x14ac:dyDescent="0.25">
      <c r="C166" s="33"/>
      <c r="D166" s="33"/>
      <c r="E166" s="33"/>
      <c r="F166" s="138"/>
      <c r="G166" s="138"/>
      <c r="H166" s="34"/>
      <c r="I166" s="34"/>
      <c r="J166" s="34"/>
      <c r="K166" s="123"/>
      <c r="L166" s="138"/>
      <c r="M166" s="138"/>
      <c r="N166" s="34"/>
      <c r="O166" s="138"/>
      <c r="P166" s="143"/>
      <c r="Q166" s="123"/>
      <c r="R166" s="34"/>
      <c r="S166" s="34"/>
      <c r="T166" s="138"/>
      <c r="U166" s="143"/>
      <c r="V166" s="34"/>
      <c r="W166" s="138"/>
      <c r="X166" s="143"/>
      <c r="Y166" s="34"/>
      <c r="Z166" s="34"/>
      <c r="AA166" s="138"/>
      <c r="AB166" s="143"/>
      <c r="AD166" s="138"/>
      <c r="AE166" s="143"/>
      <c r="AG166" s="138"/>
      <c r="AH166" s="143"/>
      <c r="AJ166" s="138"/>
      <c r="AK166" s="143"/>
      <c r="AM166" s="138"/>
      <c r="AN166" s="143"/>
      <c r="AP166" s="138"/>
      <c r="AQ166" s="143"/>
    </row>
    <row r="167" spans="3:43" x14ac:dyDescent="0.25">
      <c r="C167" s="33"/>
      <c r="D167" s="33"/>
      <c r="E167" s="33"/>
      <c r="F167" s="138"/>
      <c r="G167" s="138"/>
      <c r="H167" s="34"/>
      <c r="I167" s="34"/>
      <c r="J167" s="34"/>
      <c r="K167" s="123"/>
      <c r="L167" s="138"/>
      <c r="M167" s="138"/>
      <c r="N167" s="34"/>
      <c r="O167" s="138"/>
      <c r="P167" s="143"/>
      <c r="Q167" s="123"/>
      <c r="R167" s="34"/>
      <c r="S167" s="34"/>
      <c r="T167" s="138"/>
      <c r="U167" s="143"/>
      <c r="V167" s="34"/>
      <c r="W167" s="138"/>
      <c r="X167" s="143"/>
      <c r="Y167" s="34"/>
      <c r="Z167" s="34"/>
      <c r="AA167" s="138"/>
      <c r="AB167" s="143"/>
      <c r="AD167" s="138"/>
      <c r="AE167" s="143"/>
      <c r="AG167" s="138"/>
      <c r="AH167" s="143"/>
      <c r="AJ167" s="138"/>
      <c r="AK167" s="143"/>
      <c r="AM167" s="138"/>
      <c r="AN167" s="143"/>
      <c r="AP167" s="138"/>
      <c r="AQ167" s="143"/>
    </row>
    <row r="168" spans="3:43" x14ac:dyDescent="0.25">
      <c r="C168" s="33"/>
      <c r="D168" s="33"/>
      <c r="E168" s="33"/>
      <c r="F168" s="138"/>
      <c r="G168" s="138"/>
      <c r="H168" s="34"/>
      <c r="I168" s="34"/>
      <c r="J168" s="34"/>
      <c r="K168" s="123"/>
      <c r="L168" s="138"/>
      <c r="M168" s="138"/>
      <c r="N168" s="34"/>
      <c r="O168" s="138"/>
      <c r="P168" s="143"/>
      <c r="Q168" s="123"/>
      <c r="R168" s="34"/>
      <c r="S168" s="34"/>
      <c r="T168" s="138"/>
      <c r="U168" s="143"/>
      <c r="V168" s="34"/>
      <c r="W168" s="138"/>
      <c r="X168" s="143"/>
      <c r="Y168" s="34"/>
      <c r="Z168" s="34"/>
      <c r="AA168" s="138"/>
      <c r="AB168" s="143"/>
      <c r="AD168" s="138"/>
      <c r="AE168" s="143"/>
      <c r="AG168" s="138"/>
      <c r="AH168" s="143"/>
      <c r="AJ168" s="138"/>
      <c r="AK168" s="143"/>
      <c r="AM168" s="138"/>
      <c r="AN168" s="143"/>
      <c r="AP168" s="138"/>
      <c r="AQ168" s="143"/>
    </row>
    <row r="169" spans="3:43" x14ac:dyDescent="0.25">
      <c r="C169" s="33"/>
      <c r="D169" s="33"/>
      <c r="E169" s="33"/>
      <c r="F169" s="138"/>
      <c r="G169" s="138"/>
      <c r="H169" s="34"/>
      <c r="I169" s="34"/>
      <c r="J169" s="34"/>
      <c r="K169" s="123"/>
      <c r="L169" s="138"/>
      <c r="M169" s="138"/>
      <c r="N169" s="34"/>
      <c r="O169" s="138"/>
      <c r="P169" s="143"/>
      <c r="Q169" s="123"/>
      <c r="R169" s="34"/>
      <c r="S169" s="34"/>
      <c r="T169" s="138"/>
      <c r="U169" s="143"/>
      <c r="V169" s="34"/>
      <c r="W169" s="138"/>
      <c r="X169" s="143"/>
      <c r="Y169" s="34"/>
      <c r="Z169" s="34"/>
      <c r="AA169" s="138"/>
      <c r="AB169" s="143"/>
      <c r="AD169" s="138"/>
      <c r="AE169" s="143"/>
      <c r="AG169" s="138"/>
      <c r="AH169" s="143"/>
      <c r="AJ169" s="138"/>
      <c r="AK169" s="143"/>
      <c r="AM169" s="138"/>
      <c r="AN169" s="143"/>
      <c r="AP169" s="138"/>
      <c r="AQ169" s="143"/>
    </row>
    <row r="170" spans="3:43" x14ac:dyDescent="0.25">
      <c r="C170" s="33"/>
      <c r="D170" s="33"/>
      <c r="E170" s="33"/>
      <c r="F170" s="138"/>
      <c r="G170" s="138"/>
      <c r="H170" s="34"/>
      <c r="I170" s="34"/>
      <c r="J170" s="34"/>
      <c r="K170" s="123"/>
      <c r="L170" s="138"/>
      <c r="M170" s="138"/>
      <c r="N170" s="34"/>
      <c r="O170" s="138"/>
      <c r="P170" s="143"/>
      <c r="Q170" s="123"/>
      <c r="R170" s="34"/>
      <c r="S170" s="34"/>
      <c r="T170" s="138"/>
      <c r="U170" s="143"/>
      <c r="V170" s="34"/>
      <c r="W170" s="138"/>
      <c r="X170" s="143"/>
      <c r="Y170" s="34"/>
      <c r="Z170" s="34"/>
      <c r="AA170" s="138"/>
      <c r="AB170" s="143"/>
      <c r="AD170" s="138"/>
      <c r="AE170" s="143"/>
      <c r="AG170" s="138"/>
      <c r="AH170" s="143"/>
      <c r="AJ170" s="138"/>
      <c r="AK170" s="143"/>
      <c r="AM170" s="138"/>
      <c r="AN170" s="143"/>
      <c r="AP170" s="138"/>
      <c r="AQ170" s="143"/>
    </row>
    <row r="171" spans="3:43" x14ac:dyDescent="0.25">
      <c r="C171" s="33"/>
      <c r="D171" s="33"/>
      <c r="E171" s="33"/>
      <c r="F171" s="138"/>
      <c r="G171" s="138"/>
      <c r="H171" s="34"/>
      <c r="I171" s="34"/>
      <c r="J171" s="34"/>
      <c r="K171" s="123"/>
      <c r="L171" s="138"/>
      <c r="M171" s="138"/>
      <c r="N171" s="34"/>
      <c r="O171" s="138"/>
      <c r="P171" s="143"/>
      <c r="Q171" s="123"/>
      <c r="R171" s="34"/>
      <c r="S171" s="34"/>
      <c r="T171" s="138"/>
      <c r="U171" s="143"/>
      <c r="V171" s="34"/>
      <c r="W171" s="138"/>
      <c r="X171" s="143"/>
      <c r="Y171" s="34"/>
      <c r="Z171" s="34"/>
      <c r="AA171" s="138"/>
      <c r="AB171" s="143"/>
      <c r="AD171" s="138"/>
      <c r="AE171" s="143"/>
      <c r="AG171" s="138"/>
      <c r="AH171" s="143"/>
      <c r="AJ171" s="138"/>
      <c r="AK171" s="143"/>
      <c r="AM171" s="138"/>
      <c r="AN171" s="143"/>
      <c r="AP171" s="138"/>
      <c r="AQ171" s="143"/>
    </row>
    <row r="172" spans="3:43" x14ac:dyDescent="0.25">
      <c r="C172" s="33"/>
      <c r="D172" s="33"/>
      <c r="E172" s="33"/>
      <c r="F172" s="138"/>
      <c r="G172" s="138"/>
      <c r="H172" s="34"/>
      <c r="I172" s="34"/>
      <c r="J172" s="34"/>
      <c r="K172" s="123"/>
      <c r="L172" s="138"/>
      <c r="M172" s="138"/>
      <c r="N172" s="34"/>
      <c r="O172" s="138"/>
      <c r="P172" s="143"/>
      <c r="Q172" s="123"/>
      <c r="R172" s="34"/>
      <c r="S172" s="34"/>
      <c r="T172" s="138"/>
      <c r="U172" s="143"/>
      <c r="V172" s="34"/>
      <c r="W172" s="138"/>
      <c r="X172" s="143"/>
      <c r="Y172" s="34"/>
      <c r="Z172" s="34"/>
      <c r="AA172" s="138"/>
      <c r="AB172" s="143"/>
      <c r="AD172" s="138"/>
      <c r="AE172" s="143"/>
      <c r="AG172" s="138"/>
      <c r="AH172" s="143"/>
      <c r="AJ172" s="138"/>
      <c r="AK172" s="143"/>
      <c r="AM172" s="138"/>
      <c r="AN172" s="143"/>
      <c r="AP172" s="138"/>
      <c r="AQ172" s="143"/>
    </row>
    <row r="173" spans="3:43" x14ac:dyDescent="0.25">
      <c r="C173" s="33"/>
      <c r="D173" s="33"/>
      <c r="E173" s="33"/>
      <c r="F173" s="138"/>
      <c r="G173" s="138"/>
      <c r="H173" s="34"/>
      <c r="I173" s="34"/>
      <c r="J173" s="34"/>
      <c r="K173" s="123"/>
      <c r="L173" s="138"/>
      <c r="M173" s="138"/>
      <c r="N173" s="34"/>
      <c r="O173" s="138"/>
      <c r="P173" s="143"/>
      <c r="Q173" s="123"/>
      <c r="R173" s="34"/>
      <c r="S173" s="34"/>
      <c r="T173" s="138"/>
      <c r="U173" s="143"/>
      <c r="V173" s="34"/>
      <c r="W173" s="138"/>
      <c r="X173" s="143"/>
      <c r="Y173" s="34"/>
      <c r="Z173" s="34"/>
      <c r="AA173" s="138"/>
      <c r="AB173" s="143"/>
      <c r="AD173" s="138"/>
      <c r="AE173" s="143"/>
      <c r="AG173" s="138"/>
      <c r="AH173" s="143"/>
      <c r="AJ173" s="138"/>
      <c r="AK173" s="143"/>
      <c r="AM173" s="138"/>
      <c r="AN173" s="143"/>
      <c r="AP173" s="138"/>
      <c r="AQ173" s="143"/>
    </row>
    <row r="174" spans="3:43" x14ac:dyDescent="0.25">
      <c r="C174" s="33"/>
      <c r="D174" s="33"/>
      <c r="E174" s="33"/>
      <c r="F174" s="138"/>
      <c r="G174" s="138"/>
      <c r="H174" s="34"/>
      <c r="I174" s="34"/>
      <c r="J174" s="34"/>
      <c r="K174" s="123"/>
      <c r="L174" s="138"/>
      <c r="M174" s="138"/>
      <c r="N174" s="34"/>
      <c r="O174" s="138"/>
      <c r="P174" s="143"/>
      <c r="Q174" s="123"/>
      <c r="R174" s="34"/>
      <c r="S174" s="34"/>
      <c r="T174" s="138"/>
      <c r="U174" s="143"/>
      <c r="V174" s="34"/>
      <c r="W174" s="138"/>
      <c r="X174" s="143"/>
      <c r="Y174" s="34"/>
      <c r="Z174" s="34"/>
      <c r="AA174" s="138"/>
      <c r="AB174" s="143"/>
      <c r="AD174" s="138"/>
      <c r="AE174" s="143"/>
      <c r="AG174" s="138"/>
      <c r="AH174" s="143"/>
      <c r="AJ174" s="138"/>
      <c r="AK174" s="143"/>
      <c r="AM174" s="138"/>
      <c r="AN174" s="143"/>
      <c r="AP174" s="138"/>
      <c r="AQ174" s="143"/>
    </row>
    <row r="175" spans="3:43" x14ac:dyDescent="0.25">
      <c r="C175" s="33"/>
      <c r="D175" s="33"/>
      <c r="E175" s="33"/>
      <c r="F175" s="138"/>
      <c r="G175" s="138"/>
      <c r="H175" s="34"/>
      <c r="I175" s="34"/>
      <c r="J175" s="34"/>
      <c r="K175" s="123"/>
      <c r="L175" s="138"/>
      <c r="M175" s="138"/>
      <c r="N175" s="34"/>
      <c r="O175" s="138"/>
      <c r="P175" s="143"/>
      <c r="Q175" s="123"/>
      <c r="R175" s="34"/>
      <c r="S175" s="34"/>
      <c r="T175" s="138"/>
      <c r="U175" s="143"/>
      <c r="V175" s="34"/>
      <c r="W175" s="138"/>
      <c r="X175" s="143"/>
      <c r="Y175" s="34"/>
      <c r="Z175" s="34"/>
      <c r="AA175" s="138"/>
      <c r="AB175" s="143"/>
      <c r="AD175" s="138"/>
      <c r="AE175" s="143"/>
      <c r="AG175" s="138"/>
      <c r="AH175" s="143"/>
      <c r="AJ175" s="138"/>
      <c r="AK175" s="143"/>
      <c r="AM175" s="138"/>
      <c r="AN175" s="143"/>
      <c r="AP175" s="138"/>
      <c r="AQ175" s="143"/>
    </row>
    <row r="176" spans="3:43" x14ac:dyDescent="0.25">
      <c r="C176" s="33"/>
      <c r="D176" s="33"/>
      <c r="E176" s="33"/>
      <c r="F176" s="138"/>
      <c r="G176" s="138"/>
      <c r="H176" s="34"/>
      <c r="I176" s="34"/>
      <c r="J176" s="34"/>
      <c r="K176" s="123"/>
      <c r="L176" s="138"/>
      <c r="M176" s="138"/>
      <c r="N176" s="34"/>
      <c r="O176" s="138"/>
      <c r="P176" s="143"/>
      <c r="Q176" s="123"/>
      <c r="R176" s="34"/>
      <c r="S176" s="34"/>
      <c r="T176" s="138"/>
      <c r="U176" s="143"/>
      <c r="V176" s="34"/>
      <c r="W176" s="138"/>
      <c r="X176" s="143"/>
      <c r="Y176" s="34"/>
      <c r="Z176" s="34"/>
      <c r="AA176" s="138"/>
      <c r="AB176" s="143"/>
      <c r="AD176" s="138"/>
      <c r="AE176" s="143"/>
      <c r="AG176" s="138"/>
      <c r="AH176" s="143"/>
      <c r="AJ176" s="138"/>
      <c r="AK176" s="143"/>
      <c r="AM176" s="138"/>
      <c r="AN176" s="143"/>
      <c r="AP176" s="138"/>
      <c r="AQ176" s="143"/>
    </row>
    <row r="177" spans="3:43" x14ac:dyDescent="0.25">
      <c r="C177" s="33"/>
      <c r="D177" s="33"/>
      <c r="E177" s="33"/>
      <c r="F177" s="138"/>
      <c r="G177" s="138"/>
      <c r="H177" s="34"/>
      <c r="I177" s="34"/>
      <c r="J177" s="34"/>
      <c r="K177" s="123"/>
      <c r="L177" s="138"/>
      <c r="M177" s="138"/>
      <c r="N177" s="34"/>
      <c r="O177" s="138"/>
      <c r="P177" s="143"/>
      <c r="Q177" s="123"/>
      <c r="R177" s="34"/>
      <c r="S177" s="34"/>
      <c r="T177" s="138"/>
      <c r="U177" s="143"/>
      <c r="V177" s="34"/>
      <c r="W177" s="138"/>
      <c r="X177" s="143"/>
      <c r="Y177" s="34"/>
      <c r="Z177" s="34"/>
      <c r="AA177" s="138"/>
      <c r="AB177" s="143"/>
      <c r="AD177" s="138"/>
      <c r="AE177" s="143"/>
      <c r="AG177" s="138"/>
      <c r="AH177" s="143"/>
      <c r="AJ177" s="138"/>
      <c r="AK177" s="143"/>
      <c r="AM177" s="138"/>
      <c r="AN177" s="143"/>
      <c r="AP177" s="138"/>
      <c r="AQ177" s="143"/>
    </row>
    <row r="178" spans="3:43" x14ac:dyDescent="0.25">
      <c r="C178" s="33"/>
      <c r="D178" s="33"/>
      <c r="E178" s="33"/>
      <c r="F178" s="138"/>
      <c r="G178" s="138"/>
      <c r="H178" s="34"/>
      <c r="I178" s="34"/>
      <c r="J178" s="34"/>
      <c r="K178" s="123"/>
      <c r="L178" s="138"/>
      <c r="M178" s="138"/>
      <c r="N178" s="34"/>
      <c r="O178" s="138"/>
      <c r="P178" s="143"/>
      <c r="Q178" s="123"/>
      <c r="R178" s="34"/>
      <c r="S178" s="34"/>
      <c r="T178" s="138"/>
      <c r="U178" s="143"/>
      <c r="V178" s="34"/>
      <c r="W178" s="138"/>
      <c r="X178" s="143"/>
      <c r="Y178" s="34"/>
      <c r="Z178" s="34"/>
      <c r="AA178" s="138"/>
      <c r="AB178" s="143"/>
      <c r="AD178" s="138"/>
      <c r="AE178" s="143"/>
      <c r="AG178" s="138"/>
      <c r="AH178" s="143"/>
      <c r="AJ178" s="138"/>
      <c r="AK178" s="143"/>
      <c r="AM178" s="138"/>
      <c r="AN178" s="143"/>
      <c r="AP178" s="138"/>
      <c r="AQ178" s="143"/>
    </row>
    <row r="179" spans="3:43" x14ac:dyDescent="0.25">
      <c r="C179" s="33"/>
      <c r="D179" s="33"/>
      <c r="E179" s="33"/>
      <c r="F179" s="138"/>
      <c r="G179" s="138"/>
      <c r="H179" s="34"/>
      <c r="I179" s="34"/>
      <c r="J179" s="34"/>
      <c r="K179" s="123"/>
      <c r="L179" s="138"/>
      <c r="M179" s="138"/>
      <c r="N179" s="34"/>
      <c r="O179" s="138"/>
      <c r="P179" s="143"/>
      <c r="Q179" s="123"/>
      <c r="R179" s="34"/>
      <c r="S179" s="34"/>
      <c r="T179" s="138"/>
      <c r="U179" s="143"/>
      <c r="V179" s="34"/>
      <c r="W179" s="138"/>
      <c r="X179" s="143"/>
      <c r="Y179" s="34"/>
      <c r="Z179" s="34"/>
      <c r="AA179" s="138"/>
      <c r="AB179" s="143"/>
      <c r="AD179" s="138"/>
      <c r="AE179" s="143"/>
      <c r="AG179" s="138"/>
      <c r="AH179" s="143"/>
      <c r="AJ179" s="138"/>
      <c r="AK179" s="143"/>
      <c r="AM179" s="138"/>
      <c r="AN179" s="143"/>
      <c r="AP179" s="138"/>
      <c r="AQ179" s="143"/>
    </row>
    <row r="180" spans="3:43" x14ac:dyDescent="0.25">
      <c r="C180" s="33"/>
      <c r="D180" s="33"/>
      <c r="E180" s="33"/>
      <c r="F180" s="138"/>
      <c r="G180" s="138"/>
      <c r="H180" s="34"/>
      <c r="I180" s="34"/>
      <c r="J180" s="34"/>
      <c r="K180" s="123"/>
      <c r="L180" s="138"/>
      <c r="M180" s="138"/>
      <c r="N180" s="34"/>
      <c r="O180" s="138"/>
      <c r="P180" s="143"/>
      <c r="Q180" s="123"/>
      <c r="R180" s="34"/>
      <c r="S180" s="34"/>
      <c r="T180" s="138"/>
      <c r="U180" s="143"/>
      <c r="V180" s="34"/>
      <c r="W180" s="138"/>
      <c r="X180" s="143"/>
      <c r="Y180" s="34"/>
      <c r="Z180" s="34"/>
      <c r="AA180" s="138"/>
      <c r="AB180" s="143"/>
      <c r="AD180" s="138"/>
      <c r="AE180" s="143"/>
      <c r="AG180" s="138"/>
      <c r="AH180" s="143"/>
      <c r="AJ180" s="138"/>
      <c r="AK180" s="143"/>
      <c r="AM180" s="138"/>
      <c r="AN180" s="143"/>
      <c r="AP180" s="138"/>
      <c r="AQ180" s="143"/>
    </row>
    <row r="181" spans="3:43" x14ac:dyDescent="0.25">
      <c r="C181" s="33"/>
      <c r="D181" s="33"/>
      <c r="E181" s="33"/>
      <c r="F181" s="138"/>
      <c r="G181" s="138"/>
      <c r="H181" s="34"/>
      <c r="I181" s="34"/>
      <c r="J181" s="34"/>
      <c r="K181" s="123"/>
      <c r="L181" s="138"/>
      <c r="M181" s="138"/>
      <c r="N181" s="34"/>
      <c r="O181" s="138"/>
      <c r="P181" s="143"/>
      <c r="Q181" s="123"/>
      <c r="R181" s="34"/>
      <c r="S181" s="34"/>
      <c r="T181" s="138"/>
      <c r="U181" s="143"/>
      <c r="V181" s="34"/>
      <c r="W181" s="138"/>
      <c r="X181" s="143"/>
      <c r="Y181" s="34"/>
      <c r="Z181" s="34"/>
      <c r="AA181" s="138"/>
      <c r="AB181" s="143"/>
      <c r="AD181" s="138"/>
      <c r="AE181" s="143"/>
      <c r="AG181" s="138"/>
      <c r="AH181" s="143"/>
      <c r="AJ181" s="138"/>
      <c r="AK181" s="143"/>
      <c r="AM181" s="138"/>
      <c r="AN181" s="143"/>
      <c r="AP181" s="138"/>
      <c r="AQ181" s="143"/>
    </row>
    <row r="182" spans="3:43" x14ac:dyDescent="0.25">
      <c r="C182" s="33"/>
      <c r="D182" s="33"/>
      <c r="E182" s="33"/>
      <c r="F182" s="138"/>
      <c r="G182" s="138"/>
      <c r="H182" s="34"/>
      <c r="I182" s="34"/>
      <c r="J182" s="34"/>
      <c r="K182" s="123"/>
      <c r="L182" s="138"/>
      <c r="M182" s="138"/>
      <c r="N182" s="34"/>
      <c r="O182" s="138"/>
      <c r="P182" s="143"/>
      <c r="Q182" s="123"/>
      <c r="R182" s="34"/>
      <c r="S182" s="34"/>
      <c r="T182" s="138"/>
      <c r="U182" s="143"/>
      <c r="V182" s="34"/>
      <c r="W182" s="138"/>
      <c r="X182" s="143"/>
      <c r="Y182" s="34"/>
      <c r="Z182" s="34"/>
      <c r="AA182" s="138"/>
      <c r="AB182" s="143"/>
      <c r="AD182" s="138"/>
      <c r="AE182" s="143"/>
      <c r="AG182" s="138"/>
      <c r="AH182" s="143"/>
      <c r="AJ182" s="138"/>
      <c r="AK182" s="143"/>
      <c r="AM182" s="138"/>
      <c r="AN182" s="143"/>
      <c r="AP182" s="138"/>
      <c r="AQ182" s="143"/>
    </row>
    <row r="183" spans="3:43" x14ac:dyDescent="0.25">
      <c r="C183" s="33"/>
      <c r="D183" s="33"/>
      <c r="E183" s="33"/>
      <c r="F183" s="138"/>
      <c r="G183" s="138"/>
      <c r="H183" s="34"/>
      <c r="I183" s="34"/>
      <c r="J183" s="34"/>
      <c r="K183" s="123"/>
      <c r="L183" s="138"/>
      <c r="M183" s="138"/>
      <c r="N183" s="34"/>
      <c r="O183" s="138"/>
      <c r="P183" s="143"/>
      <c r="Q183" s="123"/>
      <c r="R183" s="34"/>
      <c r="S183" s="34"/>
      <c r="T183" s="138"/>
      <c r="U183" s="143"/>
      <c r="V183" s="34"/>
      <c r="W183" s="138"/>
      <c r="X183" s="143"/>
      <c r="Y183" s="34"/>
      <c r="Z183" s="34"/>
      <c r="AA183" s="138"/>
      <c r="AB183" s="143"/>
      <c r="AD183" s="138"/>
      <c r="AE183" s="143"/>
      <c r="AG183" s="138"/>
      <c r="AH183" s="143"/>
      <c r="AJ183" s="138"/>
      <c r="AK183" s="143"/>
      <c r="AM183" s="138"/>
      <c r="AN183" s="143"/>
      <c r="AP183" s="138"/>
      <c r="AQ183" s="143"/>
    </row>
    <row r="184" spans="3:43" x14ac:dyDescent="0.25">
      <c r="C184" s="33"/>
      <c r="D184" s="33"/>
      <c r="E184" s="33"/>
      <c r="F184" s="138"/>
      <c r="G184" s="138"/>
      <c r="H184" s="34"/>
      <c r="I184" s="34"/>
      <c r="J184" s="34"/>
      <c r="K184" s="123"/>
      <c r="L184" s="138"/>
      <c r="M184" s="138"/>
      <c r="N184" s="34"/>
      <c r="O184" s="138"/>
      <c r="P184" s="143"/>
      <c r="Q184" s="123"/>
      <c r="R184" s="34"/>
      <c r="S184" s="34"/>
      <c r="T184" s="138"/>
      <c r="U184" s="143"/>
      <c r="V184" s="34"/>
      <c r="W184" s="138"/>
      <c r="X184" s="143"/>
      <c r="Y184" s="34"/>
      <c r="Z184" s="34"/>
      <c r="AA184" s="138"/>
      <c r="AB184" s="143"/>
      <c r="AD184" s="138"/>
      <c r="AE184" s="143"/>
      <c r="AG184" s="138"/>
      <c r="AH184" s="143"/>
      <c r="AJ184" s="138"/>
      <c r="AK184" s="143"/>
      <c r="AM184" s="138"/>
      <c r="AN184" s="143"/>
      <c r="AP184" s="138"/>
      <c r="AQ184" s="143"/>
    </row>
    <row r="185" spans="3:43" x14ac:dyDescent="0.25">
      <c r="C185" s="33"/>
      <c r="D185" s="33"/>
      <c r="E185" s="33"/>
      <c r="F185" s="138"/>
      <c r="G185" s="138"/>
      <c r="H185" s="34"/>
      <c r="I185" s="34"/>
      <c r="J185" s="34"/>
      <c r="K185" s="123"/>
      <c r="L185" s="138"/>
      <c r="M185" s="138"/>
      <c r="N185" s="34"/>
      <c r="O185" s="138"/>
      <c r="P185" s="143"/>
      <c r="Q185" s="123"/>
      <c r="R185" s="34"/>
      <c r="S185" s="34"/>
      <c r="T185" s="138"/>
      <c r="U185" s="143"/>
      <c r="V185" s="34"/>
      <c r="W185" s="138"/>
      <c r="X185" s="143"/>
      <c r="Y185" s="34"/>
      <c r="Z185" s="34"/>
      <c r="AA185" s="138"/>
      <c r="AB185" s="143"/>
      <c r="AD185" s="138"/>
      <c r="AE185" s="143"/>
      <c r="AG185" s="138"/>
      <c r="AH185" s="143"/>
      <c r="AJ185" s="138"/>
      <c r="AK185" s="143"/>
      <c r="AM185" s="138"/>
      <c r="AN185" s="143"/>
      <c r="AP185" s="138"/>
      <c r="AQ185" s="143"/>
    </row>
    <row r="186" spans="3:43" x14ac:dyDescent="0.25">
      <c r="C186" s="33"/>
      <c r="D186" s="33"/>
      <c r="E186" s="33"/>
      <c r="F186" s="138"/>
      <c r="G186" s="138"/>
      <c r="H186" s="34"/>
      <c r="I186" s="34"/>
      <c r="J186" s="34"/>
      <c r="K186" s="123"/>
      <c r="L186" s="138"/>
      <c r="M186" s="138"/>
      <c r="N186" s="34"/>
      <c r="O186" s="138"/>
      <c r="P186" s="143"/>
      <c r="Q186" s="123"/>
      <c r="R186" s="34"/>
      <c r="S186" s="34"/>
      <c r="T186" s="138"/>
      <c r="U186" s="143"/>
      <c r="V186" s="34"/>
      <c r="W186" s="138"/>
      <c r="X186" s="143"/>
      <c r="Y186" s="34"/>
      <c r="Z186" s="34"/>
      <c r="AA186" s="138"/>
      <c r="AB186" s="143"/>
      <c r="AD186" s="138"/>
      <c r="AE186" s="143"/>
      <c r="AG186" s="138"/>
      <c r="AH186" s="143"/>
      <c r="AJ186" s="138"/>
      <c r="AK186" s="143"/>
      <c r="AM186" s="138"/>
      <c r="AN186" s="143"/>
      <c r="AP186" s="138"/>
      <c r="AQ186" s="143"/>
    </row>
    <row r="187" spans="3:43" x14ac:dyDescent="0.25">
      <c r="C187" s="33"/>
      <c r="D187" s="33"/>
      <c r="E187" s="33"/>
      <c r="F187" s="138"/>
      <c r="G187" s="138"/>
      <c r="H187" s="34"/>
      <c r="I187" s="34"/>
      <c r="J187" s="34"/>
      <c r="K187" s="123"/>
      <c r="L187" s="138"/>
      <c r="M187" s="138"/>
      <c r="N187" s="34"/>
      <c r="O187" s="138"/>
      <c r="P187" s="143"/>
      <c r="Q187" s="123"/>
      <c r="R187" s="34"/>
      <c r="S187" s="34"/>
      <c r="T187" s="138"/>
      <c r="U187" s="143"/>
      <c r="V187" s="34"/>
      <c r="W187" s="138"/>
      <c r="X187" s="143"/>
      <c r="Y187" s="34"/>
      <c r="Z187" s="34"/>
      <c r="AA187" s="138"/>
      <c r="AB187" s="143"/>
      <c r="AD187" s="138"/>
      <c r="AE187" s="143"/>
      <c r="AG187" s="138"/>
      <c r="AH187" s="143"/>
      <c r="AJ187" s="138"/>
      <c r="AK187" s="143"/>
      <c r="AM187" s="138"/>
      <c r="AN187" s="143"/>
      <c r="AP187" s="138"/>
      <c r="AQ187" s="143"/>
    </row>
    <row r="188" spans="3:43" x14ac:dyDescent="0.25">
      <c r="C188" s="33"/>
      <c r="D188" s="33"/>
      <c r="E188" s="33"/>
      <c r="F188" s="138"/>
      <c r="G188" s="138"/>
      <c r="H188" s="34"/>
      <c r="I188" s="34"/>
      <c r="J188" s="34"/>
      <c r="K188" s="123"/>
      <c r="L188" s="138"/>
      <c r="M188" s="138"/>
      <c r="N188" s="34"/>
      <c r="O188" s="138"/>
      <c r="P188" s="143"/>
      <c r="Q188" s="123"/>
      <c r="R188" s="34"/>
      <c r="S188" s="34"/>
      <c r="T188" s="138"/>
      <c r="U188" s="143"/>
      <c r="V188" s="34"/>
      <c r="W188" s="138"/>
      <c r="X188" s="143"/>
      <c r="Y188" s="34"/>
      <c r="Z188" s="34"/>
      <c r="AA188" s="138"/>
      <c r="AB188" s="143"/>
      <c r="AD188" s="138"/>
      <c r="AE188" s="143"/>
      <c r="AG188" s="138"/>
      <c r="AH188" s="143"/>
      <c r="AJ188" s="138"/>
      <c r="AK188" s="143"/>
      <c r="AM188" s="138"/>
      <c r="AN188" s="143"/>
      <c r="AP188" s="138"/>
      <c r="AQ188" s="143"/>
    </row>
    <row r="189" spans="3:43" x14ac:dyDescent="0.25">
      <c r="C189" s="33"/>
      <c r="D189" s="33"/>
      <c r="E189" s="33"/>
      <c r="F189" s="138"/>
      <c r="G189" s="138"/>
      <c r="H189" s="34"/>
      <c r="I189" s="34"/>
      <c r="J189" s="34"/>
      <c r="K189" s="123"/>
      <c r="L189" s="138"/>
      <c r="M189" s="138"/>
      <c r="N189" s="34"/>
      <c r="O189" s="138"/>
      <c r="P189" s="143"/>
      <c r="Q189" s="123"/>
      <c r="R189" s="34"/>
      <c r="S189" s="34"/>
      <c r="T189" s="138"/>
      <c r="U189" s="143"/>
      <c r="V189" s="34"/>
      <c r="W189" s="138"/>
      <c r="X189" s="143"/>
      <c r="Y189" s="34"/>
      <c r="Z189" s="34"/>
      <c r="AA189" s="138"/>
      <c r="AB189" s="143"/>
      <c r="AD189" s="138"/>
      <c r="AE189" s="143"/>
      <c r="AG189" s="138"/>
      <c r="AH189" s="143"/>
      <c r="AJ189" s="138"/>
      <c r="AK189" s="143"/>
      <c r="AM189" s="138"/>
      <c r="AN189" s="143"/>
      <c r="AP189" s="138"/>
      <c r="AQ189" s="143"/>
    </row>
    <row r="190" spans="3:43" x14ac:dyDescent="0.25">
      <c r="C190" s="33"/>
      <c r="D190" s="33"/>
      <c r="E190" s="33"/>
      <c r="F190" s="138"/>
      <c r="G190" s="138"/>
      <c r="H190" s="34"/>
      <c r="I190" s="34"/>
      <c r="J190" s="34"/>
      <c r="K190" s="123"/>
      <c r="L190" s="138"/>
      <c r="M190" s="138"/>
      <c r="N190" s="34"/>
      <c r="O190" s="138"/>
      <c r="P190" s="143"/>
      <c r="Q190" s="123"/>
      <c r="R190" s="34"/>
      <c r="S190" s="34"/>
      <c r="T190" s="138"/>
      <c r="U190" s="143"/>
      <c r="V190" s="34"/>
      <c r="W190" s="138"/>
      <c r="X190" s="143"/>
      <c r="Y190" s="34"/>
      <c r="Z190" s="34"/>
      <c r="AA190" s="138"/>
      <c r="AB190" s="143"/>
      <c r="AD190" s="138"/>
      <c r="AE190" s="143"/>
      <c r="AG190" s="138"/>
      <c r="AH190" s="143"/>
      <c r="AJ190" s="138"/>
      <c r="AK190" s="143"/>
      <c r="AM190" s="138"/>
      <c r="AN190" s="143"/>
      <c r="AP190" s="138"/>
      <c r="AQ190" s="143"/>
    </row>
    <row r="191" spans="3:43" x14ac:dyDescent="0.25">
      <c r="C191" s="33"/>
      <c r="D191" s="33"/>
      <c r="E191" s="33"/>
      <c r="F191" s="138"/>
      <c r="G191" s="138"/>
      <c r="H191" s="34"/>
      <c r="I191" s="34"/>
      <c r="J191" s="34"/>
      <c r="K191" s="123"/>
      <c r="L191" s="138"/>
      <c r="M191" s="138"/>
      <c r="N191" s="34"/>
      <c r="O191" s="138"/>
      <c r="P191" s="143"/>
      <c r="Q191" s="123"/>
      <c r="R191" s="34"/>
      <c r="S191" s="34"/>
      <c r="T191" s="138"/>
      <c r="U191" s="143"/>
      <c r="V191" s="34"/>
      <c r="W191" s="138"/>
      <c r="X191" s="143"/>
      <c r="Y191" s="34"/>
      <c r="Z191" s="34"/>
      <c r="AA191" s="138"/>
      <c r="AB191" s="143"/>
      <c r="AD191" s="138"/>
      <c r="AE191" s="143"/>
      <c r="AG191" s="138"/>
      <c r="AH191" s="143"/>
      <c r="AJ191" s="138"/>
      <c r="AK191" s="143"/>
      <c r="AM191" s="138"/>
      <c r="AN191" s="143"/>
      <c r="AP191" s="138"/>
      <c r="AQ191" s="143"/>
    </row>
    <row r="192" spans="3:43" x14ac:dyDescent="0.25">
      <c r="C192" s="33"/>
      <c r="D192" s="33"/>
      <c r="E192" s="33"/>
      <c r="F192" s="138"/>
      <c r="G192" s="138"/>
      <c r="H192" s="34"/>
      <c r="I192" s="34"/>
      <c r="J192" s="34"/>
      <c r="K192" s="123"/>
      <c r="L192" s="138"/>
      <c r="M192" s="138"/>
      <c r="N192" s="34"/>
      <c r="O192" s="138"/>
      <c r="P192" s="143"/>
      <c r="Q192" s="123"/>
      <c r="R192" s="34"/>
      <c r="S192" s="34"/>
      <c r="T192" s="138"/>
      <c r="U192" s="143"/>
      <c r="V192" s="34"/>
      <c r="W192" s="138"/>
      <c r="X192" s="143"/>
      <c r="Y192" s="34"/>
      <c r="Z192" s="34"/>
      <c r="AA192" s="138"/>
      <c r="AB192" s="143"/>
      <c r="AD192" s="138"/>
      <c r="AE192" s="143"/>
      <c r="AG192" s="138"/>
      <c r="AH192" s="143"/>
      <c r="AJ192" s="138"/>
      <c r="AK192" s="143"/>
      <c r="AM192" s="138"/>
      <c r="AN192" s="143"/>
      <c r="AP192" s="138"/>
      <c r="AQ192" s="143"/>
    </row>
    <row r="193" spans="3:43" x14ac:dyDescent="0.25">
      <c r="C193" s="33"/>
      <c r="D193" s="33"/>
      <c r="E193" s="33"/>
      <c r="F193" s="138"/>
      <c r="G193" s="138"/>
      <c r="H193" s="34"/>
      <c r="I193" s="34"/>
      <c r="J193" s="34"/>
      <c r="K193" s="123"/>
      <c r="L193" s="138"/>
      <c r="M193" s="138"/>
      <c r="N193" s="34"/>
      <c r="O193" s="138"/>
      <c r="P193" s="143"/>
      <c r="Q193" s="123"/>
      <c r="R193" s="34"/>
      <c r="S193" s="34"/>
      <c r="T193" s="138"/>
      <c r="U193" s="143"/>
      <c r="V193" s="34"/>
      <c r="W193" s="138"/>
      <c r="X193" s="143"/>
      <c r="Y193" s="34"/>
      <c r="Z193" s="34"/>
      <c r="AA193" s="138"/>
      <c r="AB193" s="143"/>
      <c r="AD193" s="138"/>
      <c r="AE193" s="143"/>
      <c r="AG193" s="138"/>
      <c r="AH193" s="143"/>
      <c r="AJ193" s="138"/>
      <c r="AK193" s="143"/>
      <c r="AM193" s="138"/>
      <c r="AN193" s="143"/>
      <c r="AP193" s="138"/>
      <c r="AQ193" s="143"/>
    </row>
    <row r="194" spans="3:43" x14ac:dyDescent="0.25">
      <c r="C194" s="33"/>
      <c r="D194" s="33"/>
      <c r="E194" s="33"/>
      <c r="F194" s="138"/>
      <c r="G194" s="138"/>
      <c r="H194" s="34"/>
      <c r="I194" s="34"/>
      <c r="J194" s="34"/>
      <c r="K194" s="123"/>
      <c r="L194" s="138"/>
      <c r="M194" s="138"/>
      <c r="N194" s="34"/>
      <c r="O194" s="138"/>
      <c r="P194" s="143"/>
      <c r="Q194" s="123"/>
      <c r="R194" s="34"/>
      <c r="S194" s="34"/>
      <c r="T194" s="138"/>
      <c r="U194" s="143"/>
      <c r="V194" s="34"/>
      <c r="W194" s="138"/>
      <c r="X194" s="143"/>
      <c r="Y194" s="34"/>
      <c r="Z194" s="34"/>
      <c r="AA194" s="138"/>
      <c r="AB194" s="143"/>
      <c r="AD194" s="138"/>
      <c r="AE194" s="143"/>
      <c r="AG194" s="138"/>
      <c r="AH194" s="143"/>
      <c r="AJ194" s="138"/>
      <c r="AK194" s="143"/>
      <c r="AM194" s="138"/>
      <c r="AN194" s="143"/>
      <c r="AP194" s="138"/>
      <c r="AQ194" s="143"/>
    </row>
    <row r="195" spans="3:43" x14ac:dyDescent="0.25">
      <c r="C195" s="33"/>
      <c r="D195" s="33"/>
      <c r="E195" s="33"/>
      <c r="F195" s="138"/>
      <c r="G195" s="138"/>
      <c r="H195" s="34"/>
      <c r="I195" s="34"/>
      <c r="J195" s="34"/>
      <c r="K195" s="123"/>
      <c r="L195" s="138"/>
      <c r="M195" s="138"/>
      <c r="N195" s="34"/>
      <c r="O195" s="138"/>
      <c r="P195" s="143"/>
      <c r="Q195" s="123"/>
      <c r="R195" s="34"/>
      <c r="S195" s="34"/>
      <c r="T195" s="138"/>
      <c r="U195" s="143"/>
      <c r="V195" s="34"/>
      <c r="W195" s="138"/>
      <c r="X195" s="143"/>
      <c r="Y195" s="34"/>
      <c r="Z195" s="34"/>
      <c r="AA195" s="138"/>
      <c r="AB195" s="143"/>
      <c r="AD195" s="138"/>
      <c r="AE195" s="143"/>
      <c r="AG195" s="138"/>
      <c r="AH195" s="143"/>
      <c r="AJ195" s="138"/>
      <c r="AK195" s="143"/>
      <c r="AM195" s="138"/>
      <c r="AN195" s="143"/>
      <c r="AP195" s="138"/>
      <c r="AQ195" s="143"/>
    </row>
    <row r="196" spans="3:43" x14ac:dyDescent="0.25">
      <c r="C196" s="33"/>
      <c r="D196" s="33"/>
      <c r="E196" s="33"/>
      <c r="F196" s="138"/>
      <c r="G196" s="138"/>
      <c r="H196" s="34"/>
      <c r="I196" s="34"/>
      <c r="J196" s="34"/>
      <c r="K196" s="123"/>
      <c r="L196" s="138"/>
      <c r="M196" s="138"/>
      <c r="N196" s="34"/>
      <c r="O196" s="138"/>
      <c r="P196" s="143"/>
      <c r="Q196" s="123"/>
      <c r="R196" s="34"/>
      <c r="S196" s="34"/>
      <c r="T196" s="138"/>
      <c r="U196" s="143"/>
      <c r="V196" s="34"/>
      <c r="W196" s="138"/>
      <c r="X196" s="143"/>
      <c r="Y196" s="34"/>
      <c r="Z196" s="34"/>
      <c r="AA196" s="138"/>
      <c r="AB196" s="143"/>
      <c r="AD196" s="138"/>
      <c r="AE196" s="143"/>
      <c r="AG196" s="138"/>
      <c r="AH196" s="143"/>
      <c r="AJ196" s="138"/>
      <c r="AK196" s="143"/>
      <c r="AM196" s="138"/>
      <c r="AN196" s="143"/>
      <c r="AP196" s="138"/>
      <c r="AQ196" s="143"/>
    </row>
    <row r="197" spans="3:43" x14ac:dyDescent="0.25">
      <c r="C197" s="33"/>
      <c r="D197" s="33"/>
      <c r="E197" s="33"/>
      <c r="F197" s="138"/>
      <c r="G197" s="138"/>
      <c r="H197" s="34"/>
      <c r="I197" s="34"/>
      <c r="J197" s="34"/>
      <c r="K197" s="123"/>
      <c r="L197" s="138"/>
      <c r="M197" s="138"/>
      <c r="N197" s="34"/>
      <c r="O197" s="138"/>
      <c r="P197" s="143"/>
      <c r="Q197" s="123"/>
      <c r="R197" s="34"/>
      <c r="S197" s="34"/>
      <c r="T197" s="138"/>
      <c r="U197" s="143"/>
      <c r="V197" s="34"/>
      <c r="W197" s="138"/>
      <c r="X197" s="143"/>
      <c r="Y197" s="34"/>
      <c r="Z197" s="34"/>
      <c r="AA197" s="138"/>
      <c r="AB197" s="143"/>
      <c r="AD197" s="138"/>
      <c r="AE197" s="143"/>
      <c r="AG197" s="138"/>
      <c r="AH197" s="143"/>
      <c r="AJ197" s="138"/>
      <c r="AK197" s="143"/>
      <c r="AM197" s="138"/>
      <c r="AN197" s="143"/>
      <c r="AP197" s="138"/>
      <c r="AQ197" s="143"/>
    </row>
    <row r="198" spans="3:43" x14ac:dyDescent="0.25">
      <c r="C198" s="33"/>
      <c r="D198" s="33"/>
      <c r="E198" s="33"/>
      <c r="F198" s="138"/>
      <c r="G198" s="138"/>
      <c r="H198" s="34"/>
      <c r="I198" s="34"/>
      <c r="J198" s="34"/>
      <c r="K198" s="123"/>
      <c r="L198" s="138"/>
      <c r="M198" s="138"/>
      <c r="N198" s="34"/>
      <c r="O198" s="138"/>
      <c r="P198" s="143"/>
      <c r="Q198" s="123"/>
      <c r="R198" s="34"/>
      <c r="S198" s="34"/>
      <c r="T198" s="138"/>
      <c r="U198" s="143"/>
      <c r="V198" s="34"/>
      <c r="W198" s="138"/>
      <c r="X198" s="143"/>
      <c r="Y198" s="34"/>
      <c r="Z198" s="34"/>
      <c r="AA198" s="138"/>
      <c r="AB198" s="143"/>
      <c r="AD198" s="138"/>
      <c r="AE198" s="143"/>
      <c r="AG198" s="138"/>
      <c r="AH198" s="143"/>
      <c r="AJ198" s="138"/>
      <c r="AK198" s="143"/>
      <c r="AM198" s="138"/>
      <c r="AN198" s="143"/>
      <c r="AP198" s="138"/>
      <c r="AQ198" s="143"/>
    </row>
    <row r="199" spans="3:43" x14ac:dyDescent="0.25">
      <c r="C199" s="33"/>
      <c r="D199" s="33"/>
      <c r="E199" s="33"/>
      <c r="F199" s="138"/>
      <c r="G199" s="138"/>
      <c r="H199" s="34"/>
      <c r="I199" s="34"/>
      <c r="J199" s="34"/>
      <c r="K199" s="123"/>
      <c r="L199" s="138"/>
      <c r="M199" s="138"/>
      <c r="N199" s="34"/>
      <c r="O199" s="138"/>
      <c r="P199" s="143"/>
      <c r="Q199" s="123"/>
      <c r="R199" s="34"/>
      <c r="S199" s="34"/>
      <c r="T199" s="138"/>
      <c r="U199" s="143"/>
      <c r="V199" s="34"/>
      <c r="W199" s="138"/>
      <c r="X199" s="143"/>
      <c r="Y199" s="34"/>
      <c r="Z199" s="34"/>
      <c r="AA199" s="138"/>
      <c r="AB199" s="143"/>
      <c r="AD199" s="138"/>
      <c r="AE199" s="143"/>
      <c r="AG199" s="138"/>
      <c r="AH199" s="143"/>
      <c r="AJ199" s="138"/>
      <c r="AK199" s="143"/>
      <c r="AM199" s="138"/>
      <c r="AN199" s="143"/>
      <c r="AP199" s="138"/>
      <c r="AQ199" s="143"/>
    </row>
    <row r="200" spans="3:43" x14ac:dyDescent="0.25">
      <c r="C200" s="33"/>
      <c r="D200" s="33"/>
      <c r="E200" s="33"/>
      <c r="F200" s="138"/>
      <c r="G200" s="138"/>
      <c r="H200" s="34"/>
      <c r="I200" s="34"/>
      <c r="J200" s="34"/>
      <c r="K200" s="123"/>
      <c r="L200" s="138"/>
      <c r="M200" s="138"/>
      <c r="N200" s="34"/>
      <c r="O200" s="138"/>
      <c r="P200" s="143"/>
      <c r="Q200" s="123"/>
      <c r="R200" s="34"/>
      <c r="S200" s="34"/>
      <c r="T200" s="138"/>
      <c r="U200" s="143"/>
      <c r="V200" s="34"/>
      <c r="W200" s="138"/>
      <c r="X200" s="143"/>
      <c r="Y200" s="34"/>
      <c r="Z200" s="34"/>
      <c r="AA200" s="138"/>
      <c r="AB200" s="143"/>
      <c r="AD200" s="138"/>
      <c r="AE200" s="143"/>
      <c r="AG200" s="138"/>
      <c r="AH200" s="143"/>
      <c r="AJ200" s="138"/>
      <c r="AK200" s="143"/>
      <c r="AM200" s="138"/>
      <c r="AN200" s="143"/>
      <c r="AP200" s="138"/>
      <c r="AQ200" s="143"/>
    </row>
    <row r="201" spans="3:43" x14ac:dyDescent="0.25">
      <c r="C201" s="33"/>
      <c r="D201" s="33"/>
      <c r="E201" s="33"/>
      <c r="F201" s="138"/>
      <c r="G201" s="138"/>
      <c r="H201" s="34"/>
      <c r="I201" s="34"/>
      <c r="J201" s="34"/>
      <c r="K201" s="123"/>
      <c r="L201" s="138"/>
      <c r="M201" s="138"/>
      <c r="N201" s="34"/>
      <c r="O201" s="138"/>
      <c r="P201" s="143"/>
      <c r="Q201" s="123"/>
      <c r="R201" s="34"/>
      <c r="S201" s="34"/>
      <c r="T201" s="138"/>
      <c r="U201" s="143"/>
      <c r="V201" s="34"/>
      <c r="W201" s="138"/>
      <c r="X201" s="143"/>
      <c r="Y201" s="34"/>
      <c r="Z201" s="34"/>
      <c r="AA201" s="138"/>
      <c r="AB201" s="143"/>
      <c r="AD201" s="138"/>
      <c r="AE201" s="143"/>
      <c r="AG201" s="138"/>
      <c r="AH201" s="143"/>
      <c r="AJ201" s="138"/>
      <c r="AK201" s="143"/>
      <c r="AM201" s="138"/>
      <c r="AN201" s="143"/>
      <c r="AP201" s="138"/>
      <c r="AQ201" s="143"/>
    </row>
    <row r="202" spans="3:43" x14ac:dyDescent="0.25">
      <c r="C202" s="33"/>
      <c r="D202" s="33"/>
      <c r="E202" s="33"/>
      <c r="F202" s="138"/>
      <c r="G202" s="138"/>
      <c r="H202" s="34"/>
      <c r="I202" s="34"/>
      <c r="J202" s="34"/>
      <c r="K202" s="123"/>
      <c r="L202" s="138"/>
      <c r="M202" s="138"/>
      <c r="N202" s="34"/>
      <c r="O202" s="138"/>
      <c r="P202" s="143"/>
      <c r="Q202" s="123"/>
      <c r="R202" s="34"/>
      <c r="S202" s="34"/>
      <c r="T202" s="138"/>
      <c r="U202" s="143"/>
      <c r="V202" s="34"/>
      <c r="W202" s="138"/>
      <c r="X202" s="143"/>
      <c r="Y202" s="34"/>
      <c r="Z202" s="34"/>
      <c r="AA202" s="138"/>
      <c r="AB202" s="143"/>
      <c r="AD202" s="138"/>
      <c r="AE202" s="143"/>
      <c r="AG202" s="138"/>
      <c r="AH202" s="143"/>
      <c r="AJ202" s="138"/>
      <c r="AK202" s="143"/>
      <c r="AM202" s="138"/>
      <c r="AN202" s="143"/>
      <c r="AP202" s="138"/>
      <c r="AQ202" s="143"/>
    </row>
    <row r="203" spans="3:43" x14ac:dyDescent="0.25">
      <c r="C203" s="33"/>
      <c r="D203" s="33"/>
      <c r="E203" s="33"/>
      <c r="F203" s="138"/>
      <c r="G203" s="138"/>
      <c r="H203" s="34"/>
      <c r="I203" s="34"/>
      <c r="J203" s="34"/>
      <c r="K203" s="123"/>
      <c r="L203" s="138"/>
      <c r="M203" s="138"/>
      <c r="N203" s="34"/>
      <c r="O203" s="138"/>
      <c r="P203" s="143"/>
      <c r="Q203" s="123"/>
      <c r="R203" s="34"/>
      <c r="S203" s="34"/>
      <c r="T203" s="138"/>
      <c r="U203" s="143"/>
      <c r="V203" s="34"/>
      <c r="W203" s="138"/>
      <c r="X203" s="143"/>
      <c r="Y203" s="34"/>
      <c r="Z203" s="34"/>
      <c r="AA203" s="138"/>
      <c r="AB203" s="143"/>
      <c r="AD203" s="138"/>
      <c r="AE203" s="143"/>
      <c r="AG203" s="138"/>
      <c r="AH203" s="143"/>
      <c r="AJ203" s="138"/>
      <c r="AK203" s="143"/>
      <c r="AM203" s="138"/>
      <c r="AN203" s="143"/>
      <c r="AP203" s="138"/>
      <c r="AQ203" s="143"/>
    </row>
    <row r="204" spans="3:43" x14ac:dyDescent="0.25">
      <c r="C204" s="33"/>
      <c r="D204" s="33"/>
      <c r="E204" s="33"/>
      <c r="F204" s="138"/>
      <c r="G204" s="138"/>
      <c r="H204" s="34"/>
      <c r="I204" s="34"/>
      <c r="J204" s="34"/>
      <c r="K204" s="123"/>
      <c r="L204" s="138"/>
      <c r="M204" s="138"/>
      <c r="N204" s="34"/>
      <c r="O204" s="138"/>
      <c r="P204" s="143"/>
      <c r="Q204" s="123"/>
      <c r="R204" s="34"/>
      <c r="S204" s="34"/>
      <c r="T204" s="138"/>
      <c r="U204" s="143"/>
      <c r="V204" s="34"/>
      <c r="W204" s="138"/>
      <c r="X204" s="143"/>
      <c r="Y204" s="34"/>
      <c r="Z204" s="34"/>
      <c r="AA204" s="138"/>
      <c r="AB204" s="143"/>
      <c r="AD204" s="138"/>
      <c r="AE204" s="143"/>
      <c r="AG204" s="138"/>
      <c r="AH204" s="143"/>
      <c r="AJ204" s="138"/>
      <c r="AK204" s="143"/>
      <c r="AM204" s="138"/>
      <c r="AN204" s="143"/>
      <c r="AP204" s="138"/>
      <c r="AQ204" s="143"/>
    </row>
    <row r="205" spans="3:43" x14ac:dyDescent="0.25">
      <c r="C205" s="33"/>
      <c r="D205" s="33"/>
      <c r="E205" s="33"/>
      <c r="F205" s="138"/>
      <c r="G205" s="138"/>
      <c r="H205" s="34"/>
      <c r="I205" s="34"/>
      <c r="J205" s="34"/>
      <c r="K205" s="123"/>
      <c r="L205" s="138"/>
      <c r="M205" s="138"/>
      <c r="N205" s="34"/>
      <c r="O205" s="138"/>
      <c r="P205" s="143"/>
      <c r="Q205" s="123"/>
      <c r="R205" s="34"/>
      <c r="S205" s="34"/>
      <c r="T205" s="138"/>
      <c r="U205" s="143"/>
      <c r="V205" s="34"/>
      <c r="W205" s="138"/>
      <c r="X205" s="143"/>
      <c r="Y205" s="34"/>
      <c r="Z205" s="34"/>
      <c r="AA205" s="138"/>
      <c r="AB205" s="143"/>
      <c r="AD205" s="138"/>
      <c r="AE205" s="143"/>
      <c r="AG205" s="138"/>
      <c r="AH205" s="143"/>
      <c r="AJ205" s="138"/>
      <c r="AK205" s="143"/>
      <c r="AM205" s="138"/>
      <c r="AN205" s="143"/>
      <c r="AP205" s="138"/>
      <c r="AQ205" s="143"/>
    </row>
    <row r="206" spans="3:43" x14ac:dyDescent="0.25">
      <c r="C206" s="33"/>
      <c r="D206" s="33"/>
      <c r="E206" s="33"/>
      <c r="F206" s="138"/>
      <c r="G206" s="138"/>
      <c r="H206" s="34"/>
      <c r="I206" s="34"/>
      <c r="J206" s="34"/>
      <c r="K206" s="123"/>
      <c r="L206" s="138"/>
      <c r="M206" s="138"/>
      <c r="N206" s="34"/>
      <c r="O206" s="138"/>
      <c r="P206" s="143"/>
      <c r="Q206" s="123"/>
      <c r="R206" s="34"/>
      <c r="S206" s="34"/>
      <c r="T206" s="138"/>
      <c r="U206" s="143"/>
      <c r="V206" s="34"/>
      <c r="W206" s="138"/>
      <c r="X206" s="143"/>
      <c r="Y206" s="34"/>
      <c r="Z206" s="34"/>
      <c r="AA206" s="138"/>
      <c r="AB206" s="143"/>
      <c r="AD206" s="138"/>
      <c r="AE206" s="143"/>
      <c r="AG206" s="138"/>
      <c r="AH206" s="143"/>
      <c r="AJ206" s="138"/>
      <c r="AK206" s="143"/>
      <c r="AM206" s="138"/>
      <c r="AN206" s="143"/>
      <c r="AP206" s="138"/>
      <c r="AQ206" s="143"/>
    </row>
    <row r="207" spans="3:43" x14ac:dyDescent="0.25">
      <c r="C207" s="33"/>
      <c r="D207" s="33"/>
      <c r="E207" s="33"/>
      <c r="F207" s="138"/>
      <c r="G207" s="138"/>
      <c r="H207" s="34"/>
      <c r="I207" s="34"/>
      <c r="J207" s="34"/>
      <c r="K207" s="123"/>
      <c r="L207" s="138"/>
      <c r="M207" s="138"/>
      <c r="N207" s="34"/>
      <c r="O207" s="138"/>
      <c r="P207" s="143"/>
      <c r="Q207" s="123"/>
      <c r="R207" s="34"/>
      <c r="S207" s="34"/>
      <c r="T207" s="138"/>
      <c r="U207" s="143"/>
      <c r="V207" s="34"/>
      <c r="W207" s="138"/>
      <c r="X207" s="143"/>
      <c r="Y207" s="34"/>
      <c r="Z207" s="34"/>
      <c r="AA207" s="138"/>
      <c r="AB207" s="143"/>
      <c r="AD207" s="138"/>
      <c r="AE207" s="143"/>
      <c r="AG207" s="138"/>
      <c r="AH207" s="143"/>
      <c r="AJ207" s="138"/>
      <c r="AK207" s="143"/>
      <c r="AM207" s="138"/>
      <c r="AN207" s="143"/>
      <c r="AP207" s="138"/>
      <c r="AQ207" s="143"/>
    </row>
    <row r="208" spans="3:43" x14ac:dyDescent="0.25">
      <c r="C208" s="33"/>
      <c r="D208" s="33"/>
      <c r="E208" s="33"/>
      <c r="F208" s="138"/>
      <c r="G208" s="138"/>
      <c r="H208" s="34"/>
      <c r="I208" s="34"/>
      <c r="J208" s="34"/>
      <c r="K208" s="123"/>
      <c r="L208" s="138"/>
      <c r="M208" s="138"/>
      <c r="N208" s="34"/>
      <c r="O208" s="138"/>
      <c r="P208" s="143"/>
      <c r="Q208" s="123"/>
      <c r="R208" s="34"/>
      <c r="S208" s="34"/>
      <c r="T208" s="138"/>
      <c r="U208" s="143"/>
      <c r="V208" s="34"/>
      <c r="W208" s="138"/>
      <c r="X208" s="143"/>
      <c r="Y208" s="34"/>
      <c r="Z208" s="34"/>
      <c r="AA208" s="138"/>
      <c r="AB208" s="143"/>
      <c r="AD208" s="138"/>
      <c r="AE208" s="143"/>
      <c r="AG208" s="138"/>
      <c r="AH208" s="143"/>
      <c r="AJ208" s="138"/>
      <c r="AK208" s="143"/>
      <c r="AM208" s="138"/>
      <c r="AN208" s="143"/>
      <c r="AP208" s="138"/>
      <c r="AQ208" s="143"/>
    </row>
    <row r="209" spans="3:43" x14ac:dyDescent="0.25">
      <c r="C209" s="33"/>
      <c r="D209" s="33"/>
      <c r="E209" s="33"/>
      <c r="F209" s="138"/>
      <c r="G209" s="138"/>
      <c r="H209" s="34"/>
      <c r="I209" s="34"/>
      <c r="J209" s="34"/>
      <c r="K209" s="123"/>
      <c r="L209" s="138"/>
      <c r="M209" s="138"/>
      <c r="N209" s="34"/>
      <c r="O209" s="138"/>
      <c r="P209" s="143"/>
      <c r="Q209" s="123"/>
      <c r="R209" s="34"/>
      <c r="S209" s="34"/>
      <c r="T209" s="138"/>
      <c r="U209" s="143"/>
      <c r="V209" s="34"/>
      <c r="W209" s="138"/>
      <c r="X209" s="143"/>
      <c r="Y209" s="34"/>
      <c r="Z209" s="34"/>
      <c r="AA209" s="138"/>
      <c r="AB209" s="143"/>
      <c r="AD209" s="138"/>
      <c r="AE209" s="143"/>
      <c r="AG209" s="138"/>
      <c r="AH209" s="143"/>
      <c r="AJ209" s="138"/>
      <c r="AK209" s="143"/>
      <c r="AM209" s="138"/>
      <c r="AN209" s="143"/>
      <c r="AP209" s="138"/>
      <c r="AQ209" s="143"/>
    </row>
    <row r="210" spans="3:43" x14ac:dyDescent="0.25">
      <c r="C210" s="33"/>
      <c r="D210" s="33"/>
      <c r="E210" s="33"/>
      <c r="F210" s="138"/>
      <c r="G210" s="138"/>
      <c r="H210" s="34"/>
      <c r="I210" s="34"/>
      <c r="J210" s="34"/>
      <c r="K210" s="123"/>
      <c r="L210" s="138"/>
      <c r="M210" s="138"/>
      <c r="N210" s="34"/>
      <c r="O210" s="138"/>
      <c r="P210" s="143"/>
      <c r="Q210" s="123"/>
      <c r="R210" s="34"/>
      <c r="S210" s="34"/>
      <c r="T210" s="138"/>
      <c r="U210" s="143"/>
      <c r="V210" s="34"/>
      <c r="W210" s="138"/>
      <c r="X210" s="143"/>
      <c r="Y210" s="34"/>
      <c r="Z210" s="34"/>
      <c r="AA210" s="138"/>
      <c r="AB210" s="143"/>
      <c r="AD210" s="138"/>
      <c r="AE210" s="143"/>
      <c r="AG210" s="138"/>
      <c r="AH210" s="143"/>
      <c r="AJ210" s="138"/>
      <c r="AK210" s="143"/>
      <c r="AM210" s="138"/>
      <c r="AN210" s="143"/>
      <c r="AP210" s="138"/>
      <c r="AQ210" s="143"/>
    </row>
    <row r="211" spans="3:43" x14ac:dyDescent="0.25">
      <c r="C211" s="33"/>
      <c r="D211" s="33"/>
      <c r="E211" s="33"/>
      <c r="F211" s="138"/>
      <c r="G211" s="138"/>
      <c r="H211" s="34"/>
      <c r="I211" s="34"/>
      <c r="J211" s="34"/>
      <c r="K211" s="123"/>
      <c r="L211" s="138"/>
      <c r="M211" s="138"/>
      <c r="N211" s="34"/>
      <c r="O211" s="138"/>
      <c r="P211" s="143"/>
      <c r="Q211" s="123"/>
      <c r="R211" s="34"/>
      <c r="S211" s="34"/>
      <c r="T211" s="138"/>
      <c r="U211" s="143"/>
      <c r="V211" s="34"/>
      <c r="W211" s="138"/>
      <c r="X211" s="143"/>
      <c r="Y211" s="34"/>
      <c r="Z211" s="34"/>
      <c r="AA211" s="138"/>
      <c r="AB211" s="143"/>
      <c r="AD211" s="138"/>
      <c r="AE211" s="143"/>
      <c r="AG211" s="138"/>
      <c r="AH211" s="143"/>
      <c r="AJ211" s="138"/>
      <c r="AK211" s="143"/>
      <c r="AM211" s="138"/>
      <c r="AN211" s="143"/>
      <c r="AP211" s="138"/>
      <c r="AQ211" s="143"/>
    </row>
    <row r="212" spans="3:43" x14ac:dyDescent="0.25">
      <c r="C212" s="33"/>
      <c r="D212" s="33"/>
      <c r="E212" s="33"/>
      <c r="F212" s="138"/>
      <c r="G212" s="138"/>
      <c r="H212" s="34"/>
      <c r="I212" s="34"/>
      <c r="J212" s="34"/>
      <c r="K212" s="123"/>
      <c r="L212" s="138"/>
      <c r="M212" s="138"/>
      <c r="N212" s="34"/>
      <c r="O212" s="138"/>
      <c r="P212" s="143"/>
      <c r="Q212" s="123"/>
      <c r="R212" s="34"/>
      <c r="S212" s="34"/>
      <c r="T212" s="138"/>
      <c r="U212" s="143"/>
      <c r="V212" s="34"/>
      <c r="W212" s="138"/>
      <c r="X212" s="143"/>
      <c r="Y212" s="34"/>
      <c r="Z212" s="34"/>
      <c r="AA212" s="138"/>
      <c r="AB212" s="143"/>
      <c r="AD212" s="138"/>
      <c r="AE212" s="143"/>
      <c r="AG212" s="138"/>
      <c r="AH212" s="143"/>
      <c r="AJ212" s="138"/>
      <c r="AK212" s="143"/>
      <c r="AM212" s="138"/>
      <c r="AN212" s="143"/>
      <c r="AP212" s="138"/>
      <c r="AQ212" s="143"/>
    </row>
    <row r="213" spans="3:43" x14ac:dyDescent="0.25">
      <c r="C213" s="33"/>
      <c r="D213" s="33"/>
      <c r="E213" s="33"/>
      <c r="F213" s="138"/>
      <c r="G213" s="138"/>
      <c r="H213" s="34"/>
      <c r="I213" s="34"/>
      <c r="J213" s="34"/>
      <c r="K213" s="123"/>
      <c r="L213" s="138"/>
      <c r="M213" s="138"/>
      <c r="N213" s="34"/>
      <c r="O213" s="138"/>
      <c r="P213" s="143"/>
      <c r="Q213" s="123"/>
      <c r="R213" s="34"/>
      <c r="S213" s="34"/>
      <c r="T213" s="138"/>
      <c r="U213" s="143"/>
      <c r="V213" s="34"/>
      <c r="W213" s="138"/>
      <c r="X213" s="143"/>
      <c r="Y213" s="34"/>
      <c r="Z213" s="34"/>
      <c r="AA213" s="138"/>
      <c r="AB213" s="143"/>
      <c r="AD213" s="138"/>
      <c r="AE213" s="143"/>
      <c r="AG213" s="138"/>
      <c r="AH213" s="143"/>
      <c r="AJ213" s="138"/>
      <c r="AK213" s="143"/>
      <c r="AM213" s="138"/>
      <c r="AN213" s="143"/>
      <c r="AP213" s="138"/>
      <c r="AQ213" s="143"/>
    </row>
    <row r="214" spans="3:43" x14ac:dyDescent="0.25">
      <c r="C214" s="33"/>
      <c r="D214" s="33"/>
      <c r="E214" s="33"/>
      <c r="F214" s="138"/>
      <c r="G214" s="138"/>
      <c r="H214" s="34"/>
      <c r="I214" s="34"/>
      <c r="J214" s="34"/>
      <c r="K214" s="123"/>
      <c r="L214" s="138"/>
      <c r="M214" s="138"/>
      <c r="N214" s="34"/>
      <c r="O214" s="138"/>
      <c r="P214" s="143"/>
      <c r="Q214" s="123"/>
      <c r="R214" s="34"/>
      <c r="S214" s="34"/>
      <c r="T214" s="138"/>
      <c r="U214" s="143"/>
      <c r="V214" s="34"/>
      <c r="W214" s="138"/>
      <c r="X214" s="143"/>
      <c r="Y214" s="34"/>
      <c r="Z214" s="34"/>
      <c r="AA214" s="138"/>
      <c r="AB214" s="143"/>
      <c r="AD214" s="138"/>
      <c r="AE214" s="143"/>
      <c r="AG214" s="138"/>
      <c r="AH214" s="143"/>
      <c r="AJ214" s="138"/>
      <c r="AK214" s="143"/>
      <c r="AM214" s="138"/>
      <c r="AN214" s="143"/>
      <c r="AP214" s="138"/>
      <c r="AQ214" s="143"/>
    </row>
    <row r="215" spans="3:43" x14ac:dyDescent="0.25">
      <c r="C215" s="33"/>
      <c r="D215" s="33"/>
      <c r="E215" s="33"/>
      <c r="F215" s="138"/>
      <c r="G215" s="138"/>
      <c r="H215" s="34"/>
      <c r="I215" s="34"/>
      <c r="J215" s="34"/>
      <c r="K215" s="123"/>
      <c r="L215" s="138"/>
      <c r="M215" s="138"/>
      <c r="N215" s="34"/>
      <c r="O215" s="138"/>
      <c r="P215" s="143"/>
      <c r="Q215" s="123"/>
      <c r="R215" s="34"/>
      <c r="S215" s="34"/>
      <c r="T215" s="138"/>
      <c r="U215" s="143"/>
      <c r="V215" s="34"/>
      <c r="W215" s="138"/>
      <c r="X215" s="143"/>
      <c r="Y215" s="34"/>
      <c r="Z215" s="34"/>
      <c r="AA215" s="138"/>
      <c r="AB215" s="143"/>
      <c r="AD215" s="138"/>
      <c r="AE215" s="143"/>
      <c r="AG215" s="138"/>
      <c r="AH215" s="143"/>
      <c r="AJ215" s="138"/>
      <c r="AK215" s="143"/>
      <c r="AM215" s="138"/>
      <c r="AN215" s="143"/>
      <c r="AP215" s="138"/>
      <c r="AQ215" s="143"/>
    </row>
    <row r="216" spans="3:43" x14ac:dyDescent="0.25">
      <c r="C216" s="33"/>
      <c r="D216" s="33"/>
      <c r="E216" s="33"/>
      <c r="F216" s="138"/>
      <c r="G216" s="138"/>
      <c r="H216" s="34"/>
      <c r="I216" s="34"/>
      <c r="J216" s="34"/>
      <c r="K216" s="123"/>
      <c r="L216" s="138"/>
      <c r="M216" s="138"/>
      <c r="N216" s="34"/>
      <c r="O216" s="138"/>
      <c r="P216" s="143"/>
      <c r="Q216" s="123"/>
      <c r="R216" s="34"/>
      <c r="S216" s="34"/>
      <c r="T216" s="138"/>
      <c r="U216" s="143"/>
      <c r="V216" s="34"/>
      <c r="W216" s="138"/>
      <c r="X216" s="143"/>
      <c r="Y216" s="34"/>
      <c r="Z216" s="34"/>
      <c r="AA216" s="138"/>
      <c r="AB216" s="143"/>
      <c r="AD216" s="138"/>
      <c r="AE216" s="143"/>
      <c r="AG216" s="138"/>
      <c r="AH216" s="143"/>
      <c r="AJ216" s="138"/>
      <c r="AK216" s="143"/>
      <c r="AM216" s="138"/>
      <c r="AN216" s="143"/>
      <c r="AP216" s="138"/>
      <c r="AQ216" s="143"/>
    </row>
    <row r="217" spans="3:43" x14ac:dyDescent="0.25">
      <c r="C217" s="33"/>
      <c r="D217" s="33"/>
      <c r="E217" s="33"/>
      <c r="F217" s="138"/>
      <c r="G217" s="138"/>
      <c r="H217" s="34"/>
      <c r="I217" s="34"/>
      <c r="J217" s="34"/>
      <c r="K217" s="123"/>
      <c r="L217" s="138"/>
      <c r="M217" s="138"/>
      <c r="N217" s="34"/>
      <c r="O217" s="138"/>
      <c r="P217" s="143"/>
      <c r="Q217" s="123"/>
      <c r="R217" s="34"/>
      <c r="S217" s="34"/>
      <c r="T217" s="138"/>
      <c r="U217" s="143"/>
      <c r="V217" s="34"/>
      <c r="W217" s="138"/>
      <c r="X217" s="143"/>
      <c r="Y217" s="34"/>
      <c r="Z217" s="34"/>
      <c r="AA217" s="138"/>
      <c r="AB217" s="143"/>
      <c r="AD217" s="138"/>
      <c r="AE217" s="143"/>
      <c r="AG217" s="138"/>
      <c r="AH217" s="143"/>
      <c r="AJ217" s="138"/>
      <c r="AK217" s="143"/>
      <c r="AM217" s="138"/>
      <c r="AN217" s="143"/>
      <c r="AP217" s="138"/>
      <c r="AQ217" s="143"/>
    </row>
    <row r="218" spans="3:43" x14ac:dyDescent="0.25">
      <c r="C218" s="33"/>
      <c r="D218" s="33"/>
      <c r="E218" s="33"/>
      <c r="F218" s="138"/>
      <c r="G218" s="138"/>
      <c r="H218" s="34"/>
      <c r="I218" s="34"/>
      <c r="J218" s="34"/>
      <c r="K218" s="123"/>
      <c r="L218" s="138"/>
      <c r="M218" s="138"/>
      <c r="N218" s="34"/>
      <c r="O218" s="138"/>
      <c r="P218" s="143"/>
      <c r="Q218" s="123"/>
      <c r="R218" s="34"/>
      <c r="S218" s="34"/>
      <c r="T218" s="138"/>
      <c r="U218" s="143"/>
      <c r="V218" s="34"/>
      <c r="W218" s="138"/>
      <c r="X218" s="143"/>
      <c r="Y218" s="34"/>
      <c r="Z218" s="34"/>
      <c r="AA218" s="138"/>
      <c r="AB218" s="143"/>
      <c r="AD218" s="138"/>
      <c r="AE218" s="143"/>
      <c r="AG218" s="138"/>
      <c r="AH218" s="143"/>
      <c r="AJ218" s="138"/>
      <c r="AK218" s="143"/>
      <c r="AM218" s="138"/>
      <c r="AN218" s="143"/>
      <c r="AP218" s="138"/>
      <c r="AQ218" s="143"/>
    </row>
    <row r="219" spans="3:43" x14ac:dyDescent="0.25">
      <c r="C219" s="33"/>
      <c r="D219" s="33"/>
      <c r="E219" s="33"/>
      <c r="F219" s="138"/>
      <c r="G219" s="138"/>
      <c r="H219" s="34"/>
      <c r="I219" s="34"/>
      <c r="J219" s="34"/>
      <c r="K219" s="123"/>
      <c r="L219" s="138"/>
      <c r="M219" s="138"/>
      <c r="N219" s="34"/>
      <c r="O219" s="138"/>
      <c r="P219" s="143"/>
      <c r="Q219" s="123"/>
      <c r="R219" s="34"/>
      <c r="S219" s="34"/>
      <c r="T219" s="138"/>
      <c r="U219" s="143"/>
      <c r="V219" s="34"/>
      <c r="W219" s="138"/>
      <c r="X219" s="143"/>
      <c r="Y219" s="34"/>
      <c r="Z219" s="34"/>
      <c r="AA219" s="138"/>
      <c r="AB219" s="143"/>
      <c r="AD219" s="138"/>
      <c r="AE219" s="143"/>
      <c r="AG219" s="138"/>
      <c r="AH219" s="143"/>
      <c r="AJ219" s="138"/>
      <c r="AK219" s="143"/>
      <c r="AM219" s="138"/>
      <c r="AN219" s="143"/>
      <c r="AP219" s="138"/>
      <c r="AQ219" s="143"/>
    </row>
    <row r="220" spans="3:43" x14ac:dyDescent="0.25">
      <c r="C220" s="33"/>
      <c r="D220" s="33"/>
      <c r="E220" s="33"/>
      <c r="F220" s="138"/>
      <c r="G220" s="138"/>
      <c r="H220" s="34"/>
      <c r="I220" s="34"/>
      <c r="J220" s="34"/>
      <c r="K220" s="123"/>
      <c r="L220" s="138"/>
      <c r="M220" s="138"/>
      <c r="N220" s="34"/>
      <c r="O220" s="138"/>
      <c r="P220" s="143"/>
      <c r="Q220" s="123"/>
      <c r="R220" s="34"/>
      <c r="S220" s="34"/>
      <c r="T220" s="138"/>
      <c r="U220" s="143"/>
      <c r="V220" s="34"/>
      <c r="W220" s="138"/>
      <c r="X220" s="143"/>
      <c r="Y220" s="34"/>
      <c r="Z220" s="34"/>
      <c r="AA220" s="138"/>
      <c r="AB220" s="143"/>
      <c r="AD220" s="138"/>
      <c r="AE220" s="143"/>
      <c r="AG220" s="138"/>
      <c r="AH220" s="143"/>
      <c r="AJ220" s="138"/>
      <c r="AK220" s="143"/>
      <c r="AM220" s="138"/>
      <c r="AN220" s="143"/>
      <c r="AP220" s="138"/>
      <c r="AQ220" s="143"/>
    </row>
    <row r="221" spans="3:43" x14ac:dyDescent="0.25">
      <c r="C221" s="33"/>
      <c r="D221" s="33"/>
      <c r="E221" s="33"/>
      <c r="F221" s="138"/>
      <c r="G221" s="138"/>
      <c r="H221" s="34"/>
      <c r="I221" s="34"/>
      <c r="J221" s="34"/>
      <c r="K221" s="123"/>
      <c r="L221" s="138"/>
      <c r="M221" s="138"/>
      <c r="N221" s="34"/>
      <c r="O221" s="138"/>
      <c r="P221" s="143"/>
      <c r="Q221" s="123"/>
      <c r="R221" s="34"/>
      <c r="S221" s="34"/>
      <c r="T221" s="138"/>
      <c r="U221" s="143"/>
      <c r="V221" s="34"/>
      <c r="W221" s="138"/>
      <c r="X221" s="143"/>
      <c r="Y221" s="34"/>
      <c r="Z221" s="34"/>
      <c r="AA221" s="138"/>
      <c r="AB221" s="143"/>
      <c r="AD221" s="138"/>
      <c r="AE221" s="143"/>
      <c r="AG221" s="138"/>
      <c r="AH221" s="143"/>
      <c r="AJ221" s="138"/>
      <c r="AK221" s="143"/>
      <c r="AM221" s="138"/>
      <c r="AN221" s="143"/>
      <c r="AP221" s="138"/>
      <c r="AQ221" s="143"/>
    </row>
    <row r="222" spans="3:43" x14ac:dyDescent="0.25">
      <c r="C222" s="33"/>
      <c r="D222" s="33"/>
      <c r="E222" s="33"/>
      <c r="F222" s="138"/>
      <c r="G222" s="138"/>
      <c r="H222" s="34"/>
      <c r="I222" s="34"/>
      <c r="J222" s="34"/>
      <c r="K222" s="123"/>
      <c r="L222" s="138"/>
      <c r="M222" s="138"/>
      <c r="N222" s="34"/>
      <c r="O222" s="138"/>
      <c r="P222" s="143"/>
      <c r="Q222" s="123"/>
      <c r="R222" s="34"/>
      <c r="S222" s="34"/>
      <c r="T222" s="138"/>
      <c r="U222" s="143"/>
      <c r="V222" s="34"/>
      <c r="W222" s="138"/>
      <c r="X222" s="143"/>
      <c r="Y222" s="34"/>
      <c r="Z222" s="34"/>
      <c r="AA222" s="138"/>
      <c r="AB222" s="143"/>
      <c r="AD222" s="138"/>
      <c r="AE222" s="143"/>
      <c r="AG222" s="138"/>
      <c r="AH222" s="143"/>
      <c r="AJ222" s="138"/>
      <c r="AK222" s="143"/>
      <c r="AM222" s="138"/>
      <c r="AN222" s="143"/>
      <c r="AP222" s="138"/>
      <c r="AQ222" s="143"/>
    </row>
    <row r="223" spans="3:43" x14ac:dyDescent="0.25">
      <c r="C223" s="33"/>
      <c r="D223" s="33"/>
      <c r="E223" s="33"/>
      <c r="F223" s="138"/>
      <c r="G223" s="138"/>
      <c r="H223" s="34"/>
      <c r="I223" s="34"/>
      <c r="J223" s="34"/>
      <c r="K223" s="123"/>
      <c r="L223" s="138"/>
      <c r="M223" s="138"/>
      <c r="N223" s="34"/>
      <c r="O223" s="138"/>
      <c r="P223" s="143"/>
      <c r="Q223" s="123"/>
      <c r="R223" s="34"/>
      <c r="S223" s="34"/>
      <c r="T223" s="138"/>
      <c r="U223" s="143"/>
      <c r="V223" s="34"/>
      <c r="W223" s="138"/>
      <c r="X223" s="143"/>
      <c r="Y223" s="34"/>
      <c r="Z223" s="34"/>
      <c r="AA223" s="138"/>
      <c r="AB223" s="143"/>
      <c r="AD223" s="138"/>
      <c r="AE223" s="143"/>
      <c r="AG223" s="138"/>
      <c r="AH223" s="143"/>
      <c r="AJ223" s="138"/>
      <c r="AK223" s="143"/>
      <c r="AM223" s="138"/>
      <c r="AN223" s="143"/>
      <c r="AP223" s="138"/>
      <c r="AQ223" s="143"/>
    </row>
    <row r="224" spans="3:43" x14ac:dyDescent="0.25">
      <c r="C224" s="33"/>
      <c r="D224" s="33"/>
      <c r="E224" s="33"/>
      <c r="F224" s="138"/>
      <c r="G224" s="138"/>
      <c r="H224" s="34"/>
      <c r="I224" s="34"/>
      <c r="J224" s="34"/>
      <c r="K224" s="123"/>
      <c r="L224" s="138"/>
      <c r="M224" s="138"/>
      <c r="N224" s="34"/>
      <c r="O224" s="138"/>
      <c r="P224" s="143"/>
      <c r="Q224" s="123"/>
      <c r="R224" s="34"/>
      <c r="S224" s="34"/>
      <c r="T224" s="138"/>
      <c r="U224" s="143"/>
      <c r="V224" s="34"/>
      <c r="W224" s="138"/>
      <c r="X224" s="143"/>
      <c r="Y224" s="34"/>
      <c r="Z224" s="34"/>
      <c r="AA224" s="138"/>
      <c r="AB224" s="143"/>
      <c r="AD224" s="138"/>
      <c r="AE224" s="143"/>
      <c r="AG224" s="138"/>
      <c r="AH224" s="143"/>
      <c r="AJ224" s="138"/>
      <c r="AK224" s="143"/>
      <c r="AM224" s="138"/>
      <c r="AN224" s="143"/>
      <c r="AP224" s="138"/>
      <c r="AQ224" s="143"/>
    </row>
    <row r="225" spans="3:43" x14ac:dyDescent="0.25">
      <c r="C225" s="33"/>
      <c r="D225" s="33"/>
      <c r="E225" s="33"/>
      <c r="F225" s="138"/>
      <c r="G225" s="138"/>
      <c r="H225" s="34"/>
      <c r="I225" s="34"/>
      <c r="J225" s="34"/>
      <c r="K225" s="123"/>
      <c r="L225" s="138"/>
      <c r="M225" s="138"/>
      <c r="N225" s="34"/>
      <c r="O225" s="138"/>
      <c r="P225" s="143"/>
      <c r="Q225" s="123"/>
      <c r="R225" s="34"/>
      <c r="S225" s="34"/>
      <c r="T225" s="138"/>
      <c r="U225" s="143"/>
      <c r="V225" s="34"/>
      <c r="W225" s="138"/>
      <c r="X225" s="143"/>
      <c r="Y225" s="34"/>
      <c r="Z225" s="34"/>
      <c r="AA225" s="138"/>
      <c r="AB225" s="143"/>
      <c r="AD225" s="138"/>
      <c r="AE225" s="143"/>
      <c r="AG225" s="138"/>
      <c r="AH225" s="143"/>
      <c r="AJ225" s="138"/>
      <c r="AK225" s="143"/>
      <c r="AM225" s="138"/>
      <c r="AN225" s="143"/>
      <c r="AP225" s="138"/>
      <c r="AQ225" s="143"/>
    </row>
    <row r="226" spans="3:43" x14ac:dyDescent="0.25">
      <c r="C226" s="33"/>
      <c r="D226" s="33"/>
      <c r="E226" s="33"/>
      <c r="F226" s="138"/>
      <c r="G226" s="138"/>
      <c r="H226" s="34"/>
      <c r="I226" s="34"/>
      <c r="J226" s="34"/>
      <c r="K226" s="123"/>
      <c r="L226" s="138"/>
      <c r="M226" s="138"/>
      <c r="N226" s="34"/>
      <c r="O226" s="138"/>
      <c r="P226" s="143"/>
      <c r="Q226" s="123"/>
      <c r="R226" s="34"/>
      <c r="S226" s="34"/>
      <c r="T226" s="138"/>
      <c r="U226" s="143"/>
      <c r="V226" s="34"/>
      <c r="W226" s="138"/>
      <c r="X226" s="143"/>
      <c r="Y226" s="34"/>
      <c r="Z226" s="34"/>
      <c r="AA226" s="138"/>
      <c r="AB226" s="143"/>
      <c r="AD226" s="138"/>
      <c r="AE226" s="143"/>
      <c r="AG226" s="138"/>
      <c r="AH226" s="143"/>
      <c r="AJ226" s="138"/>
      <c r="AK226" s="143"/>
      <c r="AM226" s="138"/>
      <c r="AN226" s="143"/>
      <c r="AP226" s="138"/>
      <c r="AQ226" s="143"/>
    </row>
    <row r="227" spans="3:43" x14ac:dyDescent="0.25">
      <c r="C227" s="33"/>
      <c r="D227" s="33"/>
      <c r="E227" s="33"/>
      <c r="F227" s="138"/>
      <c r="G227" s="138"/>
      <c r="H227" s="34"/>
      <c r="I227" s="34"/>
      <c r="J227" s="34"/>
      <c r="K227" s="123"/>
      <c r="L227" s="138"/>
      <c r="M227" s="138"/>
      <c r="N227" s="34"/>
      <c r="O227" s="138"/>
      <c r="P227" s="143"/>
      <c r="Q227" s="123"/>
      <c r="R227" s="34"/>
      <c r="S227" s="34"/>
      <c r="T227" s="138"/>
      <c r="U227" s="143"/>
      <c r="V227" s="34"/>
      <c r="W227" s="138"/>
      <c r="X227" s="143"/>
      <c r="Y227" s="34"/>
      <c r="Z227" s="34"/>
      <c r="AA227" s="138"/>
      <c r="AB227" s="143"/>
      <c r="AD227" s="138"/>
      <c r="AE227" s="143"/>
      <c r="AG227" s="138"/>
      <c r="AH227" s="143"/>
      <c r="AJ227" s="138"/>
      <c r="AK227" s="143"/>
      <c r="AM227" s="138"/>
      <c r="AN227" s="143"/>
      <c r="AP227" s="138"/>
      <c r="AQ227" s="143"/>
    </row>
    <row r="228" spans="3:43" x14ac:dyDescent="0.25">
      <c r="C228" s="33"/>
      <c r="D228" s="33"/>
      <c r="E228" s="33"/>
      <c r="F228" s="138"/>
      <c r="G228" s="138"/>
      <c r="H228" s="34"/>
      <c r="I228" s="34"/>
      <c r="J228" s="34"/>
      <c r="K228" s="123"/>
      <c r="L228" s="138"/>
      <c r="M228" s="138"/>
      <c r="N228" s="34"/>
      <c r="O228" s="138"/>
      <c r="P228" s="143"/>
      <c r="Q228" s="123"/>
      <c r="R228" s="34"/>
      <c r="S228" s="34"/>
      <c r="T228" s="138"/>
      <c r="U228" s="143"/>
      <c r="V228" s="34"/>
      <c r="W228" s="138"/>
      <c r="X228" s="143"/>
      <c r="Y228" s="34"/>
      <c r="Z228" s="34"/>
      <c r="AA228" s="138"/>
      <c r="AB228" s="143"/>
      <c r="AD228" s="138"/>
      <c r="AE228" s="143"/>
      <c r="AG228" s="138"/>
      <c r="AH228" s="143"/>
      <c r="AJ228" s="138"/>
      <c r="AK228" s="143"/>
      <c r="AM228" s="138"/>
      <c r="AN228" s="143"/>
      <c r="AP228" s="138"/>
      <c r="AQ228" s="143"/>
    </row>
    <row r="229" spans="3:43" x14ac:dyDescent="0.25">
      <c r="C229" s="33"/>
      <c r="D229" s="33"/>
      <c r="E229" s="33"/>
      <c r="F229" s="138"/>
      <c r="G229" s="138"/>
      <c r="H229" s="34"/>
      <c r="I229" s="34"/>
      <c r="J229" s="34"/>
      <c r="K229" s="123"/>
      <c r="L229" s="138"/>
      <c r="M229" s="138"/>
      <c r="N229" s="34"/>
      <c r="O229" s="138"/>
      <c r="P229" s="143"/>
      <c r="Q229" s="123"/>
      <c r="R229" s="34"/>
      <c r="S229" s="34"/>
      <c r="T229" s="138"/>
      <c r="U229" s="143"/>
      <c r="V229" s="34"/>
      <c r="W229" s="138"/>
      <c r="X229" s="143"/>
      <c r="Y229" s="34"/>
      <c r="Z229" s="34"/>
      <c r="AA229" s="138"/>
      <c r="AB229" s="143"/>
      <c r="AD229" s="138"/>
      <c r="AE229" s="143"/>
      <c r="AG229" s="138"/>
      <c r="AH229" s="143"/>
      <c r="AJ229" s="138"/>
      <c r="AK229" s="143"/>
      <c r="AM229" s="138"/>
      <c r="AN229" s="143"/>
      <c r="AP229" s="138"/>
      <c r="AQ229" s="143"/>
    </row>
    <row r="230" spans="3:43" x14ac:dyDescent="0.25">
      <c r="C230" s="33"/>
      <c r="D230" s="33"/>
      <c r="E230" s="33"/>
      <c r="F230" s="138"/>
      <c r="G230" s="138"/>
      <c r="H230" s="34"/>
      <c r="I230" s="34"/>
      <c r="J230" s="34"/>
      <c r="K230" s="123"/>
      <c r="L230" s="138"/>
      <c r="M230" s="138"/>
      <c r="N230" s="34"/>
      <c r="O230" s="138"/>
      <c r="P230" s="143"/>
      <c r="Q230" s="123"/>
      <c r="R230" s="34"/>
      <c r="S230" s="34"/>
      <c r="T230" s="138"/>
      <c r="U230" s="143"/>
      <c r="V230" s="34"/>
      <c r="W230" s="138"/>
      <c r="X230" s="143"/>
      <c r="Y230" s="34"/>
      <c r="Z230" s="34"/>
      <c r="AA230" s="138"/>
      <c r="AB230" s="143"/>
      <c r="AD230" s="138"/>
      <c r="AE230" s="143"/>
      <c r="AG230" s="138"/>
      <c r="AH230" s="143"/>
      <c r="AJ230" s="138"/>
      <c r="AK230" s="143"/>
      <c r="AM230" s="138"/>
      <c r="AN230" s="143"/>
      <c r="AP230" s="138"/>
      <c r="AQ230" s="143"/>
    </row>
    <row r="231" spans="3:43" x14ac:dyDescent="0.25">
      <c r="C231" s="33"/>
      <c r="D231" s="33"/>
      <c r="E231" s="33"/>
      <c r="F231" s="138"/>
      <c r="G231" s="138"/>
      <c r="H231" s="34"/>
      <c r="I231" s="34"/>
      <c r="J231" s="34"/>
      <c r="K231" s="123"/>
      <c r="L231" s="138"/>
      <c r="M231" s="138"/>
      <c r="N231" s="34"/>
      <c r="O231" s="138"/>
      <c r="P231" s="143"/>
      <c r="Q231" s="123"/>
      <c r="R231" s="34"/>
      <c r="S231" s="34"/>
      <c r="T231" s="138"/>
      <c r="U231" s="143"/>
      <c r="V231" s="34"/>
      <c r="W231" s="138"/>
      <c r="X231" s="143"/>
      <c r="Y231" s="34"/>
      <c r="Z231" s="34"/>
      <c r="AA231" s="138"/>
      <c r="AB231" s="143"/>
      <c r="AD231" s="138"/>
      <c r="AE231" s="143"/>
      <c r="AG231" s="138"/>
      <c r="AH231" s="143"/>
      <c r="AJ231" s="138"/>
      <c r="AK231" s="143"/>
      <c r="AM231" s="138"/>
      <c r="AN231" s="143"/>
      <c r="AP231" s="138"/>
      <c r="AQ231" s="143"/>
    </row>
    <row r="232" spans="3:43" x14ac:dyDescent="0.25">
      <c r="C232" s="33"/>
      <c r="D232" s="33"/>
      <c r="E232" s="33"/>
      <c r="F232" s="138"/>
      <c r="G232" s="138"/>
      <c r="H232" s="34"/>
      <c r="I232" s="34"/>
      <c r="J232" s="34"/>
      <c r="K232" s="123"/>
      <c r="L232" s="138"/>
      <c r="M232" s="138"/>
      <c r="N232" s="34"/>
      <c r="O232" s="138"/>
      <c r="P232" s="143"/>
      <c r="Q232" s="123"/>
      <c r="R232" s="34"/>
      <c r="S232" s="34"/>
      <c r="T232" s="138"/>
      <c r="U232" s="143"/>
      <c r="V232" s="34"/>
      <c r="W232" s="138"/>
      <c r="X232" s="143"/>
      <c r="Y232" s="34"/>
      <c r="Z232" s="34"/>
      <c r="AA232" s="138"/>
      <c r="AB232" s="143"/>
      <c r="AD232" s="138"/>
      <c r="AE232" s="143"/>
      <c r="AG232" s="138"/>
      <c r="AH232" s="143"/>
      <c r="AJ232" s="138"/>
      <c r="AK232" s="143"/>
      <c r="AM232" s="138"/>
      <c r="AN232" s="143"/>
      <c r="AP232" s="138"/>
      <c r="AQ232" s="143"/>
    </row>
    <row r="233" spans="3:43" x14ac:dyDescent="0.25">
      <c r="C233" s="33"/>
      <c r="D233" s="33"/>
      <c r="E233" s="33"/>
      <c r="F233" s="138"/>
      <c r="G233" s="138"/>
      <c r="H233" s="34"/>
      <c r="I233" s="34"/>
      <c r="J233" s="34"/>
      <c r="K233" s="123"/>
      <c r="L233" s="138"/>
      <c r="M233" s="138"/>
      <c r="N233" s="34"/>
      <c r="O233" s="138"/>
      <c r="P233" s="143"/>
      <c r="Q233" s="123"/>
      <c r="R233" s="34"/>
      <c r="S233" s="34"/>
      <c r="T233" s="138"/>
      <c r="U233" s="143"/>
      <c r="V233" s="34"/>
      <c r="W233" s="138"/>
      <c r="X233" s="143"/>
      <c r="Y233" s="34"/>
      <c r="Z233" s="34"/>
      <c r="AA233" s="138"/>
      <c r="AB233" s="143"/>
      <c r="AD233" s="138"/>
      <c r="AE233" s="143"/>
      <c r="AG233" s="138"/>
      <c r="AH233" s="143"/>
      <c r="AJ233" s="138"/>
      <c r="AK233" s="143"/>
      <c r="AM233" s="138"/>
      <c r="AN233" s="143"/>
      <c r="AP233" s="138"/>
      <c r="AQ233" s="143"/>
    </row>
    <row r="234" spans="3:43" x14ac:dyDescent="0.25">
      <c r="C234" s="33"/>
      <c r="D234" s="33"/>
      <c r="E234" s="33"/>
      <c r="F234" s="138"/>
      <c r="G234" s="138"/>
      <c r="H234" s="34"/>
      <c r="I234" s="34"/>
      <c r="J234" s="34"/>
      <c r="K234" s="123"/>
      <c r="L234" s="138"/>
      <c r="M234" s="138"/>
      <c r="N234" s="34"/>
      <c r="O234" s="138"/>
      <c r="P234" s="143"/>
      <c r="Q234" s="123"/>
      <c r="R234" s="34"/>
      <c r="S234" s="34"/>
      <c r="T234" s="138"/>
      <c r="U234" s="143"/>
      <c r="V234" s="34"/>
      <c r="W234" s="138"/>
      <c r="X234" s="143"/>
      <c r="Y234" s="34"/>
      <c r="Z234" s="34"/>
      <c r="AA234" s="138"/>
      <c r="AB234" s="143"/>
      <c r="AD234" s="138"/>
      <c r="AE234" s="143"/>
      <c r="AG234" s="138"/>
      <c r="AH234" s="143"/>
      <c r="AJ234" s="138"/>
      <c r="AK234" s="143"/>
      <c r="AM234" s="138"/>
      <c r="AN234" s="143"/>
      <c r="AP234" s="138"/>
      <c r="AQ234" s="143"/>
    </row>
    <row r="235" spans="3:43" x14ac:dyDescent="0.25">
      <c r="C235" s="33"/>
      <c r="D235" s="33"/>
      <c r="E235" s="33"/>
      <c r="F235" s="138"/>
      <c r="G235" s="138"/>
      <c r="H235" s="34"/>
      <c r="I235" s="34"/>
      <c r="J235" s="34"/>
      <c r="K235" s="123"/>
      <c r="L235" s="138"/>
      <c r="M235" s="138"/>
      <c r="N235" s="34"/>
      <c r="O235" s="138"/>
      <c r="P235" s="143"/>
      <c r="Q235" s="123"/>
      <c r="R235" s="34"/>
      <c r="S235" s="34"/>
      <c r="T235" s="138"/>
      <c r="U235" s="143"/>
      <c r="V235" s="34"/>
      <c r="W235" s="138"/>
      <c r="X235" s="143"/>
      <c r="Y235" s="34"/>
      <c r="Z235" s="34"/>
      <c r="AA235" s="138"/>
      <c r="AB235" s="143"/>
      <c r="AD235" s="138"/>
      <c r="AE235" s="143"/>
      <c r="AG235" s="138"/>
      <c r="AH235" s="143"/>
      <c r="AJ235" s="138"/>
      <c r="AK235" s="143"/>
      <c r="AM235" s="138"/>
      <c r="AN235" s="143"/>
      <c r="AP235" s="138"/>
      <c r="AQ235" s="143"/>
    </row>
    <row r="236" spans="3:43" x14ac:dyDescent="0.25">
      <c r="C236" s="33"/>
      <c r="D236" s="33"/>
      <c r="E236" s="33"/>
      <c r="F236" s="138"/>
      <c r="G236" s="138"/>
      <c r="H236" s="34"/>
      <c r="I236" s="34"/>
      <c r="J236" s="34"/>
      <c r="K236" s="123"/>
      <c r="L236" s="138"/>
      <c r="M236" s="138"/>
      <c r="N236" s="34"/>
      <c r="O236" s="138"/>
      <c r="P236" s="143"/>
      <c r="Q236" s="123"/>
      <c r="R236" s="34"/>
      <c r="S236" s="34"/>
      <c r="T236" s="138"/>
      <c r="U236" s="143"/>
      <c r="V236" s="34"/>
      <c r="W236" s="138"/>
      <c r="X236" s="143"/>
      <c r="Y236" s="34"/>
      <c r="Z236" s="34"/>
      <c r="AA236" s="138"/>
      <c r="AB236" s="143"/>
      <c r="AD236" s="138"/>
      <c r="AE236" s="143"/>
      <c r="AG236" s="138"/>
      <c r="AH236" s="143"/>
      <c r="AJ236" s="138"/>
      <c r="AK236" s="143"/>
      <c r="AM236" s="138"/>
      <c r="AN236" s="143"/>
      <c r="AP236" s="138"/>
      <c r="AQ236" s="143"/>
    </row>
    <row r="237" spans="3:43" x14ac:dyDescent="0.25">
      <c r="C237" s="33"/>
      <c r="D237" s="33"/>
      <c r="E237" s="33"/>
      <c r="F237" s="138"/>
      <c r="G237" s="138"/>
      <c r="H237" s="34"/>
      <c r="I237" s="34"/>
      <c r="J237" s="34"/>
      <c r="K237" s="123"/>
      <c r="L237" s="138"/>
      <c r="M237" s="138"/>
      <c r="N237" s="34"/>
      <c r="O237" s="138"/>
      <c r="P237" s="143"/>
      <c r="Q237" s="123"/>
      <c r="R237" s="34"/>
      <c r="S237" s="34"/>
      <c r="T237" s="138"/>
      <c r="U237" s="143"/>
      <c r="V237" s="34"/>
      <c r="W237" s="138"/>
      <c r="X237" s="143"/>
      <c r="Y237" s="34"/>
      <c r="Z237" s="34"/>
      <c r="AA237" s="138"/>
      <c r="AB237" s="143"/>
      <c r="AD237" s="138"/>
      <c r="AE237" s="143"/>
      <c r="AG237" s="138"/>
      <c r="AH237" s="143"/>
      <c r="AJ237" s="138"/>
      <c r="AK237" s="143"/>
      <c r="AM237" s="138"/>
      <c r="AN237" s="143"/>
      <c r="AP237" s="138"/>
      <c r="AQ237" s="143"/>
    </row>
    <row r="238" spans="3:43" x14ac:dyDescent="0.25">
      <c r="C238" s="33"/>
      <c r="D238" s="33"/>
      <c r="E238" s="33"/>
      <c r="F238" s="138"/>
      <c r="G238" s="138"/>
      <c r="H238" s="34"/>
      <c r="I238" s="34"/>
      <c r="J238" s="34"/>
      <c r="K238" s="123"/>
      <c r="L238" s="138"/>
      <c r="M238" s="138"/>
      <c r="N238" s="34"/>
      <c r="O238" s="138"/>
      <c r="P238" s="143"/>
      <c r="Q238" s="123"/>
      <c r="R238" s="34"/>
      <c r="S238" s="34"/>
      <c r="T238" s="138"/>
      <c r="U238" s="143"/>
      <c r="V238" s="34"/>
      <c r="W238" s="138"/>
      <c r="X238" s="143"/>
      <c r="Y238" s="34"/>
      <c r="Z238" s="34"/>
      <c r="AA238" s="138"/>
      <c r="AB238" s="143"/>
      <c r="AD238" s="138"/>
      <c r="AE238" s="143"/>
      <c r="AG238" s="138"/>
      <c r="AH238" s="143"/>
      <c r="AJ238" s="138"/>
      <c r="AK238" s="143"/>
      <c r="AM238" s="138"/>
      <c r="AN238" s="143"/>
      <c r="AP238" s="138"/>
      <c r="AQ238" s="143"/>
    </row>
    <row r="239" spans="3:43" x14ac:dyDescent="0.25">
      <c r="C239" s="33"/>
      <c r="D239" s="33"/>
      <c r="E239" s="33"/>
      <c r="F239" s="138"/>
      <c r="G239" s="138"/>
      <c r="H239" s="34"/>
      <c r="I239" s="34"/>
      <c r="J239" s="34"/>
      <c r="K239" s="123"/>
      <c r="L239" s="138"/>
      <c r="M239" s="138"/>
      <c r="N239" s="34"/>
      <c r="O239" s="138"/>
      <c r="P239" s="143"/>
      <c r="Q239" s="123"/>
      <c r="R239" s="34"/>
      <c r="S239" s="34"/>
      <c r="T239" s="138"/>
      <c r="U239" s="143"/>
      <c r="V239" s="34"/>
      <c r="W239" s="138"/>
      <c r="X239" s="143"/>
      <c r="Y239" s="34"/>
      <c r="Z239" s="34"/>
      <c r="AA239" s="138"/>
      <c r="AB239" s="143"/>
      <c r="AD239" s="138"/>
      <c r="AE239" s="143"/>
      <c r="AG239" s="138"/>
      <c r="AH239" s="143"/>
      <c r="AJ239" s="138"/>
      <c r="AK239" s="143"/>
      <c r="AM239" s="138"/>
      <c r="AN239" s="143"/>
      <c r="AP239" s="138"/>
      <c r="AQ239" s="143"/>
    </row>
    <row r="240" spans="3:43" x14ac:dyDescent="0.25">
      <c r="C240" s="33"/>
      <c r="D240" s="33"/>
      <c r="E240" s="33"/>
      <c r="F240" s="138"/>
      <c r="G240" s="138"/>
      <c r="H240" s="34"/>
      <c r="I240" s="34"/>
      <c r="J240" s="34"/>
      <c r="K240" s="123"/>
      <c r="L240" s="138"/>
      <c r="M240" s="138"/>
      <c r="N240" s="34"/>
      <c r="O240" s="138"/>
      <c r="P240" s="143"/>
      <c r="Q240" s="123"/>
      <c r="R240" s="34"/>
      <c r="S240" s="34"/>
      <c r="T240" s="138"/>
      <c r="U240" s="143"/>
      <c r="V240" s="34"/>
      <c r="W240" s="138"/>
      <c r="X240" s="143"/>
      <c r="Y240" s="34"/>
      <c r="Z240" s="34"/>
      <c r="AA240" s="138"/>
      <c r="AB240" s="143"/>
      <c r="AD240" s="138"/>
      <c r="AE240" s="143"/>
      <c r="AG240" s="138"/>
      <c r="AH240" s="143"/>
      <c r="AJ240" s="138"/>
      <c r="AK240" s="143"/>
      <c r="AM240" s="138"/>
      <c r="AN240" s="143"/>
      <c r="AP240" s="138"/>
      <c r="AQ240" s="143"/>
    </row>
    <row r="241" spans="3:43" x14ac:dyDescent="0.25">
      <c r="C241" s="33"/>
      <c r="D241" s="33"/>
      <c r="E241" s="33"/>
      <c r="F241" s="138"/>
      <c r="G241" s="138"/>
      <c r="H241" s="34"/>
      <c r="I241" s="34"/>
      <c r="J241" s="34"/>
      <c r="K241" s="123"/>
      <c r="L241" s="138"/>
      <c r="M241" s="138"/>
      <c r="N241" s="34"/>
      <c r="O241" s="138"/>
      <c r="P241" s="143"/>
      <c r="Q241" s="123"/>
      <c r="R241" s="34"/>
      <c r="S241" s="34"/>
      <c r="T241" s="138"/>
      <c r="U241" s="143"/>
      <c r="V241" s="34"/>
      <c r="W241" s="138"/>
      <c r="X241" s="143"/>
      <c r="Y241" s="34"/>
      <c r="Z241" s="34"/>
      <c r="AA241" s="138"/>
      <c r="AB241" s="143"/>
      <c r="AD241" s="138"/>
      <c r="AE241" s="143"/>
      <c r="AG241" s="138"/>
      <c r="AH241" s="143"/>
      <c r="AJ241" s="138"/>
      <c r="AK241" s="143"/>
      <c r="AM241" s="138"/>
      <c r="AN241" s="143"/>
      <c r="AP241" s="138"/>
      <c r="AQ241" s="143"/>
    </row>
    <row r="242" spans="3:43" x14ac:dyDescent="0.25">
      <c r="C242" s="33"/>
      <c r="D242" s="33"/>
      <c r="E242" s="33"/>
      <c r="F242" s="138"/>
      <c r="G242" s="138"/>
      <c r="H242" s="34"/>
      <c r="I242" s="34"/>
      <c r="J242" s="34"/>
      <c r="K242" s="123"/>
      <c r="L242" s="138"/>
      <c r="M242" s="138"/>
      <c r="N242" s="34"/>
      <c r="O242" s="138"/>
      <c r="P242" s="143"/>
      <c r="Q242" s="123"/>
      <c r="R242" s="34"/>
      <c r="S242" s="34"/>
      <c r="T242" s="138"/>
      <c r="U242" s="143"/>
      <c r="V242" s="34"/>
      <c r="W242" s="138"/>
      <c r="X242" s="143"/>
      <c r="Y242" s="34"/>
      <c r="Z242" s="34"/>
      <c r="AA242" s="138"/>
      <c r="AB242" s="143"/>
      <c r="AD242" s="138"/>
      <c r="AE242" s="143"/>
      <c r="AG242" s="138"/>
      <c r="AH242" s="143"/>
      <c r="AJ242" s="138"/>
      <c r="AK242" s="143"/>
      <c r="AM242" s="138"/>
      <c r="AN242" s="143"/>
      <c r="AP242" s="138"/>
      <c r="AQ242" s="143"/>
    </row>
    <row r="243" spans="3:43" x14ac:dyDescent="0.25">
      <c r="C243" s="33"/>
      <c r="D243" s="33"/>
      <c r="E243" s="33"/>
      <c r="F243" s="138"/>
      <c r="G243" s="138"/>
      <c r="H243" s="34"/>
      <c r="I243" s="34"/>
      <c r="J243" s="34"/>
      <c r="K243" s="123"/>
      <c r="L243" s="138"/>
      <c r="M243" s="138"/>
      <c r="N243" s="34"/>
      <c r="O243" s="138"/>
      <c r="P243" s="143"/>
      <c r="Q243" s="123"/>
      <c r="R243" s="34"/>
      <c r="S243" s="34"/>
      <c r="T243" s="138"/>
      <c r="U243" s="143"/>
      <c r="V243" s="34"/>
      <c r="W243" s="138"/>
      <c r="X243" s="143"/>
      <c r="Y243" s="34"/>
      <c r="Z243" s="34"/>
      <c r="AA243" s="138"/>
      <c r="AB243" s="143"/>
      <c r="AD243" s="138"/>
      <c r="AE243" s="143"/>
      <c r="AG243" s="138"/>
      <c r="AH243" s="143"/>
      <c r="AJ243" s="138"/>
      <c r="AK243" s="143"/>
      <c r="AM243" s="138"/>
      <c r="AN243" s="143"/>
      <c r="AP243" s="138"/>
      <c r="AQ243" s="143"/>
    </row>
    <row r="244" spans="3:43" x14ac:dyDescent="0.25">
      <c r="C244" s="33"/>
      <c r="D244" s="33"/>
      <c r="E244" s="33"/>
      <c r="F244" s="138"/>
      <c r="G244" s="138"/>
      <c r="H244" s="34"/>
      <c r="I244" s="34"/>
      <c r="J244" s="34"/>
      <c r="K244" s="123"/>
      <c r="L244" s="138"/>
      <c r="M244" s="138"/>
      <c r="N244" s="34"/>
      <c r="O244" s="138"/>
      <c r="P244" s="143"/>
      <c r="Q244" s="123"/>
      <c r="R244" s="34"/>
      <c r="S244" s="34"/>
      <c r="T244" s="138"/>
      <c r="U244" s="143"/>
      <c r="V244" s="34"/>
      <c r="W244" s="138"/>
      <c r="X244" s="143"/>
      <c r="Y244" s="34"/>
      <c r="Z244" s="34"/>
      <c r="AA244" s="138"/>
      <c r="AB244" s="143"/>
      <c r="AD244" s="138"/>
      <c r="AE244" s="143"/>
      <c r="AG244" s="138"/>
      <c r="AH244" s="143"/>
      <c r="AJ244" s="138"/>
      <c r="AK244" s="143"/>
      <c r="AM244" s="138"/>
      <c r="AN244" s="143"/>
      <c r="AP244" s="138"/>
      <c r="AQ244" s="143"/>
    </row>
    <row r="245" spans="3:43" x14ac:dyDescent="0.25">
      <c r="C245" s="33"/>
      <c r="D245" s="33"/>
      <c r="E245" s="33"/>
      <c r="F245" s="138"/>
      <c r="G245" s="138"/>
      <c r="H245" s="34"/>
      <c r="I245" s="34"/>
      <c r="J245" s="34"/>
      <c r="K245" s="123"/>
      <c r="L245" s="138"/>
      <c r="M245" s="138"/>
      <c r="N245" s="34"/>
      <c r="O245" s="138"/>
      <c r="P245" s="143"/>
      <c r="Q245" s="123"/>
      <c r="R245" s="34"/>
      <c r="S245" s="34"/>
      <c r="T245" s="138"/>
      <c r="U245" s="143"/>
      <c r="V245" s="34"/>
      <c r="W245" s="138"/>
      <c r="X245" s="143"/>
      <c r="Y245" s="34"/>
      <c r="Z245" s="34"/>
      <c r="AA245" s="138"/>
      <c r="AB245" s="143"/>
      <c r="AD245" s="138"/>
      <c r="AE245" s="143"/>
      <c r="AG245" s="138"/>
      <c r="AH245" s="143"/>
      <c r="AJ245" s="138"/>
      <c r="AK245" s="143"/>
      <c r="AM245" s="138"/>
      <c r="AN245" s="143"/>
      <c r="AP245" s="138"/>
      <c r="AQ245" s="143"/>
    </row>
    <row r="246" spans="3:43" x14ac:dyDescent="0.25">
      <c r="C246" s="33"/>
      <c r="D246" s="33"/>
      <c r="E246" s="33"/>
      <c r="F246" s="138"/>
      <c r="G246" s="138"/>
      <c r="H246" s="34"/>
      <c r="I246" s="34"/>
      <c r="J246" s="34"/>
      <c r="K246" s="123"/>
      <c r="L246" s="138"/>
      <c r="M246" s="138"/>
      <c r="N246" s="34"/>
      <c r="O246" s="138"/>
      <c r="P246" s="143"/>
      <c r="Q246" s="123"/>
      <c r="R246" s="34"/>
      <c r="S246" s="34"/>
      <c r="T246" s="138"/>
      <c r="U246" s="143"/>
      <c r="V246" s="34"/>
      <c r="W246" s="138"/>
      <c r="X246" s="143"/>
      <c r="Y246" s="34"/>
      <c r="Z246" s="34"/>
      <c r="AA246" s="138"/>
      <c r="AB246" s="143"/>
      <c r="AD246" s="138"/>
      <c r="AE246" s="143"/>
      <c r="AG246" s="138"/>
      <c r="AH246" s="143"/>
      <c r="AJ246" s="138"/>
      <c r="AK246" s="143"/>
      <c r="AM246" s="138"/>
      <c r="AN246" s="143"/>
      <c r="AP246" s="138"/>
      <c r="AQ246" s="143"/>
    </row>
  </sheetData>
  <mergeCells count="11">
    <mergeCell ref="D40:K40"/>
    <mergeCell ref="S40:Z40"/>
    <mergeCell ref="AL40:AT40"/>
    <mergeCell ref="C2:AU2"/>
    <mergeCell ref="B4:C4"/>
    <mergeCell ref="D37:K37"/>
    <mergeCell ref="S37:Z37"/>
    <mergeCell ref="AL37:AT37"/>
    <mergeCell ref="D39:K39"/>
    <mergeCell ref="S39:Z39"/>
    <mergeCell ref="AL39:AT39"/>
  </mergeCells>
  <printOptions horizontalCentered="1"/>
  <pageMargins left="0" right="7.874015748031496E-2" top="0.78740157480314965" bottom="0.19685039370078741" header="0.55118110236220474" footer="0"/>
  <pageSetup paperSize="9" scale="47" orientation="landscape" r:id="rId1"/>
  <headerFooter differentOddEven="1">
    <oddFooter>&amp;R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L246"/>
  <sheetViews>
    <sheetView workbookViewId="0">
      <pane xSplit="4" ySplit="4" topLeftCell="E5" activePane="bottomRight" state="frozen"/>
      <selection pane="topRight" activeCell="D1" sqref="D1"/>
      <selection pane="bottomLeft" activeCell="A5" sqref="A5"/>
      <selection pane="bottomRight" activeCell="F1" sqref="F1:W1048576"/>
    </sheetView>
  </sheetViews>
  <sheetFormatPr baseColWidth="10" defaultRowHeight="12.75" x14ac:dyDescent="0.25"/>
  <cols>
    <col min="1" max="1" width="8" style="32" customWidth="1"/>
    <col min="2" max="2" width="5.7109375" style="32" hidden="1" customWidth="1"/>
    <col min="3" max="3" width="4" style="79" hidden="1" customWidth="1"/>
    <col min="4" max="4" width="41" style="79" customWidth="1"/>
    <col min="5" max="5" width="17.42578125" style="79" hidden="1" customWidth="1"/>
    <col min="6" max="14" width="12.85546875" style="32" hidden="1" customWidth="1"/>
    <col min="15" max="15" width="12.85546875" style="125" hidden="1" customWidth="1"/>
    <col min="16" max="17" width="12.85546875" style="32" hidden="1" customWidth="1"/>
    <col min="18" max="18" width="14.140625" style="32" hidden="1" customWidth="1"/>
    <col min="19" max="19" width="5.7109375" style="32" hidden="1" customWidth="1"/>
    <col min="20" max="20" width="11.28515625" style="125" hidden="1" customWidth="1"/>
    <col min="21" max="21" width="13.85546875" style="32" hidden="1" customWidth="1"/>
    <col min="22" max="22" width="5.7109375" style="32" hidden="1" customWidth="1"/>
    <col min="23" max="23" width="11.28515625" style="125" hidden="1" customWidth="1"/>
    <col min="24" max="24" width="29.28515625" style="125" customWidth="1"/>
    <col min="25" max="25" width="19.140625" style="32" customWidth="1"/>
    <col min="26" max="26" width="15.7109375" style="32" bestFit="1" customWidth="1"/>
    <col min="27" max="27" width="5.7109375" style="32" hidden="1" customWidth="1"/>
    <col min="28" max="28" width="11.28515625" style="125" hidden="1" customWidth="1"/>
    <col min="29" max="29" width="13" style="32" hidden="1" customWidth="1"/>
    <col min="30" max="30" width="5.7109375" style="32" hidden="1" customWidth="1"/>
    <col min="31" max="31" width="11.28515625" style="125" hidden="1" customWidth="1"/>
    <col min="32" max="32" width="16.5703125" style="118" hidden="1" customWidth="1"/>
    <col min="33" max="33" width="5.7109375" style="32" hidden="1" customWidth="1"/>
    <col min="34" max="34" width="11.28515625" style="125" hidden="1" customWidth="1"/>
    <col min="35" max="35" width="13.85546875" style="32" hidden="1" customWidth="1"/>
    <col min="36" max="36" width="5.7109375" style="32" hidden="1" customWidth="1"/>
    <col min="37" max="37" width="11.28515625" style="125" hidden="1" customWidth="1"/>
    <col min="38" max="38" width="13" style="118" hidden="1" customWidth="1"/>
    <col min="39" max="39" width="5.7109375" style="32" hidden="1" customWidth="1"/>
    <col min="40" max="40" width="11.28515625" style="125" hidden="1" customWidth="1"/>
    <col min="41" max="41" width="14.85546875" style="32" hidden="1" customWidth="1"/>
    <col min="42" max="42" width="5.7109375" style="32" hidden="1" customWidth="1"/>
    <col min="43" max="43" width="11.28515625" style="125" hidden="1" customWidth="1"/>
    <col min="44" max="44" width="13.85546875" style="32" customWidth="1"/>
    <col min="45" max="45" width="15.42578125" style="32" bestFit="1" customWidth="1"/>
    <col min="46" max="46" width="16.85546875" style="32" customWidth="1"/>
    <col min="47" max="47" width="46.28515625" style="32" customWidth="1"/>
    <col min="48" max="48" width="11.28515625" style="32" customWidth="1"/>
    <col min="49" max="60" width="11.42578125" style="32" hidden="1" customWidth="1"/>
    <col min="61" max="61" width="10" style="32" hidden="1" customWidth="1"/>
    <col min="62" max="62" width="15.85546875" style="32" hidden="1" customWidth="1"/>
    <col min="63" max="63" width="0" style="32" hidden="1" customWidth="1"/>
    <col min="64" max="64" width="12.85546875" style="32" hidden="1" customWidth="1"/>
    <col min="65" max="65" width="0" style="32" hidden="1" customWidth="1"/>
    <col min="66" max="255" width="11.42578125" style="32"/>
    <col min="256" max="256" width="8" style="32" customWidth="1"/>
    <col min="257" max="258" width="0" style="32" hidden="1" customWidth="1"/>
    <col min="259" max="259" width="41" style="32" customWidth="1"/>
    <col min="260" max="280" width="0" style="32" hidden="1" customWidth="1"/>
    <col min="281" max="281" width="19.140625" style="32" customWidth="1"/>
    <col min="282" max="282" width="15.7109375" style="32" bestFit="1" customWidth="1"/>
    <col min="283" max="299" width="0" style="32" hidden="1" customWidth="1"/>
    <col min="300" max="300" width="13.85546875" style="32" customWidth="1"/>
    <col min="301" max="301" width="15.42578125" style="32" bestFit="1" customWidth="1"/>
    <col min="302" max="302" width="14" style="32" customWidth="1"/>
    <col min="303" max="303" width="46.28515625" style="32" customWidth="1"/>
    <col min="304" max="304" width="11.28515625" style="32" customWidth="1"/>
    <col min="305" max="321" width="0" style="32" hidden="1" customWidth="1"/>
    <col min="322" max="511" width="11.42578125" style="32"/>
    <col min="512" max="512" width="8" style="32" customWidth="1"/>
    <col min="513" max="514" width="0" style="32" hidden="1" customWidth="1"/>
    <col min="515" max="515" width="41" style="32" customWidth="1"/>
    <col min="516" max="536" width="0" style="32" hidden="1" customWidth="1"/>
    <col min="537" max="537" width="19.140625" style="32" customWidth="1"/>
    <col min="538" max="538" width="15.7109375" style="32" bestFit="1" customWidth="1"/>
    <col min="539" max="555" width="0" style="32" hidden="1" customWidth="1"/>
    <col min="556" max="556" width="13.85546875" style="32" customWidth="1"/>
    <col min="557" max="557" width="15.42578125" style="32" bestFit="1" customWidth="1"/>
    <col min="558" max="558" width="14" style="32" customWidth="1"/>
    <col min="559" max="559" width="46.28515625" style="32" customWidth="1"/>
    <col min="560" max="560" width="11.28515625" style="32" customWidth="1"/>
    <col min="561" max="577" width="0" style="32" hidden="1" customWidth="1"/>
    <col min="578" max="767" width="11.42578125" style="32"/>
    <col min="768" max="768" width="8" style="32" customWidth="1"/>
    <col min="769" max="770" width="0" style="32" hidden="1" customWidth="1"/>
    <col min="771" max="771" width="41" style="32" customWidth="1"/>
    <col min="772" max="792" width="0" style="32" hidden="1" customWidth="1"/>
    <col min="793" max="793" width="19.140625" style="32" customWidth="1"/>
    <col min="794" max="794" width="15.7109375" style="32" bestFit="1" customWidth="1"/>
    <col min="795" max="811" width="0" style="32" hidden="1" customWidth="1"/>
    <col min="812" max="812" width="13.85546875" style="32" customWidth="1"/>
    <col min="813" max="813" width="15.42578125" style="32" bestFit="1" customWidth="1"/>
    <col min="814" max="814" width="14" style="32" customWidth="1"/>
    <col min="815" max="815" width="46.28515625" style="32" customWidth="1"/>
    <col min="816" max="816" width="11.28515625" style="32" customWidth="1"/>
    <col min="817" max="833" width="0" style="32" hidden="1" customWidth="1"/>
    <col min="834" max="1023" width="11.42578125" style="32"/>
    <col min="1024" max="1024" width="8" style="32" customWidth="1"/>
    <col min="1025" max="1026" width="0" style="32" hidden="1" customWidth="1"/>
    <col min="1027" max="1027" width="41" style="32" customWidth="1"/>
    <col min="1028" max="1048" width="0" style="32" hidden="1" customWidth="1"/>
    <col min="1049" max="1049" width="19.140625" style="32" customWidth="1"/>
    <col min="1050" max="1050" width="15.7109375" style="32" bestFit="1" customWidth="1"/>
    <col min="1051" max="1067" width="0" style="32" hidden="1" customWidth="1"/>
    <col min="1068" max="1068" width="13.85546875" style="32" customWidth="1"/>
    <col min="1069" max="1069" width="15.42578125" style="32" bestFit="1" customWidth="1"/>
    <col min="1070" max="1070" width="14" style="32" customWidth="1"/>
    <col min="1071" max="1071" width="46.28515625" style="32" customWidth="1"/>
    <col min="1072" max="1072" width="11.28515625" style="32" customWidth="1"/>
    <col min="1073" max="1089" width="0" style="32" hidden="1" customWidth="1"/>
    <col min="1090" max="1279" width="11.42578125" style="32"/>
    <col min="1280" max="1280" width="8" style="32" customWidth="1"/>
    <col min="1281" max="1282" width="0" style="32" hidden="1" customWidth="1"/>
    <col min="1283" max="1283" width="41" style="32" customWidth="1"/>
    <col min="1284" max="1304" width="0" style="32" hidden="1" customWidth="1"/>
    <col min="1305" max="1305" width="19.140625" style="32" customWidth="1"/>
    <col min="1306" max="1306" width="15.7109375" style="32" bestFit="1" customWidth="1"/>
    <col min="1307" max="1323" width="0" style="32" hidden="1" customWidth="1"/>
    <col min="1324" max="1324" width="13.85546875" style="32" customWidth="1"/>
    <col min="1325" max="1325" width="15.42578125" style="32" bestFit="1" customWidth="1"/>
    <col min="1326" max="1326" width="14" style="32" customWidth="1"/>
    <col min="1327" max="1327" width="46.28515625" style="32" customWidth="1"/>
    <col min="1328" max="1328" width="11.28515625" style="32" customWidth="1"/>
    <col min="1329" max="1345" width="0" style="32" hidden="1" customWidth="1"/>
    <col min="1346" max="1535" width="11.42578125" style="32"/>
    <col min="1536" max="1536" width="8" style="32" customWidth="1"/>
    <col min="1537" max="1538" width="0" style="32" hidden="1" customWidth="1"/>
    <col min="1539" max="1539" width="41" style="32" customWidth="1"/>
    <col min="1540" max="1560" width="0" style="32" hidden="1" customWidth="1"/>
    <col min="1561" max="1561" width="19.140625" style="32" customWidth="1"/>
    <col min="1562" max="1562" width="15.7109375" style="32" bestFit="1" customWidth="1"/>
    <col min="1563" max="1579" width="0" style="32" hidden="1" customWidth="1"/>
    <col min="1580" max="1580" width="13.85546875" style="32" customWidth="1"/>
    <col min="1581" max="1581" width="15.42578125" style="32" bestFit="1" customWidth="1"/>
    <col min="1582" max="1582" width="14" style="32" customWidth="1"/>
    <col min="1583" max="1583" width="46.28515625" style="32" customWidth="1"/>
    <col min="1584" max="1584" width="11.28515625" style="32" customWidth="1"/>
    <col min="1585" max="1601" width="0" style="32" hidden="1" customWidth="1"/>
    <col min="1602" max="1791" width="11.42578125" style="32"/>
    <col min="1792" max="1792" width="8" style="32" customWidth="1"/>
    <col min="1793" max="1794" width="0" style="32" hidden="1" customWidth="1"/>
    <col min="1795" max="1795" width="41" style="32" customWidth="1"/>
    <col min="1796" max="1816" width="0" style="32" hidden="1" customWidth="1"/>
    <col min="1817" max="1817" width="19.140625" style="32" customWidth="1"/>
    <col min="1818" max="1818" width="15.7109375" style="32" bestFit="1" customWidth="1"/>
    <col min="1819" max="1835" width="0" style="32" hidden="1" customWidth="1"/>
    <col min="1836" max="1836" width="13.85546875" style="32" customWidth="1"/>
    <col min="1837" max="1837" width="15.42578125" style="32" bestFit="1" customWidth="1"/>
    <col min="1838" max="1838" width="14" style="32" customWidth="1"/>
    <col min="1839" max="1839" width="46.28515625" style="32" customWidth="1"/>
    <col min="1840" max="1840" width="11.28515625" style="32" customWidth="1"/>
    <col min="1841" max="1857" width="0" style="32" hidden="1" customWidth="1"/>
    <col min="1858" max="2047" width="11.42578125" style="32"/>
    <col min="2048" max="2048" width="8" style="32" customWidth="1"/>
    <col min="2049" max="2050" width="0" style="32" hidden="1" customWidth="1"/>
    <col min="2051" max="2051" width="41" style="32" customWidth="1"/>
    <col min="2052" max="2072" width="0" style="32" hidden="1" customWidth="1"/>
    <col min="2073" max="2073" width="19.140625" style="32" customWidth="1"/>
    <col min="2074" max="2074" width="15.7109375" style="32" bestFit="1" customWidth="1"/>
    <col min="2075" max="2091" width="0" style="32" hidden="1" customWidth="1"/>
    <col min="2092" max="2092" width="13.85546875" style="32" customWidth="1"/>
    <col min="2093" max="2093" width="15.42578125" style="32" bestFit="1" customWidth="1"/>
    <col min="2094" max="2094" width="14" style="32" customWidth="1"/>
    <col min="2095" max="2095" width="46.28515625" style="32" customWidth="1"/>
    <col min="2096" max="2096" width="11.28515625" style="32" customWidth="1"/>
    <col min="2097" max="2113" width="0" style="32" hidden="1" customWidth="1"/>
    <col min="2114" max="2303" width="11.42578125" style="32"/>
    <col min="2304" max="2304" width="8" style="32" customWidth="1"/>
    <col min="2305" max="2306" width="0" style="32" hidden="1" customWidth="1"/>
    <col min="2307" max="2307" width="41" style="32" customWidth="1"/>
    <col min="2308" max="2328" width="0" style="32" hidden="1" customWidth="1"/>
    <col min="2329" max="2329" width="19.140625" style="32" customWidth="1"/>
    <col min="2330" max="2330" width="15.7109375" style="32" bestFit="1" customWidth="1"/>
    <col min="2331" max="2347" width="0" style="32" hidden="1" customWidth="1"/>
    <col min="2348" max="2348" width="13.85546875" style="32" customWidth="1"/>
    <col min="2349" max="2349" width="15.42578125" style="32" bestFit="1" customWidth="1"/>
    <col min="2350" max="2350" width="14" style="32" customWidth="1"/>
    <col min="2351" max="2351" width="46.28515625" style="32" customWidth="1"/>
    <col min="2352" max="2352" width="11.28515625" style="32" customWidth="1"/>
    <col min="2353" max="2369" width="0" style="32" hidden="1" customWidth="1"/>
    <col min="2370" max="2559" width="11.42578125" style="32"/>
    <col min="2560" max="2560" width="8" style="32" customWidth="1"/>
    <col min="2561" max="2562" width="0" style="32" hidden="1" customWidth="1"/>
    <col min="2563" max="2563" width="41" style="32" customWidth="1"/>
    <col min="2564" max="2584" width="0" style="32" hidden="1" customWidth="1"/>
    <col min="2585" max="2585" width="19.140625" style="32" customWidth="1"/>
    <col min="2586" max="2586" width="15.7109375" style="32" bestFit="1" customWidth="1"/>
    <col min="2587" max="2603" width="0" style="32" hidden="1" customWidth="1"/>
    <col min="2604" max="2604" width="13.85546875" style="32" customWidth="1"/>
    <col min="2605" max="2605" width="15.42578125" style="32" bestFit="1" customWidth="1"/>
    <col min="2606" max="2606" width="14" style="32" customWidth="1"/>
    <col min="2607" max="2607" width="46.28515625" style="32" customWidth="1"/>
    <col min="2608" max="2608" width="11.28515625" style="32" customWidth="1"/>
    <col min="2609" max="2625" width="0" style="32" hidden="1" customWidth="1"/>
    <col min="2626" max="2815" width="11.42578125" style="32"/>
    <col min="2816" max="2816" width="8" style="32" customWidth="1"/>
    <col min="2817" max="2818" width="0" style="32" hidden="1" customWidth="1"/>
    <col min="2819" max="2819" width="41" style="32" customWidth="1"/>
    <col min="2820" max="2840" width="0" style="32" hidden="1" customWidth="1"/>
    <col min="2841" max="2841" width="19.140625" style="32" customWidth="1"/>
    <col min="2842" max="2842" width="15.7109375" style="32" bestFit="1" customWidth="1"/>
    <col min="2843" max="2859" width="0" style="32" hidden="1" customWidth="1"/>
    <col min="2860" max="2860" width="13.85546875" style="32" customWidth="1"/>
    <col min="2861" max="2861" width="15.42578125" style="32" bestFit="1" customWidth="1"/>
    <col min="2862" max="2862" width="14" style="32" customWidth="1"/>
    <col min="2863" max="2863" width="46.28515625" style="32" customWidth="1"/>
    <col min="2864" max="2864" width="11.28515625" style="32" customWidth="1"/>
    <col min="2865" max="2881" width="0" style="32" hidden="1" customWidth="1"/>
    <col min="2882" max="3071" width="11.42578125" style="32"/>
    <col min="3072" max="3072" width="8" style="32" customWidth="1"/>
    <col min="3073" max="3074" width="0" style="32" hidden="1" customWidth="1"/>
    <col min="3075" max="3075" width="41" style="32" customWidth="1"/>
    <col min="3076" max="3096" width="0" style="32" hidden="1" customWidth="1"/>
    <col min="3097" max="3097" width="19.140625" style="32" customWidth="1"/>
    <col min="3098" max="3098" width="15.7109375" style="32" bestFit="1" customWidth="1"/>
    <col min="3099" max="3115" width="0" style="32" hidden="1" customWidth="1"/>
    <col min="3116" max="3116" width="13.85546875" style="32" customWidth="1"/>
    <col min="3117" max="3117" width="15.42578125" style="32" bestFit="1" customWidth="1"/>
    <col min="3118" max="3118" width="14" style="32" customWidth="1"/>
    <col min="3119" max="3119" width="46.28515625" style="32" customWidth="1"/>
    <col min="3120" max="3120" width="11.28515625" style="32" customWidth="1"/>
    <col min="3121" max="3137" width="0" style="32" hidden="1" customWidth="1"/>
    <col min="3138" max="3327" width="11.42578125" style="32"/>
    <col min="3328" max="3328" width="8" style="32" customWidth="1"/>
    <col min="3329" max="3330" width="0" style="32" hidden="1" customWidth="1"/>
    <col min="3331" max="3331" width="41" style="32" customWidth="1"/>
    <col min="3332" max="3352" width="0" style="32" hidden="1" customWidth="1"/>
    <col min="3353" max="3353" width="19.140625" style="32" customWidth="1"/>
    <col min="3354" max="3354" width="15.7109375" style="32" bestFit="1" customWidth="1"/>
    <col min="3355" max="3371" width="0" style="32" hidden="1" customWidth="1"/>
    <col min="3372" max="3372" width="13.85546875" style="32" customWidth="1"/>
    <col min="3373" max="3373" width="15.42578125" style="32" bestFit="1" customWidth="1"/>
    <col min="3374" max="3374" width="14" style="32" customWidth="1"/>
    <col min="3375" max="3375" width="46.28515625" style="32" customWidth="1"/>
    <col min="3376" max="3376" width="11.28515625" style="32" customWidth="1"/>
    <col min="3377" max="3393" width="0" style="32" hidden="1" customWidth="1"/>
    <col min="3394" max="3583" width="11.42578125" style="32"/>
    <col min="3584" max="3584" width="8" style="32" customWidth="1"/>
    <col min="3585" max="3586" width="0" style="32" hidden="1" customWidth="1"/>
    <col min="3587" max="3587" width="41" style="32" customWidth="1"/>
    <col min="3588" max="3608" width="0" style="32" hidden="1" customWidth="1"/>
    <col min="3609" max="3609" width="19.140625" style="32" customWidth="1"/>
    <col min="3610" max="3610" width="15.7109375" style="32" bestFit="1" customWidth="1"/>
    <col min="3611" max="3627" width="0" style="32" hidden="1" customWidth="1"/>
    <col min="3628" max="3628" width="13.85546875" style="32" customWidth="1"/>
    <col min="3629" max="3629" width="15.42578125" style="32" bestFit="1" customWidth="1"/>
    <col min="3630" max="3630" width="14" style="32" customWidth="1"/>
    <col min="3631" max="3631" width="46.28515625" style="32" customWidth="1"/>
    <col min="3632" max="3632" width="11.28515625" style="32" customWidth="1"/>
    <col min="3633" max="3649" width="0" style="32" hidden="1" customWidth="1"/>
    <col min="3650" max="3839" width="11.42578125" style="32"/>
    <col min="3840" max="3840" width="8" style="32" customWidth="1"/>
    <col min="3841" max="3842" width="0" style="32" hidden="1" customWidth="1"/>
    <col min="3843" max="3843" width="41" style="32" customWidth="1"/>
    <col min="3844" max="3864" width="0" style="32" hidden="1" customWidth="1"/>
    <col min="3865" max="3865" width="19.140625" style="32" customWidth="1"/>
    <col min="3866" max="3866" width="15.7109375" style="32" bestFit="1" customWidth="1"/>
    <col min="3867" max="3883" width="0" style="32" hidden="1" customWidth="1"/>
    <col min="3884" max="3884" width="13.85546875" style="32" customWidth="1"/>
    <col min="3885" max="3885" width="15.42578125" style="32" bestFit="1" customWidth="1"/>
    <col min="3886" max="3886" width="14" style="32" customWidth="1"/>
    <col min="3887" max="3887" width="46.28515625" style="32" customWidth="1"/>
    <col min="3888" max="3888" width="11.28515625" style="32" customWidth="1"/>
    <col min="3889" max="3905" width="0" style="32" hidden="1" customWidth="1"/>
    <col min="3906" max="4095" width="11.42578125" style="32"/>
    <col min="4096" max="4096" width="8" style="32" customWidth="1"/>
    <col min="4097" max="4098" width="0" style="32" hidden="1" customWidth="1"/>
    <col min="4099" max="4099" width="41" style="32" customWidth="1"/>
    <col min="4100" max="4120" width="0" style="32" hidden="1" customWidth="1"/>
    <col min="4121" max="4121" width="19.140625" style="32" customWidth="1"/>
    <col min="4122" max="4122" width="15.7109375" style="32" bestFit="1" customWidth="1"/>
    <col min="4123" max="4139" width="0" style="32" hidden="1" customWidth="1"/>
    <col min="4140" max="4140" width="13.85546875" style="32" customWidth="1"/>
    <col min="4141" max="4141" width="15.42578125" style="32" bestFit="1" customWidth="1"/>
    <col min="4142" max="4142" width="14" style="32" customWidth="1"/>
    <col min="4143" max="4143" width="46.28515625" style="32" customWidth="1"/>
    <col min="4144" max="4144" width="11.28515625" style="32" customWidth="1"/>
    <col min="4145" max="4161" width="0" style="32" hidden="1" customWidth="1"/>
    <col min="4162" max="4351" width="11.42578125" style="32"/>
    <col min="4352" max="4352" width="8" style="32" customWidth="1"/>
    <col min="4353" max="4354" width="0" style="32" hidden="1" customWidth="1"/>
    <col min="4355" max="4355" width="41" style="32" customWidth="1"/>
    <col min="4356" max="4376" width="0" style="32" hidden="1" customWidth="1"/>
    <col min="4377" max="4377" width="19.140625" style="32" customWidth="1"/>
    <col min="4378" max="4378" width="15.7109375" style="32" bestFit="1" customWidth="1"/>
    <col min="4379" max="4395" width="0" style="32" hidden="1" customWidth="1"/>
    <col min="4396" max="4396" width="13.85546875" style="32" customWidth="1"/>
    <col min="4397" max="4397" width="15.42578125" style="32" bestFit="1" customWidth="1"/>
    <col min="4398" max="4398" width="14" style="32" customWidth="1"/>
    <col min="4399" max="4399" width="46.28515625" style="32" customWidth="1"/>
    <col min="4400" max="4400" width="11.28515625" style="32" customWidth="1"/>
    <col min="4401" max="4417" width="0" style="32" hidden="1" customWidth="1"/>
    <col min="4418" max="4607" width="11.42578125" style="32"/>
    <col min="4608" max="4608" width="8" style="32" customWidth="1"/>
    <col min="4609" max="4610" width="0" style="32" hidden="1" customWidth="1"/>
    <col min="4611" max="4611" width="41" style="32" customWidth="1"/>
    <col min="4612" max="4632" width="0" style="32" hidden="1" customWidth="1"/>
    <col min="4633" max="4633" width="19.140625" style="32" customWidth="1"/>
    <col min="4634" max="4634" width="15.7109375" style="32" bestFit="1" customWidth="1"/>
    <col min="4635" max="4651" width="0" style="32" hidden="1" customWidth="1"/>
    <col min="4652" max="4652" width="13.85546875" style="32" customWidth="1"/>
    <col min="4653" max="4653" width="15.42578125" style="32" bestFit="1" customWidth="1"/>
    <col min="4654" max="4654" width="14" style="32" customWidth="1"/>
    <col min="4655" max="4655" width="46.28515625" style="32" customWidth="1"/>
    <col min="4656" max="4656" width="11.28515625" style="32" customWidth="1"/>
    <col min="4657" max="4673" width="0" style="32" hidden="1" customWidth="1"/>
    <col min="4674" max="4863" width="11.42578125" style="32"/>
    <col min="4864" max="4864" width="8" style="32" customWidth="1"/>
    <col min="4865" max="4866" width="0" style="32" hidden="1" customWidth="1"/>
    <col min="4867" max="4867" width="41" style="32" customWidth="1"/>
    <col min="4868" max="4888" width="0" style="32" hidden="1" customWidth="1"/>
    <col min="4889" max="4889" width="19.140625" style="32" customWidth="1"/>
    <col min="4890" max="4890" width="15.7109375" style="32" bestFit="1" customWidth="1"/>
    <col min="4891" max="4907" width="0" style="32" hidden="1" customWidth="1"/>
    <col min="4908" max="4908" width="13.85546875" style="32" customWidth="1"/>
    <col min="4909" max="4909" width="15.42578125" style="32" bestFit="1" customWidth="1"/>
    <col min="4910" max="4910" width="14" style="32" customWidth="1"/>
    <col min="4911" max="4911" width="46.28515625" style="32" customWidth="1"/>
    <col min="4912" max="4912" width="11.28515625" style="32" customWidth="1"/>
    <col min="4913" max="4929" width="0" style="32" hidden="1" customWidth="1"/>
    <col min="4930" max="5119" width="11.42578125" style="32"/>
    <col min="5120" max="5120" width="8" style="32" customWidth="1"/>
    <col min="5121" max="5122" width="0" style="32" hidden="1" customWidth="1"/>
    <col min="5123" max="5123" width="41" style="32" customWidth="1"/>
    <col min="5124" max="5144" width="0" style="32" hidden="1" customWidth="1"/>
    <col min="5145" max="5145" width="19.140625" style="32" customWidth="1"/>
    <col min="5146" max="5146" width="15.7109375" style="32" bestFit="1" customWidth="1"/>
    <col min="5147" max="5163" width="0" style="32" hidden="1" customWidth="1"/>
    <col min="5164" max="5164" width="13.85546875" style="32" customWidth="1"/>
    <col min="5165" max="5165" width="15.42578125" style="32" bestFit="1" customWidth="1"/>
    <col min="5166" max="5166" width="14" style="32" customWidth="1"/>
    <col min="5167" max="5167" width="46.28515625" style="32" customWidth="1"/>
    <col min="5168" max="5168" width="11.28515625" style="32" customWidth="1"/>
    <col min="5169" max="5185" width="0" style="32" hidden="1" customWidth="1"/>
    <col min="5186" max="5375" width="11.42578125" style="32"/>
    <col min="5376" max="5376" width="8" style="32" customWidth="1"/>
    <col min="5377" max="5378" width="0" style="32" hidden="1" customWidth="1"/>
    <col min="5379" max="5379" width="41" style="32" customWidth="1"/>
    <col min="5380" max="5400" width="0" style="32" hidden="1" customWidth="1"/>
    <col min="5401" max="5401" width="19.140625" style="32" customWidth="1"/>
    <col min="5402" max="5402" width="15.7109375" style="32" bestFit="1" customWidth="1"/>
    <col min="5403" max="5419" width="0" style="32" hidden="1" customWidth="1"/>
    <col min="5420" max="5420" width="13.85546875" style="32" customWidth="1"/>
    <col min="5421" max="5421" width="15.42578125" style="32" bestFit="1" customWidth="1"/>
    <col min="5422" max="5422" width="14" style="32" customWidth="1"/>
    <col min="5423" max="5423" width="46.28515625" style="32" customWidth="1"/>
    <col min="5424" max="5424" width="11.28515625" style="32" customWidth="1"/>
    <col min="5425" max="5441" width="0" style="32" hidden="1" customWidth="1"/>
    <col min="5442" max="5631" width="11.42578125" style="32"/>
    <col min="5632" max="5632" width="8" style="32" customWidth="1"/>
    <col min="5633" max="5634" width="0" style="32" hidden="1" customWidth="1"/>
    <col min="5635" max="5635" width="41" style="32" customWidth="1"/>
    <col min="5636" max="5656" width="0" style="32" hidden="1" customWidth="1"/>
    <col min="5657" max="5657" width="19.140625" style="32" customWidth="1"/>
    <col min="5658" max="5658" width="15.7109375" style="32" bestFit="1" customWidth="1"/>
    <col min="5659" max="5675" width="0" style="32" hidden="1" customWidth="1"/>
    <col min="5676" max="5676" width="13.85546875" style="32" customWidth="1"/>
    <col min="5677" max="5677" width="15.42578125" style="32" bestFit="1" customWidth="1"/>
    <col min="5678" max="5678" width="14" style="32" customWidth="1"/>
    <col min="5679" max="5679" width="46.28515625" style="32" customWidth="1"/>
    <col min="5680" max="5680" width="11.28515625" style="32" customWidth="1"/>
    <col min="5681" max="5697" width="0" style="32" hidden="1" customWidth="1"/>
    <col min="5698" max="5887" width="11.42578125" style="32"/>
    <col min="5888" max="5888" width="8" style="32" customWidth="1"/>
    <col min="5889" max="5890" width="0" style="32" hidden="1" customWidth="1"/>
    <col min="5891" max="5891" width="41" style="32" customWidth="1"/>
    <col min="5892" max="5912" width="0" style="32" hidden="1" customWidth="1"/>
    <col min="5913" max="5913" width="19.140625" style="32" customWidth="1"/>
    <col min="5914" max="5914" width="15.7109375" style="32" bestFit="1" customWidth="1"/>
    <col min="5915" max="5931" width="0" style="32" hidden="1" customWidth="1"/>
    <col min="5932" max="5932" width="13.85546875" style="32" customWidth="1"/>
    <col min="5933" max="5933" width="15.42578125" style="32" bestFit="1" customWidth="1"/>
    <col min="5934" max="5934" width="14" style="32" customWidth="1"/>
    <col min="5935" max="5935" width="46.28515625" style="32" customWidth="1"/>
    <col min="5936" max="5936" width="11.28515625" style="32" customWidth="1"/>
    <col min="5937" max="5953" width="0" style="32" hidden="1" customWidth="1"/>
    <col min="5954" max="6143" width="11.42578125" style="32"/>
    <col min="6144" max="6144" width="8" style="32" customWidth="1"/>
    <col min="6145" max="6146" width="0" style="32" hidden="1" customWidth="1"/>
    <col min="6147" max="6147" width="41" style="32" customWidth="1"/>
    <col min="6148" max="6168" width="0" style="32" hidden="1" customWidth="1"/>
    <col min="6169" max="6169" width="19.140625" style="32" customWidth="1"/>
    <col min="6170" max="6170" width="15.7109375" style="32" bestFit="1" customWidth="1"/>
    <col min="6171" max="6187" width="0" style="32" hidden="1" customWidth="1"/>
    <col min="6188" max="6188" width="13.85546875" style="32" customWidth="1"/>
    <col min="6189" max="6189" width="15.42578125" style="32" bestFit="1" customWidth="1"/>
    <col min="6190" max="6190" width="14" style="32" customWidth="1"/>
    <col min="6191" max="6191" width="46.28515625" style="32" customWidth="1"/>
    <col min="6192" max="6192" width="11.28515625" style="32" customWidth="1"/>
    <col min="6193" max="6209" width="0" style="32" hidden="1" customWidth="1"/>
    <col min="6210" max="6399" width="11.42578125" style="32"/>
    <col min="6400" max="6400" width="8" style="32" customWidth="1"/>
    <col min="6401" max="6402" width="0" style="32" hidden="1" customWidth="1"/>
    <col min="6403" max="6403" width="41" style="32" customWidth="1"/>
    <col min="6404" max="6424" width="0" style="32" hidden="1" customWidth="1"/>
    <col min="6425" max="6425" width="19.140625" style="32" customWidth="1"/>
    <col min="6426" max="6426" width="15.7109375" style="32" bestFit="1" customWidth="1"/>
    <col min="6427" max="6443" width="0" style="32" hidden="1" customWidth="1"/>
    <col min="6444" max="6444" width="13.85546875" style="32" customWidth="1"/>
    <col min="6445" max="6445" width="15.42578125" style="32" bestFit="1" customWidth="1"/>
    <col min="6446" max="6446" width="14" style="32" customWidth="1"/>
    <col min="6447" max="6447" width="46.28515625" style="32" customWidth="1"/>
    <col min="6448" max="6448" width="11.28515625" style="32" customWidth="1"/>
    <col min="6449" max="6465" width="0" style="32" hidden="1" customWidth="1"/>
    <col min="6466" max="6655" width="11.42578125" style="32"/>
    <col min="6656" max="6656" width="8" style="32" customWidth="1"/>
    <col min="6657" max="6658" width="0" style="32" hidden="1" customWidth="1"/>
    <col min="6659" max="6659" width="41" style="32" customWidth="1"/>
    <col min="6660" max="6680" width="0" style="32" hidden="1" customWidth="1"/>
    <col min="6681" max="6681" width="19.140625" style="32" customWidth="1"/>
    <col min="6682" max="6682" width="15.7109375" style="32" bestFit="1" customWidth="1"/>
    <col min="6683" max="6699" width="0" style="32" hidden="1" customWidth="1"/>
    <col min="6700" max="6700" width="13.85546875" style="32" customWidth="1"/>
    <col min="6701" max="6701" width="15.42578125" style="32" bestFit="1" customWidth="1"/>
    <col min="6702" max="6702" width="14" style="32" customWidth="1"/>
    <col min="6703" max="6703" width="46.28515625" style="32" customWidth="1"/>
    <col min="6704" max="6704" width="11.28515625" style="32" customWidth="1"/>
    <col min="6705" max="6721" width="0" style="32" hidden="1" customWidth="1"/>
    <col min="6722" max="6911" width="11.42578125" style="32"/>
    <col min="6912" max="6912" width="8" style="32" customWidth="1"/>
    <col min="6913" max="6914" width="0" style="32" hidden="1" customWidth="1"/>
    <col min="6915" max="6915" width="41" style="32" customWidth="1"/>
    <col min="6916" max="6936" width="0" style="32" hidden="1" customWidth="1"/>
    <col min="6937" max="6937" width="19.140625" style="32" customWidth="1"/>
    <col min="6938" max="6938" width="15.7109375" style="32" bestFit="1" customWidth="1"/>
    <col min="6939" max="6955" width="0" style="32" hidden="1" customWidth="1"/>
    <col min="6956" max="6956" width="13.85546875" style="32" customWidth="1"/>
    <col min="6957" max="6957" width="15.42578125" style="32" bestFit="1" customWidth="1"/>
    <col min="6958" max="6958" width="14" style="32" customWidth="1"/>
    <col min="6959" max="6959" width="46.28515625" style="32" customWidth="1"/>
    <col min="6960" max="6960" width="11.28515625" style="32" customWidth="1"/>
    <col min="6961" max="6977" width="0" style="32" hidden="1" customWidth="1"/>
    <col min="6978" max="7167" width="11.42578125" style="32"/>
    <col min="7168" max="7168" width="8" style="32" customWidth="1"/>
    <col min="7169" max="7170" width="0" style="32" hidden="1" customWidth="1"/>
    <col min="7171" max="7171" width="41" style="32" customWidth="1"/>
    <col min="7172" max="7192" width="0" style="32" hidden="1" customWidth="1"/>
    <col min="7193" max="7193" width="19.140625" style="32" customWidth="1"/>
    <col min="7194" max="7194" width="15.7109375" style="32" bestFit="1" customWidth="1"/>
    <col min="7195" max="7211" width="0" style="32" hidden="1" customWidth="1"/>
    <col min="7212" max="7212" width="13.85546875" style="32" customWidth="1"/>
    <col min="7213" max="7213" width="15.42578125" style="32" bestFit="1" customWidth="1"/>
    <col min="7214" max="7214" width="14" style="32" customWidth="1"/>
    <col min="7215" max="7215" width="46.28515625" style="32" customWidth="1"/>
    <col min="7216" max="7216" width="11.28515625" style="32" customWidth="1"/>
    <col min="7217" max="7233" width="0" style="32" hidden="1" customWidth="1"/>
    <col min="7234" max="7423" width="11.42578125" style="32"/>
    <col min="7424" max="7424" width="8" style="32" customWidth="1"/>
    <col min="7425" max="7426" width="0" style="32" hidden="1" customWidth="1"/>
    <col min="7427" max="7427" width="41" style="32" customWidth="1"/>
    <col min="7428" max="7448" width="0" style="32" hidden="1" customWidth="1"/>
    <col min="7449" max="7449" width="19.140625" style="32" customWidth="1"/>
    <col min="7450" max="7450" width="15.7109375" style="32" bestFit="1" customWidth="1"/>
    <col min="7451" max="7467" width="0" style="32" hidden="1" customWidth="1"/>
    <col min="7468" max="7468" width="13.85546875" style="32" customWidth="1"/>
    <col min="7469" max="7469" width="15.42578125" style="32" bestFit="1" customWidth="1"/>
    <col min="7470" max="7470" width="14" style="32" customWidth="1"/>
    <col min="7471" max="7471" width="46.28515625" style="32" customWidth="1"/>
    <col min="7472" max="7472" width="11.28515625" style="32" customWidth="1"/>
    <col min="7473" max="7489" width="0" style="32" hidden="1" customWidth="1"/>
    <col min="7490" max="7679" width="11.42578125" style="32"/>
    <col min="7680" max="7680" width="8" style="32" customWidth="1"/>
    <col min="7681" max="7682" width="0" style="32" hidden="1" customWidth="1"/>
    <col min="7683" max="7683" width="41" style="32" customWidth="1"/>
    <col min="7684" max="7704" width="0" style="32" hidden="1" customWidth="1"/>
    <col min="7705" max="7705" width="19.140625" style="32" customWidth="1"/>
    <col min="7706" max="7706" width="15.7109375" style="32" bestFit="1" customWidth="1"/>
    <col min="7707" max="7723" width="0" style="32" hidden="1" customWidth="1"/>
    <col min="7724" max="7724" width="13.85546875" style="32" customWidth="1"/>
    <col min="7725" max="7725" width="15.42578125" style="32" bestFit="1" customWidth="1"/>
    <col min="7726" max="7726" width="14" style="32" customWidth="1"/>
    <col min="7727" max="7727" width="46.28515625" style="32" customWidth="1"/>
    <col min="7728" max="7728" width="11.28515625" style="32" customWidth="1"/>
    <col min="7729" max="7745" width="0" style="32" hidden="1" customWidth="1"/>
    <col min="7746" max="7935" width="11.42578125" style="32"/>
    <col min="7936" max="7936" width="8" style="32" customWidth="1"/>
    <col min="7937" max="7938" width="0" style="32" hidden="1" customWidth="1"/>
    <col min="7939" max="7939" width="41" style="32" customWidth="1"/>
    <col min="7940" max="7960" width="0" style="32" hidden="1" customWidth="1"/>
    <col min="7961" max="7961" width="19.140625" style="32" customWidth="1"/>
    <col min="7962" max="7962" width="15.7109375" style="32" bestFit="1" customWidth="1"/>
    <col min="7963" max="7979" width="0" style="32" hidden="1" customWidth="1"/>
    <col min="7980" max="7980" width="13.85546875" style="32" customWidth="1"/>
    <col min="7981" max="7981" width="15.42578125" style="32" bestFit="1" customWidth="1"/>
    <col min="7982" max="7982" width="14" style="32" customWidth="1"/>
    <col min="7983" max="7983" width="46.28515625" style="32" customWidth="1"/>
    <col min="7984" max="7984" width="11.28515625" style="32" customWidth="1"/>
    <col min="7985" max="8001" width="0" style="32" hidden="1" customWidth="1"/>
    <col min="8002" max="8191" width="11.42578125" style="32"/>
    <col min="8192" max="8192" width="8" style="32" customWidth="1"/>
    <col min="8193" max="8194" width="0" style="32" hidden="1" customWidth="1"/>
    <col min="8195" max="8195" width="41" style="32" customWidth="1"/>
    <col min="8196" max="8216" width="0" style="32" hidden="1" customWidth="1"/>
    <col min="8217" max="8217" width="19.140625" style="32" customWidth="1"/>
    <col min="8218" max="8218" width="15.7109375" style="32" bestFit="1" customWidth="1"/>
    <col min="8219" max="8235" width="0" style="32" hidden="1" customWidth="1"/>
    <col min="8236" max="8236" width="13.85546875" style="32" customWidth="1"/>
    <col min="8237" max="8237" width="15.42578125" style="32" bestFit="1" customWidth="1"/>
    <col min="8238" max="8238" width="14" style="32" customWidth="1"/>
    <col min="8239" max="8239" width="46.28515625" style="32" customWidth="1"/>
    <col min="8240" max="8240" width="11.28515625" style="32" customWidth="1"/>
    <col min="8241" max="8257" width="0" style="32" hidden="1" customWidth="1"/>
    <col min="8258" max="8447" width="11.42578125" style="32"/>
    <col min="8448" max="8448" width="8" style="32" customWidth="1"/>
    <col min="8449" max="8450" width="0" style="32" hidden="1" customWidth="1"/>
    <col min="8451" max="8451" width="41" style="32" customWidth="1"/>
    <col min="8452" max="8472" width="0" style="32" hidden="1" customWidth="1"/>
    <col min="8473" max="8473" width="19.140625" style="32" customWidth="1"/>
    <col min="8474" max="8474" width="15.7109375" style="32" bestFit="1" customWidth="1"/>
    <col min="8475" max="8491" width="0" style="32" hidden="1" customWidth="1"/>
    <col min="8492" max="8492" width="13.85546875" style="32" customWidth="1"/>
    <col min="8493" max="8493" width="15.42578125" style="32" bestFit="1" customWidth="1"/>
    <col min="8494" max="8494" width="14" style="32" customWidth="1"/>
    <col min="8495" max="8495" width="46.28515625" style="32" customWidth="1"/>
    <col min="8496" max="8496" width="11.28515625" style="32" customWidth="1"/>
    <col min="8497" max="8513" width="0" style="32" hidden="1" customWidth="1"/>
    <col min="8514" max="8703" width="11.42578125" style="32"/>
    <col min="8704" max="8704" width="8" style="32" customWidth="1"/>
    <col min="8705" max="8706" width="0" style="32" hidden="1" customWidth="1"/>
    <col min="8707" max="8707" width="41" style="32" customWidth="1"/>
    <col min="8708" max="8728" width="0" style="32" hidden="1" customWidth="1"/>
    <col min="8729" max="8729" width="19.140625" style="32" customWidth="1"/>
    <col min="8730" max="8730" width="15.7109375" style="32" bestFit="1" customWidth="1"/>
    <col min="8731" max="8747" width="0" style="32" hidden="1" customWidth="1"/>
    <col min="8748" max="8748" width="13.85546875" style="32" customWidth="1"/>
    <col min="8749" max="8749" width="15.42578125" style="32" bestFit="1" customWidth="1"/>
    <col min="8750" max="8750" width="14" style="32" customWidth="1"/>
    <col min="8751" max="8751" width="46.28515625" style="32" customWidth="1"/>
    <col min="8752" max="8752" width="11.28515625" style="32" customWidth="1"/>
    <col min="8753" max="8769" width="0" style="32" hidden="1" customWidth="1"/>
    <col min="8770" max="8959" width="11.42578125" style="32"/>
    <col min="8960" max="8960" width="8" style="32" customWidth="1"/>
    <col min="8961" max="8962" width="0" style="32" hidden="1" customWidth="1"/>
    <col min="8963" max="8963" width="41" style="32" customWidth="1"/>
    <col min="8964" max="8984" width="0" style="32" hidden="1" customWidth="1"/>
    <col min="8985" max="8985" width="19.140625" style="32" customWidth="1"/>
    <col min="8986" max="8986" width="15.7109375" style="32" bestFit="1" customWidth="1"/>
    <col min="8987" max="9003" width="0" style="32" hidden="1" customWidth="1"/>
    <col min="9004" max="9004" width="13.85546875" style="32" customWidth="1"/>
    <col min="9005" max="9005" width="15.42578125" style="32" bestFit="1" customWidth="1"/>
    <col min="9006" max="9006" width="14" style="32" customWidth="1"/>
    <col min="9007" max="9007" width="46.28515625" style="32" customWidth="1"/>
    <col min="9008" max="9008" width="11.28515625" style="32" customWidth="1"/>
    <col min="9009" max="9025" width="0" style="32" hidden="1" customWidth="1"/>
    <col min="9026" max="9215" width="11.42578125" style="32"/>
    <col min="9216" max="9216" width="8" style="32" customWidth="1"/>
    <col min="9217" max="9218" width="0" style="32" hidden="1" customWidth="1"/>
    <col min="9219" max="9219" width="41" style="32" customWidth="1"/>
    <col min="9220" max="9240" width="0" style="32" hidden="1" customWidth="1"/>
    <col min="9241" max="9241" width="19.140625" style="32" customWidth="1"/>
    <col min="9242" max="9242" width="15.7109375" style="32" bestFit="1" customWidth="1"/>
    <col min="9243" max="9259" width="0" style="32" hidden="1" customWidth="1"/>
    <col min="9260" max="9260" width="13.85546875" style="32" customWidth="1"/>
    <col min="9261" max="9261" width="15.42578125" style="32" bestFit="1" customWidth="1"/>
    <col min="9262" max="9262" width="14" style="32" customWidth="1"/>
    <col min="9263" max="9263" width="46.28515625" style="32" customWidth="1"/>
    <col min="9264" max="9264" width="11.28515625" style="32" customWidth="1"/>
    <col min="9265" max="9281" width="0" style="32" hidden="1" customWidth="1"/>
    <col min="9282" max="9471" width="11.42578125" style="32"/>
    <col min="9472" max="9472" width="8" style="32" customWidth="1"/>
    <col min="9473" max="9474" width="0" style="32" hidden="1" customWidth="1"/>
    <col min="9475" max="9475" width="41" style="32" customWidth="1"/>
    <col min="9476" max="9496" width="0" style="32" hidden="1" customWidth="1"/>
    <col min="9497" max="9497" width="19.140625" style="32" customWidth="1"/>
    <col min="9498" max="9498" width="15.7109375" style="32" bestFit="1" customWidth="1"/>
    <col min="9499" max="9515" width="0" style="32" hidden="1" customWidth="1"/>
    <col min="9516" max="9516" width="13.85546875" style="32" customWidth="1"/>
    <col min="9517" max="9517" width="15.42578125" style="32" bestFit="1" customWidth="1"/>
    <col min="9518" max="9518" width="14" style="32" customWidth="1"/>
    <col min="9519" max="9519" width="46.28515625" style="32" customWidth="1"/>
    <col min="9520" max="9520" width="11.28515625" style="32" customWidth="1"/>
    <col min="9521" max="9537" width="0" style="32" hidden="1" customWidth="1"/>
    <col min="9538" max="9727" width="11.42578125" style="32"/>
    <col min="9728" max="9728" width="8" style="32" customWidth="1"/>
    <col min="9729" max="9730" width="0" style="32" hidden="1" customWidth="1"/>
    <col min="9731" max="9731" width="41" style="32" customWidth="1"/>
    <col min="9732" max="9752" width="0" style="32" hidden="1" customWidth="1"/>
    <col min="9753" max="9753" width="19.140625" style="32" customWidth="1"/>
    <col min="9754" max="9754" width="15.7109375" style="32" bestFit="1" customWidth="1"/>
    <col min="9755" max="9771" width="0" style="32" hidden="1" customWidth="1"/>
    <col min="9772" max="9772" width="13.85546875" style="32" customWidth="1"/>
    <col min="9773" max="9773" width="15.42578125" style="32" bestFit="1" customWidth="1"/>
    <col min="9774" max="9774" width="14" style="32" customWidth="1"/>
    <col min="9775" max="9775" width="46.28515625" style="32" customWidth="1"/>
    <col min="9776" max="9776" width="11.28515625" style="32" customWidth="1"/>
    <col min="9777" max="9793" width="0" style="32" hidden="1" customWidth="1"/>
    <col min="9794" max="9983" width="11.42578125" style="32"/>
    <col min="9984" max="9984" width="8" style="32" customWidth="1"/>
    <col min="9985" max="9986" width="0" style="32" hidden="1" customWidth="1"/>
    <col min="9987" max="9987" width="41" style="32" customWidth="1"/>
    <col min="9988" max="10008" width="0" style="32" hidden="1" customWidth="1"/>
    <col min="10009" max="10009" width="19.140625" style="32" customWidth="1"/>
    <col min="10010" max="10010" width="15.7109375" style="32" bestFit="1" customWidth="1"/>
    <col min="10011" max="10027" width="0" style="32" hidden="1" customWidth="1"/>
    <col min="10028" max="10028" width="13.85546875" style="32" customWidth="1"/>
    <col min="10029" max="10029" width="15.42578125" style="32" bestFit="1" customWidth="1"/>
    <col min="10030" max="10030" width="14" style="32" customWidth="1"/>
    <col min="10031" max="10031" width="46.28515625" style="32" customWidth="1"/>
    <col min="10032" max="10032" width="11.28515625" style="32" customWidth="1"/>
    <col min="10033" max="10049" width="0" style="32" hidden="1" customWidth="1"/>
    <col min="10050" max="10239" width="11.42578125" style="32"/>
    <col min="10240" max="10240" width="8" style="32" customWidth="1"/>
    <col min="10241" max="10242" width="0" style="32" hidden="1" customWidth="1"/>
    <col min="10243" max="10243" width="41" style="32" customWidth="1"/>
    <col min="10244" max="10264" width="0" style="32" hidden="1" customWidth="1"/>
    <col min="10265" max="10265" width="19.140625" style="32" customWidth="1"/>
    <col min="10266" max="10266" width="15.7109375" style="32" bestFit="1" customWidth="1"/>
    <col min="10267" max="10283" width="0" style="32" hidden="1" customWidth="1"/>
    <col min="10284" max="10284" width="13.85546875" style="32" customWidth="1"/>
    <col min="10285" max="10285" width="15.42578125" style="32" bestFit="1" customWidth="1"/>
    <col min="10286" max="10286" width="14" style="32" customWidth="1"/>
    <col min="10287" max="10287" width="46.28515625" style="32" customWidth="1"/>
    <col min="10288" max="10288" width="11.28515625" style="32" customWidth="1"/>
    <col min="10289" max="10305" width="0" style="32" hidden="1" customWidth="1"/>
    <col min="10306" max="10495" width="11.42578125" style="32"/>
    <col min="10496" max="10496" width="8" style="32" customWidth="1"/>
    <col min="10497" max="10498" width="0" style="32" hidden="1" customWidth="1"/>
    <col min="10499" max="10499" width="41" style="32" customWidth="1"/>
    <col min="10500" max="10520" width="0" style="32" hidden="1" customWidth="1"/>
    <col min="10521" max="10521" width="19.140625" style="32" customWidth="1"/>
    <col min="10522" max="10522" width="15.7109375" style="32" bestFit="1" customWidth="1"/>
    <col min="10523" max="10539" width="0" style="32" hidden="1" customWidth="1"/>
    <col min="10540" max="10540" width="13.85546875" style="32" customWidth="1"/>
    <col min="10541" max="10541" width="15.42578125" style="32" bestFit="1" customWidth="1"/>
    <col min="10542" max="10542" width="14" style="32" customWidth="1"/>
    <col min="10543" max="10543" width="46.28515625" style="32" customWidth="1"/>
    <col min="10544" max="10544" width="11.28515625" style="32" customWidth="1"/>
    <col min="10545" max="10561" width="0" style="32" hidden="1" customWidth="1"/>
    <col min="10562" max="10751" width="11.42578125" style="32"/>
    <col min="10752" max="10752" width="8" style="32" customWidth="1"/>
    <col min="10753" max="10754" width="0" style="32" hidden="1" customWidth="1"/>
    <col min="10755" max="10755" width="41" style="32" customWidth="1"/>
    <col min="10756" max="10776" width="0" style="32" hidden="1" customWidth="1"/>
    <col min="10777" max="10777" width="19.140625" style="32" customWidth="1"/>
    <col min="10778" max="10778" width="15.7109375" style="32" bestFit="1" customWidth="1"/>
    <col min="10779" max="10795" width="0" style="32" hidden="1" customWidth="1"/>
    <col min="10796" max="10796" width="13.85546875" style="32" customWidth="1"/>
    <col min="10797" max="10797" width="15.42578125" style="32" bestFit="1" customWidth="1"/>
    <col min="10798" max="10798" width="14" style="32" customWidth="1"/>
    <col min="10799" max="10799" width="46.28515625" style="32" customWidth="1"/>
    <col min="10800" max="10800" width="11.28515625" style="32" customWidth="1"/>
    <col min="10801" max="10817" width="0" style="32" hidden="1" customWidth="1"/>
    <col min="10818" max="11007" width="11.42578125" style="32"/>
    <col min="11008" max="11008" width="8" style="32" customWidth="1"/>
    <col min="11009" max="11010" width="0" style="32" hidden="1" customWidth="1"/>
    <col min="11011" max="11011" width="41" style="32" customWidth="1"/>
    <col min="11012" max="11032" width="0" style="32" hidden="1" customWidth="1"/>
    <col min="11033" max="11033" width="19.140625" style="32" customWidth="1"/>
    <col min="11034" max="11034" width="15.7109375" style="32" bestFit="1" customWidth="1"/>
    <col min="11035" max="11051" width="0" style="32" hidden="1" customWidth="1"/>
    <col min="11052" max="11052" width="13.85546875" style="32" customWidth="1"/>
    <col min="11053" max="11053" width="15.42578125" style="32" bestFit="1" customWidth="1"/>
    <col min="11054" max="11054" width="14" style="32" customWidth="1"/>
    <col min="11055" max="11055" width="46.28515625" style="32" customWidth="1"/>
    <col min="11056" max="11056" width="11.28515625" style="32" customWidth="1"/>
    <col min="11057" max="11073" width="0" style="32" hidden="1" customWidth="1"/>
    <col min="11074" max="11263" width="11.42578125" style="32"/>
    <col min="11264" max="11264" width="8" style="32" customWidth="1"/>
    <col min="11265" max="11266" width="0" style="32" hidden="1" customWidth="1"/>
    <col min="11267" max="11267" width="41" style="32" customWidth="1"/>
    <col min="11268" max="11288" width="0" style="32" hidden="1" customWidth="1"/>
    <col min="11289" max="11289" width="19.140625" style="32" customWidth="1"/>
    <col min="11290" max="11290" width="15.7109375" style="32" bestFit="1" customWidth="1"/>
    <col min="11291" max="11307" width="0" style="32" hidden="1" customWidth="1"/>
    <col min="11308" max="11308" width="13.85546875" style="32" customWidth="1"/>
    <col min="11309" max="11309" width="15.42578125" style="32" bestFit="1" customWidth="1"/>
    <col min="11310" max="11310" width="14" style="32" customWidth="1"/>
    <col min="11311" max="11311" width="46.28515625" style="32" customWidth="1"/>
    <col min="11312" max="11312" width="11.28515625" style="32" customWidth="1"/>
    <col min="11313" max="11329" width="0" style="32" hidden="1" customWidth="1"/>
    <col min="11330" max="11519" width="11.42578125" style="32"/>
    <col min="11520" max="11520" width="8" style="32" customWidth="1"/>
    <col min="11521" max="11522" width="0" style="32" hidden="1" customWidth="1"/>
    <col min="11523" max="11523" width="41" style="32" customWidth="1"/>
    <col min="11524" max="11544" width="0" style="32" hidden="1" customWidth="1"/>
    <col min="11545" max="11545" width="19.140625" style="32" customWidth="1"/>
    <col min="11546" max="11546" width="15.7109375" style="32" bestFit="1" customWidth="1"/>
    <col min="11547" max="11563" width="0" style="32" hidden="1" customWidth="1"/>
    <col min="11564" max="11564" width="13.85546875" style="32" customWidth="1"/>
    <col min="11565" max="11565" width="15.42578125" style="32" bestFit="1" customWidth="1"/>
    <col min="11566" max="11566" width="14" style="32" customWidth="1"/>
    <col min="11567" max="11567" width="46.28515625" style="32" customWidth="1"/>
    <col min="11568" max="11568" width="11.28515625" style="32" customWidth="1"/>
    <col min="11569" max="11585" width="0" style="32" hidden="1" customWidth="1"/>
    <col min="11586" max="11775" width="11.42578125" style="32"/>
    <col min="11776" max="11776" width="8" style="32" customWidth="1"/>
    <col min="11777" max="11778" width="0" style="32" hidden="1" customWidth="1"/>
    <col min="11779" max="11779" width="41" style="32" customWidth="1"/>
    <col min="11780" max="11800" width="0" style="32" hidden="1" customWidth="1"/>
    <col min="11801" max="11801" width="19.140625" style="32" customWidth="1"/>
    <col min="11802" max="11802" width="15.7109375" style="32" bestFit="1" customWidth="1"/>
    <col min="11803" max="11819" width="0" style="32" hidden="1" customWidth="1"/>
    <col min="11820" max="11820" width="13.85546875" style="32" customWidth="1"/>
    <col min="11821" max="11821" width="15.42578125" style="32" bestFit="1" customWidth="1"/>
    <col min="11822" max="11822" width="14" style="32" customWidth="1"/>
    <col min="11823" max="11823" width="46.28515625" style="32" customWidth="1"/>
    <col min="11824" max="11824" width="11.28515625" style="32" customWidth="1"/>
    <col min="11825" max="11841" width="0" style="32" hidden="1" customWidth="1"/>
    <col min="11842" max="12031" width="11.42578125" style="32"/>
    <col min="12032" max="12032" width="8" style="32" customWidth="1"/>
    <col min="12033" max="12034" width="0" style="32" hidden="1" customWidth="1"/>
    <col min="12035" max="12035" width="41" style="32" customWidth="1"/>
    <col min="12036" max="12056" width="0" style="32" hidden="1" customWidth="1"/>
    <col min="12057" max="12057" width="19.140625" style="32" customWidth="1"/>
    <col min="12058" max="12058" width="15.7109375" style="32" bestFit="1" customWidth="1"/>
    <col min="12059" max="12075" width="0" style="32" hidden="1" customWidth="1"/>
    <col min="12076" max="12076" width="13.85546875" style="32" customWidth="1"/>
    <col min="12077" max="12077" width="15.42578125" style="32" bestFit="1" customWidth="1"/>
    <col min="12078" max="12078" width="14" style="32" customWidth="1"/>
    <col min="12079" max="12079" width="46.28515625" style="32" customWidth="1"/>
    <col min="12080" max="12080" width="11.28515625" style="32" customWidth="1"/>
    <col min="12081" max="12097" width="0" style="32" hidden="1" customWidth="1"/>
    <col min="12098" max="12287" width="11.42578125" style="32"/>
    <col min="12288" max="12288" width="8" style="32" customWidth="1"/>
    <col min="12289" max="12290" width="0" style="32" hidden="1" customWidth="1"/>
    <col min="12291" max="12291" width="41" style="32" customWidth="1"/>
    <col min="12292" max="12312" width="0" style="32" hidden="1" customWidth="1"/>
    <col min="12313" max="12313" width="19.140625" style="32" customWidth="1"/>
    <col min="12314" max="12314" width="15.7109375" style="32" bestFit="1" customWidth="1"/>
    <col min="12315" max="12331" width="0" style="32" hidden="1" customWidth="1"/>
    <col min="12332" max="12332" width="13.85546875" style="32" customWidth="1"/>
    <col min="12333" max="12333" width="15.42578125" style="32" bestFit="1" customWidth="1"/>
    <col min="12334" max="12334" width="14" style="32" customWidth="1"/>
    <col min="12335" max="12335" width="46.28515625" style="32" customWidth="1"/>
    <col min="12336" max="12336" width="11.28515625" style="32" customWidth="1"/>
    <col min="12337" max="12353" width="0" style="32" hidden="1" customWidth="1"/>
    <col min="12354" max="12543" width="11.42578125" style="32"/>
    <col min="12544" max="12544" width="8" style="32" customWidth="1"/>
    <col min="12545" max="12546" width="0" style="32" hidden="1" customWidth="1"/>
    <col min="12547" max="12547" width="41" style="32" customWidth="1"/>
    <col min="12548" max="12568" width="0" style="32" hidden="1" customWidth="1"/>
    <col min="12569" max="12569" width="19.140625" style="32" customWidth="1"/>
    <col min="12570" max="12570" width="15.7109375" style="32" bestFit="1" customWidth="1"/>
    <col min="12571" max="12587" width="0" style="32" hidden="1" customWidth="1"/>
    <col min="12588" max="12588" width="13.85546875" style="32" customWidth="1"/>
    <col min="12589" max="12589" width="15.42578125" style="32" bestFit="1" customWidth="1"/>
    <col min="12590" max="12590" width="14" style="32" customWidth="1"/>
    <col min="12591" max="12591" width="46.28515625" style="32" customWidth="1"/>
    <col min="12592" max="12592" width="11.28515625" style="32" customWidth="1"/>
    <col min="12593" max="12609" width="0" style="32" hidden="1" customWidth="1"/>
    <col min="12610" max="12799" width="11.42578125" style="32"/>
    <col min="12800" max="12800" width="8" style="32" customWidth="1"/>
    <col min="12801" max="12802" width="0" style="32" hidden="1" customWidth="1"/>
    <col min="12803" max="12803" width="41" style="32" customWidth="1"/>
    <col min="12804" max="12824" width="0" style="32" hidden="1" customWidth="1"/>
    <col min="12825" max="12825" width="19.140625" style="32" customWidth="1"/>
    <col min="12826" max="12826" width="15.7109375" style="32" bestFit="1" customWidth="1"/>
    <col min="12827" max="12843" width="0" style="32" hidden="1" customWidth="1"/>
    <col min="12844" max="12844" width="13.85546875" style="32" customWidth="1"/>
    <col min="12845" max="12845" width="15.42578125" style="32" bestFit="1" customWidth="1"/>
    <col min="12846" max="12846" width="14" style="32" customWidth="1"/>
    <col min="12847" max="12847" width="46.28515625" style="32" customWidth="1"/>
    <col min="12848" max="12848" width="11.28515625" style="32" customWidth="1"/>
    <col min="12849" max="12865" width="0" style="32" hidden="1" customWidth="1"/>
    <col min="12866" max="13055" width="11.42578125" style="32"/>
    <col min="13056" max="13056" width="8" style="32" customWidth="1"/>
    <col min="13057" max="13058" width="0" style="32" hidden="1" customWidth="1"/>
    <col min="13059" max="13059" width="41" style="32" customWidth="1"/>
    <col min="13060" max="13080" width="0" style="32" hidden="1" customWidth="1"/>
    <col min="13081" max="13081" width="19.140625" style="32" customWidth="1"/>
    <col min="13082" max="13082" width="15.7109375" style="32" bestFit="1" customWidth="1"/>
    <col min="13083" max="13099" width="0" style="32" hidden="1" customWidth="1"/>
    <col min="13100" max="13100" width="13.85546875" style="32" customWidth="1"/>
    <col min="13101" max="13101" width="15.42578125" style="32" bestFit="1" customWidth="1"/>
    <col min="13102" max="13102" width="14" style="32" customWidth="1"/>
    <col min="13103" max="13103" width="46.28515625" style="32" customWidth="1"/>
    <col min="13104" max="13104" width="11.28515625" style="32" customWidth="1"/>
    <col min="13105" max="13121" width="0" style="32" hidden="1" customWidth="1"/>
    <col min="13122" max="13311" width="11.42578125" style="32"/>
    <col min="13312" max="13312" width="8" style="32" customWidth="1"/>
    <col min="13313" max="13314" width="0" style="32" hidden="1" customWidth="1"/>
    <col min="13315" max="13315" width="41" style="32" customWidth="1"/>
    <col min="13316" max="13336" width="0" style="32" hidden="1" customWidth="1"/>
    <col min="13337" max="13337" width="19.140625" style="32" customWidth="1"/>
    <col min="13338" max="13338" width="15.7109375" style="32" bestFit="1" customWidth="1"/>
    <col min="13339" max="13355" width="0" style="32" hidden="1" customWidth="1"/>
    <col min="13356" max="13356" width="13.85546875" style="32" customWidth="1"/>
    <col min="13357" max="13357" width="15.42578125" style="32" bestFit="1" customWidth="1"/>
    <col min="13358" max="13358" width="14" style="32" customWidth="1"/>
    <col min="13359" max="13359" width="46.28515625" style="32" customWidth="1"/>
    <col min="13360" max="13360" width="11.28515625" style="32" customWidth="1"/>
    <col min="13361" max="13377" width="0" style="32" hidden="1" customWidth="1"/>
    <col min="13378" max="13567" width="11.42578125" style="32"/>
    <col min="13568" max="13568" width="8" style="32" customWidth="1"/>
    <col min="13569" max="13570" width="0" style="32" hidden="1" customWidth="1"/>
    <col min="13571" max="13571" width="41" style="32" customWidth="1"/>
    <col min="13572" max="13592" width="0" style="32" hidden="1" customWidth="1"/>
    <col min="13593" max="13593" width="19.140625" style="32" customWidth="1"/>
    <col min="13594" max="13594" width="15.7109375" style="32" bestFit="1" customWidth="1"/>
    <col min="13595" max="13611" width="0" style="32" hidden="1" customWidth="1"/>
    <col min="13612" max="13612" width="13.85546875" style="32" customWidth="1"/>
    <col min="13613" max="13613" width="15.42578125" style="32" bestFit="1" customWidth="1"/>
    <col min="13614" max="13614" width="14" style="32" customWidth="1"/>
    <col min="13615" max="13615" width="46.28515625" style="32" customWidth="1"/>
    <col min="13616" max="13616" width="11.28515625" style="32" customWidth="1"/>
    <col min="13617" max="13633" width="0" style="32" hidden="1" customWidth="1"/>
    <col min="13634" max="13823" width="11.42578125" style="32"/>
    <col min="13824" max="13824" width="8" style="32" customWidth="1"/>
    <col min="13825" max="13826" width="0" style="32" hidden="1" customWidth="1"/>
    <col min="13827" max="13827" width="41" style="32" customWidth="1"/>
    <col min="13828" max="13848" width="0" style="32" hidden="1" customWidth="1"/>
    <col min="13849" max="13849" width="19.140625" style="32" customWidth="1"/>
    <col min="13850" max="13850" width="15.7109375" style="32" bestFit="1" customWidth="1"/>
    <col min="13851" max="13867" width="0" style="32" hidden="1" customWidth="1"/>
    <col min="13868" max="13868" width="13.85546875" style="32" customWidth="1"/>
    <col min="13869" max="13869" width="15.42578125" style="32" bestFit="1" customWidth="1"/>
    <col min="13870" max="13870" width="14" style="32" customWidth="1"/>
    <col min="13871" max="13871" width="46.28515625" style="32" customWidth="1"/>
    <col min="13872" max="13872" width="11.28515625" style="32" customWidth="1"/>
    <col min="13873" max="13889" width="0" style="32" hidden="1" customWidth="1"/>
    <col min="13890" max="14079" width="11.42578125" style="32"/>
    <col min="14080" max="14080" width="8" style="32" customWidth="1"/>
    <col min="14081" max="14082" width="0" style="32" hidden="1" customWidth="1"/>
    <col min="14083" max="14083" width="41" style="32" customWidth="1"/>
    <col min="14084" max="14104" width="0" style="32" hidden="1" customWidth="1"/>
    <col min="14105" max="14105" width="19.140625" style="32" customWidth="1"/>
    <col min="14106" max="14106" width="15.7109375" style="32" bestFit="1" customWidth="1"/>
    <col min="14107" max="14123" width="0" style="32" hidden="1" customWidth="1"/>
    <col min="14124" max="14124" width="13.85546875" style="32" customWidth="1"/>
    <col min="14125" max="14125" width="15.42578125" style="32" bestFit="1" customWidth="1"/>
    <col min="14126" max="14126" width="14" style="32" customWidth="1"/>
    <col min="14127" max="14127" width="46.28515625" style="32" customWidth="1"/>
    <col min="14128" max="14128" width="11.28515625" style="32" customWidth="1"/>
    <col min="14129" max="14145" width="0" style="32" hidden="1" customWidth="1"/>
    <col min="14146" max="14335" width="11.42578125" style="32"/>
    <col min="14336" max="14336" width="8" style="32" customWidth="1"/>
    <col min="14337" max="14338" width="0" style="32" hidden="1" customWidth="1"/>
    <col min="14339" max="14339" width="41" style="32" customWidth="1"/>
    <col min="14340" max="14360" width="0" style="32" hidden="1" customWidth="1"/>
    <col min="14361" max="14361" width="19.140625" style="32" customWidth="1"/>
    <col min="14362" max="14362" width="15.7109375" style="32" bestFit="1" customWidth="1"/>
    <col min="14363" max="14379" width="0" style="32" hidden="1" customWidth="1"/>
    <col min="14380" max="14380" width="13.85546875" style="32" customWidth="1"/>
    <col min="14381" max="14381" width="15.42578125" style="32" bestFit="1" customWidth="1"/>
    <col min="14382" max="14382" width="14" style="32" customWidth="1"/>
    <col min="14383" max="14383" width="46.28515625" style="32" customWidth="1"/>
    <col min="14384" max="14384" width="11.28515625" style="32" customWidth="1"/>
    <col min="14385" max="14401" width="0" style="32" hidden="1" customWidth="1"/>
    <col min="14402" max="14591" width="11.42578125" style="32"/>
    <col min="14592" max="14592" width="8" style="32" customWidth="1"/>
    <col min="14593" max="14594" width="0" style="32" hidden="1" customWidth="1"/>
    <col min="14595" max="14595" width="41" style="32" customWidth="1"/>
    <col min="14596" max="14616" width="0" style="32" hidden="1" customWidth="1"/>
    <col min="14617" max="14617" width="19.140625" style="32" customWidth="1"/>
    <col min="14618" max="14618" width="15.7109375" style="32" bestFit="1" customWidth="1"/>
    <col min="14619" max="14635" width="0" style="32" hidden="1" customWidth="1"/>
    <col min="14636" max="14636" width="13.85546875" style="32" customWidth="1"/>
    <col min="14637" max="14637" width="15.42578125" style="32" bestFit="1" customWidth="1"/>
    <col min="14638" max="14638" width="14" style="32" customWidth="1"/>
    <col min="14639" max="14639" width="46.28515625" style="32" customWidth="1"/>
    <col min="14640" max="14640" width="11.28515625" style="32" customWidth="1"/>
    <col min="14641" max="14657" width="0" style="32" hidden="1" customWidth="1"/>
    <col min="14658" max="14847" width="11.42578125" style="32"/>
    <col min="14848" max="14848" width="8" style="32" customWidth="1"/>
    <col min="14849" max="14850" width="0" style="32" hidden="1" customWidth="1"/>
    <col min="14851" max="14851" width="41" style="32" customWidth="1"/>
    <col min="14852" max="14872" width="0" style="32" hidden="1" customWidth="1"/>
    <col min="14873" max="14873" width="19.140625" style="32" customWidth="1"/>
    <col min="14874" max="14874" width="15.7109375" style="32" bestFit="1" customWidth="1"/>
    <col min="14875" max="14891" width="0" style="32" hidden="1" customWidth="1"/>
    <col min="14892" max="14892" width="13.85546875" style="32" customWidth="1"/>
    <col min="14893" max="14893" width="15.42578125" style="32" bestFit="1" customWidth="1"/>
    <col min="14894" max="14894" width="14" style="32" customWidth="1"/>
    <col min="14895" max="14895" width="46.28515625" style="32" customWidth="1"/>
    <col min="14896" max="14896" width="11.28515625" style="32" customWidth="1"/>
    <col min="14897" max="14913" width="0" style="32" hidden="1" customWidth="1"/>
    <col min="14914" max="15103" width="11.42578125" style="32"/>
    <col min="15104" max="15104" width="8" style="32" customWidth="1"/>
    <col min="15105" max="15106" width="0" style="32" hidden="1" customWidth="1"/>
    <col min="15107" max="15107" width="41" style="32" customWidth="1"/>
    <col min="15108" max="15128" width="0" style="32" hidden="1" customWidth="1"/>
    <col min="15129" max="15129" width="19.140625" style="32" customWidth="1"/>
    <col min="15130" max="15130" width="15.7109375" style="32" bestFit="1" customWidth="1"/>
    <col min="15131" max="15147" width="0" style="32" hidden="1" customWidth="1"/>
    <col min="15148" max="15148" width="13.85546875" style="32" customWidth="1"/>
    <col min="15149" max="15149" width="15.42578125" style="32" bestFit="1" customWidth="1"/>
    <col min="15150" max="15150" width="14" style="32" customWidth="1"/>
    <col min="15151" max="15151" width="46.28515625" style="32" customWidth="1"/>
    <col min="15152" max="15152" width="11.28515625" style="32" customWidth="1"/>
    <col min="15153" max="15169" width="0" style="32" hidden="1" customWidth="1"/>
    <col min="15170" max="15359" width="11.42578125" style="32"/>
    <col min="15360" max="15360" width="8" style="32" customWidth="1"/>
    <col min="15361" max="15362" width="0" style="32" hidden="1" customWidth="1"/>
    <col min="15363" max="15363" width="41" style="32" customWidth="1"/>
    <col min="15364" max="15384" width="0" style="32" hidden="1" customWidth="1"/>
    <col min="15385" max="15385" width="19.140625" style="32" customWidth="1"/>
    <col min="15386" max="15386" width="15.7109375" style="32" bestFit="1" customWidth="1"/>
    <col min="15387" max="15403" width="0" style="32" hidden="1" customWidth="1"/>
    <col min="15404" max="15404" width="13.85546875" style="32" customWidth="1"/>
    <col min="15405" max="15405" width="15.42578125" style="32" bestFit="1" customWidth="1"/>
    <col min="15406" max="15406" width="14" style="32" customWidth="1"/>
    <col min="15407" max="15407" width="46.28515625" style="32" customWidth="1"/>
    <col min="15408" max="15408" width="11.28515625" style="32" customWidth="1"/>
    <col min="15409" max="15425" width="0" style="32" hidden="1" customWidth="1"/>
    <col min="15426" max="15615" width="11.42578125" style="32"/>
    <col min="15616" max="15616" width="8" style="32" customWidth="1"/>
    <col min="15617" max="15618" width="0" style="32" hidden="1" customWidth="1"/>
    <col min="15619" max="15619" width="41" style="32" customWidth="1"/>
    <col min="15620" max="15640" width="0" style="32" hidden="1" customWidth="1"/>
    <col min="15641" max="15641" width="19.140625" style="32" customWidth="1"/>
    <col min="15642" max="15642" width="15.7109375" style="32" bestFit="1" customWidth="1"/>
    <col min="15643" max="15659" width="0" style="32" hidden="1" customWidth="1"/>
    <col min="15660" max="15660" width="13.85546875" style="32" customWidth="1"/>
    <col min="15661" max="15661" width="15.42578125" style="32" bestFit="1" customWidth="1"/>
    <col min="15662" max="15662" width="14" style="32" customWidth="1"/>
    <col min="15663" max="15663" width="46.28515625" style="32" customWidth="1"/>
    <col min="15664" max="15664" width="11.28515625" style="32" customWidth="1"/>
    <col min="15665" max="15681" width="0" style="32" hidden="1" customWidth="1"/>
    <col min="15682" max="15871" width="11.42578125" style="32"/>
    <col min="15872" max="15872" width="8" style="32" customWidth="1"/>
    <col min="15873" max="15874" width="0" style="32" hidden="1" customWidth="1"/>
    <col min="15875" max="15875" width="41" style="32" customWidth="1"/>
    <col min="15876" max="15896" width="0" style="32" hidden="1" customWidth="1"/>
    <col min="15897" max="15897" width="19.140625" style="32" customWidth="1"/>
    <col min="15898" max="15898" width="15.7109375" style="32" bestFit="1" customWidth="1"/>
    <col min="15899" max="15915" width="0" style="32" hidden="1" customWidth="1"/>
    <col min="15916" max="15916" width="13.85546875" style="32" customWidth="1"/>
    <col min="15917" max="15917" width="15.42578125" style="32" bestFit="1" customWidth="1"/>
    <col min="15918" max="15918" width="14" style="32" customWidth="1"/>
    <col min="15919" max="15919" width="46.28515625" style="32" customWidth="1"/>
    <col min="15920" max="15920" width="11.28515625" style="32" customWidth="1"/>
    <col min="15921" max="15937" width="0" style="32" hidden="1" customWidth="1"/>
    <col min="15938" max="16127" width="11.42578125" style="32"/>
    <col min="16128" max="16128" width="8" style="32" customWidth="1"/>
    <col min="16129" max="16130" width="0" style="32" hidden="1" customWidth="1"/>
    <col min="16131" max="16131" width="41" style="32" customWidth="1"/>
    <col min="16132" max="16152" width="0" style="32" hidden="1" customWidth="1"/>
    <col min="16153" max="16153" width="19.140625" style="32" customWidth="1"/>
    <col min="16154" max="16154" width="15.7109375" style="32" bestFit="1" customWidth="1"/>
    <col min="16155" max="16171" width="0" style="32" hidden="1" customWidth="1"/>
    <col min="16172" max="16172" width="13.85546875" style="32" customWidth="1"/>
    <col min="16173" max="16173" width="15.42578125" style="32" bestFit="1" customWidth="1"/>
    <col min="16174" max="16174" width="14" style="32" customWidth="1"/>
    <col min="16175" max="16175" width="46.28515625" style="32" customWidth="1"/>
    <col min="16176" max="16176" width="11.28515625" style="32" customWidth="1"/>
    <col min="16177" max="16193" width="0" style="32" hidden="1" customWidth="1"/>
    <col min="16194" max="16384" width="11.42578125" style="32"/>
  </cols>
  <sheetData>
    <row r="2" spans="1:62" ht="35.25" customHeight="1" x14ac:dyDescent="0.25">
      <c r="C2" s="323" t="s">
        <v>245</v>
      </c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</row>
    <row r="3" spans="1:62" s="80" customFormat="1" ht="9" thickBot="1" x14ac:dyDescent="0.3">
      <c r="A3" s="80">
        <v>1</v>
      </c>
      <c r="B3" s="80">
        <f>+A3+1</f>
        <v>2</v>
      </c>
      <c r="C3" s="80">
        <f t="shared" ref="C3:AT3" si="0">+B3+1</f>
        <v>3</v>
      </c>
      <c r="D3" s="80">
        <f t="shared" si="0"/>
        <v>4</v>
      </c>
      <c r="E3" s="80" t="e">
        <f>+#REF!+1</f>
        <v>#REF!</v>
      </c>
      <c r="F3" s="80" t="e">
        <f>+#REF!+1</f>
        <v>#REF!</v>
      </c>
      <c r="G3" s="80" t="e">
        <f t="shared" si="0"/>
        <v>#REF!</v>
      </c>
      <c r="H3" s="80" t="e">
        <f t="shared" si="0"/>
        <v>#REF!</v>
      </c>
      <c r="I3" s="80" t="e">
        <f t="shared" si="0"/>
        <v>#REF!</v>
      </c>
      <c r="J3" s="80" t="e">
        <f t="shared" si="0"/>
        <v>#REF!</v>
      </c>
      <c r="K3" s="80" t="e">
        <f t="shared" si="0"/>
        <v>#REF!</v>
      </c>
      <c r="L3" s="80" t="e">
        <f t="shared" si="0"/>
        <v>#REF!</v>
      </c>
      <c r="M3" s="80" t="e">
        <f t="shared" si="0"/>
        <v>#REF!</v>
      </c>
      <c r="N3" s="80" t="e">
        <f t="shared" si="0"/>
        <v>#REF!</v>
      </c>
      <c r="O3" s="80" t="e">
        <f t="shared" si="0"/>
        <v>#REF!</v>
      </c>
      <c r="P3" s="80" t="e">
        <f t="shared" si="0"/>
        <v>#REF!</v>
      </c>
      <c r="Q3" s="80" t="e">
        <f t="shared" si="0"/>
        <v>#REF!</v>
      </c>
      <c r="R3" s="80" t="e">
        <f t="shared" si="0"/>
        <v>#REF!</v>
      </c>
      <c r="S3" s="80" t="e">
        <f t="shared" si="0"/>
        <v>#REF!</v>
      </c>
      <c r="T3" s="80" t="e">
        <f t="shared" si="0"/>
        <v>#REF!</v>
      </c>
      <c r="U3" s="80" t="e">
        <f t="shared" si="0"/>
        <v>#REF!</v>
      </c>
      <c r="V3" s="80" t="e">
        <f t="shared" si="0"/>
        <v>#REF!</v>
      </c>
      <c r="W3" s="80" t="e">
        <f t="shared" si="0"/>
        <v>#REF!</v>
      </c>
      <c r="Y3" s="80" t="e">
        <f>+W3+1</f>
        <v>#REF!</v>
      </c>
      <c r="Z3" s="80" t="e">
        <f t="shared" si="0"/>
        <v>#REF!</v>
      </c>
      <c r="AA3" s="80" t="e">
        <f t="shared" si="0"/>
        <v>#REF!</v>
      </c>
      <c r="AB3" s="80" t="e">
        <f t="shared" si="0"/>
        <v>#REF!</v>
      </c>
      <c r="AC3" s="80" t="e">
        <f t="shared" si="0"/>
        <v>#REF!</v>
      </c>
      <c r="AD3" s="80" t="e">
        <f t="shared" si="0"/>
        <v>#REF!</v>
      </c>
      <c r="AE3" s="80" t="e">
        <f t="shared" si="0"/>
        <v>#REF!</v>
      </c>
      <c r="AF3" s="81" t="e">
        <f t="shared" si="0"/>
        <v>#REF!</v>
      </c>
      <c r="AG3" s="80" t="e">
        <f t="shared" si="0"/>
        <v>#REF!</v>
      </c>
      <c r="AH3" s="80" t="e">
        <f t="shared" si="0"/>
        <v>#REF!</v>
      </c>
      <c r="AI3" s="80" t="e">
        <f t="shared" si="0"/>
        <v>#REF!</v>
      </c>
      <c r="AJ3" s="80" t="e">
        <f t="shared" si="0"/>
        <v>#REF!</v>
      </c>
      <c r="AK3" s="80" t="e">
        <f t="shared" si="0"/>
        <v>#REF!</v>
      </c>
      <c r="AL3" s="81" t="e">
        <f t="shared" si="0"/>
        <v>#REF!</v>
      </c>
      <c r="AM3" s="80" t="e">
        <f t="shared" si="0"/>
        <v>#REF!</v>
      </c>
      <c r="AN3" s="80" t="e">
        <f t="shared" si="0"/>
        <v>#REF!</v>
      </c>
      <c r="AO3" s="80" t="e">
        <f t="shared" si="0"/>
        <v>#REF!</v>
      </c>
      <c r="AP3" s="80" t="e">
        <f t="shared" si="0"/>
        <v>#REF!</v>
      </c>
      <c r="AQ3" s="80" t="e">
        <f t="shared" si="0"/>
        <v>#REF!</v>
      </c>
      <c r="AR3" s="80" t="e">
        <f t="shared" si="0"/>
        <v>#REF!</v>
      </c>
      <c r="AS3" s="80" t="e">
        <f t="shared" si="0"/>
        <v>#REF!</v>
      </c>
      <c r="AT3" s="80" t="e">
        <f t="shared" si="0"/>
        <v>#REF!</v>
      </c>
    </row>
    <row r="4" spans="1:62" s="215" customFormat="1" ht="44.25" customHeight="1" thickBot="1" x14ac:dyDescent="0.35">
      <c r="A4" s="215" t="s">
        <v>1</v>
      </c>
      <c r="B4" s="332" t="s">
        <v>1</v>
      </c>
      <c r="C4" s="333"/>
      <c r="D4" s="216" t="s">
        <v>2</v>
      </c>
      <c r="E4" s="217" t="s">
        <v>105</v>
      </c>
      <c r="F4" s="218" t="s">
        <v>106</v>
      </c>
      <c r="G4" s="218" t="s">
        <v>107</v>
      </c>
      <c r="H4" s="218" t="s">
        <v>108</v>
      </c>
      <c r="I4" s="218" t="s">
        <v>109</v>
      </c>
      <c r="J4" s="218" t="s">
        <v>110</v>
      </c>
      <c r="K4" s="218" t="s">
        <v>106</v>
      </c>
      <c r="L4" s="218" t="s">
        <v>107</v>
      </c>
      <c r="M4" s="218" t="s">
        <v>111</v>
      </c>
      <c r="N4" s="218" t="s">
        <v>106</v>
      </c>
      <c r="O4" s="219" t="s">
        <v>107</v>
      </c>
      <c r="P4" s="218" t="s">
        <v>112</v>
      </c>
      <c r="Q4" s="218" t="s">
        <v>6</v>
      </c>
      <c r="R4" s="218" t="s">
        <v>7</v>
      </c>
      <c r="S4" s="218" t="s">
        <v>106</v>
      </c>
      <c r="T4" s="219" t="s">
        <v>107</v>
      </c>
      <c r="U4" s="218" t="s">
        <v>113</v>
      </c>
      <c r="V4" s="218" t="s">
        <v>106</v>
      </c>
      <c r="W4" s="219" t="s">
        <v>107</v>
      </c>
      <c r="X4" s="219" t="s">
        <v>247</v>
      </c>
      <c r="Y4" s="218" t="s">
        <v>246</v>
      </c>
      <c r="Z4" s="247" t="s">
        <v>254</v>
      </c>
      <c r="AA4" s="218" t="s">
        <v>106</v>
      </c>
      <c r="AB4" s="219" t="s">
        <v>107</v>
      </c>
      <c r="AC4" s="218" t="s">
        <v>115</v>
      </c>
      <c r="AD4" s="218" t="s">
        <v>106</v>
      </c>
      <c r="AE4" s="219" t="s">
        <v>107</v>
      </c>
      <c r="AF4" s="218" t="s">
        <v>234</v>
      </c>
      <c r="AG4" s="218" t="s">
        <v>106</v>
      </c>
      <c r="AH4" s="219" t="s">
        <v>107</v>
      </c>
      <c r="AI4" s="218" t="s">
        <v>116</v>
      </c>
      <c r="AJ4" s="218" t="s">
        <v>106</v>
      </c>
      <c r="AK4" s="219" t="s">
        <v>107</v>
      </c>
      <c r="AL4" s="218" t="s">
        <v>117</v>
      </c>
      <c r="AM4" s="218" t="s">
        <v>106</v>
      </c>
      <c r="AN4" s="219" t="s">
        <v>107</v>
      </c>
      <c r="AO4" s="218" t="s">
        <v>118</v>
      </c>
      <c r="AP4" s="218" t="s">
        <v>106</v>
      </c>
      <c r="AQ4" s="219" t="s">
        <v>107</v>
      </c>
      <c r="AR4" s="218" t="s">
        <v>88</v>
      </c>
      <c r="AS4" s="218" t="s">
        <v>13</v>
      </c>
      <c r="AT4" s="248" t="s">
        <v>256</v>
      </c>
      <c r="AU4" s="220" t="s">
        <v>14</v>
      </c>
      <c r="AX4" s="215" t="s">
        <v>119</v>
      </c>
      <c r="AY4" s="221" t="s">
        <v>120</v>
      </c>
      <c r="AZ4" s="221" t="s">
        <v>121</v>
      </c>
      <c r="BA4" s="221" t="s">
        <v>122</v>
      </c>
      <c r="BB4" s="221" t="s">
        <v>123</v>
      </c>
      <c r="BC4" s="221" t="s">
        <v>124</v>
      </c>
      <c r="BD4" s="221" t="s">
        <v>125</v>
      </c>
      <c r="BE4" s="221" t="s">
        <v>126</v>
      </c>
      <c r="BF4" s="222"/>
      <c r="BG4" s="222"/>
      <c r="BH4" s="222"/>
      <c r="BJ4" s="220" t="s">
        <v>127</v>
      </c>
    </row>
    <row r="5" spans="1:62" s="57" customFormat="1" ht="30" hidden="1" customHeight="1" x14ac:dyDescent="0.2">
      <c r="A5" s="92" t="str">
        <f>B5&amp;" "&amp;C5</f>
        <v>SEI 004</v>
      </c>
      <c r="B5" s="50" t="s">
        <v>128</v>
      </c>
      <c r="C5" s="93" t="s">
        <v>129</v>
      </c>
      <c r="D5" s="51" t="s">
        <v>19</v>
      </c>
      <c r="E5" s="51" t="s">
        <v>130</v>
      </c>
      <c r="F5" s="53" t="s">
        <v>131</v>
      </c>
      <c r="G5" s="53" t="s">
        <v>132</v>
      </c>
      <c r="H5" s="53">
        <v>15</v>
      </c>
      <c r="I5" s="53">
        <v>421.49</v>
      </c>
      <c r="J5" s="53">
        <v>0</v>
      </c>
      <c r="K5" s="53" t="s">
        <v>131</v>
      </c>
      <c r="L5" s="94">
        <v>1311</v>
      </c>
      <c r="M5" s="54">
        <v>0</v>
      </c>
      <c r="N5" s="53" t="s">
        <v>131</v>
      </c>
      <c r="O5" s="94">
        <v>1713</v>
      </c>
      <c r="P5" s="53">
        <v>0</v>
      </c>
      <c r="Q5" s="54">
        <v>0</v>
      </c>
      <c r="R5" s="54">
        <f>(J5*3%)</f>
        <v>0</v>
      </c>
      <c r="S5" s="53" t="s">
        <v>131</v>
      </c>
      <c r="T5" s="94">
        <v>1712</v>
      </c>
      <c r="U5" s="55">
        <f>(Q5+R5)</f>
        <v>0</v>
      </c>
      <c r="V5" s="53" t="s">
        <v>131</v>
      </c>
      <c r="W5" s="94">
        <v>1321</v>
      </c>
      <c r="X5" s="224"/>
      <c r="Y5" s="55">
        <v>0</v>
      </c>
      <c r="Z5" s="55">
        <f>J5+M5+P5+U5+Y5</f>
        <v>0</v>
      </c>
      <c r="AA5" s="53" t="s">
        <v>133</v>
      </c>
      <c r="AB5" s="94">
        <v>1431</v>
      </c>
      <c r="AC5" s="55">
        <f t="shared" ref="AC5:AC34" si="1">(J5*8.5%)</f>
        <v>0</v>
      </c>
      <c r="AD5" s="53" t="s">
        <v>133</v>
      </c>
      <c r="AE5" s="95" t="s">
        <v>134</v>
      </c>
      <c r="AF5" s="54">
        <v>0</v>
      </c>
      <c r="AG5" s="53" t="s">
        <v>133</v>
      </c>
      <c r="AH5" s="95" t="s">
        <v>135</v>
      </c>
      <c r="AI5" s="54">
        <v>0</v>
      </c>
      <c r="AJ5" s="53" t="s">
        <v>133</v>
      </c>
      <c r="AK5" s="95" t="s">
        <v>136</v>
      </c>
      <c r="AL5" s="54">
        <f>(J5*0%)</f>
        <v>0</v>
      </c>
      <c r="AM5" s="53" t="s">
        <v>133</v>
      </c>
      <c r="AN5" s="95" t="s">
        <v>137</v>
      </c>
      <c r="AO5" s="54">
        <v>0</v>
      </c>
      <c r="AP5" s="53" t="s">
        <v>133</v>
      </c>
      <c r="AQ5" s="95" t="s">
        <v>138</v>
      </c>
      <c r="AR5" s="54">
        <v>0</v>
      </c>
      <c r="AS5" s="55">
        <f>(AC5+AF5+AI5+AL5+AO5+AR5)</f>
        <v>0</v>
      </c>
      <c r="AT5" s="96">
        <f t="shared" ref="AT5:AT33" si="2">(Z5-AS5)</f>
        <v>0</v>
      </c>
      <c r="AU5" s="97"/>
      <c r="AV5" s="98"/>
      <c r="AW5" s="99">
        <f>+H5</f>
        <v>15</v>
      </c>
      <c r="AX5" s="99">
        <f>+J5+R5+M5+P5+Q5</f>
        <v>0</v>
      </c>
      <c r="AY5" s="100">
        <f>IFERROR(+AX5/AW5,0)*AW5</f>
        <v>0</v>
      </c>
      <c r="AZ5" s="100">
        <f>IFERROR(+LOOKUP(AY5,[5]TARIFAS!$A$4:$B$11,[5]TARIFAS!$A$4:$A$11),0)</f>
        <v>0</v>
      </c>
      <c r="BA5" s="100">
        <f>+AY5-AZ5</f>
        <v>0</v>
      </c>
      <c r="BB5" s="100">
        <f>IFERROR(+LOOKUP(AY5,[5]TARIFAS!$A$4:$B$11,[5]TARIFAS!$D$4:$D$11),0)</f>
        <v>0</v>
      </c>
      <c r="BC5" s="100">
        <f>(+BA5*BB5)/100</f>
        <v>0</v>
      </c>
      <c r="BD5" s="100">
        <f>IFERROR(+LOOKUP(AY5,[5]TARIFAS!$A$4:$B$11,[5]TARIFAS!$C$4:$C$11),0)</f>
        <v>0</v>
      </c>
      <c r="BE5" s="100">
        <f>ROUND(+BC5+BD5,2)</f>
        <v>0</v>
      </c>
      <c r="BF5" s="100"/>
      <c r="BG5" s="100"/>
      <c r="BH5" s="100"/>
      <c r="BI5" s="99"/>
    </row>
    <row r="6" spans="1:62" s="57" customFormat="1" ht="29.25" hidden="1" customHeight="1" x14ac:dyDescent="0.2">
      <c r="A6" s="92" t="str">
        <f t="shared" ref="A6:A34" si="3">B6&amp;" "&amp;C6</f>
        <v>SEI 006</v>
      </c>
      <c r="B6" s="92" t="s">
        <v>128</v>
      </c>
      <c r="C6" s="101" t="s">
        <v>139</v>
      </c>
      <c r="D6" s="51" t="s">
        <v>22</v>
      </c>
      <c r="E6" s="51" t="s">
        <v>130</v>
      </c>
      <c r="F6" s="53" t="s">
        <v>131</v>
      </c>
      <c r="G6" s="53" t="s">
        <v>132</v>
      </c>
      <c r="H6" s="53">
        <v>15</v>
      </c>
      <c r="I6" s="53">
        <v>421.49</v>
      </c>
      <c r="J6" s="53">
        <v>0</v>
      </c>
      <c r="K6" s="53" t="s">
        <v>131</v>
      </c>
      <c r="L6" s="94">
        <v>1311</v>
      </c>
      <c r="M6" s="54">
        <v>0</v>
      </c>
      <c r="N6" s="53" t="s">
        <v>131</v>
      </c>
      <c r="O6" s="94">
        <v>1713</v>
      </c>
      <c r="P6" s="53">
        <v>0</v>
      </c>
      <c r="Q6" s="54">
        <v>0</v>
      </c>
      <c r="R6" s="54">
        <f t="shared" ref="R6:R34" si="4">(J6*3%)</f>
        <v>0</v>
      </c>
      <c r="S6" s="53" t="s">
        <v>131</v>
      </c>
      <c r="T6" s="94">
        <v>1712</v>
      </c>
      <c r="U6" s="55">
        <f t="shared" ref="U6:U33" si="5">(Q6+R6)</f>
        <v>0</v>
      </c>
      <c r="V6" s="53" t="s">
        <v>131</v>
      </c>
      <c r="W6" s="94">
        <v>1321</v>
      </c>
      <c r="X6" s="224"/>
      <c r="Y6" s="55">
        <v>0</v>
      </c>
      <c r="Z6" s="55">
        <f t="shared" ref="Z6:Z34" si="6">J6+M6+P6+U6+Y6</f>
        <v>0</v>
      </c>
      <c r="AA6" s="53" t="s">
        <v>133</v>
      </c>
      <c r="AB6" s="94">
        <v>1431</v>
      </c>
      <c r="AC6" s="55">
        <f t="shared" si="1"/>
        <v>0</v>
      </c>
      <c r="AD6" s="53" t="s">
        <v>133</v>
      </c>
      <c r="AE6" s="95" t="s">
        <v>134</v>
      </c>
      <c r="AF6" s="54">
        <v>0</v>
      </c>
      <c r="AG6" s="53" t="s">
        <v>133</v>
      </c>
      <c r="AH6" s="95" t="s">
        <v>135</v>
      </c>
      <c r="AI6" s="54">
        <v>0</v>
      </c>
      <c r="AJ6" s="53" t="s">
        <v>133</v>
      </c>
      <c r="AK6" s="95" t="s">
        <v>136</v>
      </c>
      <c r="AL6" s="54">
        <f>(J6*1%)</f>
        <v>0</v>
      </c>
      <c r="AM6" s="53" t="s">
        <v>133</v>
      </c>
      <c r="AN6" s="95" t="s">
        <v>137</v>
      </c>
      <c r="AO6" s="54">
        <v>0</v>
      </c>
      <c r="AP6" s="53" t="s">
        <v>133</v>
      </c>
      <c r="AQ6" s="95" t="s">
        <v>138</v>
      </c>
      <c r="AR6" s="54">
        <v>0</v>
      </c>
      <c r="AS6" s="55">
        <f t="shared" ref="AS6:AS33" si="7">(AC6+AF6+AI6+AL6+AO6+AR6)</f>
        <v>0</v>
      </c>
      <c r="AT6" s="96">
        <f t="shared" si="2"/>
        <v>0</v>
      </c>
      <c r="AU6" s="102"/>
      <c r="AV6" s="98"/>
      <c r="AW6" s="99">
        <f t="shared" ref="AW6:AW34" si="8">+H6</f>
        <v>15</v>
      </c>
      <c r="AX6" s="99">
        <f t="shared" ref="AX6:AX34" si="9">+J6+R6+M6+P6+Q6</f>
        <v>0</v>
      </c>
      <c r="AY6" s="100">
        <f t="shared" ref="AY6:AY34" si="10">IFERROR(+AX6/AW6,0)*AW6</f>
        <v>0</v>
      </c>
      <c r="AZ6" s="100">
        <f>IFERROR(+LOOKUP(AY6,[5]TARIFAS!$A$4:$B$11,[5]TARIFAS!$A$4:$A$11),0)</f>
        <v>0</v>
      </c>
      <c r="BA6" s="100">
        <f t="shared" ref="BA6:BA34" si="11">+AY6-AZ6</f>
        <v>0</v>
      </c>
      <c r="BB6" s="100">
        <f>IFERROR(+LOOKUP(AY6,[5]TARIFAS!$A$4:$B$11,[5]TARIFAS!$D$4:$D$11),0)</f>
        <v>0</v>
      </c>
      <c r="BC6" s="100">
        <f t="shared" ref="BC6:BC34" si="12">(+BA6*BB6)/100</f>
        <v>0</v>
      </c>
      <c r="BD6" s="100">
        <f>IFERROR(+LOOKUP(AY6,[5]TARIFAS!$A$4:$B$11,[5]TARIFAS!$C$4:$C$11),0)</f>
        <v>0</v>
      </c>
      <c r="BE6" s="100">
        <f t="shared" ref="BE6:BE34" si="13">ROUND(+BC6+BD6,2)</f>
        <v>0</v>
      </c>
      <c r="BF6" s="100"/>
      <c r="BG6" s="100"/>
      <c r="BH6" s="100"/>
      <c r="BI6" s="99"/>
    </row>
    <row r="7" spans="1:62" s="57" customFormat="1" ht="30" hidden="1" customHeight="1" x14ac:dyDescent="0.2">
      <c r="A7" s="92" t="str">
        <f t="shared" si="3"/>
        <v>SEI 007</v>
      </c>
      <c r="B7" s="92" t="s">
        <v>128</v>
      </c>
      <c r="C7" s="101" t="s">
        <v>140</v>
      </c>
      <c r="D7" s="51" t="s">
        <v>24</v>
      </c>
      <c r="E7" s="51" t="s">
        <v>141</v>
      </c>
      <c r="F7" s="53" t="s">
        <v>131</v>
      </c>
      <c r="G7" s="53" t="s">
        <v>132</v>
      </c>
      <c r="H7" s="53">
        <v>15</v>
      </c>
      <c r="I7" s="53">
        <v>504.21533333333332</v>
      </c>
      <c r="J7" s="53">
        <v>0</v>
      </c>
      <c r="K7" s="53" t="s">
        <v>131</v>
      </c>
      <c r="L7" s="94">
        <v>1311</v>
      </c>
      <c r="M7" s="54">
        <v>0</v>
      </c>
      <c r="N7" s="53" t="s">
        <v>131</v>
      </c>
      <c r="O7" s="94">
        <v>1713</v>
      </c>
      <c r="P7" s="53">
        <v>0</v>
      </c>
      <c r="Q7" s="54">
        <v>0</v>
      </c>
      <c r="R7" s="54">
        <f t="shared" si="4"/>
        <v>0</v>
      </c>
      <c r="S7" s="53" t="s">
        <v>131</v>
      </c>
      <c r="T7" s="94">
        <v>1712</v>
      </c>
      <c r="U7" s="55">
        <f t="shared" si="5"/>
        <v>0</v>
      </c>
      <c r="V7" s="53" t="s">
        <v>131</v>
      </c>
      <c r="W7" s="94">
        <v>1321</v>
      </c>
      <c r="X7" s="224"/>
      <c r="Y7" s="55">
        <v>0</v>
      </c>
      <c r="Z7" s="55">
        <f t="shared" si="6"/>
        <v>0</v>
      </c>
      <c r="AA7" s="53" t="s">
        <v>133</v>
      </c>
      <c r="AB7" s="94">
        <v>1431</v>
      </c>
      <c r="AC7" s="55">
        <f t="shared" si="1"/>
        <v>0</v>
      </c>
      <c r="AD7" s="53" t="s">
        <v>133</v>
      </c>
      <c r="AE7" s="95" t="s">
        <v>134</v>
      </c>
      <c r="AF7" s="54">
        <v>0</v>
      </c>
      <c r="AG7" s="53" t="s">
        <v>133</v>
      </c>
      <c r="AH7" s="95" t="s">
        <v>135</v>
      </c>
      <c r="AI7" s="54">
        <v>0</v>
      </c>
      <c r="AJ7" s="53" t="s">
        <v>133</v>
      </c>
      <c r="AK7" s="95" t="s">
        <v>136</v>
      </c>
      <c r="AL7" s="54">
        <f>(J7*1%)</f>
        <v>0</v>
      </c>
      <c r="AM7" s="53" t="s">
        <v>133</v>
      </c>
      <c r="AN7" s="95" t="s">
        <v>137</v>
      </c>
      <c r="AO7" s="54">
        <v>0</v>
      </c>
      <c r="AP7" s="53" t="s">
        <v>133</v>
      </c>
      <c r="AQ7" s="95" t="s">
        <v>138</v>
      </c>
      <c r="AR7" s="54">
        <v>0</v>
      </c>
      <c r="AS7" s="55">
        <f t="shared" si="7"/>
        <v>0</v>
      </c>
      <c r="AT7" s="96">
        <f t="shared" si="2"/>
        <v>0</v>
      </c>
      <c r="AU7" s="102"/>
      <c r="AV7" s="98"/>
      <c r="AW7" s="99">
        <f t="shared" si="8"/>
        <v>15</v>
      </c>
      <c r="AX7" s="99">
        <f t="shared" si="9"/>
        <v>0</v>
      </c>
      <c r="AY7" s="100">
        <f t="shared" si="10"/>
        <v>0</v>
      </c>
      <c r="AZ7" s="100">
        <f>IFERROR(+LOOKUP(AY7,[5]TARIFAS!$A$4:$B$11,[5]TARIFAS!$A$4:$A$11),0)</f>
        <v>0</v>
      </c>
      <c r="BA7" s="100">
        <f t="shared" si="11"/>
        <v>0</v>
      </c>
      <c r="BB7" s="100">
        <f>IFERROR(+LOOKUP(AY7,[5]TARIFAS!$A$4:$B$11,[5]TARIFAS!$D$4:$D$11),0)</f>
        <v>0</v>
      </c>
      <c r="BC7" s="100">
        <f t="shared" si="12"/>
        <v>0</v>
      </c>
      <c r="BD7" s="100">
        <f>IFERROR(+LOOKUP(AY7,[5]TARIFAS!$A$4:$B$11,[5]TARIFAS!$C$4:$C$11),0)</f>
        <v>0</v>
      </c>
      <c r="BE7" s="100">
        <f t="shared" si="13"/>
        <v>0</v>
      </c>
      <c r="BF7" s="100"/>
      <c r="BG7" s="100"/>
      <c r="BH7" s="100"/>
      <c r="BI7" s="99"/>
    </row>
    <row r="8" spans="1:62" s="57" customFormat="1" ht="30" hidden="1" customHeight="1" x14ac:dyDescent="0.2">
      <c r="A8" s="92" t="str">
        <f t="shared" si="3"/>
        <v>SEI 008</v>
      </c>
      <c r="B8" s="92" t="s">
        <v>128</v>
      </c>
      <c r="C8" s="101" t="s">
        <v>142</v>
      </c>
      <c r="D8" s="51" t="s">
        <v>26</v>
      </c>
      <c r="E8" s="51" t="s">
        <v>130</v>
      </c>
      <c r="F8" s="53" t="s">
        <v>131</v>
      </c>
      <c r="G8" s="53" t="s">
        <v>132</v>
      </c>
      <c r="H8" s="53">
        <v>15</v>
      </c>
      <c r="I8" s="53">
        <v>421.49</v>
      </c>
      <c r="J8" s="53">
        <v>0</v>
      </c>
      <c r="K8" s="53" t="s">
        <v>131</v>
      </c>
      <c r="L8" s="94">
        <v>1311</v>
      </c>
      <c r="M8" s="54">
        <v>0</v>
      </c>
      <c r="N8" s="53" t="s">
        <v>131</v>
      </c>
      <c r="O8" s="94">
        <v>1713</v>
      </c>
      <c r="P8" s="53">
        <v>0</v>
      </c>
      <c r="Q8" s="54">
        <v>0</v>
      </c>
      <c r="R8" s="54">
        <f t="shared" si="4"/>
        <v>0</v>
      </c>
      <c r="S8" s="53" t="s">
        <v>131</v>
      </c>
      <c r="T8" s="94">
        <v>1712</v>
      </c>
      <c r="U8" s="55">
        <f t="shared" si="5"/>
        <v>0</v>
      </c>
      <c r="V8" s="53" t="s">
        <v>131</v>
      </c>
      <c r="W8" s="94">
        <v>1321</v>
      </c>
      <c r="X8" s="224"/>
      <c r="Y8" s="55">
        <v>0</v>
      </c>
      <c r="Z8" s="55">
        <f t="shared" si="6"/>
        <v>0</v>
      </c>
      <c r="AA8" s="53" t="s">
        <v>133</v>
      </c>
      <c r="AB8" s="94">
        <v>1431</v>
      </c>
      <c r="AC8" s="55">
        <f t="shared" si="1"/>
        <v>0</v>
      </c>
      <c r="AD8" s="53" t="s">
        <v>133</v>
      </c>
      <c r="AE8" s="95" t="s">
        <v>134</v>
      </c>
      <c r="AF8" s="54">
        <v>0</v>
      </c>
      <c r="AG8" s="53" t="s">
        <v>133</v>
      </c>
      <c r="AH8" s="95" t="s">
        <v>135</v>
      </c>
      <c r="AI8" s="54">
        <v>0</v>
      </c>
      <c r="AJ8" s="53" t="s">
        <v>133</v>
      </c>
      <c r="AK8" s="95" t="s">
        <v>136</v>
      </c>
      <c r="AL8" s="54">
        <f>(J8*1%)</f>
        <v>0</v>
      </c>
      <c r="AM8" s="53" t="s">
        <v>133</v>
      </c>
      <c r="AN8" s="95" t="s">
        <v>137</v>
      </c>
      <c r="AO8" s="54">
        <v>0</v>
      </c>
      <c r="AP8" s="53" t="s">
        <v>133</v>
      </c>
      <c r="AQ8" s="95" t="s">
        <v>138</v>
      </c>
      <c r="AR8" s="54">
        <v>0</v>
      </c>
      <c r="AS8" s="55">
        <f t="shared" si="7"/>
        <v>0</v>
      </c>
      <c r="AT8" s="96">
        <f t="shared" si="2"/>
        <v>0</v>
      </c>
      <c r="AU8" s="102"/>
      <c r="AV8" s="98"/>
      <c r="AW8" s="99">
        <f t="shared" si="8"/>
        <v>15</v>
      </c>
      <c r="AX8" s="99">
        <f t="shared" si="9"/>
        <v>0</v>
      </c>
      <c r="AY8" s="100">
        <f>IFERROR(+AX8/AW8,0)*AW8</f>
        <v>0</v>
      </c>
      <c r="AZ8" s="100">
        <f>IFERROR(+LOOKUP(AY8,[5]TARIFAS!$A$4:$B$11,[5]TARIFAS!$A$4:$A$11),0)</f>
        <v>0</v>
      </c>
      <c r="BA8" s="100">
        <f t="shared" si="11"/>
        <v>0</v>
      </c>
      <c r="BB8" s="100">
        <f>IFERROR(+LOOKUP(AY8,[5]TARIFAS!$A$4:$B$11,[5]TARIFAS!$D$4:$D$11),0)</f>
        <v>0</v>
      </c>
      <c r="BC8" s="100">
        <f t="shared" si="12"/>
        <v>0</v>
      </c>
      <c r="BD8" s="100">
        <f>IFERROR(+LOOKUP(AY8,[5]TARIFAS!$A$4:$B$11,[5]TARIFAS!$C$4:$C$11),0)</f>
        <v>0</v>
      </c>
      <c r="BE8" s="100">
        <f t="shared" si="13"/>
        <v>0</v>
      </c>
      <c r="BF8" s="100"/>
      <c r="BG8" s="100"/>
      <c r="BH8" s="100"/>
      <c r="BI8" s="99"/>
    </row>
    <row r="9" spans="1:62" s="57" customFormat="1" ht="30" hidden="1" customHeight="1" x14ac:dyDescent="0.2">
      <c r="A9" s="92" t="str">
        <f t="shared" si="3"/>
        <v>SEI 009</v>
      </c>
      <c r="B9" s="92" t="s">
        <v>128</v>
      </c>
      <c r="C9" s="101" t="s">
        <v>143</v>
      </c>
      <c r="D9" s="51" t="s">
        <v>28</v>
      </c>
      <c r="E9" s="51" t="s">
        <v>141</v>
      </c>
      <c r="F9" s="53" t="s">
        <v>131</v>
      </c>
      <c r="G9" s="53" t="s">
        <v>132</v>
      </c>
      <c r="H9" s="53">
        <v>15</v>
      </c>
      <c r="I9" s="53">
        <v>504.21533333333332</v>
      </c>
      <c r="J9" s="53">
        <v>0</v>
      </c>
      <c r="K9" s="53" t="s">
        <v>131</v>
      </c>
      <c r="L9" s="94">
        <v>1311</v>
      </c>
      <c r="M9" s="54">
        <v>0</v>
      </c>
      <c r="N9" s="53" t="s">
        <v>131</v>
      </c>
      <c r="O9" s="94">
        <v>1713</v>
      </c>
      <c r="P9" s="53">
        <v>0</v>
      </c>
      <c r="Q9" s="54">
        <v>0</v>
      </c>
      <c r="R9" s="54">
        <f t="shared" si="4"/>
        <v>0</v>
      </c>
      <c r="S9" s="53" t="s">
        <v>131</v>
      </c>
      <c r="T9" s="94">
        <v>1712</v>
      </c>
      <c r="U9" s="55">
        <f t="shared" si="5"/>
        <v>0</v>
      </c>
      <c r="V9" s="53" t="s">
        <v>131</v>
      </c>
      <c r="W9" s="94">
        <v>1321</v>
      </c>
      <c r="X9" s="224"/>
      <c r="Y9" s="55">
        <v>0</v>
      </c>
      <c r="Z9" s="55">
        <f t="shared" si="6"/>
        <v>0</v>
      </c>
      <c r="AA9" s="53" t="s">
        <v>133</v>
      </c>
      <c r="AB9" s="94">
        <v>1431</v>
      </c>
      <c r="AC9" s="55">
        <f t="shared" si="1"/>
        <v>0</v>
      </c>
      <c r="AD9" s="53" t="s">
        <v>133</v>
      </c>
      <c r="AE9" s="95" t="s">
        <v>134</v>
      </c>
      <c r="AF9" s="54">
        <v>0</v>
      </c>
      <c r="AG9" s="53" t="s">
        <v>133</v>
      </c>
      <c r="AH9" s="95" t="s">
        <v>135</v>
      </c>
      <c r="AI9" s="54">
        <v>0</v>
      </c>
      <c r="AJ9" s="53" t="s">
        <v>133</v>
      </c>
      <c r="AK9" s="95" t="s">
        <v>136</v>
      </c>
      <c r="AL9" s="54">
        <f>(J9*1%)</f>
        <v>0</v>
      </c>
      <c r="AM9" s="53" t="s">
        <v>133</v>
      </c>
      <c r="AN9" s="95" t="s">
        <v>137</v>
      </c>
      <c r="AO9" s="54">
        <v>0</v>
      </c>
      <c r="AP9" s="53" t="s">
        <v>133</v>
      </c>
      <c r="AQ9" s="95" t="s">
        <v>138</v>
      </c>
      <c r="AR9" s="54">
        <v>0</v>
      </c>
      <c r="AS9" s="55">
        <f t="shared" si="7"/>
        <v>0</v>
      </c>
      <c r="AT9" s="96">
        <f t="shared" si="2"/>
        <v>0</v>
      </c>
      <c r="AU9" s="102"/>
      <c r="AV9" s="98"/>
      <c r="AW9" s="99">
        <f t="shared" si="8"/>
        <v>15</v>
      </c>
      <c r="AX9" s="99">
        <f t="shared" si="9"/>
        <v>0</v>
      </c>
      <c r="AY9" s="100">
        <f>IFERROR(+AX9/AW9,0)*AW9</f>
        <v>0</v>
      </c>
      <c r="AZ9" s="100">
        <f>IFERROR(+LOOKUP(AY9,[5]TARIFAS!$A$4:$B$11,[5]TARIFAS!$A$4:$A$11),0)</f>
        <v>0</v>
      </c>
      <c r="BA9" s="100">
        <f t="shared" si="11"/>
        <v>0</v>
      </c>
      <c r="BB9" s="100">
        <f>IFERROR(+LOOKUP(AY9,[5]TARIFAS!$A$4:$B$11,[5]TARIFAS!$D$4:$D$11),0)</f>
        <v>0</v>
      </c>
      <c r="BC9" s="100">
        <f t="shared" si="12"/>
        <v>0</v>
      </c>
      <c r="BD9" s="100">
        <f>IFERROR(+LOOKUP(AY9,[5]TARIFAS!$A$4:$B$11,[5]TARIFAS!$C$4:$C$11),0)</f>
        <v>0</v>
      </c>
      <c r="BE9" s="100">
        <f t="shared" si="13"/>
        <v>0</v>
      </c>
      <c r="BF9" s="100"/>
      <c r="BG9" s="100"/>
      <c r="BH9" s="100"/>
      <c r="BI9" s="99"/>
    </row>
    <row r="10" spans="1:62" s="57" customFormat="1" ht="30" hidden="1" customHeight="1" x14ac:dyDescent="0.2">
      <c r="A10" s="92" t="str">
        <f t="shared" si="3"/>
        <v>SEI 010</v>
      </c>
      <c r="B10" s="92" t="s">
        <v>128</v>
      </c>
      <c r="C10" s="101" t="s">
        <v>144</v>
      </c>
      <c r="D10" s="51" t="s">
        <v>30</v>
      </c>
      <c r="E10" s="51" t="s">
        <v>130</v>
      </c>
      <c r="F10" s="53" t="s">
        <v>131</v>
      </c>
      <c r="G10" s="53" t="s">
        <v>132</v>
      </c>
      <c r="H10" s="53">
        <v>15</v>
      </c>
      <c r="I10" s="53">
        <v>421.49</v>
      </c>
      <c r="J10" s="53">
        <v>0</v>
      </c>
      <c r="K10" s="53" t="s">
        <v>131</v>
      </c>
      <c r="L10" s="94">
        <v>1311</v>
      </c>
      <c r="M10" s="54">
        <v>0</v>
      </c>
      <c r="N10" s="53" t="s">
        <v>131</v>
      </c>
      <c r="O10" s="94">
        <v>1713</v>
      </c>
      <c r="P10" s="53">
        <v>0</v>
      </c>
      <c r="Q10" s="54">
        <v>0</v>
      </c>
      <c r="R10" s="54">
        <f t="shared" si="4"/>
        <v>0</v>
      </c>
      <c r="S10" s="53" t="s">
        <v>131</v>
      </c>
      <c r="T10" s="94">
        <v>1712</v>
      </c>
      <c r="U10" s="55">
        <f t="shared" si="5"/>
        <v>0</v>
      </c>
      <c r="V10" s="53" t="s">
        <v>131</v>
      </c>
      <c r="W10" s="94">
        <v>1321</v>
      </c>
      <c r="X10" s="224"/>
      <c r="Y10" s="55">
        <v>0</v>
      </c>
      <c r="Z10" s="55">
        <f t="shared" si="6"/>
        <v>0</v>
      </c>
      <c r="AA10" s="53" t="s">
        <v>133</v>
      </c>
      <c r="AB10" s="94">
        <v>1431</v>
      </c>
      <c r="AC10" s="55">
        <f t="shared" si="1"/>
        <v>0</v>
      </c>
      <c r="AD10" s="53" t="s">
        <v>133</v>
      </c>
      <c r="AE10" s="95" t="s">
        <v>134</v>
      </c>
      <c r="AF10" s="54">
        <v>0</v>
      </c>
      <c r="AG10" s="53" t="s">
        <v>133</v>
      </c>
      <c r="AH10" s="95" t="s">
        <v>135</v>
      </c>
      <c r="AI10" s="54">
        <v>0</v>
      </c>
      <c r="AJ10" s="53" t="s">
        <v>133</v>
      </c>
      <c r="AK10" s="95" t="s">
        <v>136</v>
      </c>
      <c r="AL10" s="54">
        <f>(J10*1%)</f>
        <v>0</v>
      </c>
      <c r="AM10" s="53" t="s">
        <v>133</v>
      </c>
      <c r="AN10" s="95" t="s">
        <v>137</v>
      </c>
      <c r="AO10" s="54">
        <v>0</v>
      </c>
      <c r="AP10" s="53" t="s">
        <v>133</v>
      </c>
      <c r="AQ10" s="95" t="s">
        <v>138</v>
      </c>
      <c r="AR10" s="54">
        <v>0</v>
      </c>
      <c r="AS10" s="55">
        <f t="shared" si="7"/>
        <v>0</v>
      </c>
      <c r="AT10" s="96">
        <f t="shared" si="2"/>
        <v>0</v>
      </c>
      <c r="AU10" s="102"/>
      <c r="AV10" s="98"/>
      <c r="AW10" s="99">
        <f t="shared" si="8"/>
        <v>15</v>
      </c>
      <c r="AX10" s="99">
        <f t="shared" si="9"/>
        <v>0</v>
      </c>
      <c r="AY10" s="100">
        <f>IFERROR(+AX10/AW10,0)*AW10</f>
        <v>0</v>
      </c>
      <c r="AZ10" s="100">
        <f>IFERROR(+LOOKUP(AY10,[5]TARIFAS!$A$4:$B$11,[5]TARIFAS!$A$4:$A$11),0)</f>
        <v>0</v>
      </c>
      <c r="BA10" s="100">
        <f t="shared" si="11"/>
        <v>0</v>
      </c>
      <c r="BB10" s="100">
        <f>IFERROR(+LOOKUP(AY10,[5]TARIFAS!$A$4:$B$11,[5]TARIFAS!$D$4:$D$11),0)</f>
        <v>0</v>
      </c>
      <c r="BC10" s="100">
        <f t="shared" si="12"/>
        <v>0</v>
      </c>
      <c r="BD10" s="100">
        <f>IFERROR(+LOOKUP(AY10,[5]TARIFAS!$A$4:$B$11,[5]TARIFAS!$C$4:$C$11),0)</f>
        <v>0</v>
      </c>
      <c r="BE10" s="100">
        <f t="shared" si="13"/>
        <v>0</v>
      </c>
      <c r="BF10" s="100"/>
      <c r="BG10" s="100"/>
      <c r="BH10" s="100"/>
      <c r="BI10" s="99"/>
    </row>
    <row r="11" spans="1:62" s="57" customFormat="1" ht="30" hidden="1" customHeight="1" x14ac:dyDescent="0.2">
      <c r="A11" s="92" t="str">
        <f t="shared" si="3"/>
        <v>SEI 013</v>
      </c>
      <c r="B11" s="92" t="s">
        <v>128</v>
      </c>
      <c r="C11" s="101" t="s">
        <v>145</v>
      </c>
      <c r="D11" s="51" t="s">
        <v>33</v>
      </c>
      <c r="E11" s="51" t="s">
        <v>130</v>
      </c>
      <c r="F11" s="53" t="s">
        <v>131</v>
      </c>
      <c r="G11" s="53" t="s">
        <v>132</v>
      </c>
      <c r="H11" s="53">
        <v>15</v>
      </c>
      <c r="I11" s="53">
        <v>325.036</v>
      </c>
      <c r="J11" s="53">
        <v>0</v>
      </c>
      <c r="K11" s="53" t="s">
        <v>131</v>
      </c>
      <c r="L11" s="94">
        <v>1311</v>
      </c>
      <c r="M11" s="54">
        <v>0</v>
      </c>
      <c r="N11" s="53" t="s">
        <v>131</v>
      </c>
      <c r="O11" s="94">
        <v>1713</v>
      </c>
      <c r="P11" s="53">
        <v>0</v>
      </c>
      <c r="Q11" s="54">
        <v>0</v>
      </c>
      <c r="R11" s="54">
        <f t="shared" si="4"/>
        <v>0</v>
      </c>
      <c r="S11" s="53" t="s">
        <v>131</v>
      </c>
      <c r="T11" s="94">
        <v>1712</v>
      </c>
      <c r="U11" s="55">
        <f t="shared" si="5"/>
        <v>0</v>
      </c>
      <c r="V11" s="53" t="s">
        <v>131</v>
      </c>
      <c r="W11" s="94">
        <v>1321</v>
      </c>
      <c r="X11" s="224"/>
      <c r="Y11" s="55">
        <v>0</v>
      </c>
      <c r="Z11" s="55">
        <f t="shared" si="6"/>
        <v>0</v>
      </c>
      <c r="AA11" s="53" t="s">
        <v>133</v>
      </c>
      <c r="AB11" s="94">
        <v>1431</v>
      </c>
      <c r="AC11" s="55">
        <f t="shared" si="1"/>
        <v>0</v>
      </c>
      <c r="AD11" s="53" t="s">
        <v>133</v>
      </c>
      <c r="AE11" s="95" t="s">
        <v>134</v>
      </c>
      <c r="AF11" s="54">
        <v>0</v>
      </c>
      <c r="AG11" s="53" t="s">
        <v>133</v>
      </c>
      <c r="AH11" s="95" t="s">
        <v>135</v>
      </c>
      <c r="AI11" s="54">
        <v>0</v>
      </c>
      <c r="AJ11" s="53" t="s">
        <v>133</v>
      </c>
      <c r="AK11" s="95" t="s">
        <v>136</v>
      </c>
      <c r="AL11" s="54">
        <v>0</v>
      </c>
      <c r="AM11" s="53" t="s">
        <v>133</v>
      </c>
      <c r="AN11" s="95" t="s">
        <v>137</v>
      </c>
      <c r="AO11" s="54">
        <v>0</v>
      </c>
      <c r="AP11" s="53" t="s">
        <v>133</v>
      </c>
      <c r="AQ11" s="95" t="s">
        <v>138</v>
      </c>
      <c r="AR11" s="54">
        <v>0</v>
      </c>
      <c r="AS11" s="55">
        <f t="shared" si="7"/>
        <v>0</v>
      </c>
      <c r="AT11" s="96">
        <f t="shared" si="2"/>
        <v>0</v>
      </c>
      <c r="AU11" s="102"/>
      <c r="AV11" s="98"/>
      <c r="AW11" s="99">
        <f t="shared" si="8"/>
        <v>15</v>
      </c>
      <c r="AX11" s="99">
        <f t="shared" si="9"/>
        <v>0</v>
      </c>
      <c r="AY11" s="100">
        <f t="shared" si="10"/>
        <v>0</v>
      </c>
      <c r="AZ11" s="100">
        <f>IFERROR(+LOOKUP(AY11,[5]TARIFAS!$A$4:$B$11,[5]TARIFAS!$A$4:$A$11),0)</f>
        <v>0</v>
      </c>
      <c r="BA11" s="100">
        <f t="shared" si="11"/>
        <v>0</v>
      </c>
      <c r="BB11" s="100">
        <f>IFERROR(+LOOKUP(AY11,[5]TARIFAS!$A$4:$B$11,[5]TARIFAS!$D$4:$D$11),0)</f>
        <v>0</v>
      </c>
      <c r="BC11" s="100">
        <f t="shared" si="12"/>
        <v>0</v>
      </c>
      <c r="BD11" s="100">
        <f>IFERROR(+LOOKUP(AY11,[5]TARIFAS!$A$4:$B$11,[5]TARIFAS!$C$4:$C$11),0)</f>
        <v>0</v>
      </c>
      <c r="BE11" s="100">
        <f t="shared" si="13"/>
        <v>0</v>
      </c>
      <c r="BF11" s="100"/>
      <c r="BG11" s="100"/>
      <c r="BH11" s="100"/>
      <c r="BI11" s="99"/>
    </row>
    <row r="12" spans="1:62" s="57" customFormat="1" ht="30" hidden="1" customHeight="1" x14ac:dyDescent="0.2">
      <c r="A12" s="92" t="str">
        <f t="shared" si="3"/>
        <v>SEI 016</v>
      </c>
      <c r="B12" s="92" t="s">
        <v>128</v>
      </c>
      <c r="C12" s="101" t="s">
        <v>146</v>
      </c>
      <c r="D12" s="51" t="s">
        <v>36</v>
      </c>
      <c r="E12" s="51" t="s">
        <v>130</v>
      </c>
      <c r="F12" s="53" t="s">
        <v>131</v>
      </c>
      <c r="G12" s="53" t="s">
        <v>132</v>
      </c>
      <c r="H12" s="53">
        <v>15</v>
      </c>
      <c r="I12" s="53">
        <v>325.036</v>
      </c>
      <c r="J12" s="53">
        <v>0</v>
      </c>
      <c r="K12" s="53" t="s">
        <v>131</v>
      </c>
      <c r="L12" s="94">
        <v>1311</v>
      </c>
      <c r="M12" s="54">
        <v>0</v>
      </c>
      <c r="N12" s="53" t="s">
        <v>131</v>
      </c>
      <c r="O12" s="94">
        <v>1713</v>
      </c>
      <c r="P12" s="53">
        <v>0</v>
      </c>
      <c r="Q12" s="54">
        <v>0</v>
      </c>
      <c r="R12" s="54">
        <f t="shared" si="4"/>
        <v>0</v>
      </c>
      <c r="S12" s="53" t="s">
        <v>131</v>
      </c>
      <c r="T12" s="94">
        <v>1712</v>
      </c>
      <c r="U12" s="55">
        <f t="shared" si="5"/>
        <v>0</v>
      </c>
      <c r="V12" s="53" t="s">
        <v>131</v>
      </c>
      <c r="W12" s="94">
        <v>1321</v>
      </c>
      <c r="X12" s="224"/>
      <c r="Y12" s="55">
        <v>0</v>
      </c>
      <c r="Z12" s="55">
        <f t="shared" si="6"/>
        <v>0</v>
      </c>
      <c r="AA12" s="53" t="s">
        <v>133</v>
      </c>
      <c r="AB12" s="94">
        <v>1431</v>
      </c>
      <c r="AC12" s="55">
        <f t="shared" si="1"/>
        <v>0</v>
      </c>
      <c r="AD12" s="53" t="s">
        <v>133</v>
      </c>
      <c r="AE12" s="95" t="s">
        <v>134</v>
      </c>
      <c r="AF12" s="54">
        <v>0</v>
      </c>
      <c r="AG12" s="53" t="s">
        <v>133</v>
      </c>
      <c r="AH12" s="95" t="s">
        <v>135</v>
      </c>
      <c r="AI12" s="54">
        <v>0</v>
      </c>
      <c r="AJ12" s="53" t="s">
        <v>133</v>
      </c>
      <c r="AK12" s="95" t="s">
        <v>136</v>
      </c>
      <c r="AL12" s="54">
        <v>0</v>
      </c>
      <c r="AM12" s="53" t="s">
        <v>133</v>
      </c>
      <c r="AN12" s="95" t="s">
        <v>137</v>
      </c>
      <c r="AO12" s="54">
        <v>0</v>
      </c>
      <c r="AP12" s="53" t="s">
        <v>133</v>
      </c>
      <c r="AQ12" s="95" t="s">
        <v>138</v>
      </c>
      <c r="AR12" s="54">
        <v>0</v>
      </c>
      <c r="AS12" s="55">
        <f t="shared" si="7"/>
        <v>0</v>
      </c>
      <c r="AT12" s="96">
        <f t="shared" si="2"/>
        <v>0</v>
      </c>
      <c r="AU12" s="102"/>
      <c r="AV12" s="98"/>
      <c r="AW12" s="99">
        <f t="shared" si="8"/>
        <v>15</v>
      </c>
      <c r="AX12" s="99">
        <f t="shared" si="9"/>
        <v>0</v>
      </c>
      <c r="AY12" s="100">
        <f t="shared" si="10"/>
        <v>0</v>
      </c>
      <c r="AZ12" s="100">
        <f>IFERROR(+LOOKUP(AY12,[5]TARIFAS!$A$4:$B$11,[5]TARIFAS!$A$4:$A$11),0)</f>
        <v>0</v>
      </c>
      <c r="BA12" s="100">
        <f t="shared" si="11"/>
        <v>0</v>
      </c>
      <c r="BB12" s="100">
        <f>IFERROR(+LOOKUP(AY12,[5]TARIFAS!$A$4:$B$11,[5]TARIFAS!$D$4:$D$11),0)</f>
        <v>0</v>
      </c>
      <c r="BC12" s="100">
        <f t="shared" si="12"/>
        <v>0</v>
      </c>
      <c r="BD12" s="100">
        <f>IFERROR(+LOOKUP(AY12,[5]TARIFAS!$A$4:$B$11,[5]TARIFAS!$C$4:$C$11),0)</f>
        <v>0</v>
      </c>
      <c r="BE12" s="100">
        <f t="shared" si="13"/>
        <v>0</v>
      </c>
      <c r="BF12" s="100"/>
      <c r="BG12" s="100"/>
      <c r="BH12" s="100"/>
      <c r="BI12" s="99"/>
    </row>
    <row r="13" spans="1:62" s="57" customFormat="1" ht="30" hidden="1" customHeight="1" x14ac:dyDescent="0.2">
      <c r="A13" s="92" t="str">
        <f t="shared" si="3"/>
        <v>SEI 017</v>
      </c>
      <c r="B13" s="92" t="s">
        <v>128</v>
      </c>
      <c r="C13" s="101" t="s">
        <v>147</v>
      </c>
      <c r="D13" s="51" t="s">
        <v>38</v>
      </c>
      <c r="E13" s="51" t="s">
        <v>130</v>
      </c>
      <c r="F13" s="53" t="s">
        <v>131</v>
      </c>
      <c r="G13" s="53" t="s">
        <v>132</v>
      </c>
      <c r="H13" s="53">
        <v>15</v>
      </c>
      <c r="I13" s="53">
        <v>421.49</v>
      </c>
      <c r="J13" s="53">
        <v>0</v>
      </c>
      <c r="K13" s="53" t="s">
        <v>131</v>
      </c>
      <c r="L13" s="94">
        <v>1311</v>
      </c>
      <c r="M13" s="54">
        <v>0</v>
      </c>
      <c r="N13" s="53" t="s">
        <v>131</v>
      </c>
      <c r="O13" s="94">
        <v>1713</v>
      </c>
      <c r="P13" s="53">
        <v>0</v>
      </c>
      <c r="Q13" s="54">
        <v>0</v>
      </c>
      <c r="R13" s="54">
        <f t="shared" si="4"/>
        <v>0</v>
      </c>
      <c r="S13" s="53" t="s">
        <v>131</v>
      </c>
      <c r="T13" s="94">
        <v>1712</v>
      </c>
      <c r="U13" s="55">
        <f t="shared" si="5"/>
        <v>0</v>
      </c>
      <c r="V13" s="53" t="s">
        <v>131</v>
      </c>
      <c r="W13" s="94">
        <v>1321</v>
      </c>
      <c r="X13" s="224"/>
      <c r="Y13" s="55">
        <v>0</v>
      </c>
      <c r="Z13" s="55">
        <f t="shared" si="6"/>
        <v>0</v>
      </c>
      <c r="AA13" s="53" t="s">
        <v>133</v>
      </c>
      <c r="AB13" s="94">
        <v>1431</v>
      </c>
      <c r="AC13" s="55">
        <f t="shared" si="1"/>
        <v>0</v>
      </c>
      <c r="AD13" s="53" t="s">
        <v>133</v>
      </c>
      <c r="AE13" s="95" t="s">
        <v>134</v>
      </c>
      <c r="AF13" s="54">
        <v>0</v>
      </c>
      <c r="AG13" s="53" t="s">
        <v>133</v>
      </c>
      <c r="AH13" s="95" t="s">
        <v>135</v>
      </c>
      <c r="AI13" s="54">
        <v>0</v>
      </c>
      <c r="AJ13" s="53" t="s">
        <v>133</v>
      </c>
      <c r="AK13" s="95" t="s">
        <v>136</v>
      </c>
      <c r="AL13" s="54">
        <v>0</v>
      </c>
      <c r="AM13" s="53" t="s">
        <v>133</v>
      </c>
      <c r="AN13" s="95" t="s">
        <v>137</v>
      </c>
      <c r="AO13" s="54">
        <v>0</v>
      </c>
      <c r="AP13" s="53" t="s">
        <v>133</v>
      </c>
      <c r="AQ13" s="95" t="s">
        <v>138</v>
      </c>
      <c r="AR13" s="54">
        <v>0</v>
      </c>
      <c r="AS13" s="55">
        <f t="shared" si="7"/>
        <v>0</v>
      </c>
      <c r="AT13" s="96">
        <f t="shared" si="2"/>
        <v>0</v>
      </c>
      <c r="AU13" s="102"/>
      <c r="AV13" s="98"/>
      <c r="AW13" s="99">
        <f t="shared" si="8"/>
        <v>15</v>
      </c>
      <c r="AX13" s="99">
        <f t="shared" si="9"/>
        <v>0</v>
      </c>
      <c r="AY13" s="100">
        <f t="shared" si="10"/>
        <v>0</v>
      </c>
      <c r="AZ13" s="100">
        <f>IFERROR(+LOOKUP(AY13,[5]TARIFAS!$A$4:$B$11,[5]TARIFAS!$A$4:$A$11),0)</f>
        <v>0</v>
      </c>
      <c r="BA13" s="100">
        <f t="shared" si="11"/>
        <v>0</v>
      </c>
      <c r="BB13" s="100">
        <f>IFERROR(+LOOKUP(AY13,[5]TARIFAS!$A$4:$B$11,[5]TARIFAS!$D$4:$D$11),0)</f>
        <v>0</v>
      </c>
      <c r="BC13" s="100">
        <f t="shared" si="12"/>
        <v>0</v>
      </c>
      <c r="BD13" s="100">
        <f>IFERROR(+LOOKUP(AY13,[5]TARIFAS!$A$4:$B$11,[5]TARIFAS!$C$4:$C$11),0)</f>
        <v>0</v>
      </c>
      <c r="BE13" s="100">
        <f t="shared" si="13"/>
        <v>0</v>
      </c>
      <c r="BF13" s="100"/>
      <c r="BG13" s="100"/>
      <c r="BH13" s="100"/>
      <c r="BI13" s="99"/>
    </row>
    <row r="14" spans="1:62" s="57" customFormat="1" ht="30" hidden="1" customHeight="1" x14ac:dyDescent="0.2">
      <c r="A14" s="92" t="str">
        <f t="shared" si="3"/>
        <v>SEI 030</v>
      </c>
      <c r="B14" s="92" t="s">
        <v>128</v>
      </c>
      <c r="C14" s="101" t="s">
        <v>148</v>
      </c>
      <c r="D14" s="51" t="s">
        <v>40</v>
      </c>
      <c r="E14" s="51" t="s">
        <v>149</v>
      </c>
      <c r="F14" s="53" t="s">
        <v>131</v>
      </c>
      <c r="G14" s="53" t="s">
        <v>132</v>
      </c>
      <c r="H14" s="53">
        <v>15</v>
      </c>
      <c r="I14" s="53">
        <v>1029.4333333333334</v>
      </c>
      <c r="J14" s="53">
        <v>0</v>
      </c>
      <c r="K14" s="53" t="s">
        <v>131</v>
      </c>
      <c r="L14" s="94">
        <v>1311</v>
      </c>
      <c r="M14" s="54">
        <v>0</v>
      </c>
      <c r="N14" s="53" t="s">
        <v>131</v>
      </c>
      <c r="O14" s="94">
        <v>1713</v>
      </c>
      <c r="P14" s="53">
        <v>0</v>
      </c>
      <c r="Q14" s="54">
        <v>0</v>
      </c>
      <c r="R14" s="54">
        <f t="shared" si="4"/>
        <v>0</v>
      </c>
      <c r="S14" s="53" t="s">
        <v>131</v>
      </c>
      <c r="T14" s="94">
        <v>1712</v>
      </c>
      <c r="U14" s="55">
        <f t="shared" si="5"/>
        <v>0</v>
      </c>
      <c r="V14" s="53" t="s">
        <v>131</v>
      </c>
      <c r="W14" s="94">
        <v>1321</v>
      </c>
      <c r="X14" s="224"/>
      <c r="Y14" s="55">
        <v>0</v>
      </c>
      <c r="Z14" s="55">
        <f t="shared" si="6"/>
        <v>0</v>
      </c>
      <c r="AA14" s="53" t="s">
        <v>133</v>
      </c>
      <c r="AB14" s="94">
        <v>1431</v>
      </c>
      <c r="AC14" s="55">
        <f t="shared" si="1"/>
        <v>0</v>
      </c>
      <c r="AD14" s="53" t="s">
        <v>133</v>
      </c>
      <c r="AE14" s="95" t="s">
        <v>134</v>
      </c>
      <c r="AF14" s="54">
        <v>0</v>
      </c>
      <c r="AG14" s="53" t="s">
        <v>133</v>
      </c>
      <c r="AH14" s="95" t="s">
        <v>135</v>
      </c>
      <c r="AI14" s="54">
        <v>0</v>
      </c>
      <c r="AJ14" s="53" t="s">
        <v>133</v>
      </c>
      <c r="AK14" s="95" t="s">
        <v>136</v>
      </c>
      <c r="AL14" s="54">
        <v>0</v>
      </c>
      <c r="AM14" s="53" t="s">
        <v>133</v>
      </c>
      <c r="AN14" s="95" t="s">
        <v>137</v>
      </c>
      <c r="AO14" s="54">
        <v>0</v>
      </c>
      <c r="AP14" s="53" t="s">
        <v>133</v>
      </c>
      <c r="AQ14" s="95" t="s">
        <v>138</v>
      </c>
      <c r="AR14" s="54">
        <v>0</v>
      </c>
      <c r="AS14" s="55">
        <f t="shared" si="7"/>
        <v>0</v>
      </c>
      <c r="AT14" s="96">
        <f t="shared" si="2"/>
        <v>0</v>
      </c>
      <c r="AU14" s="102"/>
      <c r="AV14" s="98"/>
      <c r="AW14" s="99">
        <f t="shared" si="8"/>
        <v>15</v>
      </c>
      <c r="AX14" s="99">
        <f t="shared" si="9"/>
        <v>0</v>
      </c>
      <c r="AY14" s="100">
        <f t="shared" si="10"/>
        <v>0</v>
      </c>
      <c r="AZ14" s="100">
        <f>IFERROR(+LOOKUP(AY14,[5]TARIFAS!$A$4:$B$11,[5]TARIFAS!$A$4:$A$11),0)</f>
        <v>0</v>
      </c>
      <c r="BA14" s="100">
        <f t="shared" si="11"/>
        <v>0</v>
      </c>
      <c r="BB14" s="100">
        <f>IFERROR(+LOOKUP(AY14,[5]TARIFAS!$A$4:$B$11,[5]TARIFAS!$D$4:$D$11),0)</f>
        <v>0</v>
      </c>
      <c r="BC14" s="100">
        <f t="shared" si="12"/>
        <v>0</v>
      </c>
      <c r="BD14" s="100">
        <f>IFERROR(+LOOKUP(AY14,[5]TARIFAS!$A$4:$B$11,[5]TARIFAS!$C$4:$C$11),0)</f>
        <v>0</v>
      </c>
      <c r="BE14" s="100">
        <f t="shared" si="13"/>
        <v>0</v>
      </c>
      <c r="BF14" s="100"/>
      <c r="BG14" s="100"/>
      <c r="BH14" s="100"/>
      <c r="BI14" s="99"/>
    </row>
    <row r="15" spans="1:62" s="57" customFormat="1" ht="30" hidden="1" customHeight="1" x14ac:dyDescent="0.2">
      <c r="A15" s="92" t="str">
        <f t="shared" si="3"/>
        <v>SEI 034</v>
      </c>
      <c r="B15" s="92" t="s">
        <v>128</v>
      </c>
      <c r="C15" s="101" t="s">
        <v>150</v>
      </c>
      <c r="D15" s="60" t="s">
        <v>43</v>
      </c>
      <c r="E15" s="51" t="s">
        <v>130</v>
      </c>
      <c r="F15" s="53" t="s">
        <v>131</v>
      </c>
      <c r="G15" s="53" t="s">
        <v>132</v>
      </c>
      <c r="H15" s="53">
        <v>15</v>
      </c>
      <c r="I15" s="53">
        <v>325.036</v>
      </c>
      <c r="J15" s="53">
        <v>0</v>
      </c>
      <c r="K15" s="53" t="s">
        <v>131</v>
      </c>
      <c r="L15" s="94">
        <v>1311</v>
      </c>
      <c r="M15" s="54">
        <v>0</v>
      </c>
      <c r="N15" s="53" t="s">
        <v>131</v>
      </c>
      <c r="O15" s="94">
        <v>1713</v>
      </c>
      <c r="P15" s="53">
        <v>0</v>
      </c>
      <c r="Q15" s="54">
        <v>0</v>
      </c>
      <c r="R15" s="54">
        <f t="shared" si="4"/>
        <v>0</v>
      </c>
      <c r="S15" s="53" t="s">
        <v>131</v>
      </c>
      <c r="T15" s="94">
        <v>1712</v>
      </c>
      <c r="U15" s="55">
        <f t="shared" si="5"/>
        <v>0</v>
      </c>
      <c r="V15" s="53" t="s">
        <v>131</v>
      </c>
      <c r="W15" s="94">
        <v>1321</v>
      </c>
      <c r="X15" s="224"/>
      <c r="Y15" s="55">
        <v>0</v>
      </c>
      <c r="Z15" s="55">
        <f t="shared" si="6"/>
        <v>0</v>
      </c>
      <c r="AA15" s="53" t="s">
        <v>133</v>
      </c>
      <c r="AB15" s="94">
        <v>1431</v>
      </c>
      <c r="AC15" s="55">
        <f t="shared" si="1"/>
        <v>0</v>
      </c>
      <c r="AD15" s="53" t="s">
        <v>133</v>
      </c>
      <c r="AE15" s="95" t="s">
        <v>134</v>
      </c>
      <c r="AF15" s="54">
        <v>0</v>
      </c>
      <c r="AG15" s="53" t="s">
        <v>133</v>
      </c>
      <c r="AH15" s="95" t="s">
        <v>135</v>
      </c>
      <c r="AI15" s="54">
        <v>0</v>
      </c>
      <c r="AJ15" s="53" t="s">
        <v>133</v>
      </c>
      <c r="AK15" s="95" t="s">
        <v>136</v>
      </c>
      <c r="AL15" s="54">
        <f>(J15*1%)</f>
        <v>0</v>
      </c>
      <c r="AM15" s="53" t="s">
        <v>133</v>
      </c>
      <c r="AN15" s="95" t="s">
        <v>137</v>
      </c>
      <c r="AO15" s="61">
        <v>0</v>
      </c>
      <c r="AP15" s="53" t="s">
        <v>133</v>
      </c>
      <c r="AQ15" s="95" t="s">
        <v>138</v>
      </c>
      <c r="AR15" s="54">
        <v>0</v>
      </c>
      <c r="AS15" s="55">
        <f t="shared" si="7"/>
        <v>0</v>
      </c>
      <c r="AT15" s="96">
        <f t="shared" si="2"/>
        <v>0</v>
      </c>
      <c r="AU15" s="104"/>
      <c r="AV15" s="98"/>
      <c r="AW15" s="99">
        <f t="shared" si="8"/>
        <v>15</v>
      </c>
      <c r="AX15" s="99">
        <f t="shared" si="9"/>
        <v>0</v>
      </c>
      <c r="AY15" s="100">
        <f t="shared" si="10"/>
        <v>0</v>
      </c>
      <c r="AZ15" s="100">
        <f>IFERROR(+LOOKUP(AY15,[5]TARIFAS!$A$4:$B$11,[5]TARIFAS!$A$4:$A$11),0)</f>
        <v>0</v>
      </c>
      <c r="BA15" s="100">
        <f t="shared" si="11"/>
        <v>0</v>
      </c>
      <c r="BB15" s="100">
        <f>IFERROR(+LOOKUP(AY15,[5]TARIFAS!$A$4:$B$11,[5]TARIFAS!$D$4:$D$11),0)</f>
        <v>0</v>
      </c>
      <c r="BC15" s="100">
        <f t="shared" si="12"/>
        <v>0</v>
      </c>
      <c r="BD15" s="100">
        <f>IFERROR(+LOOKUP(AY15,[5]TARIFAS!$A$4:$B$11,[5]TARIFAS!$C$4:$C$11),0)</f>
        <v>0</v>
      </c>
      <c r="BE15" s="100">
        <f t="shared" si="13"/>
        <v>0</v>
      </c>
      <c r="BF15" s="100"/>
      <c r="BG15" s="100"/>
      <c r="BH15" s="100"/>
      <c r="BI15" s="99"/>
    </row>
    <row r="16" spans="1:62" s="57" customFormat="1" ht="30" hidden="1" customHeight="1" x14ac:dyDescent="0.2">
      <c r="A16" s="92" t="str">
        <f t="shared" si="3"/>
        <v>SEI 040</v>
      </c>
      <c r="B16" s="92" t="s">
        <v>128</v>
      </c>
      <c r="C16" s="101" t="s">
        <v>151</v>
      </c>
      <c r="D16" s="51" t="s">
        <v>46</v>
      </c>
      <c r="E16" s="51" t="s">
        <v>130</v>
      </c>
      <c r="F16" s="53" t="s">
        <v>131</v>
      </c>
      <c r="G16" s="53" t="s">
        <v>132</v>
      </c>
      <c r="H16" s="53">
        <v>15</v>
      </c>
      <c r="I16" s="53">
        <v>421.49</v>
      </c>
      <c r="J16" s="53">
        <v>0</v>
      </c>
      <c r="K16" s="53" t="s">
        <v>131</v>
      </c>
      <c r="L16" s="94">
        <v>1311</v>
      </c>
      <c r="M16" s="54">
        <v>0</v>
      </c>
      <c r="N16" s="53" t="s">
        <v>131</v>
      </c>
      <c r="O16" s="94">
        <v>1713</v>
      </c>
      <c r="P16" s="53">
        <v>0</v>
      </c>
      <c r="Q16" s="54">
        <v>0</v>
      </c>
      <c r="R16" s="54">
        <f t="shared" si="4"/>
        <v>0</v>
      </c>
      <c r="S16" s="53" t="s">
        <v>131</v>
      </c>
      <c r="T16" s="94">
        <v>1712</v>
      </c>
      <c r="U16" s="55">
        <f t="shared" si="5"/>
        <v>0</v>
      </c>
      <c r="V16" s="53" t="s">
        <v>131</v>
      </c>
      <c r="W16" s="94">
        <v>1321</v>
      </c>
      <c r="X16" s="224"/>
      <c r="Y16" s="55">
        <v>0</v>
      </c>
      <c r="Z16" s="55">
        <f t="shared" si="6"/>
        <v>0</v>
      </c>
      <c r="AA16" s="53" t="s">
        <v>133</v>
      </c>
      <c r="AB16" s="94">
        <v>1431</v>
      </c>
      <c r="AC16" s="55">
        <f t="shared" si="1"/>
        <v>0</v>
      </c>
      <c r="AD16" s="53" t="s">
        <v>133</v>
      </c>
      <c r="AE16" s="95" t="s">
        <v>134</v>
      </c>
      <c r="AF16" s="54">
        <v>0</v>
      </c>
      <c r="AG16" s="53" t="s">
        <v>133</v>
      </c>
      <c r="AH16" s="95" t="s">
        <v>135</v>
      </c>
      <c r="AI16" s="54">
        <v>0</v>
      </c>
      <c r="AJ16" s="53" t="s">
        <v>133</v>
      </c>
      <c r="AK16" s="95" t="s">
        <v>136</v>
      </c>
      <c r="AL16" s="54">
        <f>(J16*1%)</f>
        <v>0</v>
      </c>
      <c r="AM16" s="53" t="s">
        <v>133</v>
      </c>
      <c r="AN16" s="95" t="s">
        <v>137</v>
      </c>
      <c r="AO16" s="54">
        <v>0</v>
      </c>
      <c r="AP16" s="53" t="s">
        <v>133</v>
      </c>
      <c r="AQ16" s="95" t="s">
        <v>138</v>
      </c>
      <c r="AR16" s="54">
        <v>0</v>
      </c>
      <c r="AS16" s="55">
        <f t="shared" si="7"/>
        <v>0</v>
      </c>
      <c r="AT16" s="96">
        <f t="shared" si="2"/>
        <v>0</v>
      </c>
      <c r="AU16" s="102"/>
      <c r="AV16" s="98"/>
      <c r="AW16" s="99">
        <f t="shared" si="8"/>
        <v>15</v>
      </c>
      <c r="AX16" s="99">
        <f t="shared" si="9"/>
        <v>0</v>
      </c>
      <c r="AY16" s="100">
        <f t="shared" si="10"/>
        <v>0</v>
      </c>
      <c r="AZ16" s="100">
        <f>IFERROR(+LOOKUP(AY16,[5]TARIFAS!$A$4:$B$11,[5]TARIFAS!$A$4:$A$11),0)</f>
        <v>0</v>
      </c>
      <c r="BA16" s="100">
        <f t="shared" si="11"/>
        <v>0</v>
      </c>
      <c r="BB16" s="100">
        <f>IFERROR(+LOOKUP(AY16,[5]TARIFAS!$A$4:$B$11,[5]TARIFAS!$D$4:$D$11),0)</f>
        <v>0</v>
      </c>
      <c r="BC16" s="100">
        <f t="shared" si="12"/>
        <v>0</v>
      </c>
      <c r="BD16" s="100">
        <f>IFERROR(+LOOKUP(AY16,[5]TARIFAS!$A$4:$B$11,[5]TARIFAS!$C$4:$C$11),0)</f>
        <v>0</v>
      </c>
      <c r="BE16" s="100">
        <f t="shared" si="13"/>
        <v>0</v>
      </c>
      <c r="BF16" s="100"/>
      <c r="BG16" s="100"/>
      <c r="BH16" s="100"/>
      <c r="BI16" s="99"/>
    </row>
    <row r="17" spans="1:61" s="57" customFormat="1" ht="30" hidden="1" customHeight="1" x14ac:dyDescent="0.2">
      <c r="A17" s="92" t="str">
        <f t="shared" si="3"/>
        <v>SEI 048</v>
      </c>
      <c r="B17" s="92" t="s">
        <v>128</v>
      </c>
      <c r="C17" s="101" t="s">
        <v>152</v>
      </c>
      <c r="D17" s="52" t="s">
        <v>48</v>
      </c>
      <c r="E17" s="51" t="s">
        <v>130</v>
      </c>
      <c r="F17" s="53" t="s">
        <v>131</v>
      </c>
      <c r="G17" s="53" t="s">
        <v>132</v>
      </c>
      <c r="H17" s="53">
        <v>15</v>
      </c>
      <c r="I17" s="53">
        <v>421.49</v>
      </c>
      <c r="J17" s="53">
        <v>0</v>
      </c>
      <c r="K17" s="53" t="s">
        <v>131</v>
      </c>
      <c r="L17" s="94">
        <v>1311</v>
      </c>
      <c r="M17" s="54">
        <v>0</v>
      </c>
      <c r="N17" s="53" t="s">
        <v>131</v>
      </c>
      <c r="O17" s="94">
        <v>1713</v>
      </c>
      <c r="P17" s="53">
        <v>0</v>
      </c>
      <c r="Q17" s="54">
        <v>0</v>
      </c>
      <c r="R17" s="54">
        <f t="shared" si="4"/>
        <v>0</v>
      </c>
      <c r="S17" s="53" t="s">
        <v>131</v>
      </c>
      <c r="T17" s="94">
        <v>1712</v>
      </c>
      <c r="U17" s="55">
        <f t="shared" si="5"/>
        <v>0</v>
      </c>
      <c r="V17" s="53" t="s">
        <v>131</v>
      </c>
      <c r="W17" s="94">
        <v>1321</v>
      </c>
      <c r="X17" s="224"/>
      <c r="Y17" s="55">
        <v>0</v>
      </c>
      <c r="Z17" s="55">
        <f t="shared" si="6"/>
        <v>0</v>
      </c>
      <c r="AA17" s="53" t="s">
        <v>133</v>
      </c>
      <c r="AB17" s="94">
        <v>1431</v>
      </c>
      <c r="AC17" s="55">
        <f t="shared" si="1"/>
        <v>0</v>
      </c>
      <c r="AD17" s="53" t="s">
        <v>133</v>
      </c>
      <c r="AE17" s="95" t="s">
        <v>134</v>
      </c>
      <c r="AF17" s="54">
        <v>0</v>
      </c>
      <c r="AG17" s="53" t="s">
        <v>133</v>
      </c>
      <c r="AH17" s="95" t="s">
        <v>135</v>
      </c>
      <c r="AI17" s="54">
        <v>0</v>
      </c>
      <c r="AJ17" s="53" t="s">
        <v>133</v>
      </c>
      <c r="AK17" s="95" t="s">
        <v>136</v>
      </c>
      <c r="AL17" s="54">
        <f>(J17*1%)</f>
        <v>0</v>
      </c>
      <c r="AM17" s="53" t="s">
        <v>133</v>
      </c>
      <c r="AN17" s="95" t="s">
        <v>137</v>
      </c>
      <c r="AO17" s="54">
        <v>0</v>
      </c>
      <c r="AP17" s="53" t="s">
        <v>133</v>
      </c>
      <c r="AQ17" s="95" t="s">
        <v>138</v>
      </c>
      <c r="AR17" s="54">
        <v>0</v>
      </c>
      <c r="AS17" s="55">
        <f t="shared" si="7"/>
        <v>0</v>
      </c>
      <c r="AT17" s="96">
        <f t="shared" si="2"/>
        <v>0</v>
      </c>
      <c r="AU17" s="102"/>
      <c r="AV17" s="98"/>
      <c r="AW17" s="99">
        <f t="shared" si="8"/>
        <v>15</v>
      </c>
      <c r="AX17" s="99">
        <f t="shared" si="9"/>
        <v>0</v>
      </c>
      <c r="AY17" s="100">
        <f t="shared" si="10"/>
        <v>0</v>
      </c>
      <c r="AZ17" s="100">
        <f>IFERROR(+LOOKUP(AY17,[5]TARIFAS!$A$4:$B$11,[5]TARIFAS!$A$4:$A$11),0)</f>
        <v>0</v>
      </c>
      <c r="BA17" s="100">
        <f t="shared" si="11"/>
        <v>0</v>
      </c>
      <c r="BB17" s="100">
        <f>IFERROR(+LOOKUP(AY17,[5]TARIFAS!$A$4:$B$11,[5]TARIFAS!$D$4:$D$11),0)</f>
        <v>0</v>
      </c>
      <c r="BC17" s="100">
        <f t="shared" si="12"/>
        <v>0</v>
      </c>
      <c r="BD17" s="100">
        <f>IFERROR(+LOOKUP(AY17,[5]TARIFAS!$A$4:$B$11,[5]TARIFAS!$C$4:$C$11),0)</f>
        <v>0</v>
      </c>
      <c r="BE17" s="100">
        <f t="shared" si="13"/>
        <v>0</v>
      </c>
      <c r="BF17" s="100"/>
      <c r="BG17" s="100"/>
      <c r="BH17" s="100"/>
      <c r="BI17" s="99"/>
    </row>
    <row r="18" spans="1:61" s="57" customFormat="1" ht="30" hidden="1" customHeight="1" x14ac:dyDescent="0.2">
      <c r="A18" s="92" t="str">
        <f t="shared" si="3"/>
        <v>SEI 050</v>
      </c>
      <c r="B18" s="92" t="s">
        <v>128</v>
      </c>
      <c r="C18" s="101" t="s">
        <v>153</v>
      </c>
      <c r="D18" s="52" t="s">
        <v>50</v>
      </c>
      <c r="E18" s="51" t="s">
        <v>149</v>
      </c>
      <c r="F18" s="53" t="s">
        <v>131</v>
      </c>
      <c r="G18" s="53" t="s">
        <v>132</v>
      </c>
      <c r="H18" s="53">
        <v>15</v>
      </c>
      <c r="I18" s="53">
        <v>1029.4333333333334</v>
      </c>
      <c r="J18" s="53">
        <v>0</v>
      </c>
      <c r="K18" s="53" t="s">
        <v>131</v>
      </c>
      <c r="L18" s="94">
        <v>1311</v>
      </c>
      <c r="M18" s="54">
        <v>0</v>
      </c>
      <c r="N18" s="53" t="s">
        <v>131</v>
      </c>
      <c r="O18" s="94">
        <v>1713</v>
      </c>
      <c r="P18" s="53">
        <v>0</v>
      </c>
      <c r="Q18" s="54">
        <v>0</v>
      </c>
      <c r="R18" s="54">
        <f t="shared" si="4"/>
        <v>0</v>
      </c>
      <c r="S18" s="53" t="s">
        <v>131</v>
      </c>
      <c r="T18" s="94">
        <v>1712</v>
      </c>
      <c r="U18" s="55">
        <f t="shared" si="5"/>
        <v>0</v>
      </c>
      <c r="V18" s="53" t="s">
        <v>131</v>
      </c>
      <c r="W18" s="94">
        <v>1321</v>
      </c>
      <c r="X18" s="224"/>
      <c r="Y18" s="55">
        <v>0</v>
      </c>
      <c r="Z18" s="55">
        <f t="shared" si="6"/>
        <v>0</v>
      </c>
      <c r="AA18" s="53" t="s">
        <v>133</v>
      </c>
      <c r="AB18" s="94">
        <v>1431</v>
      </c>
      <c r="AC18" s="55">
        <f t="shared" si="1"/>
        <v>0</v>
      </c>
      <c r="AD18" s="53" t="s">
        <v>133</v>
      </c>
      <c r="AE18" s="95" t="s">
        <v>134</v>
      </c>
      <c r="AF18" s="54">
        <v>0</v>
      </c>
      <c r="AG18" s="53" t="s">
        <v>133</v>
      </c>
      <c r="AH18" s="95" t="s">
        <v>135</v>
      </c>
      <c r="AI18" s="54">
        <v>0</v>
      </c>
      <c r="AJ18" s="53" t="s">
        <v>133</v>
      </c>
      <c r="AK18" s="95" t="s">
        <v>136</v>
      </c>
      <c r="AL18" s="54">
        <v>0</v>
      </c>
      <c r="AM18" s="53" t="s">
        <v>133</v>
      </c>
      <c r="AN18" s="95" t="s">
        <v>137</v>
      </c>
      <c r="AO18" s="54">
        <v>0</v>
      </c>
      <c r="AP18" s="53" t="s">
        <v>133</v>
      </c>
      <c r="AQ18" s="95" t="s">
        <v>138</v>
      </c>
      <c r="AR18" s="54">
        <v>0</v>
      </c>
      <c r="AS18" s="55">
        <f t="shared" si="7"/>
        <v>0</v>
      </c>
      <c r="AT18" s="96">
        <f t="shared" si="2"/>
        <v>0</v>
      </c>
      <c r="AU18" s="102"/>
      <c r="AV18" s="98"/>
      <c r="AW18" s="99">
        <f t="shared" si="8"/>
        <v>15</v>
      </c>
      <c r="AX18" s="99">
        <f t="shared" si="9"/>
        <v>0</v>
      </c>
      <c r="AY18" s="100">
        <f t="shared" si="10"/>
        <v>0</v>
      </c>
      <c r="AZ18" s="100">
        <f>IFERROR(+LOOKUP(AY18,[5]TARIFAS!$A$4:$B$11,[5]TARIFAS!$A$4:$A$11),0)</f>
        <v>0</v>
      </c>
      <c r="BA18" s="100">
        <f t="shared" si="11"/>
        <v>0</v>
      </c>
      <c r="BB18" s="100">
        <f>IFERROR(+LOOKUP(AY18,[5]TARIFAS!$A$4:$B$11,[5]TARIFAS!$D$4:$D$11),0)</f>
        <v>0</v>
      </c>
      <c r="BC18" s="100">
        <f t="shared" si="12"/>
        <v>0</v>
      </c>
      <c r="BD18" s="100">
        <f>IFERROR(+LOOKUP(AY18,[5]TARIFAS!$A$4:$B$11,[5]TARIFAS!$C$4:$C$11),0)</f>
        <v>0</v>
      </c>
      <c r="BE18" s="100">
        <f t="shared" si="13"/>
        <v>0</v>
      </c>
      <c r="BF18" s="100"/>
      <c r="BG18" s="100"/>
      <c r="BH18" s="100"/>
      <c r="BI18" s="99"/>
    </row>
    <row r="19" spans="1:61" s="57" customFormat="1" ht="30" hidden="1" customHeight="1" x14ac:dyDescent="0.2">
      <c r="A19" s="92" t="str">
        <f t="shared" si="3"/>
        <v>SEI 053</v>
      </c>
      <c r="B19" s="92" t="s">
        <v>128</v>
      </c>
      <c r="C19" s="101" t="s">
        <v>154</v>
      </c>
      <c r="D19" s="51" t="s">
        <v>52</v>
      </c>
      <c r="E19" s="51" t="s">
        <v>141</v>
      </c>
      <c r="F19" s="53" t="s">
        <v>131</v>
      </c>
      <c r="G19" s="53" t="s">
        <v>132</v>
      </c>
      <c r="H19" s="53">
        <v>15</v>
      </c>
      <c r="I19" s="53">
        <v>504.21533333333332</v>
      </c>
      <c r="J19" s="53">
        <v>0</v>
      </c>
      <c r="K19" s="53" t="s">
        <v>131</v>
      </c>
      <c r="L19" s="94">
        <v>1311</v>
      </c>
      <c r="M19" s="54">
        <v>0</v>
      </c>
      <c r="N19" s="53" t="s">
        <v>131</v>
      </c>
      <c r="O19" s="94">
        <v>1713</v>
      </c>
      <c r="P19" s="53">
        <v>0</v>
      </c>
      <c r="Q19" s="54">
        <v>0</v>
      </c>
      <c r="R19" s="54">
        <f t="shared" si="4"/>
        <v>0</v>
      </c>
      <c r="S19" s="53" t="s">
        <v>131</v>
      </c>
      <c r="T19" s="94">
        <v>1712</v>
      </c>
      <c r="U19" s="55">
        <f t="shared" si="5"/>
        <v>0</v>
      </c>
      <c r="V19" s="53" t="s">
        <v>131</v>
      </c>
      <c r="W19" s="94">
        <v>1321</v>
      </c>
      <c r="X19" s="224"/>
      <c r="Y19" s="55">
        <v>0</v>
      </c>
      <c r="Z19" s="55">
        <f t="shared" si="6"/>
        <v>0</v>
      </c>
      <c r="AA19" s="53" t="s">
        <v>133</v>
      </c>
      <c r="AB19" s="94">
        <v>1431</v>
      </c>
      <c r="AC19" s="55">
        <f t="shared" si="1"/>
        <v>0</v>
      </c>
      <c r="AD19" s="53" t="s">
        <v>133</v>
      </c>
      <c r="AE19" s="95" t="s">
        <v>134</v>
      </c>
      <c r="AF19" s="54">
        <v>0</v>
      </c>
      <c r="AG19" s="53" t="s">
        <v>133</v>
      </c>
      <c r="AH19" s="95" t="s">
        <v>135</v>
      </c>
      <c r="AI19" s="54">
        <v>0</v>
      </c>
      <c r="AJ19" s="53" t="s">
        <v>133</v>
      </c>
      <c r="AK19" s="95" t="s">
        <v>136</v>
      </c>
      <c r="AL19" s="54">
        <f>(J19*1%)</f>
        <v>0</v>
      </c>
      <c r="AM19" s="53" t="s">
        <v>133</v>
      </c>
      <c r="AN19" s="95" t="s">
        <v>137</v>
      </c>
      <c r="AO19" s="54">
        <v>0</v>
      </c>
      <c r="AP19" s="53" t="s">
        <v>133</v>
      </c>
      <c r="AQ19" s="95" t="s">
        <v>138</v>
      </c>
      <c r="AR19" s="54">
        <v>0</v>
      </c>
      <c r="AS19" s="55">
        <f t="shared" si="7"/>
        <v>0</v>
      </c>
      <c r="AT19" s="96">
        <f t="shared" si="2"/>
        <v>0</v>
      </c>
      <c r="AU19" s="102"/>
      <c r="AV19" s="98"/>
      <c r="AW19" s="99">
        <f t="shared" si="8"/>
        <v>15</v>
      </c>
      <c r="AX19" s="99">
        <f t="shared" si="9"/>
        <v>0</v>
      </c>
      <c r="AY19" s="100">
        <f t="shared" si="10"/>
        <v>0</v>
      </c>
      <c r="AZ19" s="100">
        <f>IFERROR(+LOOKUP(AY19,[5]TARIFAS!$A$4:$B$11,[5]TARIFAS!$A$4:$A$11),0)</f>
        <v>0</v>
      </c>
      <c r="BA19" s="100">
        <f t="shared" si="11"/>
        <v>0</v>
      </c>
      <c r="BB19" s="100">
        <f>IFERROR(+LOOKUP(AY19,[5]TARIFAS!$A$4:$B$11,[5]TARIFAS!$D$4:$D$11),0)</f>
        <v>0</v>
      </c>
      <c r="BC19" s="100">
        <f t="shared" si="12"/>
        <v>0</v>
      </c>
      <c r="BD19" s="100">
        <f>IFERROR(+LOOKUP(AY19,[5]TARIFAS!$A$4:$B$11,[5]TARIFAS!$C$4:$C$11),0)</f>
        <v>0</v>
      </c>
      <c r="BE19" s="100">
        <f t="shared" si="13"/>
        <v>0</v>
      </c>
      <c r="BF19" s="100"/>
      <c r="BG19" s="100"/>
      <c r="BH19" s="100"/>
      <c r="BI19" s="99"/>
    </row>
    <row r="20" spans="1:61" s="57" customFormat="1" ht="30" hidden="1" customHeight="1" x14ac:dyDescent="0.2">
      <c r="A20" s="92" t="str">
        <f t="shared" si="3"/>
        <v>SEI 056</v>
      </c>
      <c r="B20" s="92" t="s">
        <v>128</v>
      </c>
      <c r="C20" s="101" t="s">
        <v>155</v>
      </c>
      <c r="D20" s="51" t="s">
        <v>54</v>
      </c>
      <c r="E20" s="51" t="s">
        <v>130</v>
      </c>
      <c r="F20" s="53" t="s">
        <v>131</v>
      </c>
      <c r="G20" s="53" t="s">
        <v>132</v>
      </c>
      <c r="H20" s="53">
        <v>15</v>
      </c>
      <c r="I20" s="53">
        <v>421.49</v>
      </c>
      <c r="J20" s="53">
        <v>0</v>
      </c>
      <c r="K20" s="53" t="s">
        <v>131</v>
      </c>
      <c r="L20" s="94">
        <v>1311</v>
      </c>
      <c r="M20" s="54">
        <v>0</v>
      </c>
      <c r="N20" s="53" t="s">
        <v>131</v>
      </c>
      <c r="O20" s="94">
        <v>1713</v>
      </c>
      <c r="P20" s="53">
        <v>0</v>
      </c>
      <c r="Q20" s="54">
        <v>0</v>
      </c>
      <c r="R20" s="54">
        <f t="shared" si="4"/>
        <v>0</v>
      </c>
      <c r="S20" s="53" t="s">
        <v>131</v>
      </c>
      <c r="T20" s="94">
        <v>1712</v>
      </c>
      <c r="U20" s="55">
        <f t="shared" si="5"/>
        <v>0</v>
      </c>
      <c r="V20" s="53" t="s">
        <v>131</v>
      </c>
      <c r="W20" s="94">
        <v>1321</v>
      </c>
      <c r="X20" s="224"/>
      <c r="Y20" s="55">
        <v>0</v>
      </c>
      <c r="Z20" s="55">
        <f t="shared" si="6"/>
        <v>0</v>
      </c>
      <c r="AA20" s="53" t="s">
        <v>133</v>
      </c>
      <c r="AB20" s="94">
        <v>1431</v>
      </c>
      <c r="AC20" s="55">
        <f t="shared" si="1"/>
        <v>0</v>
      </c>
      <c r="AD20" s="53" t="s">
        <v>133</v>
      </c>
      <c r="AE20" s="95" t="s">
        <v>134</v>
      </c>
      <c r="AF20" s="54">
        <v>0</v>
      </c>
      <c r="AG20" s="53" t="s">
        <v>133</v>
      </c>
      <c r="AH20" s="95" t="s">
        <v>135</v>
      </c>
      <c r="AI20" s="54">
        <v>0</v>
      </c>
      <c r="AJ20" s="53" t="s">
        <v>133</v>
      </c>
      <c r="AK20" s="95" t="s">
        <v>136</v>
      </c>
      <c r="AL20" s="54">
        <f>(J20*1%)</f>
        <v>0</v>
      </c>
      <c r="AM20" s="53" t="s">
        <v>133</v>
      </c>
      <c r="AN20" s="95" t="s">
        <v>137</v>
      </c>
      <c r="AO20" s="54">
        <v>0</v>
      </c>
      <c r="AP20" s="53" t="s">
        <v>133</v>
      </c>
      <c r="AQ20" s="95" t="s">
        <v>138</v>
      </c>
      <c r="AR20" s="54">
        <v>0</v>
      </c>
      <c r="AS20" s="55">
        <f t="shared" si="7"/>
        <v>0</v>
      </c>
      <c r="AT20" s="96">
        <f t="shared" si="2"/>
        <v>0</v>
      </c>
      <c r="AU20" s="102"/>
      <c r="AV20" s="98"/>
      <c r="AW20" s="99">
        <f t="shared" si="8"/>
        <v>15</v>
      </c>
      <c r="AX20" s="99">
        <f t="shared" si="9"/>
        <v>0</v>
      </c>
      <c r="AY20" s="100">
        <f t="shared" si="10"/>
        <v>0</v>
      </c>
      <c r="AZ20" s="100">
        <f>IFERROR(+LOOKUP(AY20,[5]TARIFAS!$A$4:$B$11,[5]TARIFAS!$A$4:$A$11),0)</f>
        <v>0</v>
      </c>
      <c r="BA20" s="100">
        <f t="shared" si="11"/>
        <v>0</v>
      </c>
      <c r="BB20" s="100">
        <f>IFERROR(+LOOKUP(AY20,[5]TARIFAS!$A$4:$B$11,[5]TARIFAS!$D$4:$D$11),0)</f>
        <v>0</v>
      </c>
      <c r="BC20" s="100">
        <f t="shared" si="12"/>
        <v>0</v>
      </c>
      <c r="BD20" s="100">
        <f>IFERROR(+LOOKUP(AY20,[5]TARIFAS!$A$4:$B$11,[5]TARIFAS!$C$4:$C$11),0)</f>
        <v>0</v>
      </c>
      <c r="BE20" s="100">
        <f t="shared" si="13"/>
        <v>0</v>
      </c>
      <c r="BF20" s="100"/>
      <c r="BG20" s="100"/>
      <c r="BH20" s="100"/>
      <c r="BI20" s="99"/>
    </row>
    <row r="21" spans="1:61" s="57" customFormat="1" ht="30" hidden="1" customHeight="1" x14ac:dyDescent="0.2">
      <c r="A21" s="92" t="str">
        <f t="shared" si="3"/>
        <v>SEI 061</v>
      </c>
      <c r="B21" s="92" t="s">
        <v>128</v>
      </c>
      <c r="C21" s="101" t="s">
        <v>156</v>
      </c>
      <c r="D21" s="51" t="s">
        <v>58</v>
      </c>
      <c r="E21" s="51" t="s">
        <v>130</v>
      </c>
      <c r="F21" s="53" t="s">
        <v>131</v>
      </c>
      <c r="G21" s="53" t="s">
        <v>132</v>
      </c>
      <c r="H21" s="53">
        <v>15</v>
      </c>
      <c r="I21" s="53">
        <v>353.488</v>
      </c>
      <c r="J21" s="53">
        <v>0</v>
      </c>
      <c r="K21" s="53" t="s">
        <v>131</v>
      </c>
      <c r="L21" s="94">
        <v>1311</v>
      </c>
      <c r="M21" s="54">
        <v>0</v>
      </c>
      <c r="N21" s="53" t="s">
        <v>131</v>
      </c>
      <c r="O21" s="94">
        <v>1713</v>
      </c>
      <c r="P21" s="53">
        <v>0</v>
      </c>
      <c r="Q21" s="54">
        <v>0</v>
      </c>
      <c r="R21" s="54">
        <f t="shared" si="4"/>
        <v>0</v>
      </c>
      <c r="S21" s="53" t="s">
        <v>131</v>
      </c>
      <c r="T21" s="94">
        <v>1712</v>
      </c>
      <c r="U21" s="55">
        <f t="shared" si="5"/>
        <v>0</v>
      </c>
      <c r="V21" s="53" t="s">
        <v>131</v>
      </c>
      <c r="W21" s="94">
        <v>1321</v>
      </c>
      <c r="X21" s="224"/>
      <c r="Y21" s="55">
        <v>0</v>
      </c>
      <c r="Z21" s="55">
        <f t="shared" si="6"/>
        <v>0</v>
      </c>
      <c r="AA21" s="53" t="s">
        <v>133</v>
      </c>
      <c r="AB21" s="94">
        <v>1431</v>
      </c>
      <c r="AC21" s="55">
        <f t="shared" si="1"/>
        <v>0</v>
      </c>
      <c r="AD21" s="53" t="s">
        <v>133</v>
      </c>
      <c r="AE21" s="95" t="s">
        <v>134</v>
      </c>
      <c r="AF21" s="54">
        <v>0</v>
      </c>
      <c r="AG21" s="53" t="s">
        <v>133</v>
      </c>
      <c r="AH21" s="95" t="s">
        <v>135</v>
      </c>
      <c r="AI21" s="54">
        <v>0</v>
      </c>
      <c r="AJ21" s="53" t="s">
        <v>133</v>
      </c>
      <c r="AK21" s="95" t="s">
        <v>136</v>
      </c>
      <c r="AL21" s="54">
        <f>(J21*1%)</f>
        <v>0</v>
      </c>
      <c r="AM21" s="53" t="s">
        <v>133</v>
      </c>
      <c r="AN21" s="95" t="s">
        <v>137</v>
      </c>
      <c r="AO21" s="54">
        <v>0</v>
      </c>
      <c r="AP21" s="53" t="s">
        <v>133</v>
      </c>
      <c r="AQ21" s="95" t="s">
        <v>138</v>
      </c>
      <c r="AR21" s="54">
        <v>0</v>
      </c>
      <c r="AS21" s="55">
        <f t="shared" si="7"/>
        <v>0</v>
      </c>
      <c r="AT21" s="96">
        <f t="shared" si="2"/>
        <v>0</v>
      </c>
      <c r="AU21" s="102"/>
      <c r="AV21" s="98"/>
      <c r="AW21" s="99">
        <f t="shared" si="8"/>
        <v>15</v>
      </c>
      <c r="AX21" s="99">
        <f t="shared" si="9"/>
        <v>0</v>
      </c>
      <c r="AY21" s="100">
        <f t="shared" si="10"/>
        <v>0</v>
      </c>
      <c r="AZ21" s="100">
        <f>IFERROR(+LOOKUP(AY21,[5]TARIFAS!$A$4:$B$11,[5]TARIFAS!$A$4:$A$11),0)</f>
        <v>0</v>
      </c>
      <c r="BA21" s="100">
        <f t="shared" si="11"/>
        <v>0</v>
      </c>
      <c r="BB21" s="100">
        <f>IFERROR(+LOOKUP(AY21,[5]TARIFAS!$A$4:$B$11,[5]TARIFAS!$D$4:$D$11),0)</f>
        <v>0</v>
      </c>
      <c r="BC21" s="100">
        <f t="shared" si="12"/>
        <v>0</v>
      </c>
      <c r="BD21" s="100">
        <f>IFERROR(+LOOKUP(AY21,[5]TARIFAS!$A$4:$B$11,[5]TARIFAS!$C$4:$C$11),0)</f>
        <v>0</v>
      </c>
      <c r="BE21" s="100">
        <f t="shared" si="13"/>
        <v>0</v>
      </c>
      <c r="BF21" s="100"/>
      <c r="BG21" s="100"/>
      <c r="BH21" s="100"/>
      <c r="BI21" s="99"/>
    </row>
    <row r="22" spans="1:61" s="57" customFormat="1" ht="30" hidden="1" customHeight="1" x14ac:dyDescent="0.2">
      <c r="A22" s="92" t="str">
        <f t="shared" si="3"/>
        <v>SEI 062</v>
      </c>
      <c r="B22" s="92" t="s">
        <v>128</v>
      </c>
      <c r="C22" s="101" t="s">
        <v>157</v>
      </c>
      <c r="D22" s="60" t="s">
        <v>97</v>
      </c>
      <c r="E22" s="51" t="s">
        <v>130</v>
      </c>
      <c r="F22" s="53" t="s">
        <v>131</v>
      </c>
      <c r="G22" s="53" t="s">
        <v>132</v>
      </c>
      <c r="H22" s="53">
        <v>15</v>
      </c>
      <c r="I22" s="53">
        <v>421.49</v>
      </c>
      <c r="J22" s="53">
        <v>0</v>
      </c>
      <c r="K22" s="53" t="s">
        <v>131</v>
      </c>
      <c r="L22" s="94">
        <v>1311</v>
      </c>
      <c r="M22" s="54">
        <v>0</v>
      </c>
      <c r="N22" s="53" t="s">
        <v>131</v>
      </c>
      <c r="O22" s="94">
        <v>1713</v>
      </c>
      <c r="P22" s="53">
        <v>0</v>
      </c>
      <c r="Q22" s="54">
        <v>0</v>
      </c>
      <c r="R22" s="54">
        <f t="shared" si="4"/>
        <v>0</v>
      </c>
      <c r="S22" s="53" t="s">
        <v>131</v>
      </c>
      <c r="T22" s="94">
        <v>1712</v>
      </c>
      <c r="U22" s="55">
        <f t="shared" si="5"/>
        <v>0</v>
      </c>
      <c r="V22" s="53" t="s">
        <v>131</v>
      </c>
      <c r="W22" s="94">
        <v>1321</v>
      </c>
      <c r="X22" s="224"/>
      <c r="Y22" s="55">
        <v>0</v>
      </c>
      <c r="Z22" s="55">
        <f t="shared" si="6"/>
        <v>0</v>
      </c>
      <c r="AA22" s="53" t="s">
        <v>133</v>
      </c>
      <c r="AB22" s="94">
        <v>1431</v>
      </c>
      <c r="AC22" s="55">
        <f t="shared" si="1"/>
        <v>0</v>
      </c>
      <c r="AD22" s="53" t="s">
        <v>133</v>
      </c>
      <c r="AE22" s="95" t="s">
        <v>134</v>
      </c>
      <c r="AF22" s="54">
        <v>0</v>
      </c>
      <c r="AG22" s="53" t="s">
        <v>133</v>
      </c>
      <c r="AH22" s="95" t="s">
        <v>135</v>
      </c>
      <c r="AI22" s="54">
        <v>0</v>
      </c>
      <c r="AJ22" s="53" t="s">
        <v>133</v>
      </c>
      <c r="AK22" s="95" t="s">
        <v>136</v>
      </c>
      <c r="AL22" s="54">
        <v>0</v>
      </c>
      <c r="AM22" s="53" t="s">
        <v>133</v>
      </c>
      <c r="AN22" s="95" t="s">
        <v>137</v>
      </c>
      <c r="AO22" s="61">
        <v>0</v>
      </c>
      <c r="AP22" s="53" t="s">
        <v>133</v>
      </c>
      <c r="AQ22" s="95" t="s">
        <v>138</v>
      </c>
      <c r="AR22" s="54">
        <v>0</v>
      </c>
      <c r="AS22" s="55">
        <f t="shared" si="7"/>
        <v>0</v>
      </c>
      <c r="AT22" s="96">
        <f t="shared" si="2"/>
        <v>0</v>
      </c>
      <c r="AU22" s="102"/>
      <c r="AV22" s="98"/>
      <c r="AW22" s="99">
        <f t="shared" si="8"/>
        <v>15</v>
      </c>
      <c r="AX22" s="99">
        <f t="shared" si="9"/>
        <v>0</v>
      </c>
      <c r="AY22" s="100">
        <f t="shared" si="10"/>
        <v>0</v>
      </c>
      <c r="AZ22" s="100">
        <f>IFERROR(+LOOKUP(AY22,[5]TARIFAS!$A$4:$B$11,[5]TARIFAS!$A$4:$A$11),0)</f>
        <v>0</v>
      </c>
      <c r="BA22" s="100">
        <f t="shared" si="11"/>
        <v>0</v>
      </c>
      <c r="BB22" s="100">
        <f>IFERROR(+LOOKUP(AY22,[5]TARIFAS!$A$4:$B$11,[5]TARIFAS!$D$4:$D$11),0)</f>
        <v>0</v>
      </c>
      <c r="BC22" s="100">
        <f t="shared" si="12"/>
        <v>0</v>
      </c>
      <c r="BD22" s="100">
        <f>IFERROR(+LOOKUP(AY22,[5]TARIFAS!$A$4:$B$11,[5]TARIFAS!$C$4:$C$11),0)</f>
        <v>0</v>
      </c>
      <c r="BE22" s="100">
        <f t="shared" si="13"/>
        <v>0</v>
      </c>
      <c r="BF22" s="100"/>
      <c r="BG22" s="100"/>
      <c r="BH22" s="100"/>
      <c r="BI22" s="99"/>
    </row>
    <row r="23" spans="1:61" s="57" customFormat="1" ht="30" hidden="1" customHeight="1" x14ac:dyDescent="0.2">
      <c r="A23" s="92" t="str">
        <f t="shared" si="3"/>
        <v>SEI 063</v>
      </c>
      <c r="B23" s="92" t="s">
        <v>128</v>
      </c>
      <c r="C23" s="101" t="s">
        <v>158</v>
      </c>
      <c r="D23" s="60" t="s">
        <v>60</v>
      </c>
      <c r="E23" s="51" t="s">
        <v>130</v>
      </c>
      <c r="F23" s="53" t="s">
        <v>131</v>
      </c>
      <c r="G23" s="53" t="s">
        <v>132</v>
      </c>
      <c r="H23" s="53">
        <v>15</v>
      </c>
      <c r="I23" s="53">
        <v>421.49</v>
      </c>
      <c r="J23" s="53">
        <v>0</v>
      </c>
      <c r="K23" s="53" t="s">
        <v>131</v>
      </c>
      <c r="L23" s="94">
        <v>1311</v>
      </c>
      <c r="M23" s="54">
        <v>0</v>
      </c>
      <c r="N23" s="53" t="s">
        <v>131</v>
      </c>
      <c r="O23" s="94">
        <v>1713</v>
      </c>
      <c r="P23" s="53">
        <v>0</v>
      </c>
      <c r="Q23" s="54">
        <v>0</v>
      </c>
      <c r="R23" s="54">
        <f t="shared" si="4"/>
        <v>0</v>
      </c>
      <c r="S23" s="53" t="s">
        <v>131</v>
      </c>
      <c r="T23" s="94">
        <v>1712</v>
      </c>
      <c r="U23" s="55">
        <f t="shared" si="5"/>
        <v>0</v>
      </c>
      <c r="V23" s="53" t="s">
        <v>131</v>
      </c>
      <c r="W23" s="94">
        <v>1321</v>
      </c>
      <c r="X23" s="224"/>
      <c r="Y23" s="55">
        <v>0</v>
      </c>
      <c r="Z23" s="55">
        <f t="shared" si="6"/>
        <v>0</v>
      </c>
      <c r="AA23" s="53" t="s">
        <v>133</v>
      </c>
      <c r="AB23" s="94">
        <v>1431</v>
      </c>
      <c r="AC23" s="55">
        <f t="shared" si="1"/>
        <v>0</v>
      </c>
      <c r="AD23" s="53" t="s">
        <v>133</v>
      </c>
      <c r="AE23" s="95" t="s">
        <v>134</v>
      </c>
      <c r="AF23" s="54">
        <v>0</v>
      </c>
      <c r="AG23" s="53" t="s">
        <v>133</v>
      </c>
      <c r="AH23" s="95" t="s">
        <v>135</v>
      </c>
      <c r="AI23" s="54">
        <v>0</v>
      </c>
      <c r="AJ23" s="53" t="s">
        <v>133</v>
      </c>
      <c r="AK23" s="95" t="s">
        <v>136</v>
      </c>
      <c r="AL23" s="54">
        <f t="shared" ref="AL23:AL29" si="14">(J23*1%)</f>
        <v>0</v>
      </c>
      <c r="AM23" s="53" t="s">
        <v>133</v>
      </c>
      <c r="AN23" s="95" t="s">
        <v>137</v>
      </c>
      <c r="AO23" s="61">
        <v>0</v>
      </c>
      <c r="AP23" s="53" t="s">
        <v>133</v>
      </c>
      <c r="AQ23" s="95" t="s">
        <v>138</v>
      </c>
      <c r="AR23" s="54">
        <v>0</v>
      </c>
      <c r="AS23" s="55">
        <f t="shared" si="7"/>
        <v>0</v>
      </c>
      <c r="AT23" s="96">
        <f t="shared" si="2"/>
        <v>0</v>
      </c>
      <c r="AU23" s="102"/>
      <c r="AV23" s="98"/>
      <c r="AW23" s="99">
        <f t="shared" si="8"/>
        <v>15</v>
      </c>
      <c r="AX23" s="99">
        <f t="shared" si="9"/>
        <v>0</v>
      </c>
      <c r="AY23" s="100">
        <f t="shared" si="10"/>
        <v>0</v>
      </c>
      <c r="AZ23" s="100">
        <f>IFERROR(+LOOKUP(AY23,[5]TARIFAS!$A$4:$B$11,[5]TARIFAS!$A$4:$A$11),0)</f>
        <v>0</v>
      </c>
      <c r="BA23" s="100">
        <f t="shared" si="11"/>
        <v>0</v>
      </c>
      <c r="BB23" s="100">
        <f>IFERROR(+LOOKUP(AY23,[5]TARIFAS!$A$4:$B$11,[5]TARIFAS!$D$4:$D$11),0)</f>
        <v>0</v>
      </c>
      <c r="BC23" s="100">
        <f t="shared" si="12"/>
        <v>0</v>
      </c>
      <c r="BD23" s="100">
        <f>IFERROR(+LOOKUP(AY23,[5]TARIFAS!$A$4:$B$11,[5]TARIFAS!$C$4:$C$11),0)</f>
        <v>0</v>
      </c>
      <c r="BE23" s="100">
        <f t="shared" si="13"/>
        <v>0</v>
      </c>
      <c r="BF23" s="100"/>
      <c r="BG23" s="100"/>
      <c r="BH23" s="100"/>
      <c r="BI23" s="99"/>
    </row>
    <row r="24" spans="1:61" s="57" customFormat="1" ht="30" hidden="1" customHeight="1" x14ac:dyDescent="0.2">
      <c r="A24" s="92" t="str">
        <f t="shared" si="3"/>
        <v>SEI 067</v>
      </c>
      <c r="B24" s="92" t="s">
        <v>128</v>
      </c>
      <c r="C24" s="101" t="s">
        <v>159</v>
      </c>
      <c r="D24" s="60" t="s">
        <v>62</v>
      </c>
      <c r="E24" s="51" t="s">
        <v>130</v>
      </c>
      <c r="F24" s="53" t="s">
        <v>131</v>
      </c>
      <c r="G24" s="53" t="s">
        <v>132</v>
      </c>
      <c r="H24" s="53">
        <v>15</v>
      </c>
      <c r="I24" s="53">
        <v>421.49</v>
      </c>
      <c r="J24" s="53">
        <v>0</v>
      </c>
      <c r="K24" s="53" t="s">
        <v>131</v>
      </c>
      <c r="L24" s="94">
        <v>1311</v>
      </c>
      <c r="M24" s="54">
        <v>0</v>
      </c>
      <c r="N24" s="53" t="s">
        <v>131</v>
      </c>
      <c r="O24" s="94">
        <v>1713</v>
      </c>
      <c r="P24" s="53">
        <v>0</v>
      </c>
      <c r="Q24" s="54">
        <v>0</v>
      </c>
      <c r="R24" s="54">
        <f t="shared" si="4"/>
        <v>0</v>
      </c>
      <c r="S24" s="53" t="s">
        <v>131</v>
      </c>
      <c r="T24" s="94">
        <v>1712</v>
      </c>
      <c r="U24" s="55">
        <f t="shared" si="5"/>
        <v>0</v>
      </c>
      <c r="V24" s="53" t="s">
        <v>131</v>
      </c>
      <c r="W24" s="94">
        <v>1321</v>
      </c>
      <c r="X24" s="224"/>
      <c r="Y24" s="55">
        <v>0</v>
      </c>
      <c r="Z24" s="55">
        <f t="shared" si="6"/>
        <v>0</v>
      </c>
      <c r="AA24" s="53" t="s">
        <v>133</v>
      </c>
      <c r="AB24" s="94">
        <v>1431</v>
      </c>
      <c r="AC24" s="55">
        <f t="shared" si="1"/>
        <v>0</v>
      </c>
      <c r="AD24" s="53" t="s">
        <v>133</v>
      </c>
      <c r="AE24" s="95" t="s">
        <v>134</v>
      </c>
      <c r="AF24" s="54">
        <v>0</v>
      </c>
      <c r="AG24" s="53" t="s">
        <v>133</v>
      </c>
      <c r="AH24" s="95" t="s">
        <v>135</v>
      </c>
      <c r="AI24" s="54">
        <v>0</v>
      </c>
      <c r="AJ24" s="53" t="s">
        <v>133</v>
      </c>
      <c r="AK24" s="95" t="s">
        <v>136</v>
      </c>
      <c r="AL24" s="54">
        <f t="shared" si="14"/>
        <v>0</v>
      </c>
      <c r="AM24" s="53" t="s">
        <v>133</v>
      </c>
      <c r="AN24" s="95" t="s">
        <v>137</v>
      </c>
      <c r="AO24" s="61">
        <v>0</v>
      </c>
      <c r="AP24" s="53" t="s">
        <v>133</v>
      </c>
      <c r="AQ24" s="95" t="s">
        <v>138</v>
      </c>
      <c r="AR24" s="54">
        <v>0</v>
      </c>
      <c r="AS24" s="55">
        <f t="shared" si="7"/>
        <v>0</v>
      </c>
      <c r="AT24" s="96">
        <f t="shared" si="2"/>
        <v>0</v>
      </c>
      <c r="AU24" s="102"/>
      <c r="AV24" s="98"/>
      <c r="AW24" s="99">
        <f t="shared" si="8"/>
        <v>15</v>
      </c>
      <c r="AX24" s="99">
        <f t="shared" si="9"/>
        <v>0</v>
      </c>
      <c r="AY24" s="100">
        <f t="shared" si="10"/>
        <v>0</v>
      </c>
      <c r="AZ24" s="100">
        <f>IFERROR(+LOOKUP(AY24,[5]TARIFAS!$A$4:$B$11,[5]TARIFAS!$A$4:$A$11),0)</f>
        <v>0</v>
      </c>
      <c r="BA24" s="100">
        <f t="shared" si="11"/>
        <v>0</v>
      </c>
      <c r="BB24" s="100">
        <f>IFERROR(+LOOKUP(AY24,[5]TARIFAS!$A$4:$B$11,[5]TARIFAS!$D$4:$D$11),0)</f>
        <v>0</v>
      </c>
      <c r="BC24" s="100">
        <f t="shared" si="12"/>
        <v>0</v>
      </c>
      <c r="BD24" s="100">
        <f>IFERROR(+LOOKUP(AY24,[5]TARIFAS!$A$4:$B$11,[5]TARIFAS!$C$4:$C$11),0)</f>
        <v>0</v>
      </c>
      <c r="BE24" s="100">
        <f t="shared" si="13"/>
        <v>0</v>
      </c>
      <c r="BF24" s="100"/>
      <c r="BG24" s="100"/>
      <c r="BH24" s="100"/>
      <c r="BI24" s="99"/>
    </row>
    <row r="25" spans="1:61" s="57" customFormat="1" ht="30" hidden="1" customHeight="1" x14ac:dyDescent="0.2">
      <c r="A25" s="92" t="str">
        <f t="shared" si="3"/>
        <v>SEI 068</v>
      </c>
      <c r="B25" s="92" t="s">
        <v>128</v>
      </c>
      <c r="C25" s="101" t="s">
        <v>160</v>
      </c>
      <c r="D25" s="60" t="s">
        <v>64</v>
      </c>
      <c r="E25" s="51" t="s">
        <v>130</v>
      </c>
      <c r="F25" s="53" t="s">
        <v>131</v>
      </c>
      <c r="G25" s="53" t="s">
        <v>132</v>
      </c>
      <c r="H25" s="53">
        <v>15</v>
      </c>
      <c r="I25" s="53">
        <v>325.036</v>
      </c>
      <c r="J25" s="53">
        <v>0</v>
      </c>
      <c r="K25" s="53" t="s">
        <v>131</v>
      </c>
      <c r="L25" s="94">
        <v>1311</v>
      </c>
      <c r="M25" s="54">
        <v>0</v>
      </c>
      <c r="N25" s="53" t="s">
        <v>131</v>
      </c>
      <c r="O25" s="94">
        <v>1713</v>
      </c>
      <c r="P25" s="53">
        <v>0</v>
      </c>
      <c r="Q25" s="54">
        <v>0</v>
      </c>
      <c r="R25" s="54">
        <f t="shared" si="4"/>
        <v>0</v>
      </c>
      <c r="S25" s="53" t="s">
        <v>131</v>
      </c>
      <c r="T25" s="94">
        <v>1712</v>
      </c>
      <c r="U25" s="55">
        <f t="shared" si="5"/>
        <v>0</v>
      </c>
      <c r="V25" s="53" t="s">
        <v>131</v>
      </c>
      <c r="W25" s="94">
        <v>1321</v>
      </c>
      <c r="X25" s="224"/>
      <c r="Y25" s="55">
        <v>0</v>
      </c>
      <c r="Z25" s="55">
        <f t="shared" si="6"/>
        <v>0</v>
      </c>
      <c r="AA25" s="53" t="s">
        <v>133</v>
      </c>
      <c r="AB25" s="94">
        <v>1431</v>
      </c>
      <c r="AC25" s="55">
        <f t="shared" si="1"/>
        <v>0</v>
      </c>
      <c r="AD25" s="53" t="s">
        <v>133</v>
      </c>
      <c r="AE25" s="95" t="s">
        <v>134</v>
      </c>
      <c r="AF25" s="54">
        <v>0</v>
      </c>
      <c r="AG25" s="53" t="s">
        <v>133</v>
      </c>
      <c r="AH25" s="95" t="s">
        <v>135</v>
      </c>
      <c r="AI25" s="54">
        <v>0</v>
      </c>
      <c r="AJ25" s="53" t="s">
        <v>133</v>
      </c>
      <c r="AK25" s="95" t="s">
        <v>136</v>
      </c>
      <c r="AL25" s="54">
        <f t="shared" si="14"/>
        <v>0</v>
      </c>
      <c r="AM25" s="53" t="s">
        <v>133</v>
      </c>
      <c r="AN25" s="95" t="s">
        <v>137</v>
      </c>
      <c r="AO25" s="61">
        <v>0</v>
      </c>
      <c r="AP25" s="53" t="s">
        <v>133</v>
      </c>
      <c r="AQ25" s="95" t="s">
        <v>138</v>
      </c>
      <c r="AR25" s="54">
        <v>0</v>
      </c>
      <c r="AS25" s="55">
        <f t="shared" si="7"/>
        <v>0</v>
      </c>
      <c r="AT25" s="96">
        <f t="shared" si="2"/>
        <v>0</v>
      </c>
      <c r="AU25" s="102"/>
      <c r="AV25" s="98"/>
      <c r="AW25" s="99">
        <f t="shared" si="8"/>
        <v>15</v>
      </c>
      <c r="AX25" s="99">
        <f t="shared" si="9"/>
        <v>0</v>
      </c>
      <c r="AY25" s="100">
        <f t="shared" si="10"/>
        <v>0</v>
      </c>
      <c r="AZ25" s="100">
        <f>IFERROR(+LOOKUP(AY25,[5]TARIFAS!$A$4:$B$11,[5]TARIFAS!$A$4:$A$11),0)</f>
        <v>0</v>
      </c>
      <c r="BA25" s="100">
        <f t="shared" si="11"/>
        <v>0</v>
      </c>
      <c r="BB25" s="100">
        <f>IFERROR(+LOOKUP(AY25,[5]TARIFAS!$A$4:$B$11,[5]TARIFAS!$D$4:$D$11),0)</f>
        <v>0</v>
      </c>
      <c r="BC25" s="100">
        <f t="shared" si="12"/>
        <v>0</v>
      </c>
      <c r="BD25" s="100">
        <f>IFERROR(+LOOKUP(AY25,[5]TARIFAS!$A$4:$B$11,[5]TARIFAS!$C$4:$C$11),0)</f>
        <v>0</v>
      </c>
      <c r="BE25" s="100">
        <f t="shared" si="13"/>
        <v>0</v>
      </c>
      <c r="BF25" s="100"/>
      <c r="BG25" s="100"/>
      <c r="BH25" s="100"/>
      <c r="BI25" s="99"/>
    </row>
    <row r="26" spans="1:61" s="57" customFormat="1" ht="30" hidden="1" customHeight="1" x14ac:dyDescent="0.2">
      <c r="A26" s="92" t="str">
        <f t="shared" si="3"/>
        <v>SEI 069</v>
      </c>
      <c r="B26" s="92" t="s">
        <v>128</v>
      </c>
      <c r="C26" s="101" t="s">
        <v>161</v>
      </c>
      <c r="D26" s="60" t="s">
        <v>66</v>
      </c>
      <c r="E26" s="51" t="s">
        <v>130</v>
      </c>
      <c r="F26" s="53" t="s">
        <v>131</v>
      </c>
      <c r="G26" s="53" t="s">
        <v>132</v>
      </c>
      <c r="H26" s="53">
        <v>15</v>
      </c>
      <c r="I26" s="53">
        <v>421.49</v>
      </c>
      <c r="J26" s="53">
        <v>0</v>
      </c>
      <c r="K26" s="53" t="s">
        <v>131</v>
      </c>
      <c r="L26" s="94">
        <v>1311</v>
      </c>
      <c r="M26" s="54">
        <v>0</v>
      </c>
      <c r="N26" s="53" t="s">
        <v>131</v>
      </c>
      <c r="O26" s="94">
        <v>1713</v>
      </c>
      <c r="P26" s="53">
        <v>0</v>
      </c>
      <c r="Q26" s="54">
        <v>0</v>
      </c>
      <c r="R26" s="54">
        <f t="shared" si="4"/>
        <v>0</v>
      </c>
      <c r="S26" s="53" t="s">
        <v>131</v>
      </c>
      <c r="T26" s="94">
        <v>1712</v>
      </c>
      <c r="U26" s="55">
        <f t="shared" si="5"/>
        <v>0</v>
      </c>
      <c r="V26" s="53" t="s">
        <v>131</v>
      </c>
      <c r="W26" s="94">
        <v>1321</v>
      </c>
      <c r="X26" s="224"/>
      <c r="Y26" s="55">
        <v>0</v>
      </c>
      <c r="Z26" s="55">
        <f t="shared" si="6"/>
        <v>0</v>
      </c>
      <c r="AA26" s="53" t="s">
        <v>133</v>
      </c>
      <c r="AB26" s="94">
        <v>1431</v>
      </c>
      <c r="AC26" s="55">
        <f t="shared" si="1"/>
        <v>0</v>
      </c>
      <c r="AD26" s="53" t="s">
        <v>133</v>
      </c>
      <c r="AE26" s="95" t="s">
        <v>134</v>
      </c>
      <c r="AF26" s="54">
        <v>0</v>
      </c>
      <c r="AG26" s="53" t="s">
        <v>133</v>
      </c>
      <c r="AH26" s="95" t="s">
        <v>135</v>
      </c>
      <c r="AI26" s="54">
        <v>0</v>
      </c>
      <c r="AJ26" s="53" t="s">
        <v>133</v>
      </c>
      <c r="AK26" s="95" t="s">
        <v>136</v>
      </c>
      <c r="AL26" s="54">
        <f t="shared" si="14"/>
        <v>0</v>
      </c>
      <c r="AM26" s="53" t="s">
        <v>133</v>
      </c>
      <c r="AN26" s="95" t="s">
        <v>137</v>
      </c>
      <c r="AO26" s="61">
        <v>0</v>
      </c>
      <c r="AP26" s="53" t="s">
        <v>133</v>
      </c>
      <c r="AQ26" s="95" t="s">
        <v>138</v>
      </c>
      <c r="AR26" s="54">
        <v>0</v>
      </c>
      <c r="AS26" s="55">
        <f t="shared" si="7"/>
        <v>0</v>
      </c>
      <c r="AT26" s="96">
        <f t="shared" si="2"/>
        <v>0</v>
      </c>
      <c r="AU26" s="102"/>
      <c r="AV26" s="98"/>
      <c r="AW26" s="99">
        <f t="shared" si="8"/>
        <v>15</v>
      </c>
      <c r="AX26" s="99">
        <f t="shared" si="9"/>
        <v>0</v>
      </c>
      <c r="AY26" s="100">
        <f t="shared" si="10"/>
        <v>0</v>
      </c>
      <c r="AZ26" s="100">
        <f>IFERROR(+LOOKUP(AY26,[5]TARIFAS!$A$4:$B$11,[5]TARIFAS!$A$4:$A$11),0)</f>
        <v>0</v>
      </c>
      <c r="BA26" s="100">
        <f t="shared" si="11"/>
        <v>0</v>
      </c>
      <c r="BB26" s="100">
        <f>IFERROR(+LOOKUP(AY26,[5]TARIFAS!$A$4:$B$11,[5]TARIFAS!$D$4:$D$11),0)</f>
        <v>0</v>
      </c>
      <c r="BC26" s="100">
        <f t="shared" si="12"/>
        <v>0</v>
      </c>
      <c r="BD26" s="100">
        <f>IFERROR(+LOOKUP(AY26,[5]TARIFAS!$A$4:$B$11,[5]TARIFAS!$C$4:$C$11),0)</f>
        <v>0</v>
      </c>
      <c r="BE26" s="100">
        <f t="shared" si="13"/>
        <v>0</v>
      </c>
      <c r="BF26" s="100"/>
      <c r="BG26" s="100"/>
      <c r="BH26" s="100"/>
      <c r="BI26" s="99"/>
    </row>
    <row r="27" spans="1:61" s="57" customFormat="1" ht="30" hidden="1" customHeight="1" x14ac:dyDescent="0.2">
      <c r="A27" s="92" t="str">
        <f t="shared" si="3"/>
        <v>SEI 070</v>
      </c>
      <c r="B27" s="92" t="s">
        <v>128</v>
      </c>
      <c r="C27" s="101" t="s">
        <v>162</v>
      </c>
      <c r="D27" s="60" t="s">
        <v>68</v>
      </c>
      <c r="E27" s="51" t="s">
        <v>130</v>
      </c>
      <c r="F27" s="53" t="s">
        <v>131</v>
      </c>
      <c r="G27" s="53" t="s">
        <v>132</v>
      </c>
      <c r="H27" s="53">
        <v>15</v>
      </c>
      <c r="I27" s="53">
        <v>325.036</v>
      </c>
      <c r="J27" s="53">
        <v>0</v>
      </c>
      <c r="K27" s="53" t="s">
        <v>131</v>
      </c>
      <c r="L27" s="94">
        <v>1311</v>
      </c>
      <c r="M27" s="54">
        <v>0</v>
      </c>
      <c r="N27" s="53" t="s">
        <v>131</v>
      </c>
      <c r="O27" s="94">
        <v>1713</v>
      </c>
      <c r="P27" s="53">
        <v>0</v>
      </c>
      <c r="Q27" s="54">
        <v>0</v>
      </c>
      <c r="R27" s="54">
        <f t="shared" si="4"/>
        <v>0</v>
      </c>
      <c r="S27" s="53" t="s">
        <v>131</v>
      </c>
      <c r="T27" s="94">
        <v>1712</v>
      </c>
      <c r="U27" s="55">
        <f t="shared" si="5"/>
        <v>0</v>
      </c>
      <c r="V27" s="53" t="s">
        <v>131</v>
      </c>
      <c r="W27" s="94">
        <v>1321</v>
      </c>
      <c r="X27" s="224"/>
      <c r="Y27" s="55">
        <v>0</v>
      </c>
      <c r="Z27" s="55">
        <f t="shared" si="6"/>
        <v>0</v>
      </c>
      <c r="AA27" s="53" t="s">
        <v>133</v>
      </c>
      <c r="AB27" s="94">
        <v>1431</v>
      </c>
      <c r="AC27" s="55">
        <f t="shared" si="1"/>
        <v>0</v>
      </c>
      <c r="AD27" s="53" t="s">
        <v>133</v>
      </c>
      <c r="AE27" s="95" t="s">
        <v>134</v>
      </c>
      <c r="AF27" s="54">
        <v>0</v>
      </c>
      <c r="AG27" s="53" t="s">
        <v>133</v>
      </c>
      <c r="AH27" s="95" t="s">
        <v>135</v>
      </c>
      <c r="AI27" s="54">
        <v>0</v>
      </c>
      <c r="AJ27" s="53" t="s">
        <v>133</v>
      </c>
      <c r="AK27" s="95" t="s">
        <v>136</v>
      </c>
      <c r="AL27" s="54">
        <f t="shared" si="14"/>
        <v>0</v>
      </c>
      <c r="AM27" s="53" t="s">
        <v>133</v>
      </c>
      <c r="AN27" s="95" t="s">
        <v>137</v>
      </c>
      <c r="AO27" s="61">
        <v>0</v>
      </c>
      <c r="AP27" s="53" t="s">
        <v>133</v>
      </c>
      <c r="AQ27" s="95" t="s">
        <v>138</v>
      </c>
      <c r="AR27" s="54">
        <v>0</v>
      </c>
      <c r="AS27" s="55">
        <f t="shared" si="7"/>
        <v>0</v>
      </c>
      <c r="AT27" s="96">
        <f t="shared" si="2"/>
        <v>0</v>
      </c>
      <c r="AU27" s="102"/>
      <c r="AV27" s="98"/>
      <c r="AW27" s="99">
        <f t="shared" si="8"/>
        <v>15</v>
      </c>
      <c r="AX27" s="99">
        <f t="shared" si="9"/>
        <v>0</v>
      </c>
      <c r="AY27" s="100">
        <f t="shared" si="10"/>
        <v>0</v>
      </c>
      <c r="AZ27" s="100">
        <f>IFERROR(+LOOKUP(AY27,[5]TARIFAS!$A$4:$B$11,[5]TARIFAS!$A$4:$A$11),0)</f>
        <v>0</v>
      </c>
      <c r="BA27" s="100">
        <f t="shared" si="11"/>
        <v>0</v>
      </c>
      <c r="BB27" s="100">
        <f>IFERROR(+LOOKUP(AY27,[5]TARIFAS!$A$4:$B$11,[5]TARIFAS!$D$4:$D$11),0)</f>
        <v>0</v>
      </c>
      <c r="BC27" s="100">
        <f t="shared" si="12"/>
        <v>0</v>
      </c>
      <c r="BD27" s="100">
        <f>IFERROR(+LOOKUP(AY27,[5]TARIFAS!$A$4:$B$11,[5]TARIFAS!$C$4:$C$11),0)</f>
        <v>0</v>
      </c>
      <c r="BE27" s="100">
        <f t="shared" si="13"/>
        <v>0</v>
      </c>
      <c r="BF27" s="100"/>
      <c r="BG27" s="100"/>
      <c r="BH27" s="100"/>
      <c r="BI27" s="99"/>
    </row>
    <row r="28" spans="1:61" s="57" customFormat="1" ht="30" hidden="1" customHeight="1" x14ac:dyDescent="0.2">
      <c r="A28" s="92" t="str">
        <f t="shared" si="3"/>
        <v>SEI 071</v>
      </c>
      <c r="B28" s="92" t="s">
        <v>128</v>
      </c>
      <c r="C28" s="101" t="s">
        <v>163</v>
      </c>
      <c r="D28" s="60" t="s">
        <v>164</v>
      </c>
      <c r="E28" s="51" t="s">
        <v>130</v>
      </c>
      <c r="F28" s="53" t="s">
        <v>131</v>
      </c>
      <c r="G28" s="53" t="s">
        <v>132</v>
      </c>
      <c r="H28" s="53">
        <v>15</v>
      </c>
      <c r="I28" s="53">
        <v>421.49</v>
      </c>
      <c r="J28" s="53">
        <v>0</v>
      </c>
      <c r="K28" s="53" t="s">
        <v>131</v>
      </c>
      <c r="L28" s="94">
        <v>1311</v>
      </c>
      <c r="M28" s="54">
        <v>0</v>
      </c>
      <c r="N28" s="53" t="s">
        <v>131</v>
      </c>
      <c r="O28" s="94">
        <v>1713</v>
      </c>
      <c r="P28" s="53">
        <v>0</v>
      </c>
      <c r="Q28" s="54">
        <v>0</v>
      </c>
      <c r="R28" s="54">
        <f t="shared" si="4"/>
        <v>0</v>
      </c>
      <c r="S28" s="53" t="s">
        <v>131</v>
      </c>
      <c r="T28" s="94">
        <v>1712</v>
      </c>
      <c r="U28" s="55">
        <f t="shared" si="5"/>
        <v>0</v>
      </c>
      <c r="V28" s="53" t="s">
        <v>131</v>
      </c>
      <c r="W28" s="94">
        <v>1321</v>
      </c>
      <c r="X28" s="224"/>
      <c r="Y28" s="55">
        <v>0</v>
      </c>
      <c r="Z28" s="55">
        <f t="shared" si="6"/>
        <v>0</v>
      </c>
      <c r="AA28" s="53" t="s">
        <v>133</v>
      </c>
      <c r="AB28" s="94">
        <v>1431</v>
      </c>
      <c r="AC28" s="55">
        <f t="shared" si="1"/>
        <v>0</v>
      </c>
      <c r="AD28" s="53" t="s">
        <v>133</v>
      </c>
      <c r="AE28" s="95" t="s">
        <v>134</v>
      </c>
      <c r="AF28" s="54">
        <v>0</v>
      </c>
      <c r="AG28" s="53" t="s">
        <v>133</v>
      </c>
      <c r="AH28" s="95" t="s">
        <v>135</v>
      </c>
      <c r="AI28" s="54">
        <v>0</v>
      </c>
      <c r="AJ28" s="53" t="s">
        <v>133</v>
      </c>
      <c r="AK28" s="95" t="s">
        <v>136</v>
      </c>
      <c r="AL28" s="54">
        <f t="shared" si="14"/>
        <v>0</v>
      </c>
      <c r="AM28" s="53" t="s">
        <v>133</v>
      </c>
      <c r="AN28" s="95" t="s">
        <v>137</v>
      </c>
      <c r="AO28" s="61">
        <v>0</v>
      </c>
      <c r="AP28" s="53" t="s">
        <v>133</v>
      </c>
      <c r="AQ28" s="95" t="s">
        <v>138</v>
      </c>
      <c r="AR28" s="54">
        <v>0</v>
      </c>
      <c r="AS28" s="55">
        <f t="shared" si="7"/>
        <v>0</v>
      </c>
      <c r="AT28" s="96">
        <f t="shared" si="2"/>
        <v>0</v>
      </c>
      <c r="AU28" s="102"/>
      <c r="AV28" s="98"/>
      <c r="AW28" s="99">
        <f t="shared" si="8"/>
        <v>15</v>
      </c>
      <c r="AX28" s="99">
        <f t="shared" si="9"/>
        <v>0</v>
      </c>
      <c r="AY28" s="100">
        <f t="shared" si="10"/>
        <v>0</v>
      </c>
      <c r="AZ28" s="100">
        <f>IFERROR(+LOOKUP(AY28,[5]TARIFAS!$A$4:$B$11,[5]TARIFAS!$A$4:$A$11),0)</f>
        <v>0</v>
      </c>
      <c r="BA28" s="100">
        <f t="shared" si="11"/>
        <v>0</v>
      </c>
      <c r="BB28" s="100">
        <f>IFERROR(+LOOKUP(AY28,[5]TARIFAS!$A$4:$B$11,[5]TARIFAS!$D$4:$D$11),0)</f>
        <v>0</v>
      </c>
      <c r="BC28" s="100">
        <f t="shared" si="12"/>
        <v>0</v>
      </c>
      <c r="BD28" s="100">
        <f>IFERROR(+LOOKUP(AY28,[5]TARIFAS!$A$4:$B$11,[5]TARIFAS!$C$4:$C$11),0)</f>
        <v>0</v>
      </c>
      <c r="BE28" s="100">
        <f t="shared" si="13"/>
        <v>0</v>
      </c>
      <c r="BF28" s="100"/>
      <c r="BG28" s="100"/>
      <c r="BH28" s="100"/>
      <c r="BI28" s="99"/>
    </row>
    <row r="29" spans="1:61" s="57" customFormat="1" ht="30" hidden="1" customHeight="1" x14ac:dyDescent="0.2">
      <c r="A29" s="92" t="str">
        <f t="shared" si="3"/>
        <v>SEI 072</v>
      </c>
      <c r="B29" s="92" t="s">
        <v>128</v>
      </c>
      <c r="C29" s="101" t="s">
        <v>165</v>
      </c>
      <c r="D29" s="60" t="s">
        <v>72</v>
      </c>
      <c r="E29" s="51" t="s">
        <v>130</v>
      </c>
      <c r="F29" s="53" t="s">
        <v>131</v>
      </c>
      <c r="G29" s="53" t="s">
        <v>132</v>
      </c>
      <c r="H29" s="53">
        <v>15</v>
      </c>
      <c r="I29" s="53">
        <v>325.036</v>
      </c>
      <c r="J29" s="53">
        <v>0</v>
      </c>
      <c r="K29" s="53" t="s">
        <v>131</v>
      </c>
      <c r="L29" s="94">
        <v>1311</v>
      </c>
      <c r="M29" s="54">
        <v>0</v>
      </c>
      <c r="N29" s="53" t="s">
        <v>131</v>
      </c>
      <c r="O29" s="94">
        <v>1713</v>
      </c>
      <c r="P29" s="53">
        <v>0</v>
      </c>
      <c r="Q29" s="54">
        <v>0</v>
      </c>
      <c r="R29" s="54">
        <f t="shared" si="4"/>
        <v>0</v>
      </c>
      <c r="S29" s="53" t="s">
        <v>131</v>
      </c>
      <c r="T29" s="94">
        <v>1712</v>
      </c>
      <c r="U29" s="55">
        <f t="shared" si="5"/>
        <v>0</v>
      </c>
      <c r="V29" s="53" t="s">
        <v>131</v>
      </c>
      <c r="W29" s="94">
        <v>1321</v>
      </c>
      <c r="X29" s="224"/>
      <c r="Y29" s="55">
        <v>0</v>
      </c>
      <c r="Z29" s="55">
        <f t="shared" si="6"/>
        <v>0</v>
      </c>
      <c r="AA29" s="53" t="s">
        <v>133</v>
      </c>
      <c r="AB29" s="94">
        <v>1431</v>
      </c>
      <c r="AC29" s="55">
        <f t="shared" si="1"/>
        <v>0</v>
      </c>
      <c r="AD29" s="53" t="s">
        <v>133</v>
      </c>
      <c r="AE29" s="95" t="s">
        <v>134</v>
      </c>
      <c r="AF29" s="54">
        <v>0</v>
      </c>
      <c r="AG29" s="53" t="s">
        <v>133</v>
      </c>
      <c r="AH29" s="95" t="s">
        <v>135</v>
      </c>
      <c r="AI29" s="54">
        <v>0</v>
      </c>
      <c r="AJ29" s="53" t="s">
        <v>133</v>
      </c>
      <c r="AK29" s="95" t="s">
        <v>136</v>
      </c>
      <c r="AL29" s="54">
        <f t="shared" si="14"/>
        <v>0</v>
      </c>
      <c r="AM29" s="53" t="s">
        <v>133</v>
      </c>
      <c r="AN29" s="95" t="s">
        <v>137</v>
      </c>
      <c r="AO29" s="61">
        <v>0</v>
      </c>
      <c r="AP29" s="53" t="s">
        <v>133</v>
      </c>
      <c r="AQ29" s="95" t="s">
        <v>138</v>
      </c>
      <c r="AR29" s="54">
        <v>0</v>
      </c>
      <c r="AS29" s="55">
        <f t="shared" si="7"/>
        <v>0</v>
      </c>
      <c r="AT29" s="96">
        <f t="shared" si="2"/>
        <v>0</v>
      </c>
      <c r="AU29" s="102"/>
      <c r="AV29" s="98"/>
      <c r="AW29" s="99">
        <f t="shared" si="8"/>
        <v>15</v>
      </c>
      <c r="AX29" s="99">
        <f t="shared" si="9"/>
        <v>0</v>
      </c>
      <c r="AY29" s="100">
        <f t="shared" si="10"/>
        <v>0</v>
      </c>
      <c r="AZ29" s="100">
        <f>IFERROR(+LOOKUP(AY29,[5]TARIFAS!$A$4:$B$11,[5]TARIFAS!$A$4:$A$11),0)</f>
        <v>0</v>
      </c>
      <c r="BA29" s="100">
        <f t="shared" si="11"/>
        <v>0</v>
      </c>
      <c r="BB29" s="100">
        <f>IFERROR(+LOOKUP(AY29,[5]TARIFAS!$A$4:$B$11,[5]TARIFAS!$D$4:$D$11),0)</f>
        <v>0</v>
      </c>
      <c r="BC29" s="100">
        <f t="shared" si="12"/>
        <v>0</v>
      </c>
      <c r="BD29" s="100">
        <f>IFERROR(+LOOKUP(AY29,[5]TARIFAS!$A$4:$B$11,[5]TARIFAS!$C$4:$C$11),0)</f>
        <v>0</v>
      </c>
      <c r="BE29" s="100">
        <f t="shared" si="13"/>
        <v>0</v>
      </c>
      <c r="BF29" s="100"/>
      <c r="BG29" s="100"/>
      <c r="BH29" s="100"/>
      <c r="BI29" s="99"/>
    </row>
    <row r="30" spans="1:61" s="57" customFormat="1" ht="30" hidden="1" customHeight="1" x14ac:dyDescent="0.2">
      <c r="A30" s="92" t="str">
        <f t="shared" si="3"/>
        <v>SEI 073</v>
      </c>
      <c r="B30" s="92" t="s">
        <v>128</v>
      </c>
      <c r="C30" s="101" t="s">
        <v>166</v>
      </c>
      <c r="D30" s="60" t="s">
        <v>74</v>
      </c>
      <c r="E30" s="51" t="s">
        <v>149</v>
      </c>
      <c r="F30" s="53" t="s">
        <v>131</v>
      </c>
      <c r="G30" s="53" t="s">
        <v>132</v>
      </c>
      <c r="H30" s="53">
        <v>15</v>
      </c>
      <c r="I30" s="53">
        <v>1029.4333333333334</v>
      </c>
      <c r="J30" s="53">
        <v>0</v>
      </c>
      <c r="K30" s="53" t="s">
        <v>131</v>
      </c>
      <c r="L30" s="94">
        <v>1311</v>
      </c>
      <c r="M30" s="54">
        <v>0</v>
      </c>
      <c r="N30" s="53" t="s">
        <v>131</v>
      </c>
      <c r="O30" s="94">
        <v>1713</v>
      </c>
      <c r="P30" s="53">
        <v>0</v>
      </c>
      <c r="Q30" s="54">
        <v>0</v>
      </c>
      <c r="R30" s="54">
        <f t="shared" si="4"/>
        <v>0</v>
      </c>
      <c r="S30" s="53" t="s">
        <v>131</v>
      </c>
      <c r="T30" s="94">
        <v>1712</v>
      </c>
      <c r="U30" s="55">
        <f t="shared" si="5"/>
        <v>0</v>
      </c>
      <c r="V30" s="53" t="s">
        <v>131</v>
      </c>
      <c r="W30" s="94">
        <v>1321</v>
      </c>
      <c r="X30" s="224"/>
      <c r="Y30" s="55">
        <v>0</v>
      </c>
      <c r="Z30" s="55">
        <f t="shared" si="6"/>
        <v>0</v>
      </c>
      <c r="AA30" s="53" t="s">
        <v>133</v>
      </c>
      <c r="AB30" s="94">
        <v>1431</v>
      </c>
      <c r="AC30" s="55">
        <f t="shared" si="1"/>
        <v>0</v>
      </c>
      <c r="AD30" s="53" t="s">
        <v>133</v>
      </c>
      <c r="AE30" s="95" t="s">
        <v>134</v>
      </c>
      <c r="AF30" s="54">
        <v>0</v>
      </c>
      <c r="AG30" s="53" t="s">
        <v>133</v>
      </c>
      <c r="AH30" s="95" t="s">
        <v>135</v>
      </c>
      <c r="AI30" s="54">
        <v>0</v>
      </c>
      <c r="AJ30" s="53" t="s">
        <v>133</v>
      </c>
      <c r="AK30" s="95" t="s">
        <v>136</v>
      </c>
      <c r="AL30" s="54">
        <v>0</v>
      </c>
      <c r="AM30" s="53" t="s">
        <v>133</v>
      </c>
      <c r="AN30" s="95" t="s">
        <v>137</v>
      </c>
      <c r="AO30" s="61">
        <v>0</v>
      </c>
      <c r="AP30" s="53" t="s">
        <v>133</v>
      </c>
      <c r="AQ30" s="95" t="s">
        <v>138</v>
      </c>
      <c r="AR30" s="54">
        <v>0</v>
      </c>
      <c r="AS30" s="55">
        <f t="shared" si="7"/>
        <v>0</v>
      </c>
      <c r="AT30" s="96">
        <f t="shared" si="2"/>
        <v>0</v>
      </c>
      <c r="AU30" s="102"/>
      <c r="AV30" s="98"/>
      <c r="AW30" s="99">
        <f t="shared" si="8"/>
        <v>15</v>
      </c>
      <c r="AX30" s="99">
        <f t="shared" si="9"/>
        <v>0</v>
      </c>
      <c r="AY30" s="100">
        <f t="shared" si="10"/>
        <v>0</v>
      </c>
      <c r="AZ30" s="100">
        <f>IFERROR(+LOOKUP(AY30,[5]TARIFAS!$A$4:$B$11,[5]TARIFAS!$A$4:$A$11),0)</f>
        <v>0</v>
      </c>
      <c r="BA30" s="100">
        <f t="shared" si="11"/>
        <v>0</v>
      </c>
      <c r="BB30" s="100">
        <f>IFERROR(+LOOKUP(AY30,[5]TARIFAS!$A$4:$B$11,[5]TARIFAS!$D$4:$D$11),0)</f>
        <v>0</v>
      </c>
      <c r="BC30" s="100">
        <f t="shared" si="12"/>
        <v>0</v>
      </c>
      <c r="BD30" s="100">
        <f>IFERROR(+LOOKUP(AY30,[5]TARIFAS!$A$4:$B$11,[5]TARIFAS!$C$4:$C$11),0)</f>
        <v>0</v>
      </c>
      <c r="BE30" s="100">
        <f t="shared" si="13"/>
        <v>0</v>
      </c>
      <c r="BF30" s="100"/>
      <c r="BG30" s="100"/>
      <c r="BH30" s="100"/>
      <c r="BI30" s="99"/>
    </row>
    <row r="31" spans="1:61" s="57" customFormat="1" ht="30" hidden="1" customHeight="1" x14ac:dyDescent="0.2">
      <c r="A31" s="92" t="str">
        <f t="shared" si="3"/>
        <v>SEI 074</v>
      </c>
      <c r="B31" s="92" t="s">
        <v>128</v>
      </c>
      <c r="C31" s="101" t="s">
        <v>167</v>
      </c>
      <c r="D31" s="60" t="s">
        <v>17</v>
      </c>
      <c r="E31" s="51" t="s">
        <v>168</v>
      </c>
      <c r="F31" s="53" t="s">
        <v>131</v>
      </c>
      <c r="G31" s="53" t="s">
        <v>132</v>
      </c>
      <c r="H31" s="53">
        <v>15</v>
      </c>
      <c r="I31" s="53">
        <v>1958.6333333333334</v>
      </c>
      <c r="J31" s="53">
        <v>0</v>
      </c>
      <c r="K31" s="53" t="s">
        <v>131</v>
      </c>
      <c r="L31" s="94">
        <v>1311</v>
      </c>
      <c r="M31" s="54">
        <v>0</v>
      </c>
      <c r="N31" s="53" t="s">
        <v>131</v>
      </c>
      <c r="O31" s="94">
        <v>1713</v>
      </c>
      <c r="P31" s="53">
        <v>0</v>
      </c>
      <c r="Q31" s="54">
        <v>0</v>
      </c>
      <c r="R31" s="54">
        <f t="shared" si="4"/>
        <v>0</v>
      </c>
      <c r="S31" s="53" t="s">
        <v>131</v>
      </c>
      <c r="T31" s="94">
        <v>1712</v>
      </c>
      <c r="U31" s="55">
        <f t="shared" si="5"/>
        <v>0</v>
      </c>
      <c r="V31" s="53" t="s">
        <v>131</v>
      </c>
      <c r="W31" s="94">
        <v>1321</v>
      </c>
      <c r="X31" s="224"/>
      <c r="Y31" s="55">
        <v>0</v>
      </c>
      <c r="Z31" s="55">
        <f t="shared" si="6"/>
        <v>0</v>
      </c>
      <c r="AA31" s="53" t="s">
        <v>133</v>
      </c>
      <c r="AB31" s="94">
        <v>1431</v>
      </c>
      <c r="AC31" s="55">
        <f t="shared" si="1"/>
        <v>0</v>
      </c>
      <c r="AD31" s="53" t="s">
        <v>133</v>
      </c>
      <c r="AE31" s="95" t="s">
        <v>134</v>
      </c>
      <c r="AF31" s="54">
        <v>0</v>
      </c>
      <c r="AG31" s="53" t="s">
        <v>133</v>
      </c>
      <c r="AH31" s="95" t="s">
        <v>135</v>
      </c>
      <c r="AI31" s="54">
        <v>0</v>
      </c>
      <c r="AJ31" s="53" t="s">
        <v>133</v>
      </c>
      <c r="AK31" s="95" t="s">
        <v>136</v>
      </c>
      <c r="AL31" s="54">
        <v>0</v>
      </c>
      <c r="AM31" s="53" t="s">
        <v>133</v>
      </c>
      <c r="AN31" s="95" t="s">
        <v>137</v>
      </c>
      <c r="AO31" s="61">
        <v>0</v>
      </c>
      <c r="AP31" s="53" t="s">
        <v>133</v>
      </c>
      <c r="AQ31" s="95" t="s">
        <v>138</v>
      </c>
      <c r="AR31" s="54">
        <v>0</v>
      </c>
      <c r="AS31" s="55">
        <f t="shared" si="7"/>
        <v>0</v>
      </c>
      <c r="AT31" s="96">
        <f t="shared" si="2"/>
        <v>0</v>
      </c>
      <c r="AU31" s="102"/>
      <c r="AV31" s="98"/>
      <c r="AW31" s="99">
        <f t="shared" si="8"/>
        <v>15</v>
      </c>
      <c r="AX31" s="99">
        <f t="shared" si="9"/>
        <v>0</v>
      </c>
      <c r="AY31" s="100">
        <f t="shared" si="10"/>
        <v>0</v>
      </c>
      <c r="AZ31" s="100">
        <f>IFERROR(+LOOKUP(AY31,[5]TARIFAS!$A$4:$B$11,[5]TARIFAS!$A$4:$A$11),0)</f>
        <v>0</v>
      </c>
      <c r="BA31" s="100">
        <f t="shared" si="11"/>
        <v>0</v>
      </c>
      <c r="BB31" s="100">
        <f>IFERROR(+LOOKUP(AY31,[5]TARIFAS!$A$4:$B$11,[5]TARIFAS!$D$4:$D$11),0)</f>
        <v>0</v>
      </c>
      <c r="BC31" s="100">
        <f t="shared" si="12"/>
        <v>0</v>
      </c>
      <c r="BD31" s="100">
        <f>IFERROR(+LOOKUP(AY31,[5]TARIFAS!$A$4:$B$11,[5]TARIFAS!$C$4:$C$11),0)</f>
        <v>0</v>
      </c>
      <c r="BE31" s="100">
        <f t="shared" si="13"/>
        <v>0</v>
      </c>
      <c r="BF31" s="100"/>
      <c r="BG31" s="100"/>
      <c r="BH31" s="100"/>
      <c r="BI31" s="99"/>
    </row>
    <row r="32" spans="1:61" s="57" customFormat="1" ht="30" hidden="1" customHeight="1" x14ac:dyDescent="0.2">
      <c r="A32" s="92" t="str">
        <f t="shared" si="3"/>
        <v>SEI 075</v>
      </c>
      <c r="B32" s="92" t="s">
        <v>128</v>
      </c>
      <c r="C32" s="101" t="s">
        <v>169</v>
      </c>
      <c r="D32" s="60" t="s">
        <v>91</v>
      </c>
      <c r="E32" s="51" t="s">
        <v>149</v>
      </c>
      <c r="F32" s="53" t="s">
        <v>131</v>
      </c>
      <c r="G32" s="53" t="s">
        <v>132</v>
      </c>
      <c r="H32" s="53">
        <v>15</v>
      </c>
      <c r="I32" s="53">
        <v>1029.4333333333334</v>
      </c>
      <c r="J32" s="53">
        <v>0</v>
      </c>
      <c r="K32" s="53" t="s">
        <v>131</v>
      </c>
      <c r="L32" s="94">
        <v>1311</v>
      </c>
      <c r="M32" s="54">
        <v>0</v>
      </c>
      <c r="N32" s="53" t="s">
        <v>131</v>
      </c>
      <c r="O32" s="94">
        <v>1713</v>
      </c>
      <c r="P32" s="53">
        <v>0</v>
      </c>
      <c r="Q32" s="54">
        <v>0</v>
      </c>
      <c r="R32" s="54">
        <f t="shared" si="4"/>
        <v>0</v>
      </c>
      <c r="S32" s="53" t="s">
        <v>131</v>
      </c>
      <c r="T32" s="94">
        <v>1712</v>
      </c>
      <c r="U32" s="55">
        <f t="shared" si="5"/>
        <v>0</v>
      </c>
      <c r="V32" s="53" t="s">
        <v>131</v>
      </c>
      <c r="W32" s="94">
        <v>1321</v>
      </c>
      <c r="X32" s="224"/>
      <c r="Y32" s="55">
        <v>0</v>
      </c>
      <c r="Z32" s="55">
        <f t="shared" si="6"/>
        <v>0</v>
      </c>
      <c r="AA32" s="53" t="s">
        <v>133</v>
      </c>
      <c r="AB32" s="94">
        <v>1431</v>
      </c>
      <c r="AC32" s="55">
        <f t="shared" si="1"/>
        <v>0</v>
      </c>
      <c r="AD32" s="53" t="s">
        <v>133</v>
      </c>
      <c r="AE32" s="95" t="s">
        <v>134</v>
      </c>
      <c r="AF32" s="54">
        <v>0</v>
      </c>
      <c r="AG32" s="53" t="s">
        <v>133</v>
      </c>
      <c r="AH32" s="95" t="s">
        <v>135</v>
      </c>
      <c r="AI32" s="54">
        <v>0</v>
      </c>
      <c r="AJ32" s="53" t="s">
        <v>133</v>
      </c>
      <c r="AK32" s="95" t="s">
        <v>136</v>
      </c>
      <c r="AL32" s="54">
        <v>0</v>
      </c>
      <c r="AM32" s="53" t="s">
        <v>133</v>
      </c>
      <c r="AN32" s="95" t="s">
        <v>137</v>
      </c>
      <c r="AO32" s="61">
        <v>0</v>
      </c>
      <c r="AP32" s="53" t="s">
        <v>133</v>
      </c>
      <c r="AQ32" s="95" t="s">
        <v>138</v>
      </c>
      <c r="AR32" s="54">
        <v>0</v>
      </c>
      <c r="AS32" s="55">
        <f t="shared" si="7"/>
        <v>0</v>
      </c>
      <c r="AT32" s="96">
        <f t="shared" si="2"/>
        <v>0</v>
      </c>
      <c r="AU32" s="102"/>
      <c r="AV32" s="98"/>
      <c r="AW32" s="99">
        <f t="shared" si="8"/>
        <v>15</v>
      </c>
      <c r="AX32" s="99">
        <f t="shared" si="9"/>
        <v>0</v>
      </c>
      <c r="AY32" s="100">
        <f t="shared" si="10"/>
        <v>0</v>
      </c>
      <c r="AZ32" s="100">
        <f>IFERROR(+LOOKUP(AY32,[5]TARIFAS!$A$4:$B$11,[5]TARIFAS!$A$4:$A$11),0)</f>
        <v>0</v>
      </c>
      <c r="BA32" s="100">
        <f t="shared" si="11"/>
        <v>0</v>
      </c>
      <c r="BB32" s="100">
        <f>IFERROR(+LOOKUP(AY32,[5]TARIFAS!$A$4:$B$11,[5]TARIFAS!$D$4:$D$11),0)</f>
        <v>0</v>
      </c>
      <c r="BC32" s="100">
        <f t="shared" si="12"/>
        <v>0</v>
      </c>
      <c r="BD32" s="100">
        <f>IFERROR(+LOOKUP(AY32,[5]TARIFAS!$A$4:$B$11,[5]TARIFAS!$C$4:$C$11),0)</f>
        <v>0</v>
      </c>
      <c r="BE32" s="100">
        <f t="shared" si="13"/>
        <v>0</v>
      </c>
      <c r="BF32" s="100"/>
      <c r="BG32" s="100"/>
      <c r="BH32" s="100"/>
      <c r="BI32" s="99"/>
    </row>
    <row r="33" spans="1:61" s="57" customFormat="1" ht="30" hidden="1" customHeight="1" x14ac:dyDescent="0.2">
      <c r="A33" s="92" t="str">
        <f t="shared" si="3"/>
        <v>SEI 076</v>
      </c>
      <c r="B33" s="92" t="s">
        <v>128</v>
      </c>
      <c r="C33" s="101" t="s">
        <v>170</v>
      </c>
      <c r="D33" s="60" t="s">
        <v>93</v>
      </c>
      <c r="E33" s="51" t="s">
        <v>149</v>
      </c>
      <c r="F33" s="53" t="s">
        <v>131</v>
      </c>
      <c r="G33" s="53" t="s">
        <v>132</v>
      </c>
      <c r="H33" s="53">
        <v>15</v>
      </c>
      <c r="I33" s="53">
        <v>1029.4333333333334</v>
      </c>
      <c r="J33" s="53">
        <v>0</v>
      </c>
      <c r="K33" s="53" t="s">
        <v>131</v>
      </c>
      <c r="L33" s="94">
        <v>1311</v>
      </c>
      <c r="M33" s="54">
        <v>0</v>
      </c>
      <c r="N33" s="53" t="s">
        <v>131</v>
      </c>
      <c r="O33" s="94">
        <v>1713</v>
      </c>
      <c r="P33" s="53">
        <v>0</v>
      </c>
      <c r="Q33" s="54">
        <v>0</v>
      </c>
      <c r="R33" s="54">
        <f t="shared" si="4"/>
        <v>0</v>
      </c>
      <c r="S33" s="53" t="s">
        <v>131</v>
      </c>
      <c r="T33" s="94">
        <v>1712</v>
      </c>
      <c r="U33" s="55">
        <f t="shared" si="5"/>
        <v>0</v>
      </c>
      <c r="V33" s="53" t="s">
        <v>131</v>
      </c>
      <c r="W33" s="94">
        <v>1321</v>
      </c>
      <c r="X33" s="224"/>
      <c r="Y33" s="55">
        <v>0</v>
      </c>
      <c r="Z33" s="55">
        <f t="shared" si="6"/>
        <v>0</v>
      </c>
      <c r="AA33" s="53" t="s">
        <v>133</v>
      </c>
      <c r="AB33" s="94">
        <v>1431</v>
      </c>
      <c r="AC33" s="55">
        <f t="shared" si="1"/>
        <v>0</v>
      </c>
      <c r="AD33" s="53" t="s">
        <v>133</v>
      </c>
      <c r="AE33" s="95" t="s">
        <v>134</v>
      </c>
      <c r="AF33" s="54">
        <v>0</v>
      </c>
      <c r="AG33" s="53" t="s">
        <v>133</v>
      </c>
      <c r="AH33" s="95" t="s">
        <v>135</v>
      </c>
      <c r="AI33" s="54">
        <v>0</v>
      </c>
      <c r="AJ33" s="53" t="s">
        <v>133</v>
      </c>
      <c r="AK33" s="95" t="s">
        <v>136</v>
      </c>
      <c r="AL33" s="54">
        <v>0</v>
      </c>
      <c r="AM33" s="53" t="s">
        <v>133</v>
      </c>
      <c r="AN33" s="95" t="s">
        <v>137</v>
      </c>
      <c r="AO33" s="61">
        <v>0</v>
      </c>
      <c r="AP33" s="53" t="s">
        <v>133</v>
      </c>
      <c r="AQ33" s="95" t="s">
        <v>138</v>
      </c>
      <c r="AR33" s="54">
        <v>0</v>
      </c>
      <c r="AS33" s="55">
        <f t="shared" si="7"/>
        <v>0</v>
      </c>
      <c r="AT33" s="96">
        <f t="shared" si="2"/>
        <v>0</v>
      </c>
      <c r="AU33" s="102"/>
      <c r="AV33" s="98"/>
      <c r="AW33" s="99">
        <f t="shared" si="8"/>
        <v>15</v>
      </c>
      <c r="AX33" s="99">
        <f t="shared" si="9"/>
        <v>0</v>
      </c>
      <c r="AY33" s="100">
        <f t="shared" si="10"/>
        <v>0</v>
      </c>
      <c r="AZ33" s="100">
        <f>IFERROR(+LOOKUP(AY33,[5]TARIFAS!$A$4:$B$11,[5]TARIFAS!$A$4:$A$11),0)</f>
        <v>0</v>
      </c>
      <c r="BA33" s="100">
        <f t="shared" si="11"/>
        <v>0</v>
      </c>
      <c r="BB33" s="100">
        <f>IFERROR(+LOOKUP(AY33,[5]TARIFAS!$A$4:$B$11,[5]TARIFAS!$D$4:$D$11),0)</f>
        <v>0</v>
      </c>
      <c r="BC33" s="100">
        <f t="shared" si="12"/>
        <v>0</v>
      </c>
      <c r="BD33" s="100">
        <f>IFERROR(+LOOKUP(AY33,[5]TARIFAS!$A$4:$B$11,[5]TARIFAS!$C$4:$C$11),0)</f>
        <v>0</v>
      </c>
      <c r="BE33" s="100">
        <f t="shared" si="13"/>
        <v>0</v>
      </c>
      <c r="BF33" s="100"/>
      <c r="BG33" s="100"/>
      <c r="BH33" s="100"/>
      <c r="BI33" s="99"/>
    </row>
    <row r="34" spans="1:61" s="57" customFormat="1" ht="30" customHeight="1" thickBot="1" x14ac:dyDescent="0.25">
      <c r="A34" s="92" t="str">
        <f t="shared" si="3"/>
        <v>SEI 077</v>
      </c>
      <c r="B34" s="92" t="s">
        <v>128</v>
      </c>
      <c r="C34" s="101" t="s">
        <v>171</v>
      </c>
      <c r="D34" s="60" t="s">
        <v>172</v>
      </c>
      <c r="E34" s="51" t="s">
        <v>130</v>
      </c>
      <c r="F34" s="53" t="s">
        <v>131</v>
      </c>
      <c r="G34" s="53" t="s">
        <v>132</v>
      </c>
      <c r="H34" s="53">
        <v>15</v>
      </c>
      <c r="I34" s="53">
        <v>421.49</v>
      </c>
      <c r="J34" s="53">
        <v>0</v>
      </c>
      <c r="K34" s="53" t="s">
        <v>131</v>
      </c>
      <c r="L34" s="94">
        <v>1311</v>
      </c>
      <c r="M34" s="54">
        <v>0</v>
      </c>
      <c r="N34" s="53" t="s">
        <v>131</v>
      </c>
      <c r="O34" s="94">
        <v>1713</v>
      </c>
      <c r="P34" s="53">
        <v>0</v>
      </c>
      <c r="Q34" s="54">
        <v>0</v>
      </c>
      <c r="R34" s="54">
        <f t="shared" si="4"/>
        <v>0</v>
      </c>
      <c r="S34" s="53" t="s">
        <v>131</v>
      </c>
      <c r="T34" s="94">
        <v>1712</v>
      </c>
      <c r="U34" s="55">
        <f>(Q34+R34)</f>
        <v>0</v>
      </c>
      <c r="V34" s="53" t="s">
        <v>131</v>
      </c>
      <c r="W34" s="94">
        <v>1321</v>
      </c>
      <c r="X34" s="246" t="s">
        <v>252</v>
      </c>
      <c r="Y34" s="55">
        <v>485.01</v>
      </c>
      <c r="Z34" s="55">
        <f t="shared" si="6"/>
        <v>485.01</v>
      </c>
      <c r="AA34" s="53" t="s">
        <v>133</v>
      </c>
      <c r="AB34" s="94">
        <v>1431</v>
      </c>
      <c r="AC34" s="55">
        <f t="shared" si="1"/>
        <v>0</v>
      </c>
      <c r="AD34" s="53" t="s">
        <v>133</v>
      </c>
      <c r="AE34" s="95" t="s">
        <v>134</v>
      </c>
      <c r="AF34" s="54">
        <v>0</v>
      </c>
      <c r="AG34" s="53" t="s">
        <v>133</v>
      </c>
      <c r="AH34" s="95" t="s">
        <v>135</v>
      </c>
      <c r="AI34" s="54">
        <v>0</v>
      </c>
      <c r="AJ34" s="53" t="s">
        <v>133</v>
      </c>
      <c r="AK34" s="95" t="s">
        <v>136</v>
      </c>
      <c r="AL34" s="54">
        <v>0</v>
      </c>
      <c r="AM34" s="53" t="s">
        <v>133</v>
      </c>
      <c r="AN34" s="95" t="s">
        <v>137</v>
      </c>
      <c r="AO34" s="61">
        <v>0</v>
      </c>
      <c r="AP34" s="53" t="s">
        <v>133</v>
      </c>
      <c r="AQ34" s="95" t="s">
        <v>138</v>
      </c>
      <c r="AR34" s="54">
        <v>0</v>
      </c>
      <c r="AS34" s="55">
        <f>(AC34+AF34+AI34+AL34+AO34+AR34)</f>
        <v>0</v>
      </c>
      <c r="AT34" s="96">
        <f>(Z34-AS34)</f>
        <v>485.01</v>
      </c>
      <c r="AV34" s="98"/>
      <c r="AW34" s="99">
        <f t="shared" si="8"/>
        <v>15</v>
      </c>
      <c r="AX34" s="99">
        <f t="shared" si="9"/>
        <v>0</v>
      </c>
      <c r="AY34" s="100">
        <f t="shared" si="10"/>
        <v>0</v>
      </c>
      <c r="AZ34" s="100">
        <f>IFERROR(+LOOKUP(AY34,[5]TARIFAS!$A$4:$B$11,[5]TARIFAS!$A$4:$A$11),0)</f>
        <v>0</v>
      </c>
      <c r="BA34" s="100">
        <f t="shared" si="11"/>
        <v>0</v>
      </c>
      <c r="BB34" s="100">
        <f>IFERROR(+LOOKUP(AY34,[5]TARIFAS!$A$4:$B$11,[5]TARIFAS!$D$4:$D$11),0)</f>
        <v>0</v>
      </c>
      <c r="BC34" s="100">
        <f t="shared" si="12"/>
        <v>0</v>
      </c>
      <c r="BD34" s="100">
        <f>IFERROR(+LOOKUP(AY34,[5]TARIFAS!$A$4:$B$11,[5]TARIFAS!$C$4:$C$11),0)</f>
        <v>0</v>
      </c>
      <c r="BE34" s="100">
        <f t="shared" si="13"/>
        <v>0</v>
      </c>
      <c r="BF34" s="100"/>
      <c r="BG34" s="100"/>
      <c r="BH34" s="100"/>
      <c r="BI34" s="99"/>
    </row>
    <row r="35" spans="1:61" s="67" customFormat="1" ht="21" customHeight="1" thickBot="1" x14ac:dyDescent="0.3">
      <c r="A35" s="62"/>
      <c r="B35" s="105"/>
      <c r="C35" s="63"/>
      <c r="D35" s="63" t="s">
        <v>75</v>
      </c>
      <c r="E35" s="63"/>
      <c r="F35" s="64"/>
      <c r="G35" s="64"/>
      <c r="H35" s="64"/>
      <c r="I35" s="64"/>
      <c r="J35" s="64">
        <f>SUM(J5:J34)</f>
        <v>0</v>
      </c>
      <c r="K35" s="64"/>
      <c r="L35" s="64"/>
      <c r="M35" s="64">
        <f>SUM(M5:M34)</f>
        <v>0</v>
      </c>
      <c r="N35" s="64"/>
      <c r="O35" s="64"/>
      <c r="P35" s="64">
        <f>SUM(P5:P34)</f>
        <v>0</v>
      </c>
      <c r="Q35" s="64">
        <f>SUM(Q5:Q34)</f>
        <v>0</v>
      </c>
      <c r="R35" s="64">
        <f>SUM(R5:R34)</f>
        <v>0</v>
      </c>
      <c r="S35" s="64"/>
      <c r="T35" s="64"/>
      <c r="U35" s="64">
        <f>SUM(U5:U34)</f>
        <v>0</v>
      </c>
      <c r="V35" s="64"/>
      <c r="W35" s="106"/>
      <c r="X35" s="106"/>
      <c r="Y35" s="64">
        <f>SUM(Y5:Y34)</f>
        <v>485.01</v>
      </c>
      <c r="Z35" s="64">
        <f t="shared" ref="Z35:AS35" si="15">SUM(Z5:Z34)</f>
        <v>485.01</v>
      </c>
      <c r="AA35" s="64">
        <f t="shared" si="15"/>
        <v>0</v>
      </c>
      <c r="AB35" s="64">
        <f t="shared" si="15"/>
        <v>42930</v>
      </c>
      <c r="AC35" s="64">
        <f t="shared" si="15"/>
        <v>0</v>
      </c>
      <c r="AD35" s="64">
        <f t="shared" si="15"/>
        <v>0</v>
      </c>
      <c r="AE35" s="64">
        <f t="shared" si="15"/>
        <v>0</v>
      </c>
      <c r="AF35" s="64">
        <f t="shared" si="15"/>
        <v>0</v>
      </c>
      <c r="AG35" s="64">
        <f t="shared" si="15"/>
        <v>0</v>
      </c>
      <c r="AH35" s="64">
        <f t="shared" si="15"/>
        <v>0</v>
      </c>
      <c r="AI35" s="64">
        <f t="shared" si="15"/>
        <v>0</v>
      </c>
      <c r="AJ35" s="64">
        <f t="shared" si="15"/>
        <v>0</v>
      </c>
      <c r="AK35" s="64">
        <f t="shared" si="15"/>
        <v>0</v>
      </c>
      <c r="AL35" s="64">
        <f t="shared" si="15"/>
        <v>0</v>
      </c>
      <c r="AM35" s="64">
        <f t="shared" si="15"/>
        <v>0</v>
      </c>
      <c r="AN35" s="64">
        <f t="shared" si="15"/>
        <v>0</v>
      </c>
      <c r="AO35" s="64">
        <f t="shared" si="15"/>
        <v>0</v>
      </c>
      <c r="AP35" s="64"/>
      <c r="AQ35" s="64">
        <f t="shared" si="15"/>
        <v>0</v>
      </c>
      <c r="AR35" s="64">
        <f t="shared" si="15"/>
        <v>0</v>
      </c>
      <c r="AS35" s="64">
        <f t="shared" si="15"/>
        <v>0</v>
      </c>
      <c r="AT35" s="64">
        <f>SUM(AT5:AT34)</f>
        <v>485.01</v>
      </c>
      <c r="AU35" s="108"/>
    </row>
    <row r="36" spans="1:61" s="115" customFormat="1" ht="39.75" customHeight="1" x14ac:dyDescent="0.25">
      <c r="A36" s="109"/>
      <c r="B36" s="110"/>
      <c r="C36" s="110"/>
      <c r="D36" s="111"/>
      <c r="E36" s="111"/>
      <c r="F36" s="112"/>
      <c r="G36" s="112"/>
      <c r="H36" s="112"/>
      <c r="I36" s="112"/>
      <c r="J36" s="112"/>
      <c r="K36" s="112"/>
      <c r="L36" s="112"/>
      <c r="M36" s="112"/>
      <c r="N36" s="112"/>
      <c r="O36" s="113"/>
      <c r="P36" s="112"/>
      <c r="Q36" s="112"/>
      <c r="R36" s="112"/>
      <c r="S36" s="112"/>
      <c r="T36" s="113"/>
      <c r="U36" s="112"/>
      <c r="V36" s="112"/>
      <c r="W36" s="113"/>
      <c r="X36" s="113"/>
      <c r="Y36" s="112"/>
      <c r="Z36" s="112"/>
      <c r="AA36" s="112"/>
      <c r="AB36" s="113"/>
      <c r="AC36" s="112"/>
      <c r="AD36" s="112"/>
      <c r="AE36" s="113"/>
      <c r="AF36" s="114"/>
      <c r="AG36" s="112"/>
      <c r="AH36" s="113"/>
      <c r="AI36" s="112"/>
      <c r="AJ36" s="112"/>
      <c r="AK36" s="113"/>
      <c r="AL36" s="114"/>
      <c r="AM36" s="112"/>
      <c r="AN36" s="113"/>
      <c r="AO36" s="112"/>
      <c r="AP36" s="112"/>
      <c r="AQ36" s="113"/>
      <c r="AR36" s="112"/>
      <c r="AS36" s="112"/>
      <c r="AT36" s="112"/>
      <c r="AU36" s="110"/>
    </row>
    <row r="37" spans="1:61" ht="15.75" x14ac:dyDescent="0.25">
      <c r="A37" s="34"/>
      <c r="B37" s="34"/>
      <c r="C37" s="71"/>
      <c r="D37" s="322" t="s">
        <v>98</v>
      </c>
      <c r="E37" s="322"/>
      <c r="F37" s="322"/>
      <c r="G37" s="322"/>
      <c r="H37" s="322"/>
      <c r="I37" s="322"/>
      <c r="J37" s="322"/>
      <c r="K37" s="168"/>
      <c r="L37" s="168"/>
      <c r="N37" s="168"/>
      <c r="O37" s="117"/>
      <c r="P37" s="72"/>
      <c r="Q37" s="73"/>
      <c r="R37" s="322" t="s">
        <v>99</v>
      </c>
      <c r="S37" s="322"/>
      <c r="T37" s="322"/>
      <c r="U37" s="322"/>
      <c r="V37" s="322"/>
      <c r="W37" s="322"/>
      <c r="X37" s="322"/>
      <c r="Y37" s="322"/>
      <c r="Z37" s="322"/>
      <c r="AA37" s="34"/>
      <c r="AB37" s="34"/>
      <c r="AC37" s="34"/>
      <c r="AD37" s="34"/>
      <c r="AE37" s="34"/>
      <c r="AG37" s="34"/>
      <c r="AH37" s="34"/>
      <c r="AI37" s="34"/>
      <c r="AJ37" s="34"/>
      <c r="AK37" s="34"/>
      <c r="AL37" s="322" t="s">
        <v>100</v>
      </c>
      <c r="AM37" s="322"/>
      <c r="AN37" s="322"/>
      <c r="AO37" s="322"/>
      <c r="AP37" s="322"/>
      <c r="AQ37" s="322"/>
      <c r="AR37" s="322"/>
      <c r="AS37" s="322"/>
      <c r="AT37" s="322"/>
    </row>
    <row r="38" spans="1:61" ht="22.5" customHeight="1" x14ac:dyDescent="0.25">
      <c r="A38" s="34"/>
      <c r="B38" s="34"/>
      <c r="C38" s="69"/>
      <c r="D38" s="74"/>
      <c r="E38" s="74"/>
      <c r="F38" s="74"/>
      <c r="G38" s="74"/>
      <c r="H38" s="74"/>
      <c r="I38" s="74"/>
      <c r="J38" s="74"/>
      <c r="K38" s="74"/>
      <c r="L38" s="74"/>
      <c r="N38" s="74"/>
      <c r="O38" s="119"/>
      <c r="P38" s="74"/>
      <c r="Q38" s="73"/>
      <c r="R38" s="73"/>
      <c r="S38" s="74"/>
      <c r="T38" s="119"/>
      <c r="V38" s="74"/>
      <c r="W38" s="119"/>
      <c r="X38" s="119"/>
      <c r="Z38" s="73"/>
      <c r="AA38" s="74"/>
      <c r="AB38" s="119"/>
      <c r="AC38" s="34"/>
      <c r="AD38" s="74"/>
      <c r="AE38" s="119"/>
      <c r="AG38" s="74"/>
      <c r="AH38" s="119"/>
      <c r="AI38" s="34"/>
      <c r="AJ38" s="74"/>
      <c r="AK38" s="119"/>
      <c r="AL38" s="120"/>
      <c r="AM38" s="74"/>
      <c r="AN38" s="119"/>
      <c r="AO38" s="34"/>
      <c r="AP38" s="74"/>
      <c r="AQ38" s="119"/>
      <c r="AR38" s="34"/>
      <c r="AT38" s="34"/>
    </row>
    <row r="39" spans="1:61" ht="15.75" x14ac:dyDescent="0.25">
      <c r="A39" s="34"/>
      <c r="B39" s="34"/>
      <c r="C39" s="33"/>
      <c r="D39" s="322" t="s">
        <v>82</v>
      </c>
      <c r="E39" s="322"/>
      <c r="F39" s="322"/>
      <c r="G39" s="322"/>
      <c r="H39" s="322"/>
      <c r="I39" s="322"/>
      <c r="J39" s="322"/>
      <c r="K39" s="168"/>
      <c r="L39" s="168"/>
      <c r="N39" s="168"/>
      <c r="O39" s="117"/>
      <c r="P39" s="73"/>
      <c r="Q39" s="73"/>
      <c r="R39" s="322" t="s">
        <v>83</v>
      </c>
      <c r="S39" s="322"/>
      <c r="T39" s="322"/>
      <c r="U39" s="322"/>
      <c r="V39" s="322"/>
      <c r="W39" s="322"/>
      <c r="X39" s="322"/>
      <c r="Y39" s="322"/>
      <c r="Z39" s="322"/>
      <c r="AA39" s="34"/>
      <c r="AB39" s="34"/>
      <c r="AC39" s="34"/>
      <c r="AD39" s="34"/>
      <c r="AE39" s="34"/>
      <c r="AG39" s="34"/>
      <c r="AH39" s="34"/>
      <c r="AJ39" s="34"/>
      <c r="AK39" s="34"/>
      <c r="AL39" s="322" t="s">
        <v>84</v>
      </c>
      <c r="AM39" s="322"/>
      <c r="AN39" s="322"/>
      <c r="AO39" s="322"/>
      <c r="AP39" s="322"/>
      <c r="AQ39" s="322"/>
      <c r="AR39" s="322"/>
      <c r="AS39" s="322"/>
      <c r="AT39" s="322"/>
      <c r="AU39" s="34"/>
    </row>
    <row r="40" spans="1:61" ht="15.75" x14ac:dyDescent="0.25">
      <c r="A40" s="34"/>
      <c r="B40" s="34"/>
      <c r="C40" s="33"/>
      <c r="D40" s="322" t="s">
        <v>85</v>
      </c>
      <c r="E40" s="322"/>
      <c r="F40" s="322"/>
      <c r="G40" s="322"/>
      <c r="H40" s="322"/>
      <c r="I40" s="322"/>
      <c r="J40" s="322"/>
      <c r="K40" s="168"/>
      <c r="L40" s="168"/>
      <c r="N40" s="168"/>
      <c r="O40" s="117"/>
      <c r="P40" s="73"/>
      <c r="Q40" s="73"/>
      <c r="R40" s="322" t="s">
        <v>86</v>
      </c>
      <c r="S40" s="322"/>
      <c r="T40" s="322"/>
      <c r="U40" s="322"/>
      <c r="V40" s="322"/>
      <c r="W40" s="322"/>
      <c r="X40" s="322"/>
      <c r="Y40" s="322"/>
      <c r="Z40" s="322"/>
      <c r="AA40" s="34"/>
      <c r="AB40" s="34"/>
      <c r="AC40" s="34"/>
      <c r="AD40" s="34"/>
      <c r="AE40" s="34"/>
      <c r="AG40" s="34"/>
      <c r="AH40" s="34"/>
      <c r="AJ40" s="34"/>
      <c r="AK40" s="34"/>
      <c r="AL40" s="322" t="s">
        <v>87</v>
      </c>
      <c r="AM40" s="322"/>
      <c r="AN40" s="322"/>
      <c r="AO40" s="322"/>
      <c r="AP40" s="322"/>
      <c r="AQ40" s="322"/>
      <c r="AR40" s="322"/>
      <c r="AS40" s="322"/>
      <c r="AT40" s="322"/>
      <c r="AU40" s="34"/>
    </row>
    <row r="41" spans="1:61" x14ac:dyDescent="0.25">
      <c r="A41" s="34"/>
      <c r="B41" s="34"/>
      <c r="C41" s="33"/>
      <c r="D41" s="33"/>
      <c r="E41" s="33"/>
      <c r="F41" s="34"/>
      <c r="G41" s="34"/>
      <c r="H41" s="34"/>
      <c r="I41" s="34"/>
      <c r="J41" s="34"/>
      <c r="K41" s="34"/>
      <c r="L41" s="34"/>
      <c r="M41" s="34"/>
      <c r="N41" s="34"/>
      <c r="O41" s="121"/>
      <c r="P41" s="34"/>
      <c r="S41" s="34"/>
      <c r="T41" s="121"/>
      <c r="V41" s="34"/>
      <c r="W41" s="121"/>
      <c r="X41" s="121"/>
      <c r="Z41" s="34"/>
      <c r="AA41" s="34"/>
      <c r="AB41" s="121"/>
      <c r="AC41" s="34"/>
      <c r="AD41" s="34"/>
      <c r="AE41" s="121"/>
      <c r="AF41" s="122"/>
      <c r="AG41" s="34"/>
      <c r="AH41" s="121"/>
      <c r="AJ41" s="34"/>
      <c r="AK41" s="121"/>
      <c r="AM41" s="34"/>
      <c r="AN41" s="121"/>
      <c r="AP41" s="34"/>
      <c r="AQ41" s="121"/>
      <c r="AS41" s="34"/>
      <c r="AT41" s="34"/>
      <c r="AU41" s="34"/>
    </row>
    <row r="42" spans="1:61" x14ac:dyDescent="0.25">
      <c r="C42" s="33"/>
      <c r="D42" s="33"/>
      <c r="E42" s="33"/>
      <c r="F42" s="34"/>
      <c r="G42" s="34"/>
      <c r="H42" s="34"/>
      <c r="I42" s="34"/>
      <c r="J42" s="34"/>
      <c r="K42" s="34"/>
      <c r="L42" s="34"/>
      <c r="M42" s="34"/>
      <c r="N42" s="34"/>
      <c r="O42" s="121"/>
      <c r="P42" s="34"/>
      <c r="Q42" s="34"/>
      <c r="R42" s="34"/>
      <c r="S42" s="34"/>
      <c r="T42" s="121"/>
      <c r="U42" s="70"/>
      <c r="V42" s="34"/>
      <c r="W42" s="121"/>
      <c r="X42" s="121"/>
      <c r="Y42" s="70"/>
      <c r="Z42" s="34"/>
      <c r="AA42" s="34"/>
      <c r="AB42" s="121"/>
      <c r="AC42" s="34"/>
      <c r="AD42" s="34"/>
      <c r="AE42" s="121"/>
      <c r="AF42" s="123"/>
      <c r="AG42" s="34"/>
      <c r="AH42" s="121"/>
      <c r="AI42" s="34"/>
      <c r="AJ42" s="34"/>
      <c r="AK42" s="121"/>
      <c r="AL42" s="123"/>
      <c r="AM42" s="34"/>
      <c r="AN42" s="121"/>
      <c r="AO42" s="34"/>
      <c r="AP42" s="34"/>
      <c r="AQ42" s="121"/>
      <c r="AR42" s="34"/>
      <c r="AS42" s="34"/>
    </row>
    <row r="43" spans="1:61" ht="13.5" x14ac:dyDescent="0.25">
      <c r="C43" s="33"/>
      <c r="D43" s="33"/>
      <c r="E43" s="33"/>
      <c r="F43" s="34"/>
      <c r="G43" s="34"/>
      <c r="H43" s="34"/>
      <c r="I43" s="34"/>
      <c r="J43" s="34"/>
      <c r="K43" s="34"/>
      <c r="L43" s="34"/>
      <c r="M43" s="34"/>
      <c r="N43" s="34"/>
      <c r="O43" s="121"/>
      <c r="P43" s="34"/>
      <c r="Q43" s="34"/>
      <c r="R43" s="34"/>
      <c r="S43" s="34"/>
      <c r="T43" s="121"/>
      <c r="U43" s="70"/>
      <c r="V43" s="34"/>
      <c r="W43" s="121"/>
      <c r="X43" s="121"/>
      <c r="Y43" s="70"/>
      <c r="Z43" s="34"/>
      <c r="AA43" s="34"/>
      <c r="AB43" s="121"/>
      <c r="AC43" s="34"/>
      <c r="AD43" s="34"/>
      <c r="AE43" s="121"/>
      <c r="AF43" s="123"/>
      <c r="AG43" s="34"/>
      <c r="AH43" s="121"/>
      <c r="AI43" s="34"/>
      <c r="AJ43" s="34"/>
      <c r="AK43" s="121"/>
      <c r="AL43" s="123"/>
      <c r="AM43" s="34"/>
      <c r="AN43" s="121"/>
      <c r="AO43" s="34"/>
      <c r="AP43" s="34"/>
      <c r="AQ43" s="121"/>
      <c r="AR43" s="34"/>
      <c r="AS43" s="34"/>
      <c r="AT43" s="223"/>
    </row>
    <row r="44" spans="1:61" x14ac:dyDescent="0.25">
      <c r="C44" s="33"/>
      <c r="D44" s="33"/>
      <c r="E44" s="33"/>
      <c r="F44" s="34"/>
      <c r="G44" s="34"/>
      <c r="H44" s="34"/>
      <c r="I44" s="34"/>
      <c r="J44" s="34"/>
      <c r="K44" s="34"/>
      <c r="L44" s="34"/>
      <c r="M44" s="34"/>
      <c r="N44" s="34"/>
      <c r="O44" s="121"/>
      <c r="P44" s="34"/>
      <c r="Q44" s="34"/>
      <c r="R44" s="34"/>
      <c r="S44" s="34"/>
      <c r="T44" s="121"/>
      <c r="U44" s="70"/>
      <c r="V44" s="34"/>
      <c r="W44" s="121"/>
      <c r="X44" s="121"/>
      <c r="Y44" s="70"/>
      <c r="Z44" s="34"/>
      <c r="AA44" s="34"/>
      <c r="AB44" s="121"/>
      <c r="AC44" s="34"/>
      <c r="AD44" s="34"/>
      <c r="AE44" s="121"/>
      <c r="AF44" s="123"/>
      <c r="AG44" s="34"/>
      <c r="AH44" s="121"/>
      <c r="AI44" s="34"/>
      <c r="AJ44" s="34"/>
      <c r="AK44" s="121"/>
      <c r="AL44" s="123"/>
      <c r="AM44" s="34"/>
      <c r="AN44" s="121"/>
      <c r="AO44" s="34"/>
      <c r="AP44" s="34"/>
      <c r="AQ44" s="121"/>
      <c r="AR44" s="34"/>
      <c r="AS44" s="34"/>
      <c r="AT44" s="34"/>
    </row>
    <row r="45" spans="1:61" x14ac:dyDescent="0.25">
      <c r="C45" s="33"/>
      <c r="D45" s="33"/>
      <c r="E45" s="33"/>
      <c r="F45" s="34"/>
      <c r="G45" s="34"/>
      <c r="H45" s="34"/>
      <c r="I45" s="34"/>
      <c r="J45" s="34"/>
      <c r="K45" s="34"/>
      <c r="L45" s="34"/>
      <c r="M45" s="34"/>
      <c r="N45" s="34"/>
      <c r="O45" s="121"/>
      <c r="P45" s="34"/>
      <c r="Q45" s="34"/>
      <c r="R45" s="34"/>
      <c r="S45" s="34"/>
      <c r="T45" s="121"/>
      <c r="U45" s="70"/>
      <c r="V45" s="34"/>
      <c r="W45" s="121"/>
      <c r="X45" s="121"/>
      <c r="Y45" s="70"/>
      <c r="Z45" s="34"/>
      <c r="AA45" s="34"/>
      <c r="AB45" s="121"/>
      <c r="AC45" s="34"/>
      <c r="AD45" s="34"/>
      <c r="AE45" s="121"/>
      <c r="AF45" s="123"/>
      <c r="AG45" s="34"/>
      <c r="AH45" s="121"/>
      <c r="AI45" s="34"/>
      <c r="AJ45" s="34"/>
      <c r="AK45" s="121"/>
      <c r="AL45" s="123"/>
      <c r="AM45" s="34"/>
      <c r="AN45" s="121"/>
      <c r="AO45" s="34"/>
      <c r="AP45" s="34"/>
      <c r="AQ45" s="121"/>
      <c r="AR45" s="34"/>
      <c r="AS45" s="34"/>
      <c r="AT45" s="34"/>
    </row>
    <row r="46" spans="1:61" x14ac:dyDescent="0.25">
      <c r="C46" s="33"/>
      <c r="D46" s="33"/>
      <c r="E46" s="33"/>
      <c r="F46" s="34"/>
      <c r="G46" s="34"/>
      <c r="H46" s="34"/>
      <c r="I46" s="34"/>
      <c r="J46" s="34"/>
      <c r="K46" s="34"/>
      <c r="L46" s="34"/>
      <c r="M46" s="34"/>
      <c r="N46" s="34"/>
      <c r="O46" s="121"/>
      <c r="P46" s="34"/>
      <c r="Q46" s="34"/>
      <c r="R46" s="34"/>
      <c r="S46" s="34"/>
      <c r="T46" s="121"/>
      <c r="U46" s="70"/>
      <c r="V46" s="34"/>
      <c r="W46" s="121"/>
      <c r="X46" s="121"/>
      <c r="Y46" s="70"/>
      <c r="Z46" s="34"/>
      <c r="AA46" s="34"/>
      <c r="AB46" s="121"/>
      <c r="AC46" s="34"/>
      <c r="AD46" s="34"/>
      <c r="AE46" s="121"/>
      <c r="AF46" s="123"/>
      <c r="AG46" s="34"/>
      <c r="AH46" s="121"/>
      <c r="AI46" s="34"/>
      <c r="AJ46" s="34"/>
      <c r="AK46" s="121"/>
      <c r="AL46" s="123"/>
      <c r="AM46" s="34"/>
      <c r="AN46" s="121"/>
      <c r="AO46" s="34"/>
      <c r="AP46" s="34"/>
      <c r="AQ46" s="121"/>
      <c r="AR46" s="34"/>
      <c r="AS46" s="34"/>
      <c r="AT46" s="34"/>
    </row>
    <row r="47" spans="1:61" x14ac:dyDescent="0.25">
      <c r="C47" s="33"/>
      <c r="D47" s="33"/>
      <c r="E47" s="33"/>
      <c r="F47" s="34"/>
      <c r="G47" s="34"/>
      <c r="H47" s="34"/>
      <c r="I47" s="34"/>
      <c r="J47" s="34"/>
      <c r="K47" s="34"/>
      <c r="L47" s="34"/>
      <c r="M47" s="34"/>
      <c r="N47" s="34"/>
      <c r="O47" s="121"/>
      <c r="P47" s="34"/>
      <c r="Q47" s="34"/>
      <c r="R47" s="34"/>
      <c r="S47" s="34"/>
      <c r="T47" s="121"/>
      <c r="U47" s="70"/>
      <c r="V47" s="34"/>
      <c r="W47" s="121"/>
      <c r="X47" s="121"/>
      <c r="Y47" s="70"/>
      <c r="Z47" s="34"/>
      <c r="AA47" s="34"/>
      <c r="AB47" s="121"/>
      <c r="AC47" s="34"/>
      <c r="AD47" s="34"/>
      <c r="AE47" s="121"/>
      <c r="AF47" s="123"/>
      <c r="AG47" s="34"/>
      <c r="AH47" s="121"/>
      <c r="AI47" s="34"/>
      <c r="AJ47" s="34"/>
      <c r="AK47" s="121"/>
      <c r="AL47" s="123"/>
      <c r="AM47" s="34"/>
      <c r="AN47" s="121"/>
      <c r="AO47" s="34"/>
      <c r="AP47" s="34"/>
      <c r="AQ47" s="121"/>
      <c r="AR47" s="34"/>
      <c r="AS47" s="34"/>
      <c r="AT47" s="34"/>
    </row>
    <row r="48" spans="1:61" x14ac:dyDescent="0.25">
      <c r="C48" s="33"/>
      <c r="D48" s="33"/>
      <c r="E48" s="33"/>
      <c r="F48" s="34"/>
      <c r="G48" s="34"/>
      <c r="H48" s="34"/>
      <c r="I48" s="34"/>
      <c r="J48" s="34"/>
      <c r="K48" s="34"/>
      <c r="L48" s="34"/>
      <c r="M48" s="34"/>
      <c r="N48" s="34"/>
      <c r="O48" s="121"/>
      <c r="P48" s="34"/>
      <c r="Q48" s="34"/>
      <c r="R48" s="34"/>
      <c r="S48" s="34"/>
      <c r="T48" s="121"/>
      <c r="U48" s="70"/>
      <c r="V48" s="34"/>
      <c r="W48" s="121"/>
      <c r="X48" s="121"/>
      <c r="Y48" s="70"/>
      <c r="Z48" s="34"/>
      <c r="AA48" s="34"/>
      <c r="AB48" s="121"/>
      <c r="AC48" s="34"/>
      <c r="AD48" s="34"/>
      <c r="AE48" s="121"/>
      <c r="AF48" s="123"/>
      <c r="AG48" s="34"/>
      <c r="AH48" s="121"/>
      <c r="AI48" s="34"/>
      <c r="AJ48" s="34"/>
      <c r="AK48" s="121"/>
      <c r="AL48" s="123"/>
      <c r="AM48" s="34"/>
      <c r="AN48" s="121"/>
      <c r="AO48" s="34"/>
      <c r="AP48" s="34"/>
      <c r="AQ48" s="121"/>
      <c r="AR48" s="34"/>
      <c r="AS48" s="34"/>
    </row>
    <row r="49" spans="3:45" x14ac:dyDescent="0.25">
      <c r="C49" s="33"/>
      <c r="D49" s="33"/>
      <c r="E49" s="33"/>
      <c r="F49" s="34"/>
      <c r="G49" s="34"/>
      <c r="H49" s="34"/>
      <c r="I49" s="34"/>
      <c r="J49" s="34"/>
      <c r="K49" s="34"/>
      <c r="L49" s="34"/>
      <c r="M49" s="34"/>
      <c r="N49" s="34"/>
      <c r="O49" s="121"/>
      <c r="P49" s="34"/>
      <c r="Q49" s="34"/>
      <c r="R49" s="34"/>
      <c r="S49" s="34"/>
      <c r="T49" s="121"/>
      <c r="U49" s="70"/>
      <c r="V49" s="34"/>
      <c r="W49" s="121"/>
      <c r="X49" s="121"/>
      <c r="Y49" s="70"/>
      <c r="Z49" s="34"/>
      <c r="AA49" s="34"/>
      <c r="AB49" s="121"/>
      <c r="AC49" s="34"/>
      <c r="AD49" s="34"/>
      <c r="AE49" s="121"/>
      <c r="AF49" s="123"/>
      <c r="AG49" s="34"/>
      <c r="AH49" s="121"/>
      <c r="AI49" s="34"/>
      <c r="AJ49" s="34"/>
      <c r="AK49" s="121"/>
      <c r="AL49" s="123"/>
      <c r="AM49" s="34"/>
      <c r="AN49" s="121"/>
      <c r="AO49" s="34"/>
      <c r="AP49" s="34"/>
      <c r="AQ49" s="121"/>
      <c r="AR49" s="34"/>
      <c r="AS49" s="34"/>
    </row>
    <row r="50" spans="3:45" x14ac:dyDescent="0.25">
      <c r="C50" s="33"/>
      <c r="D50" s="33"/>
      <c r="E50" s="33"/>
      <c r="F50" s="34"/>
      <c r="G50" s="34"/>
      <c r="H50" s="34"/>
      <c r="I50" s="34"/>
      <c r="J50" s="34"/>
      <c r="K50" s="34"/>
      <c r="L50" s="34"/>
      <c r="M50" s="34"/>
      <c r="N50" s="34"/>
      <c r="O50" s="121"/>
      <c r="P50" s="34"/>
      <c r="Q50" s="34"/>
      <c r="R50" s="34"/>
      <c r="S50" s="34"/>
      <c r="T50" s="121"/>
      <c r="U50" s="70"/>
      <c r="V50" s="34"/>
      <c r="W50" s="121"/>
      <c r="X50" s="121"/>
      <c r="Y50" s="70"/>
      <c r="Z50" s="34"/>
      <c r="AA50" s="34"/>
      <c r="AB50" s="121"/>
      <c r="AC50" s="34"/>
      <c r="AD50" s="34"/>
      <c r="AE50" s="121"/>
      <c r="AF50" s="123"/>
      <c r="AG50" s="34"/>
      <c r="AH50" s="121"/>
      <c r="AI50" s="34"/>
      <c r="AJ50" s="34"/>
      <c r="AK50" s="121"/>
      <c r="AL50" s="123"/>
      <c r="AM50" s="34"/>
      <c r="AN50" s="121"/>
      <c r="AO50" s="34"/>
      <c r="AP50" s="34"/>
      <c r="AQ50" s="121"/>
      <c r="AR50" s="34"/>
      <c r="AS50" s="34"/>
    </row>
    <row r="51" spans="3:45" x14ac:dyDescent="0.25">
      <c r="C51" s="33"/>
      <c r="D51" s="33"/>
      <c r="E51" s="33"/>
      <c r="F51" s="34"/>
      <c r="G51" s="34"/>
      <c r="H51" s="34"/>
      <c r="I51" s="34"/>
      <c r="J51" s="34"/>
      <c r="K51" s="34"/>
      <c r="L51" s="34"/>
      <c r="M51" s="34"/>
      <c r="N51" s="34"/>
      <c r="O51" s="121"/>
      <c r="P51" s="34"/>
      <c r="Q51" s="34"/>
      <c r="R51" s="34"/>
      <c r="S51" s="34"/>
      <c r="T51" s="121"/>
      <c r="U51" s="70"/>
      <c r="V51" s="34"/>
      <c r="W51" s="121"/>
      <c r="X51" s="121"/>
      <c r="Y51" s="70"/>
      <c r="Z51" s="34"/>
      <c r="AA51" s="34"/>
      <c r="AB51" s="121"/>
      <c r="AC51" s="34"/>
      <c r="AD51" s="34"/>
      <c r="AE51" s="121"/>
      <c r="AF51" s="123"/>
      <c r="AG51" s="34"/>
      <c r="AH51" s="121"/>
      <c r="AI51" s="34"/>
      <c r="AJ51" s="34"/>
      <c r="AK51" s="121"/>
      <c r="AL51" s="123"/>
      <c r="AM51" s="34"/>
      <c r="AN51" s="121"/>
      <c r="AO51" s="34"/>
      <c r="AP51" s="34"/>
      <c r="AQ51" s="121"/>
      <c r="AR51" s="34"/>
      <c r="AS51" s="34"/>
    </row>
    <row r="52" spans="3:45" x14ac:dyDescent="0.25">
      <c r="C52" s="33"/>
      <c r="D52" s="33"/>
      <c r="E52" s="33"/>
      <c r="F52" s="34"/>
      <c r="G52" s="34"/>
      <c r="H52" s="34"/>
      <c r="I52" s="34"/>
      <c r="J52" s="34"/>
      <c r="K52" s="34"/>
      <c r="L52" s="34"/>
      <c r="M52" s="34"/>
      <c r="N52" s="34"/>
      <c r="O52" s="121"/>
      <c r="P52" s="34"/>
      <c r="Q52" s="34"/>
      <c r="R52" s="34"/>
      <c r="S52" s="34"/>
      <c r="T52" s="121"/>
      <c r="U52" s="70"/>
      <c r="V52" s="34"/>
      <c r="W52" s="121"/>
      <c r="X52" s="121"/>
      <c r="Y52" s="70"/>
      <c r="Z52" s="34"/>
      <c r="AA52" s="34"/>
      <c r="AB52" s="121"/>
      <c r="AC52" s="34"/>
      <c r="AD52" s="34"/>
      <c r="AE52" s="121"/>
      <c r="AF52" s="123"/>
      <c r="AG52" s="34"/>
      <c r="AH52" s="121"/>
      <c r="AI52" s="34"/>
      <c r="AJ52" s="34"/>
      <c r="AK52" s="121"/>
      <c r="AL52" s="123"/>
      <c r="AM52" s="34"/>
      <c r="AN52" s="121"/>
      <c r="AO52" s="34"/>
      <c r="AP52" s="34"/>
      <c r="AQ52" s="121"/>
      <c r="AR52" s="34"/>
      <c r="AS52" s="34"/>
    </row>
    <row r="53" spans="3:45" x14ac:dyDescent="0.25">
      <c r="C53" s="33"/>
      <c r="D53" s="33"/>
      <c r="E53" s="33"/>
      <c r="F53" s="34"/>
      <c r="G53" s="34"/>
      <c r="H53" s="34"/>
      <c r="I53" s="34"/>
      <c r="J53" s="34"/>
      <c r="K53" s="34"/>
      <c r="L53" s="34"/>
      <c r="M53" s="34"/>
      <c r="N53" s="34"/>
      <c r="O53" s="121"/>
      <c r="P53" s="34"/>
      <c r="Q53" s="34"/>
      <c r="R53" s="34"/>
      <c r="S53" s="34"/>
      <c r="T53" s="121"/>
      <c r="U53" s="70"/>
      <c r="V53" s="34"/>
      <c r="W53" s="121"/>
      <c r="X53" s="121"/>
      <c r="Y53" s="70"/>
      <c r="Z53" s="34"/>
      <c r="AA53" s="34"/>
      <c r="AB53" s="121"/>
      <c r="AC53" s="34"/>
      <c r="AD53" s="34"/>
      <c r="AE53" s="121"/>
      <c r="AF53" s="123"/>
      <c r="AG53" s="34"/>
      <c r="AH53" s="121"/>
      <c r="AI53" s="34"/>
      <c r="AJ53" s="34"/>
      <c r="AK53" s="121"/>
      <c r="AL53" s="123"/>
      <c r="AM53" s="34"/>
      <c r="AN53" s="121"/>
      <c r="AO53" s="34"/>
      <c r="AP53" s="34"/>
      <c r="AQ53" s="121"/>
      <c r="AR53" s="34"/>
      <c r="AS53" s="34"/>
    </row>
    <row r="54" spans="3:45" x14ac:dyDescent="0.25">
      <c r="C54" s="33"/>
      <c r="D54" s="33"/>
      <c r="E54" s="33"/>
      <c r="F54" s="34"/>
      <c r="G54" s="34"/>
      <c r="H54" s="34"/>
      <c r="I54" s="34"/>
      <c r="J54" s="34"/>
      <c r="K54" s="34"/>
      <c r="L54" s="34"/>
      <c r="M54" s="34"/>
      <c r="N54" s="34"/>
      <c r="O54" s="121"/>
      <c r="P54" s="34"/>
      <c r="Q54" s="34"/>
      <c r="R54" s="34"/>
      <c r="S54" s="34"/>
      <c r="T54" s="121"/>
      <c r="U54" s="70"/>
      <c r="V54" s="34"/>
      <c r="W54" s="121"/>
      <c r="X54" s="121"/>
      <c r="Y54" s="70"/>
      <c r="Z54" s="34"/>
      <c r="AA54" s="34"/>
      <c r="AB54" s="121"/>
      <c r="AC54" s="34"/>
      <c r="AD54" s="34"/>
      <c r="AE54" s="121"/>
      <c r="AF54" s="123"/>
      <c r="AG54" s="34"/>
      <c r="AH54" s="121"/>
      <c r="AI54" s="34"/>
      <c r="AJ54" s="34"/>
      <c r="AK54" s="121"/>
      <c r="AL54" s="123"/>
      <c r="AM54" s="34"/>
      <c r="AN54" s="121"/>
      <c r="AO54" s="34"/>
      <c r="AP54" s="34"/>
      <c r="AQ54" s="121"/>
      <c r="AR54" s="34"/>
      <c r="AS54" s="34"/>
    </row>
    <row r="55" spans="3:45" x14ac:dyDescent="0.25">
      <c r="C55" s="33"/>
      <c r="D55" s="33"/>
      <c r="E55" s="33"/>
      <c r="F55" s="34"/>
      <c r="G55" s="34"/>
      <c r="H55" s="34"/>
      <c r="I55" s="34"/>
      <c r="J55" s="34"/>
      <c r="K55" s="34"/>
      <c r="L55" s="34"/>
      <c r="M55" s="34"/>
      <c r="N55" s="34"/>
      <c r="O55" s="121"/>
      <c r="P55" s="34"/>
      <c r="Q55" s="34"/>
      <c r="R55" s="34"/>
      <c r="S55" s="34"/>
      <c r="T55" s="121"/>
      <c r="U55" s="70"/>
      <c r="V55" s="34"/>
      <c r="W55" s="121"/>
      <c r="X55" s="121"/>
      <c r="Y55" s="70"/>
      <c r="Z55" s="34"/>
      <c r="AA55" s="34"/>
      <c r="AB55" s="121"/>
      <c r="AC55" s="34"/>
      <c r="AD55" s="34"/>
      <c r="AE55" s="121"/>
      <c r="AF55" s="123"/>
      <c r="AG55" s="34"/>
      <c r="AH55" s="121"/>
      <c r="AI55" s="34"/>
      <c r="AJ55" s="34"/>
      <c r="AK55" s="121"/>
      <c r="AL55" s="123"/>
      <c r="AM55" s="34"/>
      <c r="AN55" s="121"/>
      <c r="AO55" s="34"/>
      <c r="AP55" s="34"/>
      <c r="AQ55" s="121"/>
      <c r="AR55" s="34"/>
      <c r="AS55" s="34"/>
    </row>
    <row r="56" spans="3:45" x14ac:dyDescent="0.25">
      <c r="C56" s="33"/>
      <c r="D56" s="33"/>
      <c r="E56" s="33"/>
      <c r="F56" s="34"/>
      <c r="G56" s="34"/>
      <c r="H56" s="34"/>
      <c r="I56" s="34"/>
      <c r="J56" s="34"/>
      <c r="K56" s="34"/>
      <c r="L56" s="34"/>
      <c r="M56" s="34"/>
      <c r="N56" s="34"/>
      <c r="O56" s="121"/>
      <c r="P56" s="34"/>
      <c r="Q56" s="34"/>
      <c r="R56" s="34"/>
      <c r="S56" s="34"/>
      <c r="T56" s="121"/>
      <c r="U56" s="70"/>
      <c r="V56" s="34"/>
      <c r="W56" s="121"/>
      <c r="X56" s="121"/>
      <c r="Y56" s="70"/>
      <c r="Z56" s="34"/>
      <c r="AA56" s="34"/>
      <c r="AB56" s="121"/>
      <c r="AC56" s="34"/>
      <c r="AD56" s="34"/>
      <c r="AE56" s="121"/>
      <c r="AF56" s="123"/>
      <c r="AG56" s="34"/>
      <c r="AH56" s="121"/>
      <c r="AI56" s="34"/>
      <c r="AJ56" s="34"/>
      <c r="AK56" s="121"/>
      <c r="AL56" s="123"/>
      <c r="AM56" s="34"/>
      <c r="AN56" s="121"/>
      <c r="AO56" s="34"/>
      <c r="AP56" s="34"/>
      <c r="AQ56" s="121"/>
      <c r="AR56" s="34"/>
      <c r="AS56" s="34"/>
    </row>
    <row r="57" spans="3:45" x14ac:dyDescent="0.25">
      <c r="C57" s="71"/>
      <c r="D57" s="75"/>
      <c r="E57" s="75"/>
      <c r="F57" s="34"/>
      <c r="G57" s="34"/>
      <c r="H57" s="34"/>
      <c r="I57" s="34"/>
      <c r="J57" s="34"/>
      <c r="K57" s="34"/>
      <c r="L57" s="34"/>
      <c r="M57" s="34"/>
      <c r="N57" s="34"/>
      <c r="O57" s="121"/>
      <c r="P57" s="34"/>
      <c r="Q57" s="34"/>
      <c r="R57" s="34"/>
      <c r="S57" s="34"/>
      <c r="T57" s="121"/>
      <c r="U57" s="70"/>
      <c r="V57" s="34"/>
      <c r="W57" s="121"/>
      <c r="X57" s="121"/>
      <c r="Y57" s="70"/>
      <c r="Z57" s="34"/>
      <c r="AA57" s="34"/>
      <c r="AB57" s="121"/>
      <c r="AC57" s="34"/>
      <c r="AD57" s="34"/>
      <c r="AE57" s="121"/>
      <c r="AF57" s="123"/>
      <c r="AG57" s="34"/>
      <c r="AH57" s="121"/>
      <c r="AI57" s="34"/>
      <c r="AJ57" s="34"/>
      <c r="AK57" s="121"/>
      <c r="AL57" s="123"/>
      <c r="AM57" s="34"/>
      <c r="AN57" s="121"/>
      <c r="AO57" s="34"/>
      <c r="AP57" s="34"/>
      <c r="AQ57" s="121"/>
      <c r="AR57" s="34"/>
      <c r="AS57" s="34"/>
    </row>
    <row r="58" spans="3:45" x14ac:dyDescent="0.25">
      <c r="C58" s="71"/>
      <c r="D58" s="75"/>
      <c r="E58" s="75"/>
      <c r="F58" s="34"/>
      <c r="G58" s="34"/>
      <c r="H58" s="34"/>
      <c r="I58" s="34"/>
      <c r="J58" s="34"/>
      <c r="K58" s="34"/>
      <c r="L58" s="34"/>
      <c r="M58" s="34"/>
      <c r="N58" s="34"/>
      <c r="O58" s="121"/>
      <c r="P58" s="34"/>
      <c r="Q58" s="34"/>
      <c r="R58" s="34"/>
      <c r="S58" s="34"/>
      <c r="T58" s="121"/>
      <c r="U58" s="70"/>
      <c r="V58" s="34"/>
      <c r="W58" s="121"/>
      <c r="X58" s="121"/>
      <c r="Y58" s="70"/>
      <c r="Z58" s="34"/>
      <c r="AA58" s="34"/>
      <c r="AB58" s="121"/>
      <c r="AC58" s="34"/>
      <c r="AD58" s="34"/>
      <c r="AE58" s="121"/>
      <c r="AF58" s="123"/>
      <c r="AG58" s="34"/>
      <c r="AH58" s="121"/>
      <c r="AI58" s="34"/>
      <c r="AJ58" s="34"/>
      <c r="AK58" s="121"/>
      <c r="AL58" s="123"/>
      <c r="AM58" s="34"/>
      <c r="AN58" s="121"/>
      <c r="AO58" s="34"/>
      <c r="AP58" s="34"/>
      <c r="AQ58" s="121"/>
      <c r="AR58" s="34"/>
      <c r="AS58" s="34"/>
    </row>
    <row r="59" spans="3:45" x14ac:dyDescent="0.25">
      <c r="C59" s="71"/>
      <c r="D59" s="75"/>
      <c r="E59" s="75"/>
      <c r="F59" s="34"/>
      <c r="G59" s="34"/>
      <c r="H59" s="34"/>
      <c r="I59" s="34"/>
      <c r="J59" s="34"/>
      <c r="K59" s="34"/>
      <c r="L59" s="34"/>
      <c r="M59" s="34"/>
      <c r="N59" s="34"/>
      <c r="O59" s="121"/>
      <c r="P59" s="34"/>
      <c r="Q59" s="34"/>
      <c r="R59" s="34"/>
      <c r="S59" s="34"/>
      <c r="T59" s="121"/>
      <c r="U59" s="70"/>
      <c r="V59" s="34"/>
      <c r="W59" s="121"/>
      <c r="X59" s="121"/>
      <c r="Y59" s="70"/>
      <c r="Z59" s="34"/>
      <c r="AA59" s="34"/>
      <c r="AB59" s="121"/>
      <c r="AC59" s="34"/>
      <c r="AD59" s="34"/>
      <c r="AE59" s="121"/>
      <c r="AF59" s="123"/>
      <c r="AG59" s="34"/>
      <c r="AH59" s="121"/>
      <c r="AI59" s="34"/>
      <c r="AJ59" s="34"/>
      <c r="AK59" s="121"/>
      <c r="AL59" s="123"/>
      <c r="AM59" s="34"/>
      <c r="AN59" s="121"/>
      <c r="AO59" s="34"/>
      <c r="AP59" s="34"/>
      <c r="AQ59" s="121"/>
      <c r="AR59" s="34"/>
      <c r="AS59" s="34"/>
    </row>
    <row r="60" spans="3:45" x14ac:dyDescent="0.25">
      <c r="C60" s="71"/>
      <c r="D60" s="75"/>
      <c r="E60" s="75"/>
      <c r="F60" s="34"/>
      <c r="G60" s="34"/>
      <c r="H60" s="34"/>
      <c r="I60" s="34"/>
      <c r="J60" s="34"/>
      <c r="K60" s="34"/>
      <c r="L60" s="34"/>
      <c r="M60" s="34"/>
      <c r="N60" s="34"/>
      <c r="O60" s="121"/>
      <c r="P60" s="34"/>
      <c r="Q60" s="34"/>
      <c r="R60" s="34"/>
      <c r="S60" s="34"/>
      <c r="T60" s="121"/>
      <c r="U60" s="70"/>
      <c r="V60" s="34"/>
      <c r="W60" s="121"/>
      <c r="X60" s="121"/>
      <c r="Y60" s="70"/>
      <c r="Z60" s="34"/>
      <c r="AA60" s="34"/>
      <c r="AB60" s="121"/>
      <c r="AC60" s="34"/>
      <c r="AD60" s="34"/>
      <c r="AE60" s="121"/>
      <c r="AF60" s="123"/>
      <c r="AG60" s="34"/>
      <c r="AH60" s="121"/>
      <c r="AI60" s="34"/>
      <c r="AJ60" s="34"/>
      <c r="AK60" s="121"/>
      <c r="AL60" s="123"/>
      <c r="AM60" s="34"/>
      <c r="AN60" s="121"/>
      <c r="AO60" s="34"/>
      <c r="AP60" s="34"/>
      <c r="AQ60" s="121"/>
      <c r="AR60" s="34"/>
      <c r="AS60" s="34"/>
    </row>
    <row r="61" spans="3:45" x14ac:dyDescent="0.25">
      <c r="C61" s="33"/>
      <c r="D61" s="33"/>
      <c r="E61" s="33"/>
      <c r="F61" s="34"/>
      <c r="G61" s="34"/>
      <c r="H61" s="34"/>
      <c r="I61" s="34"/>
      <c r="J61" s="34"/>
      <c r="K61" s="34"/>
      <c r="L61" s="34"/>
      <c r="M61" s="34"/>
      <c r="N61" s="34"/>
      <c r="O61" s="121"/>
      <c r="P61" s="34"/>
      <c r="Q61" s="34"/>
      <c r="R61" s="34"/>
      <c r="S61" s="34"/>
      <c r="T61" s="121"/>
      <c r="U61" s="70"/>
      <c r="V61" s="34"/>
      <c r="W61" s="121"/>
      <c r="X61" s="121"/>
      <c r="Y61" s="70"/>
      <c r="Z61" s="34"/>
      <c r="AA61" s="34"/>
      <c r="AB61" s="121"/>
      <c r="AD61" s="34"/>
      <c r="AE61" s="121"/>
      <c r="AG61" s="34"/>
      <c r="AH61" s="121"/>
      <c r="AJ61" s="34"/>
      <c r="AK61" s="121"/>
      <c r="AM61" s="34"/>
      <c r="AN61" s="121"/>
      <c r="AP61" s="34"/>
      <c r="AQ61" s="121"/>
    </row>
    <row r="62" spans="3:45" x14ac:dyDescent="0.25">
      <c r="C62" s="33"/>
      <c r="D62" s="33"/>
      <c r="E62" s="33"/>
      <c r="F62" s="34"/>
      <c r="G62" s="34"/>
      <c r="H62" s="34"/>
      <c r="I62" s="34"/>
      <c r="J62" s="34"/>
      <c r="K62" s="34"/>
      <c r="L62" s="34"/>
      <c r="M62" s="34"/>
      <c r="N62" s="34"/>
      <c r="O62" s="121"/>
      <c r="P62" s="34"/>
      <c r="Q62" s="34"/>
      <c r="R62" s="34"/>
      <c r="S62" s="34"/>
      <c r="T62" s="121"/>
      <c r="U62" s="70"/>
      <c r="V62" s="34"/>
      <c r="W62" s="121"/>
      <c r="X62" s="121"/>
      <c r="Y62" s="70"/>
      <c r="Z62" s="34"/>
      <c r="AA62" s="34"/>
      <c r="AB62" s="121"/>
      <c r="AD62" s="34"/>
      <c r="AE62" s="121"/>
      <c r="AG62" s="34"/>
      <c r="AH62" s="121"/>
      <c r="AJ62" s="34"/>
      <c r="AK62" s="121"/>
      <c r="AM62" s="34"/>
      <c r="AN62" s="121"/>
      <c r="AP62" s="34"/>
      <c r="AQ62" s="121"/>
    </row>
    <row r="63" spans="3:45" x14ac:dyDescent="0.25">
      <c r="C63" s="33"/>
      <c r="D63" s="33"/>
      <c r="E63" s="33"/>
      <c r="F63" s="34"/>
      <c r="G63" s="34"/>
      <c r="H63" s="34"/>
      <c r="I63" s="34"/>
      <c r="J63" s="34"/>
      <c r="K63" s="34"/>
      <c r="L63" s="34"/>
      <c r="M63" s="34"/>
      <c r="N63" s="34"/>
      <c r="O63" s="121"/>
      <c r="P63" s="34"/>
      <c r="Q63" s="34"/>
      <c r="R63" s="34"/>
      <c r="S63" s="34"/>
      <c r="T63" s="121"/>
      <c r="U63" s="70"/>
      <c r="V63" s="34"/>
      <c r="W63" s="121"/>
      <c r="X63" s="121"/>
      <c r="Y63" s="70"/>
      <c r="Z63" s="34"/>
      <c r="AA63" s="34"/>
      <c r="AB63" s="121"/>
      <c r="AD63" s="34"/>
      <c r="AE63" s="121"/>
      <c r="AG63" s="34"/>
      <c r="AH63" s="121"/>
      <c r="AJ63" s="34"/>
      <c r="AK63" s="121"/>
      <c r="AM63" s="34"/>
      <c r="AN63" s="121"/>
      <c r="AP63" s="34"/>
      <c r="AQ63" s="121"/>
    </row>
    <row r="64" spans="3:45" x14ac:dyDescent="0.25">
      <c r="C64" s="33"/>
      <c r="D64" s="33"/>
      <c r="E64" s="33"/>
      <c r="F64" s="34"/>
      <c r="G64" s="34"/>
      <c r="H64" s="34"/>
      <c r="I64" s="34"/>
      <c r="J64" s="34"/>
      <c r="K64" s="34"/>
      <c r="L64" s="34"/>
      <c r="M64" s="34"/>
      <c r="N64" s="34"/>
      <c r="O64" s="121"/>
      <c r="P64" s="34"/>
      <c r="Q64" s="34"/>
      <c r="R64" s="34"/>
      <c r="S64" s="34"/>
      <c r="T64" s="121"/>
      <c r="U64" s="70"/>
      <c r="V64" s="34"/>
      <c r="W64" s="121"/>
      <c r="X64" s="121"/>
      <c r="Y64" s="70"/>
      <c r="Z64" s="34"/>
      <c r="AA64" s="34"/>
      <c r="AB64" s="121"/>
      <c r="AD64" s="34"/>
      <c r="AE64" s="121"/>
      <c r="AG64" s="34"/>
      <c r="AH64" s="121"/>
      <c r="AJ64" s="34"/>
      <c r="AK64" s="121"/>
      <c r="AM64" s="34"/>
      <c r="AN64" s="121"/>
      <c r="AP64" s="34"/>
      <c r="AQ64" s="121"/>
    </row>
    <row r="65" spans="3:46" x14ac:dyDescent="0.25">
      <c r="C65" s="33"/>
      <c r="D65" s="33"/>
      <c r="E65" s="33"/>
      <c r="F65" s="34"/>
      <c r="G65" s="34"/>
      <c r="H65" s="34"/>
      <c r="I65" s="34"/>
      <c r="J65" s="34"/>
      <c r="K65" s="34"/>
      <c r="L65" s="34"/>
      <c r="M65" s="34"/>
      <c r="N65" s="34"/>
      <c r="O65" s="121"/>
      <c r="P65" s="34"/>
      <c r="Q65" s="34"/>
      <c r="R65" s="34"/>
      <c r="S65" s="34"/>
      <c r="T65" s="121"/>
      <c r="U65" s="70"/>
      <c r="V65" s="34"/>
      <c r="W65" s="121"/>
      <c r="X65" s="121"/>
      <c r="Y65" s="70"/>
      <c r="Z65" s="34"/>
      <c r="AA65" s="34"/>
      <c r="AB65" s="121"/>
      <c r="AD65" s="34"/>
      <c r="AE65" s="121"/>
      <c r="AG65" s="34"/>
      <c r="AH65" s="121"/>
      <c r="AJ65" s="34"/>
      <c r="AK65" s="121"/>
      <c r="AM65" s="34"/>
      <c r="AN65" s="121"/>
      <c r="AP65" s="34"/>
      <c r="AQ65" s="121"/>
    </row>
    <row r="66" spans="3:46" x14ac:dyDescent="0.25">
      <c r="C66" s="33"/>
      <c r="D66" s="33"/>
      <c r="E66" s="33"/>
      <c r="F66" s="34"/>
      <c r="G66" s="34"/>
      <c r="H66" s="34"/>
      <c r="I66" s="34"/>
      <c r="J66" s="34"/>
      <c r="K66" s="34"/>
      <c r="L66" s="34"/>
      <c r="M66" s="34"/>
      <c r="N66" s="34"/>
      <c r="O66" s="121"/>
      <c r="P66" s="34"/>
      <c r="Q66" s="34"/>
      <c r="R66" s="34"/>
      <c r="S66" s="34"/>
      <c r="T66" s="121"/>
      <c r="U66" s="70"/>
      <c r="V66" s="34"/>
      <c r="W66" s="121"/>
      <c r="X66" s="121"/>
      <c r="Y66" s="70"/>
      <c r="Z66" s="34"/>
      <c r="AA66" s="34"/>
      <c r="AB66" s="121"/>
      <c r="AD66" s="34"/>
      <c r="AE66" s="121"/>
      <c r="AG66" s="34"/>
      <c r="AH66" s="121"/>
      <c r="AJ66" s="34"/>
      <c r="AK66" s="121"/>
      <c r="AM66" s="34"/>
      <c r="AN66" s="121"/>
      <c r="AP66" s="34"/>
      <c r="AQ66" s="121"/>
    </row>
    <row r="67" spans="3:46" ht="13.5" x14ac:dyDescent="0.25">
      <c r="C67" s="69"/>
      <c r="D67" s="69"/>
      <c r="E67" s="69"/>
      <c r="F67" s="34"/>
      <c r="G67" s="34"/>
      <c r="H67" s="34"/>
      <c r="I67" s="34"/>
      <c r="J67" s="34"/>
      <c r="K67" s="34"/>
      <c r="L67" s="34"/>
      <c r="M67" s="34"/>
      <c r="N67" s="34"/>
      <c r="O67" s="121"/>
      <c r="P67" s="70"/>
      <c r="Q67" s="34"/>
      <c r="R67" s="70"/>
      <c r="S67" s="34"/>
      <c r="T67" s="121"/>
      <c r="U67" s="70"/>
      <c r="V67" s="34"/>
      <c r="W67" s="121"/>
      <c r="X67" s="121"/>
      <c r="Y67" s="70"/>
      <c r="Z67" s="34"/>
      <c r="AA67" s="34"/>
      <c r="AB67" s="121"/>
      <c r="AC67" s="34"/>
      <c r="AD67" s="34"/>
      <c r="AE67" s="121"/>
      <c r="AF67" s="123"/>
      <c r="AG67" s="34"/>
      <c r="AH67" s="121"/>
      <c r="AI67" s="34"/>
      <c r="AJ67" s="34"/>
      <c r="AK67" s="121"/>
      <c r="AL67" s="123"/>
      <c r="AM67" s="34"/>
      <c r="AN67" s="121"/>
      <c r="AO67" s="34"/>
      <c r="AP67" s="34"/>
      <c r="AQ67" s="121"/>
      <c r="AR67" s="34"/>
      <c r="AS67" s="34"/>
    </row>
    <row r="68" spans="3:46" x14ac:dyDescent="0.25">
      <c r="C68" s="33"/>
      <c r="D68" s="33"/>
      <c r="E68" s="33"/>
      <c r="F68" s="34"/>
      <c r="G68" s="34"/>
      <c r="H68" s="34"/>
      <c r="I68" s="34"/>
      <c r="J68" s="34"/>
      <c r="K68" s="34"/>
      <c r="L68" s="34"/>
      <c r="M68" s="34"/>
      <c r="N68" s="34"/>
      <c r="O68" s="121"/>
      <c r="P68" s="34"/>
      <c r="Q68" s="34"/>
      <c r="R68" s="34"/>
      <c r="S68" s="34"/>
      <c r="T68" s="121"/>
      <c r="U68" s="34"/>
      <c r="V68" s="34"/>
      <c r="W68" s="121"/>
      <c r="X68" s="121"/>
      <c r="Y68" s="34"/>
      <c r="Z68" s="34"/>
      <c r="AA68" s="34"/>
      <c r="AB68" s="121"/>
      <c r="AC68" s="34"/>
      <c r="AD68" s="34"/>
      <c r="AE68" s="121"/>
      <c r="AF68" s="123"/>
      <c r="AG68" s="34"/>
      <c r="AH68" s="121"/>
      <c r="AI68" s="34"/>
      <c r="AJ68" s="34"/>
      <c r="AK68" s="121"/>
      <c r="AL68" s="123"/>
      <c r="AM68" s="34"/>
      <c r="AN68" s="121"/>
      <c r="AO68" s="34"/>
      <c r="AP68" s="34"/>
      <c r="AQ68" s="121"/>
      <c r="AR68" s="34"/>
      <c r="AS68" s="34"/>
    </row>
    <row r="69" spans="3:46" x14ac:dyDescent="0.25">
      <c r="C69" s="71"/>
      <c r="D69" s="33"/>
      <c r="E69" s="33"/>
      <c r="F69" s="34"/>
      <c r="G69" s="34"/>
      <c r="H69" s="34"/>
      <c r="I69" s="34"/>
      <c r="J69" s="34"/>
      <c r="K69" s="34"/>
      <c r="L69" s="34"/>
      <c r="M69" s="34"/>
      <c r="N69" s="34"/>
      <c r="O69" s="121"/>
      <c r="P69" s="34"/>
      <c r="Q69" s="34"/>
      <c r="R69" s="34"/>
      <c r="S69" s="34"/>
      <c r="T69" s="121"/>
      <c r="U69" s="34"/>
      <c r="V69" s="34"/>
      <c r="W69" s="121"/>
      <c r="X69" s="121"/>
      <c r="Y69" s="34"/>
      <c r="Z69" s="34"/>
      <c r="AA69" s="34"/>
      <c r="AB69" s="121"/>
      <c r="AC69" s="34"/>
      <c r="AD69" s="34"/>
      <c r="AE69" s="121"/>
      <c r="AF69" s="123"/>
      <c r="AG69" s="34"/>
      <c r="AH69" s="121"/>
      <c r="AI69" s="34"/>
      <c r="AJ69" s="34"/>
      <c r="AK69" s="121"/>
      <c r="AL69" s="123"/>
      <c r="AM69" s="34"/>
      <c r="AN69" s="121"/>
      <c r="AO69" s="34"/>
      <c r="AP69" s="34"/>
      <c r="AQ69" s="121"/>
      <c r="AR69" s="34"/>
      <c r="AS69" s="34"/>
    </row>
    <row r="70" spans="3:46" x14ac:dyDescent="0.25">
      <c r="C70" s="33"/>
      <c r="D70" s="33"/>
      <c r="E70" s="33"/>
      <c r="F70" s="34"/>
      <c r="G70" s="34"/>
      <c r="H70" s="34"/>
      <c r="I70" s="34"/>
      <c r="J70" s="34"/>
      <c r="K70" s="34"/>
      <c r="L70" s="34"/>
      <c r="M70" s="34"/>
      <c r="N70" s="34"/>
      <c r="O70" s="121"/>
      <c r="P70" s="34"/>
      <c r="Q70" s="34"/>
      <c r="R70" s="34"/>
      <c r="S70" s="34"/>
      <c r="T70" s="121"/>
      <c r="U70" s="34"/>
      <c r="V70" s="34"/>
      <c r="W70" s="121"/>
      <c r="X70" s="121"/>
      <c r="Y70" s="34"/>
      <c r="Z70" s="34"/>
      <c r="AA70" s="34"/>
      <c r="AB70" s="121"/>
      <c r="AC70" s="34"/>
      <c r="AD70" s="34"/>
      <c r="AE70" s="121"/>
      <c r="AF70" s="123"/>
      <c r="AG70" s="34"/>
      <c r="AH70" s="121"/>
      <c r="AI70" s="34"/>
      <c r="AJ70" s="34"/>
      <c r="AK70" s="121"/>
      <c r="AL70" s="123"/>
      <c r="AM70" s="34"/>
      <c r="AN70" s="121"/>
      <c r="AO70" s="34"/>
      <c r="AP70" s="34"/>
      <c r="AQ70" s="121"/>
      <c r="AR70" s="34"/>
      <c r="AS70" s="34"/>
    </row>
    <row r="71" spans="3:46" x14ac:dyDescent="0.25">
      <c r="C71" s="33"/>
      <c r="D71" s="33"/>
      <c r="E71" s="33"/>
      <c r="F71" s="34"/>
      <c r="G71" s="34"/>
      <c r="H71" s="34"/>
      <c r="I71" s="34"/>
      <c r="J71" s="34"/>
      <c r="K71" s="34"/>
      <c r="L71" s="34"/>
      <c r="M71" s="34"/>
      <c r="N71" s="34"/>
      <c r="O71" s="121"/>
      <c r="P71" s="34"/>
      <c r="Q71" s="34"/>
      <c r="R71" s="34"/>
      <c r="S71" s="34"/>
      <c r="T71" s="121"/>
      <c r="U71" s="34"/>
      <c r="V71" s="34"/>
      <c r="W71" s="121"/>
      <c r="X71" s="121"/>
      <c r="Y71" s="34"/>
      <c r="Z71" s="34"/>
      <c r="AA71" s="34"/>
      <c r="AB71" s="121"/>
      <c r="AC71" s="34"/>
      <c r="AD71" s="34"/>
      <c r="AE71" s="121"/>
      <c r="AF71" s="123"/>
      <c r="AG71" s="34"/>
      <c r="AH71" s="121"/>
      <c r="AI71" s="34"/>
      <c r="AJ71" s="34"/>
      <c r="AK71" s="121"/>
      <c r="AL71" s="123"/>
      <c r="AM71" s="34"/>
      <c r="AN71" s="121"/>
      <c r="AO71" s="34"/>
      <c r="AP71" s="34"/>
      <c r="AQ71" s="121"/>
      <c r="AR71" s="34"/>
      <c r="AS71" s="34"/>
    </row>
    <row r="72" spans="3:46" x14ac:dyDescent="0.25">
      <c r="C72" s="33"/>
      <c r="D72" s="33"/>
      <c r="E72" s="33"/>
      <c r="F72" s="34"/>
      <c r="G72" s="34"/>
      <c r="H72" s="34"/>
      <c r="I72" s="34"/>
      <c r="J72" s="34"/>
      <c r="K72" s="34"/>
      <c r="L72" s="34"/>
      <c r="M72" s="34"/>
      <c r="N72" s="34"/>
      <c r="O72" s="121"/>
      <c r="P72" s="34"/>
      <c r="Q72" s="34"/>
      <c r="R72" s="34"/>
      <c r="S72" s="34"/>
      <c r="T72" s="121"/>
      <c r="U72" s="34"/>
      <c r="V72" s="34"/>
      <c r="W72" s="121"/>
      <c r="X72" s="121"/>
      <c r="Y72" s="34"/>
      <c r="Z72" s="34"/>
      <c r="AA72" s="34"/>
      <c r="AB72" s="121"/>
      <c r="AC72" s="34"/>
      <c r="AD72" s="34"/>
      <c r="AE72" s="121"/>
      <c r="AF72" s="123"/>
      <c r="AG72" s="34"/>
      <c r="AH72" s="121"/>
      <c r="AI72" s="34"/>
      <c r="AJ72" s="34"/>
      <c r="AK72" s="121"/>
      <c r="AL72" s="123"/>
      <c r="AM72" s="34"/>
      <c r="AN72" s="121"/>
      <c r="AO72" s="34"/>
      <c r="AP72" s="34"/>
      <c r="AQ72" s="121"/>
      <c r="AR72" s="34"/>
      <c r="AS72" s="34"/>
    </row>
    <row r="73" spans="3:46" x14ac:dyDescent="0.25">
      <c r="C73" s="33"/>
      <c r="D73" s="33"/>
      <c r="E73" s="33"/>
      <c r="F73" s="34"/>
      <c r="G73" s="34"/>
      <c r="H73" s="34"/>
      <c r="I73" s="34"/>
      <c r="J73" s="34"/>
      <c r="K73" s="34"/>
      <c r="L73" s="34"/>
      <c r="M73" s="34"/>
      <c r="N73" s="34"/>
      <c r="O73" s="121"/>
      <c r="P73" s="34"/>
      <c r="Q73" s="76"/>
      <c r="R73" s="34"/>
      <c r="S73" s="34"/>
      <c r="T73" s="121"/>
      <c r="U73" s="34"/>
      <c r="V73" s="34"/>
      <c r="W73" s="121"/>
      <c r="X73" s="121"/>
      <c r="Y73" s="34"/>
      <c r="Z73" s="34"/>
      <c r="AA73" s="34"/>
      <c r="AB73" s="121"/>
      <c r="AC73" s="34"/>
      <c r="AD73" s="34"/>
      <c r="AE73" s="121"/>
      <c r="AF73" s="123"/>
      <c r="AG73" s="34"/>
      <c r="AH73" s="121"/>
      <c r="AI73" s="34"/>
      <c r="AJ73" s="34"/>
      <c r="AK73" s="121"/>
      <c r="AL73" s="123"/>
      <c r="AM73" s="34"/>
      <c r="AN73" s="121"/>
      <c r="AO73" s="34"/>
      <c r="AP73" s="34"/>
      <c r="AQ73" s="121"/>
      <c r="AR73" s="34"/>
      <c r="AS73" s="34"/>
    </row>
    <row r="74" spans="3:46" x14ac:dyDescent="0.25">
      <c r="C74" s="33"/>
      <c r="D74" s="33"/>
      <c r="E74" s="33"/>
      <c r="F74" s="34"/>
      <c r="G74" s="34"/>
      <c r="H74" s="34"/>
      <c r="I74" s="34"/>
      <c r="J74" s="34"/>
      <c r="K74" s="34"/>
      <c r="L74" s="34"/>
      <c r="M74" s="34"/>
      <c r="N74" s="34"/>
      <c r="O74" s="121"/>
      <c r="P74" s="34"/>
      <c r="Q74" s="76"/>
      <c r="R74" s="34"/>
      <c r="S74" s="34"/>
      <c r="T74" s="121"/>
      <c r="U74" s="34"/>
      <c r="V74" s="34"/>
      <c r="W74" s="121"/>
      <c r="X74" s="121"/>
      <c r="Y74" s="34"/>
      <c r="Z74" s="34"/>
      <c r="AA74" s="34"/>
      <c r="AB74" s="121"/>
      <c r="AC74" s="34"/>
      <c r="AD74" s="34"/>
      <c r="AE74" s="121"/>
      <c r="AF74" s="123"/>
      <c r="AG74" s="34"/>
      <c r="AH74" s="121"/>
      <c r="AI74" s="34"/>
      <c r="AJ74" s="34"/>
      <c r="AK74" s="121"/>
      <c r="AL74" s="123"/>
      <c r="AM74" s="34"/>
      <c r="AN74" s="121"/>
      <c r="AO74" s="34"/>
      <c r="AP74" s="34"/>
      <c r="AQ74" s="121"/>
      <c r="AR74" s="34"/>
      <c r="AS74" s="34"/>
    </row>
    <row r="75" spans="3:46" x14ac:dyDescent="0.25">
      <c r="C75" s="33"/>
      <c r="D75" s="33"/>
      <c r="E75" s="33"/>
      <c r="F75" s="34"/>
      <c r="G75" s="34"/>
      <c r="H75" s="34"/>
      <c r="I75" s="34"/>
      <c r="J75" s="34"/>
      <c r="K75" s="34"/>
      <c r="L75" s="34"/>
      <c r="M75" s="34"/>
      <c r="N75" s="34"/>
      <c r="O75" s="121"/>
      <c r="P75" s="34"/>
      <c r="Q75" s="76"/>
      <c r="R75" s="34"/>
      <c r="S75" s="34"/>
      <c r="T75" s="121"/>
      <c r="U75" s="34"/>
      <c r="V75" s="34"/>
      <c r="W75" s="121"/>
      <c r="X75" s="121"/>
      <c r="Y75" s="34"/>
      <c r="Z75" s="34"/>
      <c r="AA75" s="34"/>
      <c r="AB75" s="121"/>
      <c r="AC75" s="34"/>
      <c r="AD75" s="34"/>
      <c r="AE75" s="121"/>
      <c r="AF75" s="123"/>
      <c r="AG75" s="34"/>
      <c r="AH75" s="121"/>
      <c r="AI75" s="34"/>
      <c r="AJ75" s="34"/>
      <c r="AK75" s="121"/>
      <c r="AL75" s="123"/>
      <c r="AM75" s="34"/>
      <c r="AN75" s="121"/>
      <c r="AO75" s="34"/>
      <c r="AP75" s="34"/>
      <c r="AQ75" s="121"/>
      <c r="AR75" s="34"/>
      <c r="AS75" s="34"/>
    </row>
    <row r="76" spans="3:46" x14ac:dyDescent="0.25">
      <c r="C76" s="33"/>
      <c r="D76" s="33"/>
      <c r="E76" s="33"/>
      <c r="F76" s="34"/>
      <c r="G76" s="34"/>
      <c r="H76" s="34"/>
      <c r="I76" s="34"/>
      <c r="J76" s="34"/>
      <c r="K76" s="34"/>
      <c r="L76" s="34"/>
      <c r="M76" s="34"/>
      <c r="N76" s="34"/>
      <c r="O76" s="121"/>
      <c r="P76" s="34"/>
      <c r="Q76" s="76"/>
      <c r="R76" s="34"/>
      <c r="S76" s="34"/>
      <c r="T76" s="121"/>
      <c r="U76" s="34"/>
      <c r="V76" s="34"/>
      <c r="W76" s="121"/>
      <c r="X76" s="121"/>
      <c r="Y76" s="34"/>
      <c r="Z76" s="34"/>
      <c r="AA76" s="34"/>
      <c r="AB76" s="121"/>
      <c r="AC76" s="34"/>
      <c r="AD76" s="34"/>
      <c r="AE76" s="121"/>
      <c r="AF76" s="123"/>
      <c r="AG76" s="34"/>
      <c r="AH76" s="121"/>
      <c r="AI76" s="34"/>
      <c r="AJ76" s="34"/>
      <c r="AK76" s="121"/>
      <c r="AL76" s="123"/>
      <c r="AM76" s="34"/>
      <c r="AN76" s="121"/>
      <c r="AO76" s="34"/>
      <c r="AP76" s="34"/>
      <c r="AQ76" s="121"/>
      <c r="AR76" s="34"/>
      <c r="AS76" s="34"/>
      <c r="AT76" s="34"/>
    </row>
    <row r="77" spans="3:46" x14ac:dyDescent="0.25">
      <c r="C77" s="33"/>
      <c r="D77" s="33"/>
      <c r="E77" s="33"/>
      <c r="F77" s="34"/>
      <c r="G77" s="34"/>
      <c r="H77" s="34"/>
      <c r="I77" s="34"/>
      <c r="J77" s="34"/>
      <c r="K77" s="34"/>
      <c r="L77" s="34"/>
      <c r="M77" s="34"/>
      <c r="N77" s="34"/>
      <c r="O77" s="121"/>
      <c r="P77" s="34"/>
      <c r="Q77" s="76"/>
      <c r="R77" s="34"/>
      <c r="S77" s="34"/>
      <c r="T77" s="121"/>
      <c r="U77" s="34"/>
      <c r="V77" s="34"/>
      <c r="W77" s="121"/>
      <c r="X77" s="121"/>
      <c r="Y77" s="34"/>
      <c r="Z77" s="34"/>
      <c r="AA77" s="34"/>
      <c r="AB77" s="121"/>
      <c r="AC77" s="34"/>
      <c r="AD77" s="34"/>
      <c r="AE77" s="121"/>
      <c r="AF77" s="123"/>
      <c r="AG77" s="34"/>
      <c r="AH77" s="121"/>
      <c r="AI77" s="34"/>
      <c r="AJ77" s="34"/>
      <c r="AK77" s="121"/>
      <c r="AL77" s="123"/>
      <c r="AM77" s="34"/>
      <c r="AN77" s="121"/>
      <c r="AO77" s="34"/>
      <c r="AP77" s="34"/>
      <c r="AQ77" s="121"/>
      <c r="AR77" s="34"/>
      <c r="AS77" s="34"/>
      <c r="AT77" s="34"/>
    </row>
    <row r="78" spans="3:46" x14ac:dyDescent="0.25">
      <c r="C78" s="33"/>
      <c r="D78" s="33"/>
      <c r="E78" s="33"/>
      <c r="F78" s="34"/>
      <c r="G78" s="34"/>
      <c r="H78" s="34"/>
      <c r="I78" s="34"/>
      <c r="J78" s="34"/>
      <c r="K78" s="34"/>
      <c r="L78" s="34"/>
      <c r="M78" s="34"/>
      <c r="N78" s="34"/>
      <c r="O78" s="121"/>
      <c r="P78" s="34"/>
      <c r="Q78" s="76"/>
      <c r="R78" s="34"/>
      <c r="S78" s="34"/>
      <c r="T78" s="121"/>
      <c r="U78" s="34"/>
      <c r="V78" s="34"/>
      <c r="W78" s="121"/>
      <c r="X78" s="121"/>
      <c r="Y78" s="34"/>
      <c r="Z78" s="34"/>
      <c r="AA78" s="34"/>
      <c r="AB78" s="121"/>
      <c r="AD78" s="34"/>
      <c r="AE78" s="121"/>
      <c r="AG78" s="34"/>
      <c r="AH78" s="121"/>
      <c r="AJ78" s="34"/>
      <c r="AK78" s="121"/>
      <c r="AM78" s="34"/>
      <c r="AN78" s="121"/>
      <c r="AP78" s="34"/>
      <c r="AQ78" s="121"/>
      <c r="AT78" s="34"/>
    </row>
    <row r="79" spans="3:46" x14ac:dyDescent="0.25">
      <c r="C79" s="33"/>
      <c r="D79" s="33"/>
      <c r="E79" s="33"/>
      <c r="F79" s="34"/>
      <c r="G79" s="34"/>
      <c r="H79" s="34"/>
      <c r="I79" s="34"/>
      <c r="J79" s="34"/>
      <c r="K79" s="34"/>
      <c r="L79" s="34"/>
      <c r="M79" s="34"/>
      <c r="N79" s="34"/>
      <c r="O79" s="121"/>
      <c r="P79" s="34"/>
      <c r="Q79" s="76"/>
      <c r="R79" s="34"/>
      <c r="S79" s="34"/>
      <c r="T79" s="121"/>
      <c r="U79" s="34"/>
      <c r="V79" s="34"/>
      <c r="W79" s="121"/>
      <c r="X79" s="121"/>
      <c r="Y79" s="34"/>
      <c r="Z79" s="34"/>
      <c r="AA79" s="34"/>
      <c r="AB79" s="121"/>
      <c r="AD79" s="34"/>
      <c r="AE79" s="121"/>
      <c r="AG79" s="34"/>
      <c r="AH79" s="121"/>
      <c r="AJ79" s="34"/>
      <c r="AK79" s="121"/>
      <c r="AM79" s="34"/>
      <c r="AN79" s="121"/>
      <c r="AP79" s="34"/>
      <c r="AQ79" s="121"/>
      <c r="AT79" s="34"/>
    </row>
    <row r="80" spans="3:46" x14ac:dyDescent="0.25">
      <c r="C80" s="33"/>
      <c r="D80" s="33"/>
      <c r="E80" s="33"/>
      <c r="F80" s="34"/>
      <c r="G80" s="34"/>
      <c r="H80" s="34"/>
      <c r="I80" s="34"/>
      <c r="J80" s="34"/>
      <c r="K80" s="34"/>
      <c r="L80" s="34"/>
      <c r="M80" s="34"/>
      <c r="N80" s="34"/>
      <c r="O80" s="121"/>
      <c r="P80" s="34"/>
      <c r="Q80" s="76"/>
      <c r="R80" s="34"/>
      <c r="S80" s="34"/>
      <c r="T80" s="121"/>
      <c r="U80" s="34"/>
      <c r="V80" s="34"/>
      <c r="W80" s="121"/>
      <c r="X80" s="121"/>
      <c r="Y80" s="34"/>
      <c r="Z80" s="34"/>
      <c r="AA80" s="34"/>
      <c r="AB80" s="121"/>
      <c r="AD80" s="34"/>
      <c r="AE80" s="121"/>
      <c r="AG80" s="34"/>
      <c r="AH80" s="121"/>
      <c r="AJ80" s="34"/>
      <c r="AK80" s="121"/>
      <c r="AM80" s="34"/>
      <c r="AN80" s="121"/>
      <c r="AP80" s="34"/>
      <c r="AQ80" s="121"/>
    </row>
    <row r="81" spans="3:46" x14ac:dyDescent="0.25">
      <c r="C81" s="33"/>
      <c r="D81" s="33"/>
      <c r="E81" s="33"/>
      <c r="F81" s="34"/>
      <c r="G81" s="34"/>
      <c r="H81" s="34"/>
      <c r="I81" s="34"/>
      <c r="J81" s="34"/>
      <c r="K81" s="34"/>
      <c r="L81" s="34"/>
      <c r="M81" s="34"/>
      <c r="N81" s="34"/>
      <c r="O81" s="121"/>
      <c r="P81" s="34"/>
      <c r="Q81" s="76"/>
      <c r="R81" s="34"/>
      <c r="S81" s="34"/>
      <c r="T81" s="121"/>
      <c r="U81" s="34"/>
      <c r="V81" s="34"/>
      <c r="W81" s="121"/>
      <c r="X81" s="121"/>
      <c r="Y81" s="34"/>
      <c r="Z81" s="77"/>
      <c r="AA81" s="34"/>
      <c r="AB81" s="121"/>
      <c r="AC81" s="77"/>
      <c r="AD81" s="34"/>
      <c r="AE81" s="121"/>
      <c r="AF81" s="124"/>
      <c r="AG81" s="34"/>
      <c r="AH81" s="121"/>
      <c r="AI81" s="77"/>
      <c r="AJ81" s="34"/>
      <c r="AK81" s="121"/>
      <c r="AL81" s="124"/>
      <c r="AM81" s="34"/>
      <c r="AN81" s="121"/>
      <c r="AO81" s="77"/>
      <c r="AP81" s="34"/>
      <c r="AQ81" s="121"/>
      <c r="AR81" s="77"/>
      <c r="AS81" s="77"/>
      <c r="AT81" s="77"/>
    </row>
    <row r="82" spans="3:46" x14ac:dyDescent="0.25">
      <c r="C82" s="33"/>
      <c r="D82" s="33"/>
      <c r="E82" s="33"/>
      <c r="F82" s="34"/>
      <c r="G82" s="34"/>
      <c r="H82" s="34"/>
      <c r="I82" s="34"/>
      <c r="J82" s="34"/>
      <c r="K82" s="34"/>
      <c r="L82" s="34"/>
      <c r="M82" s="34"/>
      <c r="N82" s="34"/>
      <c r="O82" s="121"/>
      <c r="P82" s="34"/>
      <c r="Q82" s="76"/>
      <c r="R82" s="34"/>
      <c r="S82" s="34"/>
      <c r="T82" s="121"/>
      <c r="U82" s="34"/>
      <c r="V82" s="34"/>
      <c r="W82" s="121"/>
      <c r="X82" s="121"/>
      <c r="Y82" s="34"/>
      <c r="Z82" s="34"/>
      <c r="AA82" s="34"/>
      <c r="AB82" s="121"/>
      <c r="AC82" s="34"/>
      <c r="AD82" s="34"/>
      <c r="AE82" s="121"/>
      <c r="AF82" s="123"/>
      <c r="AG82" s="34"/>
      <c r="AH82" s="121"/>
      <c r="AI82" s="34"/>
      <c r="AJ82" s="34"/>
      <c r="AK82" s="121"/>
      <c r="AL82" s="123"/>
      <c r="AM82" s="34"/>
      <c r="AN82" s="121"/>
      <c r="AO82" s="34"/>
      <c r="AP82" s="34"/>
      <c r="AQ82" s="121"/>
      <c r="AR82" s="34"/>
      <c r="AS82" s="34"/>
      <c r="AT82" s="34"/>
    </row>
    <row r="83" spans="3:46" ht="13.5" x14ac:dyDescent="0.25">
      <c r="C83" s="69"/>
      <c r="D83" s="69"/>
      <c r="E83" s="69"/>
      <c r="F83" s="34"/>
      <c r="G83" s="34"/>
      <c r="H83" s="34"/>
      <c r="I83" s="34"/>
      <c r="J83" s="34"/>
      <c r="K83" s="34"/>
      <c r="L83" s="34"/>
      <c r="M83" s="34"/>
      <c r="N83" s="34"/>
      <c r="O83" s="121"/>
      <c r="P83" s="34"/>
      <c r="Q83" s="76"/>
      <c r="R83" s="34"/>
      <c r="S83" s="34"/>
      <c r="T83" s="121"/>
      <c r="U83" s="34"/>
      <c r="V83" s="34"/>
      <c r="W83" s="121"/>
      <c r="X83" s="121"/>
      <c r="Y83" s="34"/>
      <c r="Z83" s="34"/>
      <c r="AA83" s="34"/>
      <c r="AB83" s="121"/>
      <c r="AC83" s="34"/>
      <c r="AD83" s="34"/>
      <c r="AE83" s="121"/>
      <c r="AF83" s="123"/>
      <c r="AG83" s="34"/>
      <c r="AH83" s="121"/>
      <c r="AI83" s="34"/>
      <c r="AJ83" s="34"/>
      <c r="AK83" s="121"/>
      <c r="AL83" s="123"/>
      <c r="AM83" s="34"/>
      <c r="AN83" s="121"/>
      <c r="AO83" s="34"/>
      <c r="AP83" s="34"/>
      <c r="AQ83" s="121"/>
      <c r="AR83" s="34"/>
      <c r="AS83" s="34"/>
      <c r="AT83" s="34"/>
    </row>
    <row r="84" spans="3:46" x14ac:dyDescent="0.25">
      <c r="C84" s="33"/>
      <c r="D84" s="33"/>
      <c r="E84" s="33"/>
      <c r="F84" s="34"/>
      <c r="G84" s="34"/>
      <c r="H84" s="34"/>
      <c r="I84" s="34"/>
      <c r="J84" s="34"/>
      <c r="K84" s="34"/>
      <c r="L84" s="34"/>
      <c r="M84" s="34"/>
      <c r="N84" s="34"/>
      <c r="O84" s="121"/>
      <c r="P84" s="34"/>
      <c r="Q84" s="76"/>
      <c r="R84" s="34"/>
      <c r="S84" s="34"/>
      <c r="T84" s="121"/>
      <c r="U84" s="34"/>
      <c r="V84" s="34"/>
      <c r="W84" s="121"/>
      <c r="X84" s="121"/>
      <c r="Y84" s="34"/>
      <c r="Z84" s="34"/>
      <c r="AA84" s="34"/>
      <c r="AB84" s="121"/>
      <c r="AC84" s="34"/>
      <c r="AD84" s="34"/>
      <c r="AE84" s="121"/>
      <c r="AF84" s="123"/>
      <c r="AG84" s="34"/>
      <c r="AH84" s="121"/>
      <c r="AI84" s="34"/>
      <c r="AJ84" s="34"/>
      <c r="AK84" s="121"/>
      <c r="AL84" s="123"/>
      <c r="AM84" s="34"/>
      <c r="AN84" s="121"/>
      <c r="AO84" s="34"/>
      <c r="AP84" s="34"/>
      <c r="AQ84" s="121"/>
      <c r="AR84" s="34"/>
      <c r="AS84" s="34"/>
      <c r="AT84" s="34"/>
    </row>
    <row r="85" spans="3:46" x14ac:dyDescent="0.25">
      <c r="C85" s="33"/>
      <c r="D85" s="33"/>
      <c r="E85" s="33"/>
      <c r="F85" s="34"/>
      <c r="G85" s="34"/>
      <c r="H85" s="34"/>
      <c r="I85" s="34"/>
      <c r="J85" s="34"/>
      <c r="K85" s="34"/>
      <c r="L85" s="34"/>
      <c r="M85" s="34"/>
      <c r="N85" s="34"/>
      <c r="O85" s="121"/>
      <c r="P85" s="34"/>
      <c r="Q85" s="76"/>
      <c r="R85" s="34"/>
      <c r="S85" s="34"/>
      <c r="T85" s="121"/>
      <c r="U85" s="34"/>
      <c r="V85" s="34"/>
      <c r="W85" s="121"/>
      <c r="X85" s="121"/>
      <c r="Y85" s="34"/>
      <c r="Z85" s="34"/>
      <c r="AA85" s="34"/>
      <c r="AB85" s="121"/>
      <c r="AC85" s="34"/>
      <c r="AD85" s="34"/>
      <c r="AE85" s="121"/>
      <c r="AF85" s="123"/>
      <c r="AG85" s="34"/>
      <c r="AH85" s="121"/>
      <c r="AI85" s="34"/>
      <c r="AJ85" s="34"/>
      <c r="AK85" s="121"/>
      <c r="AL85" s="123"/>
      <c r="AM85" s="34"/>
      <c r="AN85" s="121"/>
      <c r="AO85" s="34"/>
      <c r="AP85" s="34"/>
      <c r="AQ85" s="121"/>
      <c r="AR85" s="34"/>
      <c r="AS85" s="34"/>
      <c r="AT85" s="34"/>
    </row>
    <row r="86" spans="3:46" x14ac:dyDescent="0.25">
      <c r="C86" s="33"/>
      <c r="D86" s="33"/>
      <c r="E86" s="33"/>
      <c r="F86" s="34"/>
      <c r="G86" s="34"/>
      <c r="H86" s="34"/>
      <c r="I86" s="34"/>
      <c r="J86" s="34"/>
      <c r="K86" s="34"/>
      <c r="L86" s="34"/>
      <c r="M86" s="34"/>
      <c r="N86" s="34"/>
      <c r="O86" s="121"/>
      <c r="P86" s="34"/>
      <c r="Q86" s="76"/>
      <c r="R86" s="34"/>
      <c r="S86" s="34"/>
      <c r="T86" s="121"/>
      <c r="U86" s="34"/>
      <c r="V86" s="34"/>
      <c r="W86" s="121"/>
      <c r="X86" s="121"/>
      <c r="Y86" s="34"/>
      <c r="Z86" s="34"/>
      <c r="AA86" s="34"/>
      <c r="AB86" s="121"/>
      <c r="AC86" s="34"/>
      <c r="AD86" s="34"/>
      <c r="AE86" s="121"/>
      <c r="AF86" s="123"/>
      <c r="AG86" s="34"/>
      <c r="AH86" s="121"/>
      <c r="AI86" s="34"/>
      <c r="AJ86" s="34"/>
      <c r="AK86" s="121"/>
      <c r="AL86" s="123"/>
      <c r="AM86" s="34"/>
      <c r="AN86" s="121"/>
      <c r="AO86" s="34"/>
      <c r="AP86" s="34"/>
      <c r="AQ86" s="121"/>
      <c r="AR86" s="34"/>
      <c r="AS86" s="34"/>
      <c r="AT86" s="34"/>
    </row>
    <row r="87" spans="3:46" x14ac:dyDescent="0.25">
      <c r="C87" s="33"/>
      <c r="D87" s="33"/>
      <c r="E87" s="33"/>
      <c r="F87" s="34"/>
      <c r="G87" s="34"/>
      <c r="H87" s="34"/>
      <c r="I87" s="34"/>
      <c r="J87" s="34"/>
      <c r="K87" s="34"/>
      <c r="L87" s="34"/>
      <c r="M87" s="34"/>
      <c r="N87" s="34"/>
      <c r="O87" s="121"/>
      <c r="P87" s="34"/>
      <c r="Q87" s="76"/>
      <c r="R87" s="34"/>
      <c r="S87" s="34"/>
      <c r="T87" s="121"/>
      <c r="U87" s="34"/>
      <c r="V87" s="34"/>
      <c r="W87" s="121"/>
      <c r="X87" s="121"/>
      <c r="Y87" s="34"/>
      <c r="Z87" s="34"/>
      <c r="AA87" s="34"/>
      <c r="AB87" s="121"/>
      <c r="AC87" s="34"/>
      <c r="AD87" s="34"/>
      <c r="AE87" s="121"/>
      <c r="AF87" s="123"/>
      <c r="AG87" s="34"/>
      <c r="AH87" s="121"/>
      <c r="AI87" s="34"/>
      <c r="AJ87" s="34"/>
      <c r="AK87" s="121"/>
      <c r="AL87" s="123"/>
      <c r="AM87" s="34"/>
      <c r="AN87" s="121"/>
      <c r="AO87" s="34"/>
      <c r="AP87" s="34"/>
      <c r="AQ87" s="121"/>
      <c r="AR87" s="34"/>
      <c r="AS87" s="34"/>
      <c r="AT87" s="34"/>
    </row>
    <row r="88" spans="3:46" x14ac:dyDescent="0.25">
      <c r="C88" s="33"/>
      <c r="D88" s="33"/>
      <c r="E88" s="33"/>
      <c r="F88" s="34"/>
      <c r="G88" s="34"/>
      <c r="H88" s="34"/>
      <c r="I88" s="34"/>
      <c r="J88" s="34"/>
      <c r="K88" s="34"/>
      <c r="L88" s="34"/>
      <c r="M88" s="34"/>
      <c r="N88" s="34"/>
      <c r="O88" s="121"/>
      <c r="P88" s="34"/>
      <c r="Q88" s="76"/>
      <c r="R88" s="34"/>
      <c r="S88" s="34"/>
      <c r="T88" s="121"/>
      <c r="U88" s="34"/>
      <c r="V88" s="34"/>
      <c r="W88" s="121"/>
      <c r="X88" s="121"/>
      <c r="Y88" s="34"/>
      <c r="Z88" s="34"/>
      <c r="AA88" s="34"/>
      <c r="AB88" s="121"/>
      <c r="AC88" s="34"/>
      <c r="AD88" s="34"/>
      <c r="AE88" s="121"/>
      <c r="AF88" s="123"/>
      <c r="AG88" s="34"/>
      <c r="AH88" s="121"/>
      <c r="AI88" s="34"/>
      <c r="AJ88" s="34"/>
      <c r="AK88" s="121"/>
      <c r="AL88" s="123"/>
      <c r="AM88" s="34"/>
      <c r="AN88" s="121"/>
      <c r="AO88" s="34"/>
      <c r="AP88" s="34"/>
      <c r="AQ88" s="121"/>
      <c r="AR88" s="34"/>
      <c r="AS88" s="34"/>
      <c r="AT88" s="34"/>
    </row>
    <row r="89" spans="3:46" x14ac:dyDescent="0.25">
      <c r="C89" s="33"/>
      <c r="D89" s="33"/>
      <c r="E89" s="33"/>
      <c r="F89" s="34"/>
      <c r="G89" s="34"/>
      <c r="H89" s="34"/>
      <c r="I89" s="34"/>
      <c r="J89" s="34"/>
      <c r="K89" s="34"/>
      <c r="L89" s="34"/>
      <c r="M89" s="34"/>
      <c r="N89" s="34"/>
      <c r="O89" s="121"/>
      <c r="P89" s="34"/>
      <c r="Q89" s="76"/>
      <c r="R89" s="34"/>
      <c r="S89" s="34"/>
      <c r="T89" s="121"/>
      <c r="U89" s="34"/>
      <c r="V89" s="34"/>
      <c r="W89" s="121"/>
      <c r="X89" s="121"/>
      <c r="Y89" s="34"/>
      <c r="Z89" s="34"/>
      <c r="AA89" s="34"/>
      <c r="AB89" s="121"/>
      <c r="AC89" s="34"/>
      <c r="AD89" s="34"/>
      <c r="AE89" s="121"/>
      <c r="AF89" s="123"/>
      <c r="AG89" s="34"/>
      <c r="AH89" s="121"/>
      <c r="AI89" s="34"/>
      <c r="AJ89" s="34"/>
      <c r="AK89" s="121"/>
      <c r="AL89" s="123"/>
      <c r="AM89" s="34"/>
      <c r="AN89" s="121"/>
      <c r="AO89" s="34"/>
      <c r="AP89" s="34"/>
      <c r="AQ89" s="121"/>
      <c r="AR89" s="34"/>
      <c r="AS89" s="34"/>
      <c r="AT89" s="34"/>
    </row>
    <row r="90" spans="3:46" x14ac:dyDescent="0.25">
      <c r="C90" s="33"/>
      <c r="D90" s="33"/>
      <c r="E90" s="33"/>
      <c r="F90" s="34"/>
      <c r="G90" s="34"/>
      <c r="H90" s="34"/>
      <c r="I90" s="34"/>
      <c r="J90" s="34"/>
      <c r="K90" s="34"/>
      <c r="L90" s="34"/>
      <c r="M90" s="34"/>
      <c r="N90" s="34"/>
      <c r="O90" s="121"/>
      <c r="P90" s="34"/>
      <c r="Q90" s="76"/>
      <c r="R90" s="34"/>
      <c r="S90" s="34"/>
      <c r="T90" s="121"/>
      <c r="U90" s="34"/>
      <c r="V90" s="34"/>
      <c r="W90" s="121"/>
      <c r="X90" s="121"/>
      <c r="Y90" s="34"/>
      <c r="Z90" s="34"/>
      <c r="AA90" s="34"/>
      <c r="AB90" s="121"/>
      <c r="AC90" s="34"/>
      <c r="AD90" s="34"/>
      <c r="AE90" s="121"/>
      <c r="AF90" s="123"/>
      <c r="AG90" s="34"/>
      <c r="AH90" s="121"/>
      <c r="AI90" s="34"/>
      <c r="AJ90" s="34"/>
      <c r="AK90" s="121"/>
      <c r="AL90" s="123"/>
      <c r="AM90" s="34"/>
      <c r="AN90" s="121"/>
      <c r="AO90" s="34"/>
      <c r="AP90" s="34"/>
      <c r="AQ90" s="121"/>
      <c r="AR90" s="34"/>
      <c r="AS90" s="34"/>
      <c r="AT90" s="34"/>
    </row>
    <row r="91" spans="3:46" x14ac:dyDescent="0.25">
      <c r="C91" s="33"/>
      <c r="D91" s="33"/>
      <c r="E91" s="33"/>
      <c r="F91" s="34"/>
      <c r="G91" s="34"/>
      <c r="H91" s="34"/>
      <c r="I91" s="34"/>
      <c r="J91" s="34"/>
      <c r="K91" s="34"/>
      <c r="L91" s="34"/>
      <c r="M91" s="34"/>
      <c r="N91" s="34"/>
      <c r="O91" s="121"/>
      <c r="P91" s="34"/>
      <c r="Q91" s="76"/>
      <c r="R91" s="34"/>
      <c r="S91" s="34"/>
      <c r="T91" s="121"/>
      <c r="U91" s="34"/>
      <c r="V91" s="34"/>
      <c r="W91" s="121"/>
      <c r="X91" s="121"/>
      <c r="Y91" s="34"/>
      <c r="Z91" s="34"/>
      <c r="AA91" s="34"/>
      <c r="AB91" s="121"/>
      <c r="AC91" s="34"/>
      <c r="AD91" s="34"/>
      <c r="AE91" s="121"/>
      <c r="AF91" s="123"/>
      <c r="AG91" s="34"/>
      <c r="AH91" s="121"/>
      <c r="AI91" s="34"/>
      <c r="AJ91" s="34"/>
      <c r="AK91" s="121"/>
      <c r="AL91" s="123"/>
      <c r="AM91" s="34"/>
      <c r="AN91" s="121"/>
      <c r="AO91" s="34"/>
      <c r="AP91" s="34"/>
      <c r="AQ91" s="121"/>
      <c r="AR91" s="34"/>
      <c r="AS91" s="34"/>
      <c r="AT91" s="34"/>
    </row>
    <row r="92" spans="3:46" x14ac:dyDescent="0.25">
      <c r="C92" s="33"/>
      <c r="D92" s="33"/>
      <c r="E92" s="33"/>
      <c r="F92" s="34"/>
      <c r="G92" s="34"/>
      <c r="H92" s="34"/>
      <c r="I92" s="34"/>
      <c r="J92" s="34"/>
      <c r="K92" s="34"/>
      <c r="L92" s="34"/>
      <c r="M92" s="34"/>
      <c r="N92" s="34"/>
      <c r="O92" s="121"/>
      <c r="P92" s="34"/>
      <c r="Q92" s="76"/>
      <c r="R92" s="34"/>
      <c r="S92" s="34"/>
      <c r="T92" s="121"/>
      <c r="U92" s="34"/>
      <c r="V92" s="34"/>
      <c r="W92" s="121"/>
      <c r="X92" s="121"/>
      <c r="Y92" s="34"/>
      <c r="Z92" s="34"/>
      <c r="AA92" s="34"/>
      <c r="AB92" s="121"/>
      <c r="AC92" s="34"/>
      <c r="AD92" s="34"/>
      <c r="AE92" s="121"/>
      <c r="AF92" s="123"/>
      <c r="AG92" s="34"/>
      <c r="AH92" s="121"/>
      <c r="AI92" s="34"/>
      <c r="AJ92" s="34"/>
      <c r="AK92" s="121"/>
      <c r="AL92" s="123"/>
      <c r="AM92" s="34"/>
      <c r="AN92" s="121"/>
      <c r="AO92" s="34"/>
      <c r="AP92" s="34"/>
      <c r="AQ92" s="121"/>
      <c r="AR92" s="34"/>
      <c r="AS92" s="34"/>
      <c r="AT92" s="34"/>
    </row>
    <row r="93" spans="3:46" x14ac:dyDescent="0.25">
      <c r="C93" s="33"/>
      <c r="D93" s="33"/>
      <c r="E93" s="33"/>
      <c r="F93" s="34"/>
      <c r="G93" s="34"/>
      <c r="H93" s="34"/>
      <c r="I93" s="34"/>
      <c r="J93" s="34"/>
      <c r="K93" s="34"/>
      <c r="L93" s="34"/>
      <c r="M93" s="34"/>
      <c r="N93" s="34"/>
      <c r="O93" s="121"/>
      <c r="P93" s="34"/>
      <c r="Q93" s="76"/>
      <c r="R93" s="34"/>
      <c r="S93" s="34"/>
      <c r="T93" s="121"/>
      <c r="U93" s="34"/>
      <c r="V93" s="34"/>
      <c r="W93" s="121"/>
      <c r="X93" s="121"/>
      <c r="Y93" s="34"/>
      <c r="Z93" s="34"/>
      <c r="AA93" s="34"/>
      <c r="AB93" s="121"/>
      <c r="AC93" s="34"/>
      <c r="AD93" s="34"/>
      <c r="AE93" s="121"/>
      <c r="AF93" s="123"/>
      <c r="AG93" s="34"/>
      <c r="AH93" s="121"/>
      <c r="AI93" s="34"/>
      <c r="AJ93" s="34"/>
      <c r="AK93" s="121"/>
      <c r="AL93" s="123"/>
      <c r="AM93" s="34"/>
      <c r="AN93" s="121"/>
      <c r="AO93" s="34"/>
      <c r="AP93" s="34"/>
      <c r="AQ93" s="121"/>
      <c r="AR93" s="34"/>
      <c r="AS93" s="34"/>
      <c r="AT93" s="34"/>
    </row>
    <row r="94" spans="3:46" x14ac:dyDescent="0.25">
      <c r="C94" s="33"/>
      <c r="D94" s="33"/>
      <c r="E94" s="33"/>
      <c r="F94" s="34"/>
      <c r="G94" s="34"/>
      <c r="H94" s="34"/>
      <c r="I94" s="34"/>
      <c r="J94" s="34"/>
      <c r="K94" s="34"/>
      <c r="L94" s="34"/>
      <c r="M94" s="34"/>
      <c r="N94" s="34"/>
      <c r="O94" s="121"/>
      <c r="P94" s="34"/>
      <c r="Q94" s="76"/>
      <c r="R94" s="34"/>
      <c r="S94" s="34"/>
      <c r="T94" s="121"/>
      <c r="U94" s="34"/>
      <c r="V94" s="34"/>
      <c r="W94" s="121"/>
      <c r="X94" s="121"/>
      <c r="Y94" s="34"/>
      <c r="Z94" s="34"/>
      <c r="AA94" s="34"/>
      <c r="AB94" s="121"/>
      <c r="AC94" s="34"/>
      <c r="AD94" s="34"/>
      <c r="AE94" s="121"/>
      <c r="AF94" s="123"/>
      <c r="AG94" s="34"/>
      <c r="AH94" s="121"/>
      <c r="AI94" s="34"/>
      <c r="AJ94" s="34"/>
      <c r="AK94" s="121"/>
      <c r="AL94" s="123"/>
      <c r="AM94" s="34"/>
      <c r="AN94" s="121"/>
      <c r="AO94" s="34"/>
      <c r="AP94" s="34"/>
      <c r="AQ94" s="121"/>
      <c r="AR94" s="34"/>
      <c r="AS94" s="34"/>
      <c r="AT94" s="34"/>
    </row>
    <row r="95" spans="3:46" x14ac:dyDescent="0.25">
      <c r="C95" s="33"/>
      <c r="D95" s="33"/>
      <c r="E95" s="33"/>
      <c r="F95" s="34"/>
      <c r="G95" s="34"/>
      <c r="H95" s="34"/>
      <c r="I95" s="34"/>
      <c r="J95" s="34"/>
      <c r="K95" s="34"/>
      <c r="L95" s="34"/>
      <c r="M95" s="34"/>
      <c r="N95" s="34"/>
      <c r="O95" s="121"/>
      <c r="P95" s="34"/>
      <c r="Q95" s="34"/>
      <c r="R95" s="34"/>
      <c r="S95" s="34"/>
      <c r="T95" s="121"/>
      <c r="U95" s="34"/>
      <c r="V95" s="34"/>
      <c r="W95" s="121"/>
      <c r="X95" s="121"/>
      <c r="Y95" s="34"/>
      <c r="Z95" s="34"/>
      <c r="AA95" s="34"/>
      <c r="AB95" s="121"/>
      <c r="AC95" s="34"/>
      <c r="AD95" s="34"/>
      <c r="AE95" s="121"/>
      <c r="AF95" s="123"/>
      <c r="AG95" s="34"/>
      <c r="AH95" s="121"/>
      <c r="AI95" s="34"/>
      <c r="AJ95" s="34"/>
      <c r="AK95" s="121"/>
      <c r="AL95" s="123"/>
      <c r="AM95" s="34"/>
      <c r="AN95" s="121"/>
      <c r="AO95" s="34"/>
      <c r="AP95" s="34"/>
      <c r="AQ95" s="121"/>
      <c r="AR95" s="34"/>
      <c r="AS95" s="34"/>
      <c r="AT95" s="34"/>
    </row>
    <row r="96" spans="3:46" x14ac:dyDescent="0.25">
      <c r="C96" s="33"/>
      <c r="D96" s="33"/>
      <c r="E96" s="33"/>
      <c r="F96" s="34"/>
      <c r="G96" s="34"/>
      <c r="H96" s="34"/>
      <c r="I96" s="34"/>
      <c r="J96" s="34"/>
      <c r="K96" s="34"/>
      <c r="L96" s="34"/>
      <c r="M96" s="34"/>
      <c r="N96" s="34"/>
      <c r="O96" s="121"/>
      <c r="P96" s="34"/>
      <c r="Q96" s="34"/>
      <c r="R96" s="34"/>
      <c r="S96" s="34"/>
      <c r="T96" s="121"/>
      <c r="U96" s="34"/>
      <c r="V96" s="34"/>
      <c r="W96" s="121"/>
      <c r="X96" s="121"/>
      <c r="Y96" s="34"/>
      <c r="Z96" s="34"/>
      <c r="AA96" s="34"/>
      <c r="AB96" s="121"/>
      <c r="AC96" s="34"/>
      <c r="AD96" s="34"/>
      <c r="AE96" s="121"/>
      <c r="AF96" s="123"/>
      <c r="AG96" s="34"/>
      <c r="AH96" s="121"/>
      <c r="AI96" s="34"/>
      <c r="AJ96" s="34"/>
      <c r="AK96" s="121"/>
      <c r="AL96" s="123"/>
      <c r="AM96" s="34"/>
      <c r="AN96" s="121"/>
      <c r="AO96" s="34"/>
      <c r="AP96" s="34"/>
      <c r="AQ96" s="121"/>
      <c r="AR96" s="34"/>
      <c r="AS96" s="34"/>
      <c r="AT96" s="34"/>
    </row>
    <row r="97" spans="1:47" x14ac:dyDescent="0.25">
      <c r="C97" s="33"/>
      <c r="D97" s="33"/>
      <c r="E97" s="33"/>
      <c r="F97" s="34"/>
      <c r="G97" s="34"/>
      <c r="H97" s="34"/>
      <c r="I97" s="34"/>
      <c r="J97" s="34"/>
      <c r="K97" s="34"/>
      <c r="L97" s="34"/>
      <c r="M97" s="34"/>
      <c r="N97" s="34"/>
      <c r="O97" s="121"/>
      <c r="P97" s="34"/>
      <c r="Q97" s="34"/>
      <c r="R97" s="34"/>
      <c r="S97" s="34"/>
      <c r="T97" s="121"/>
      <c r="U97" s="34"/>
      <c r="V97" s="34"/>
      <c r="W97" s="121"/>
      <c r="X97" s="121"/>
      <c r="Y97" s="34"/>
      <c r="Z97" s="34"/>
      <c r="AA97" s="34"/>
      <c r="AB97" s="121"/>
      <c r="AC97" s="34"/>
      <c r="AD97" s="34"/>
      <c r="AE97" s="121"/>
      <c r="AF97" s="123"/>
      <c r="AG97" s="34"/>
      <c r="AH97" s="121"/>
      <c r="AI97" s="34"/>
      <c r="AJ97" s="34"/>
      <c r="AK97" s="121"/>
      <c r="AL97" s="123"/>
      <c r="AM97" s="34"/>
      <c r="AN97" s="121"/>
      <c r="AO97" s="34"/>
      <c r="AP97" s="34"/>
      <c r="AQ97" s="121"/>
      <c r="AR97" s="34"/>
      <c r="AS97" s="34"/>
      <c r="AT97" s="34"/>
    </row>
    <row r="98" spans="1:47" x14ac:dyDescent="0.25">
      <c r="C98" s="33"/>
      <c r="D98" s="33"/>
      <c r="E98" s="33"/>
      <c r="F98" s="34"/>
      <c r="G98" s="34"/>
      <c r="H98" s="34"/>
      <c r="I98" s="34"/>
      <c r="J98" s="34"/>
      <c r="K98" s="34"/>
      <c r="L98" s="34"/>
      <c r="M98" s="34"/>
      <c r="N98" s="34"/>
      <c r="O98" s="121"/>
      <c r="P98" s="34"/>
      <c r="Q98" s="34"/>
      <c r="R98" s="34"/>
      <c r="S98" s="34"/>
      <c r="T98" s="121"/>
      <c r="U98" s="34"/>
      <c r="V98" s="34"/>
      <c r="W98" s="121"/>
      <c r="X98" s="121"/>
      <c r="Y98" s="34"/>
      <c r="Z98" s="34"/>
      <c r="AA98" s="34"/>
      <c r="AB98" s="121"/>
      <c r="AC98" s="34"/>
      <c r="AD98" s="34"/>
      <c r="AE98" s="121"/>
      <c r="AF98" s="123"/>
      <c r="AG98" s="34"/>
      <c r="AH98" s="121"/>
      <c r="AI98" s="34"/>
      <c r="AJ98" s="34"/>
      <c r="AK98" s="121"/>
      <c r="AL98" s="123"/>
      <c r="AM98" s="34"/>
      <c r="AN98" s="121"/>
      <c r="AO98" s="34"/>
      <c r="AP98" s="34"/>
      <c r="AQ98" s="121"/>
      <c r="AR98" s="34"/>
      <c r="AS98" s="34"/>
      <c r="AT98" s="34"/>
      <c r="AU98" s="78"/>
    </row>
    <row r="99" spans="1:47" x14ac:dyDescent="0.25">
      <c r="C99" s="33"/>
      <c r="D99" s="33"/>
      <c r="E99" s="33"/>
      <c r="F99" s="34"/>
      <c r="G99" s="34"/>
      <c r="H99" s="34"/>
      <c r="I99" s="34"/>
      <c r="J99" s="34"/>
      <c r="K99" s="34"/>
      <c r="L99" s="34"/>
      <c r="M99" s="34"/>
      <c r="N99" s="34"/>
      <c r="O99" s="121"/>
      <c r="P99" s="34"/>
      <c r="Q99" s="34"/>
      <c r="R99" s="34"/>
      <c r="S99" s="34"/>
      <c r="T99" s="121"/>
      <c r="U99" s="34"/>
      <c r="V99" s="34"/>
      <c r="W99" s="121"/>
      <c r="X99" s="121"/>
      <c r="Y99" s="34"/>
      <c r="Z99" s="34"/>
      <c r="AA99" s="34"/>
      <c r="AB99" s="121"/>
      <c r="AC99" s="34"/>
      <c r="AD99" s="34"/>
      <c r="AE99" s="121"/>
      <c r="AF99" s="123"/>
      <c r="AG99" s="34"/>
      <c r="AH99" s="121"/>
      <c r="AI99" s="34"/>
      <c r="AJ99" s="34"/>
      <c r="AK99" s="121"/>
      <c r="AL99" s="123"/>
      <c r="AM99" s="34"/>
      <c r="AN99" s="121"/>
      <c r="AO99" s="34"/>
      <c r="AP99" s="34"/>
      <c r="AQ99" s="121"/>
      <c r="AR99" s="34"/>
      <c r="AS99" s="34"/>
      <c r="AT99" s="34"/>
    </row>
    <row r="100" spans="1:47" x14ac:dyDescent="0.25">
      <c r="C100" s="33"/>
      <c r="D100" s="33"/>
      <c r="E100" s="33"/>
      <c r="F100" s="34"/>
      <c r="G100" s="34"/>
      <c r="H100" s="34"/>
      <c r="I100" s="34"/>
      <c r="J100" s="34"/>
      <c r="K100" s="34"/>
      <c r="L100" s="34"/>
      <c r="M100" s="34"/>
      <c r="N100" s="34"/>
      <c r="O100" s="121"/>
      <c r="P100" s="34"/>
      <c r="Q100" s="34"/>
      <c r="R100" s="34"/>
      <c r="S100" s="34"/>
      <c r="T100" s="121"/>
      <c r="U100" s="34"/>
      <c r="V100" s="34"/>
      <c r="W100" s="121"/>
      <c r="X100" s="121"/>
      <c r="Y100" s="34"/>
      <c r="Z100" s="34"/>
      <c r="AA100" s="34"/>
      <c r="AB100" s="121"/>
      <c r="AC100" s="34"/>
      <c r="AD100" s="34"/>
      <c r="AE100" s="121"/>
      <c r="AF100" s="123"/>
      <c r="AG100" s="34"/>
      <c r="AH100" s="121"/>
      <c r="AI100" s="34"/>
      <c r="AJ100" s="34"/>
      <c r="AK100" s="121"/>
      <c r="AL100" s="123"/>
      <c r="AM100" s="34"/>
      <c r="AN100" s="121"/>
      <c r="AO100" s="34"/>
      <c r="AP100" s="34"/>
      <c r="AQ100" s="121"/>
      <c r="AR100" s="34"/>
      <c r="AS100" s="34"/>
      <c r="AT100" s="34"/>
    </row>
    <row r="101" spans="1:47" x14ac:dyDescent="0.25">
      <c r="C101" s="33"/>
      <c r="D101" s="33"/>
      <c r="E101" s="33"/>
      <c r="F101" s="34"/>
      <c r="G101" s="34"/>
      <c r="H101" s="34"/>
      <c r="I101" s="34"/>
      <c r="J101" s="34"/>
      <c r="K101" s="34"/>
      <c r="L101" s="34"/>
      <c r="M101" s="34"/>
      <c r="N101" s="34"/>
      <c r="O101" s="121"/>
      <c r="P101" s="34"/>
      <c r="Q101" s="34"/>
      <c r="R101" s="34"/>
      <c r="S101" s="34"/>
      <c r="T101" s="121"/>
      <c r="U101" s="34"/>
      <c r="V101" s="34"/>
      <c r="W101" s="121"/>
      <c r="X101" s="121"/>
      <c r="Y101" s="34"/>
      <c r="Z101" s="34"/>
      <c r="AA101" s="34"/>
      <c r="AB101" s="121"/>
      <c r="AC101" s="34"/>
      <c r="AD101" s="34"/>
      <c r="AE101" s="121"/>
      <c r="AF101" s="123"/>
      <c r="AG101" s="34"/>
      <c r="AH101" s="121"/>
      <c r="AI101" s="34"/>
      <c r="AJ101" s="34"/>
      <c r="AK101" s="121"/>
      <c r="AL101" s="123"/>
      <c r="AM101" s="34"/>
      <c r="AN101" s="121"/>
      <c r="AO101" s="34"/>
      <c r="AP101" s="34"/>
      <c r="AQ101" s="121"/>
      <c r="AR101" s="34"/>
      <c r="AS101" s="34"/>
      <c r="AT101" s="34"/>
    </row>
    <row r="102" spans="1:47" x14ac:dyDescent="0.25">
      <c r="C102" s="33"/>
      <c r="D102" s="33"/>
      <c r="E102" s="33"/>
      <c r="F102" s="34"/>
      <c r="G102" s="34"/>
      <c r="H102" s="34"/>
      <c r="I102" s="34"/>
      <c r="J102" s="34"/>
      <c r="K102" s="34"/>
      <c r="L102" s="34"/>
      <c r="M102" s="34"/>
      <c r="N102" s="34"/>
      <c r="O102" s="121"/>
      <c r="P102" s="34"/>
      <c r="Q102" s="34"/>
      <c r="R102" s="34"/>
      <c r="S102" s="34"/>
      <c r="T102" s="121"/>
      <c r="U102" s="34"/>
      <c r="V102" s="34"/>
      <c r="W102" s="121"/>
      <c r="X102" s="121"/>
      <c r="Y102" s="34"/>
      <c r="Z102" s="34"/>
      <c r="AA102" s="34"/>
      <c r="AB102" s="121"/>
      <c r="AC102" s="34"/>
      <c r="AD102" s="34"/>
      <c r="AE102" s="121"/>
      <c r="AF102" s="123"/>
      <c r="AG102" s="34"/>
      <c r="AH102" s="121"/>
      <c r="AI102" s="34"/>
      <c r="AJ102" s="34"/>
      <c r="AK102" s="121"/>
      <c r="AL102" s="123"/>
      <c r="AM102" s="34"/>
      <c r="AN102" s="121"/>
      <c r="AO102" s="34"/>
      <c r="AP102" s="34"/>
      <c r="AQ102" s="121"/>
      <c r="AR102" s="34"/>
      <c r="AS102" s="34"/>
      <c r="AT102" s="34"/>
    </row>
    <row r="103" spans="1:47" x14ac:dyDescent="0.25">
      <c r="C103" s="33"/>
      <c r="D103" s="33"/>
      <c r="E103" s="33"/>
      <c r="F103" s="34"/>
      <c r="G103" s="34"/>
      <c r="H103" s="34"/>
      <c r="I103" s="34"/>
      <c r="J103" s="34"/>
      <c r="K103" s="34"/>
      <c r="L103" s="34"/>
      <c r="M103" s="34"/>
      <c r="N103" s="34"/>
      <c r="O103" s="121"/>
      <c r="P103" s="34"/>
      <c r="Q103" s="34"/>
      <c r="R103" s="34"/>
      <c r="S103" s="34"/>
      <c r="T103" s="121"/>
      <c r="U103" s="34"/>
      <c r="V103" s="34"/>
      <c r="W103" s="121"/>
      <c r="X103" s="121"/>
      <c r="Y103" s="34"/>
      <c r="Z103" s="34"/>
      <c r="AA103" s="34"/>
      <c r="AB103" s="121"/>
      <c r="AD103" s="34"/>
      <c r="AE103" s="121"/>
      <c r="AG103" s="34"/>
      <c r="AH103" s="121"/>
      <c r="AJ103" s="34"/>
      <c r="AK103" s="121"/>
      <c r="AM103" s="34"/>
      <c r="AN103" s="121"/>
      <c r="AP103" s="34"/>
      <c r="AQ103" s="121"/>
      <c r="AT103" s="34"/>
    </row>
    <row r="104" spans="1:47" x14ac:dyDescent="0.25">
      <c r="C104" s="33"/>
      <c r="D104" s="33"/>
      <c r="E104" s="33"/>
      <c r="F104" s="34"/>
      <c r="G104" s="34"/>
      <c r="H104" s="34"/>
      <c r="I104" s="34"/>
      <c r="J104" s="34"/>
      <c r="K104" s="34"/>
      <c r="L104" s="34"/>
      <c r="M104" s="34"/>
      <c r="N104" s="34"/>
      <c r="O104" s="121"/>
      <c r="P104" s="34"/>
      <c r="Q104" s="34"/>
      <c r="R104" s="34"/>
      <c r="S104" s="34"/>
      <c r="T104" s="121"/>
      <c r="U104" s="34"/>
      <c r="V104" s="34"/>
      <c r="W104" s="121"/>
      <c r="X104" s="121"/>
      <c r="Y104" s="34"/>
      <c r="Z104" s="34"/>
      <c r="AA104" s="34"/>
      <c r="AB104" s="121"/>
      <c r="AD104" s="34"/>
      <c r="AE104" s="121"/>
      <c r="AG104" s="34"/>
      <c r="AH104" s="121"/>
      <c r="AJ104" s="34"/>
      <c r="AK104" s="121"/>
      <c r="AM104" s="34"/>
      <c r="AN104" s="121"/>
      <c r="AP104" s="34"/>
      <c r="AQ104" s="121"/>
      <c r="AT104" s="34"/>
    </row>
    <row r="105" spans="1:47" x14ac:dyDescent="0.25">
      <c r="C105" s="33"/>
      <c r="D105" s="33"/>
      <c r="E105" s="33"/>
      <c r="F105" s="34"/>
      <c r="G105" s="34"/>
      <c r="H105" s="34"/>
      <c r="I105" s="34"/>
      <c r="J105" s="34"/>
      <c r="K105" s="34"/>
      <c r="L105" s="34"/>
      <c r="M105" s="34"/>
      <c r="N105" s="34"/>
      <c r="O105" s="121"/>
      <c r="P105" s="34"/>
      <c r="Q105" s="34"/>
      <c r="R105" s="34"/>
      <c r="S105" s="34"/>
      <c r="T105" s="121"/>
      <c r="U105" s="34"/>
      <c r="V105" s="34"/>
      <c r="W105" s="121"/>
      <c r="X105" s="121"/>
      <c r="Y105" s="34"/>
      <c r="Z105" s="34"/>
      <c r="AA105" s="34"/>
      <c r="AB105" s="121"/>
      <c r="AD105" s="34"/>
      <c r="AE105" s="121"/>
      <c r="AG105" s="34"/>
      <c r="AH105" s="121"/>
      <c r="AJ105" s="34"/>
      <c r="AK105" s="121"/>
      <c r="AM105" s="34"/>
      <c r="AN105" s="121"/>
      <c r="AP105" s="34"/>
      <c r="AQ105" s="121"/>
      <c r="AT105" s="34"/>
    </row>
    <row r="106" spans="1:47" x14ac:dyDescent="0.25">
      <c r="C106" s="33"/>
      <c r="D106" s="33"/>
      <c r="E106" s="33"/>
      <c r="F106" s="34"/>
      <c r="G106" s="34"/>
      <c r="H106" s="34"/>
      <c r="I106" s="34"/>
      <c r="J106" s="34"/>
      <c r="K106" s="34"/>
      <c r="L106" s="34"/>
      <c r="M106" s="34"/>
      <c r="N106" s="34"/>
      <c r="O106" s="121"/>
      <c r="P106" s="34"/>
      <c r="Q106" s="34"/>
      <c r="R106" s="34"/>
      <c r="S106" s="34"/>
      <c r="T106" s="121"/>
      <c r="U106" s="34"/>
      <c r="V106" s="34"/>
      <c r="W106" s="121"/>
      <c r="X106" s="121"/>
      <c r="Y106" s="34"/>
      <c r="Z106" s="34"/>
      <c r="AA106" s="34"/>
      <c r="AB106" s="121"/>
      <c r="AD106" s="34"/>
      <c r="AE106" s="121"/>
      <c r="AG106" s="34"/>
      <c r="AH106" s="121"/>
      <c r="AJ106" s="34"/>
      <c r="AK106" s="121"/>
      <c r="AM106" s="34"/>
      <c r="AN106" s="121"/>
      <c r="AP106" s="34"/>
      <c r="AQ106" s="121"/>
    </row>
    <row r="107" spans="1:47" x14ac:dyDescent="0.25">
      <c r="C107" s="33"/>
      <c r="D107" s="33"/>
      <c r="E107" s="33"/>
      <c r="F107" s="34"/>
      <c r="G107" s="34"/>
      <c r="H107" s="34"/>
      <c r="I107" s="34"/>
      <c r="J107" s="34"/>
      <c r="K107" s="34"/>
      <c r="L107" s="34"/>
      <c r="M107" s="34"/>
      <c r="N107" s="34"/>
      <c r="O107" s="121"/>
      <c r="P107" s="34"/>
      <c r="Q107" s="34"/>
      <c r="R107" s="34"/>
      <c r="S107" s="34"/>
      <c r="T107" s="121"/>
      <c r="U107" s="34"/>
      <c r="V107" s="34"/>
      <c r="W107" s="121"/>
      <c r="X107" s="121"/>
      <c r="Y107" s="34"/>
      <c r="Z107" s="34"/>
      <c r="AA107" s="34"/>
      <c r="AB107" s="121"/>
      <c r="AD107" s="34"/>
      <c r="AE107" s="121"/>
      <c r="AG107" s="34"/>
      <c r="AH107" s="121"/>
      <c r="AJ107" s="34"/>
      <c r="AK107" s="121"/>
      <c r="AM107" s="34"/>
      <c r="AN107" s="121"/>
      <c r="AP107" s="34"/>
      <c r="AQ107" s="121"/>
    </row>
    <row r="108" spans="1:47" x14ac:dyDescent="0.25">
      <c r="C108" s="33"/>
      <c r="D108" s="33"/>
      <c r="E108" s="33"/>
      <c r="F108" s="34"/>
      <c r="G108" s="34"/>
      <c r="H108" s="34"/>
      <c r="I108" s="34"/>
      <c r="J108" s="34"/>
      <c r="K108" s="34"/>
      <c r="L108" s="34"/>
      <c r="M108" s="34"/>
      <c r="N108" s="34"/>
      <c r="O108" s="121"/>
      <c r="P108" s="34"/>
      <c r="Q108" s="34"/>
      <c r="R108" s="34"/>
      <c r="S108" s="34"/>
      <c r="T108" s="121"/>
      <c r="U108" s="34"/>
      <c r="V108" s="34"/>
      <c r="W108" s="121"/>
      <c r="X108" s="121"/>
      <c r="Y108" s="34"/>
      <c r="Z108" s="34"/>
      <c r="AA108" s="34"/>
      <c r="AB108" s="121"/>
      <c r="AD108" s="34"/>
      <c r="AE108" s="121"/>
      <c r="AG108" s="34"/>
      <c r="AH108" s="121"/>
      <c r="AJ108" s="34"/>
      <c r="AK108" s="121"/>
      <c r="AM108" s="34"/>
      <c r="AN108" s="121"/>
      <c r="AP108" s="34"/>
      <c r="AQ108" s="121"/>
    </row>
    <row r="109" spans="1:47" x14ac:dyDescent="0.25">
      <c r="C109" s="33"/>
      <c r="D109" s="33"/>
      <c r="E109" s="33"/>
      <c r="F109" s="34"/>
      <c r="G109" s="34"/>
      <c r="H109" s="34"/>
      <c r="I109" s="34"/>
      <c r="J109" s="34"/>
      <c r="K109" s="34"/>
      <c r="L109" s="34"/>
      <c r="M109" s="34"/>
      <c r="N109" s="34"/>
      <c r="O109" s="121"/>
      <c r="P109" s="34"/>
      <c r="Q109" s="34"/>
      <c r="R109" s="34"/>
      <c r="S109" s="34"/>
      <c r="T109" s="121"/>
      <c r="U109" s="34"/>
      <c r="V109" s="34"/>
      <c r="W109" s="121"/>
      <c r="X109" s="121"/>
      <c r="Y109" s="34"/>
      <c r="Z109" s="34"/>
      <c r="AA109" s="34"/>
      <c r="AB109" s="121"/>
      <c r="AD109" s="34"/>
      <c r="AE109" s="121"/>
      <c r="AG109" s="34"/>
      <c r="AH109" s="121"/>
      <c r="AJ109" s="34"/>
      <c r="AK109" s="121"/>
      <c r="AM109" s="34"/>
      <c r="AN109" s="121"/>
      <c r="AP109" s="34"/>
      <c r="AQ109" s="121"/>
    </row>
    <row r="110" spans="1:47" x14ac:dyDescent="0.25">
      <c r="C110" s="33"/>
      <c r="D110" s="33"/>
      <c r="E110" s="33"/>
      <c r="F110" s="34"/>
      <c r="G110" s="34"/>
      <c r="H110" s="34"/>
      <c r="I110" s="34"/>
      <c r="J110" s="34"/>
      <c r="K110" s="34"/>
      <c r="L110" s="34"/>
      <c r="M110" s="34"/>
      <c r="N110" s="34"/>
      <c r="O110" s="121"/>
      <c r="P110" s="34"/>
      <c r="Q110" s="34"/>
      <c r="R110" s="34"/>
      <c r="S110" s="34"/>
      <c r="T110" s="121"/>
      <c r="U110" s="34"/>
      <c r="V110" s="34"/>
      <c r="W110" s="121"/>
      <c r="X110" s="121"/>
      <c r="Y110" s="34"/>
      <c r="Z110" s="34"/>
      <c r="AA110" s="34"/>
      <c r="AB110" s="121"/>
      <c r="AD110" s="34"/>
      <c r="AE110" s="121"/>
      <c r="AG110" s="34"/>
      <c r="AH110" s="121"/>
      <c r="AJ110" s="34"/>
      <c r="AK110" s="121"/>
      <c r="AM110" s="34"/>
      <c r="AN110" s="121"/>
      <c r="AP110" s="34"/>
      <c r="AQ110" s="121"/>
    </row>
    <row r="111" spans="1:47" x14ac:dyDescent="0.25">
      <c r="A111" s="78"/>
      <c r="B111" s="78"/>
      <c r="C111" s="33"/>
      <c r="D111" s="33"/>
      <c r="E111" s="33"/>
      <c r="F111" s="34"/>
      <c r="G111" s="34"/>
      <c r="H111" s="34"/>
      <c r="I111" s="34"/>
      <c r="J111" s="34"/>
      <c r="K111" s="34"/>
      <c r="L111" s="34"/>
      <c r="M111" s="34"/>
      <c r="N111" s="34"/>
      <c r="O111" s="121"/>
      <c r="P111" s="34"/>
      <c r="Q111" s="34"/>
      <c r="R111" s="34"/>
      <c r="S111" s="34"/>
      <c r="T111" s="121"/>
      <c r="U111" s="34"/>
      <c r="V111" s="34"/>
      <c r="W111" s="121"/>
      <c r="X111" s="121"/>
      <c r="Y111" s="34"/>
      <c r="Z111" s="34"/>
      <c r="AA111" s="34"/>
      <c r="AB111" s="121"/>
      <c r="AD111" s="34"/>
      <c r="AE111" s="121"/>
      <c r="AG111" s="34"/>
      <c r="AH111" s="121"/>
      <c r="AJ111" s="34"/>
      <c r="AK111" s="121"/>
      <c r="AM111" s="34"/>
      <c r="AN111" s="121"/>
      <c r="AP111" s="34"/>
      <c r="AQ111" s="121"/>
    </row>
    <row r="112" spans="1:47" x14ac:dyDescent="0.25">
      <c r="C112" s="33"/>
      <c r="D112" s="33"/>
      <c r="E112" s="33"/>
      <c r="F112" s="34"/>
      <c r="G112" s="34"/>
      <c r="H112" s="34"/>
      <c r="I112" s="34"/>
      <c r="J112" s="34"/>
      <c r="K112" s="34"/>
      <c r="L112" s="34"/>
      <c r="M112" s="34"/>
      <c r="N112" s="34"/>
      <c r="O112" s="121"/>
      <c r="P112" s="34"/>
      <c r="Q112" s="34"/>
      <c r="R112" s="34"/>
      <c r="S112" s="34"/>
      <c r="T112" s="121"/>
      <c r="U112" s="34"/>
      <c r="V112" s="34"/>
      <c r="W112" s="121"/>
      <c r="X112" s="121"/>
      <c r="Y112" s="34"/>
      <c r="Z112" s="34"/>
      <c r="AA112" s="34"/>
      <c r="AB112" s="121"/>
      <c r="AD112" s="34"/>
      <c r="AE112" s="121"/>
      <c r="AG112" s="34"/>
      <c r="AH112" s="121"/>
      <c r="AJ112" s="34"/>
      <c r="AK112" s="121"/>
      <c r="AM112" s="34"/>
      <c r="AN112" s="121"/>
      <c r="AP112" s="34"/>
      <c r="AQ112" s="121"/>
    </row>
    <row r="113" spans="1:48" x14ac:dyDescent="0.25">
      <c r="C113" s="33"/>
      <c r="D113" s="33"/>
      <c r="E113" s="33"/>
      <c r="F113" s="34"/>
      <c r="G113" s="34"/>
      <c r="H113" s="34"/>
      <c r="I113" s="34"/>
      <c r="J113" s="34"/>
      <c r="K113" s="34"/>
      <c r="L113" s="34"/>
      <c r="M113" s="34"/>
      <c r="N113" s="34"/>
      <c r="O113" s="121"/>
      <c r="P113" s="34"/>
      <c r="Q113" s="34"/>
      <c r="R113" s="34"/>
      <c r="S113" s="34"/>
      <c r="T113" s="121"/>
      <c r="U113" s="34"/>
      <c r="V113" s="34"/>
      <c r="W113" s="121"/>
      <c r="X113" s="121"/>
      <c r="Y113" s="34"/>
      <c r="Z113" s="34"/>
      <c r="AA113" s="34"/>
      <c r="AB113" s="121"/>
      <c r="AD113" s="34"/>
      <c r="AE113" s="121"/>
      <c r="AG113" s="34"/>
      <c r="AH113" s="121"/>
      <c r="AJ113" s="34"/>
      <c r="AK113" s="121"/>
      <c r="AM113" s="34"/>
      <c r="AN113" s="121"/>
      <c r="AP113" s="34"/>
      <c r="AQ113" s="121"/>
    </row>
    <row r="114" spans="1:48" s="78" customFormat="1" x14ac:dyDescent="0.25">
      <c r="A114" s="32"/>
      <c r="B114" s="32"/>
      <c r="C114" s="33"/>
      <c r="D114" s="33"/>
      <c r="E114" s="33"/>
      <c r="F114" s="34"/>
      <c r="G114" s="34"/>
      <c r="H114" s="34"/>
      <c r="I114" s="34"/>
      <c r="J114" s="34"/>
      <c r="K114" s="34"/>
      <c r="L114" s="34"/>
      <c r="M114" s="34"/>
      <c r="N114" s="34"/>
      <c r="O114" s="121"/>
      <c r="P114" s="34"/>
      <c r="Q114" s="34"/>
      <c r="R114" s="34"/>
      <c r="S114" s="34"/>
      <c r="T114" s="121"/>
      <c r="U114" s="34"/>
      <c r="V114" s="34"/>
      <c r="W114" s="121"/>
      <c r="X114" s="121"/>
      <c r="Y114" s="34"/>
      <c r="Z114" s="34"/>
      <c r="AA114" s="34"/>
      <c r="AB114" s="121"/>
      <c r="AC114" s="32"/>
      <c r="AD114" s="34"/>
      <c r="AE114" s="121"/>
      <c r="AF114" s="118"/>
      <c r="AG114" s="34"/>
      <c r="AH114" s="121"/>
      <c r="AI114" s="32"/>
      <c r="AJ114" s="34"/>
      <c r="AK114" s="121"/>
      <c r="AL114" s="118"/>
      <c r="AM114" s="34"/>
      <c r="AN114" s="121"/>
      <c r="AO114" s="32"/>
      <c r="AP114" s="34"/>
      <c r="AQ114" s="121"/>
      <c r="AR114" s="32"/>
      <c r="AS114" s="32"/>
      <c r="AT114" s="32"/>
      <c r="AU114" s="32"/>
      <c r="AV114" s="32"/>
    </row>
    <row r="115" spans="1:48" x14ac:dyDescent="0.25">
      <c r="C115" s="33"/>
      <c r="D115" s="33"/>
      <c r="E115" s="33"/>
      <c r="F115" s="34"/>
      <c r="G115" s="34"/>
      <c r="H115" s="34"/>
      <c r="I115" s="34"/>
      <c r="J115" s="34"/>
      <c r="K115" s="34"/>
      <c r="L115" s="34"/>
      <c r="M115" s="34"/>
      <c r="N115" s="34"/>
      <c r="O115" s="121"/>
      <c r="P115" s="34"/>
      <c r="Q115" s="34"/>
      <c r="R115" s="34"/>
      <c r="S115" s="34"/>
      <c r="T115" s="121"/>
      <c r="U115" s="34"/>
      <c r="V115" s="34"/>
      <c r="W115" s="121"/>
      <c r="X115" s="121"/>
      <c r="Y115" s="34"/>
      <c r="Z115" s="34"/>
      <c r="AA115" s="34"/>
      <c r="AB115" s="121"/>
      <c r="AD115" s="34"/>
      <c r="AE115" s="121"/>
      <c r="AG115" s="34"/>
      <c r="AH115" s="121"/>
      <c r="AJ115" s="34"/>
      <c r="AK115" s="121"/>
      <c r="AM115" s="34"/>
      <c r="AN115" s="121"/>
      <c r="AP115" s="34"/>
      <c r="AQ115" s="121"/>
    </row>
    <row r="116" spans="1:48" x14ac:dyDescent="0.25">
      <c r="C116" s="33"/>
      <c r="D116" s="33"/>
      <c r="E116" s="33"/>
      <c r="F116" s="34"/>
      <c r="G116" s="34"/>
      <c r="H116" s="34"/>
      <c r="I116" s="34"/>
      <c r="J116" s="34"/>
      <c r="K116" s="34"/>
      <c r="L116" s="34"/>
      <c r="M116" s="34"/>
      <c r="N116" s="34"/>
      <c r="O116" s="121"/>
      <c r="P116" s="34"/>
      <c r="Q116" s="34"/>
      <c r="R116" s="34"/>
      <c r="S116" s="34"/>
      <c r="T116" s="121"/>
      <c r="U116" s="34"/>
      <c r="V116" s="34"/>
      <c r="W116" s="121"/>
      <c r="X116" s="121"/>
      <c r="Y116" s="34"/>
      <c r="Z116" s="34"/>
      <c r="AA116" s="34"/>
      <c r="AB116" s="121"/>
      <c r="AD116" s="34"/>
      <c r="AE116" s="121"/>
      <c r="AG116" s="34"/>
      <c r="AH116" s="121"/>
      <c r="AJ116" s="34"/>
      <c r="AK116" s="121"/>
      <c r="AM116" s="34"/>
      <c r="AN116" s="121"/>
      <c r="AP116" s="34"/>
      <c r="AQ116" s="121"/>
    </row>
    <row r="117" spans="1:48" x14ac:dyDescent="0.25">
      <c r="C117" s="33"/>
      <c r="D117" s="33"/>
      <c r="E117" s="33"/>
      <c r="F117" s="34"/>
      <c r="G117" s="34"/>
      <c r="H117" s="34"/>
      <c r="I117" s="34"/>
      <c r="J117" s="34"/>
      <c r="K117" s="34"/>
      <c r="L117" s="34"/>
      <c r="M117" s="34"/>
      <c r="N117" s="34"/>
      <c r="O117" s="121"/>
      <c r="P117" s="34"/>
      <c r="Q117" s="34"/>
      <c r="R117" s="34"/>
      <c r="S117" s="34"/>
      <c r="T117" s="121"/>
      <c r="U117" s="34"/>
      <c r="V117" s="34"/>
      <c r="W117" s="121"/>
      <c r="X117" s="121"/>
      <c r="Y117" s="34"/>
      <c r="Z117" s="34"/>
      <c r="AA117" s="34"/>
      <c r="AB117" s="121"/>
      <c r="AD117" s="34"/>
      <c r="AE117" s="121"/>
      <c r="AG117" s="34"/>
      <c r="AH117" s="121"/>
      <c r="AJ117" s="34"/>
      <c r="AK117" s="121"/>
      <c r="AM117" s="34"/>
      <c r="AN117" s="121"/>
      <c r="AP117" s="34"/>
      <c r="AQ117" s="121"/>
    </row>
    <row r="118" spans="1:48" x14ac:dyDescent="0.25">
      <c r="C118" s="33"/>
      <c r="D118" s="33"/>
      <c r="E118" s="33"/>
      <c r="F118" s="34"/>
      <c r="G118" s="34"/>
      <c r="H118" s="34"/>
      <c r="I118" s="34"/>
      <c r="J118" s="34"/>
      <c r="K118" s="34"/>
      <c r="L118" s="34"/>
      <c r="M118" s="34"/>
      <c r="N118" s="34"/>
      <c r="O118" s="121"/>
      <c r="P118" s="34"/>
      <c r="Q118" s="34"/>
      <c r="R118" s="34"/>
      <c r="S118" s="34"/>
      <c r="T118" s="121"/>
      <c r="U118" s="34"/>
      <c r="V118" s="34"/>
      <c r="W118" s="121"/>
      <c r="X118" s="121"/>
      <c r="Y118" s="34"/>
      <c r="Z118" s="34"/>
      <c r="AA118" s="34"/>
      <c r="AB118" s="121"/>
      <c r="AD118" s="34"/>
      <c r="AE118" s="121"/>
      <c r="AG118" s="34"/>
      <c r="AH118" s="121"/>
      <c r="AJ118" s="34"/>
      <c r="AK118" s="121"/>
      <c r="AM118" s="34"/>
      <c r="AN118" s="121"/>
      <c r="AP118" s="34"/>
      <c r="AQ118" s="121"/>
    </row>
    <row r="119" spans="1:48" x14ac:dyDescent="0.25">
      <c r="C119" s="33"/>
      <c r="D119" s="33"/>
      <c r="E119" s="33"/>
      <c r="F119" s="34"/>
      <c r="G119" s="34"/>
      <c r="H119" s="34"/>
      <c r="I119" s="34"/>
      <c r="J119" s="34"/>
      <c r="K119" s="34"/>
      <c r="L119" s="34"/>
      <c r="M119" s="34"/>
      <c r="N119" s="34"/>
      <c r="O119" s="121"/>
      <c r="P119" s="34"/>
      <c r="Q119" s="34"/>
      <c r="R119" s="34"/>
      <c r="S119" s="34"/>
      <c r="T119" s="121"/>
      <c r="U119" s="34"/>
      <c r="V119" s="34"/>
      <c r="W119" s="121"/>
      <c r="X119" s="121"/>
      <c r="Y119" s="34"/>
      <c r="Z119" s="34"/>
      <c r="AA119" s="34"/>
      <c r="AB119" s="121"/>
      <c r="AD119" s="34"/>
      <c r="AE119" s="121"/>
      <c r="AG119" s="34"/>
      <c r="AH119" s="121"/>
      <c r="AJ119" s="34"/>
      <c r="AK119" s="121"/>
      <c r="AM119" s="34"/>
      <c r="AN119" s="121"/>
      <c r="AP119" s="34"/>
      <c r="AQ119" s="121"/>
    </row>
    <row r="120" spans="1:48" x14ac:dyDescent="0.25">
      <c r="C120" s="33"/>
      <c r="D120" s="33"/>
      <c r="E120" s="33"/>
      <c r="F120" s="34"/>
      <c r="G120" s="34"/>
      <c r="H120" s="34"/>
      <c r="I120" s="34"/>
      <c r="J120" s="34"/>
      <c r="K120" s="34"/>
      <c r="L120" s="34"/>
      <c r="M120" s="34"/>
      <c r="N120" s="34"/>
      <c r="O120" s="121"/>
      <c r="P120" s="34"/>
      <c r="Q120" s="34"/>
      <c r="R120" s="34"/>
      <c r="S120" s="34"/>
      <c r="T120" s="121"/>
      <c r="U120" s="34"/>
      <c r="V120" s="34"/>
      <c r="W120" s="121"/>
      <c r="X120" s="121"/>
      <c r="Y120" s="34"/>
      <c r="Z120" s="34"/>
      <c r="AA120" s="34"/>
      <c r="AB120" s="121"/>
      <c r="AD120" s="34"/>
      <c r="AE120" s="121"/>
      <c r="AG120" s="34"/>
      <c r="AH120" s="121"/>
      <c r="AJ120" s="34"/>
      <c r="AK120" s="121"/>
      <c r="AM120" s="34"/>
      <c r="AN120" s="121"/>
      <c r="AP120" s="34"/>
      <c r="AQ120" s="121"/>
    </row>
    <row r="121" spans="1:48" x14ac:dyDescent="0.25">
      <c r="C121" s="33"/>
      <c r="D121" s="33"/>
      <c r="E121" s="33"/>
      <c r="F121" s="34"/>
      <c r="G121" s="34"/>
      <c r="H121" s="34"/>
      <c r="I121" s="34"/>
      <c r="J121" s="34"/>
      <c r="K121" s="34"/>
      <c r="L121" s="34"/>
      <c r="M121" s="34"/>
      <c r="N121" s="34"/>
      <c r="O121" s="121"/>
      <c r="P121" s="34"/>
      <c r="Q121" s="34"/>
      <c r="R121" s="34"/>
      <c r="S121" s="34"/>
      <c r="T121" s="121"/>
      <c r="U121" s="34"/>
      <c r="V121" s="34"/>
      <c r="W121" s="121"/>
      <c r="X121" s="121"/>
      <c r="Y121" s="34"/>
      <c r="Z121" s="34"/>
      <c r="AA121" s="34"/>
      <c r="AB121" s="121"/>
      <c r="AD121" s="34"/>
      <c r="AE121" s="121"/>
      <c r="AG121" s="34"/>
      <c r="AH121" s="121"/>
      <c r="AJ121" s="34"/>
      <c r="AK121" s="121"/>
      <c r="AM121" s="34"/>
      <c r="AN121" s="121"/>
      <c r="AP121" s="34"/>
      <c r="AQ121" s="121"/>
    </row>
    <row r="122" spans="1:48" x14ac:dyDescent="0.25">
      <c r="C122" s="33"/>
      <c r="D122" s="33"/>
      <c r="E122" s="33"/>
      <c r="F122" s="34"/>
      <c r="G122" s="34"/>
      <c r="H122" s="34"/>
      <c r="I122" s="34"/>
      <c r="J122" s="34"/>
      <c r="K122" s="34"/>
      <c r="L122" s="34"/>
      <c r="M122" s="34"/>
      <c r="N122" s="34"/>
      <c r="O122" s="121"/>
      <c r="P122" s="34"/>
      <c r="Q122" s="34"/>
      <c r="R122" s="34"/>
      <c r="S122" s="34"/>
      <c r="T122" s="121"/>
      <c r="U122" s="34"/>
      <c r="V122" s="34"/>
      <c r="W122" s="121"/>
      <c r="X122" s="121"/>
      <c r="Y122" s="34"/>
      <c r="Z122" s="34"/>
      <c r="AA122" s="34"/>
      <c r="AB122" s="121"/>
      <c r="AD122" s="34"/>
      <c r="AE122" s="121"/>
      <c r="AG122" s="34"/>
      <c r="AH122" s="121"/>
      <c r="AJ122" s="34"/>
      <c r="AK122" s="121"/>
      <c r="AM122" s="34"/>
      <c r="AN122" s="121"/>
      <c r="AP122" s="34"/>
      <c r="AQ122" s="121"/>
    </row>
    <row r="123" spans="1:48" x14ac:dyDescent="0.25">
      <c r="C123" s="33"/>
      <c r="D123" s="33"/>
      <c r="E123" s="33"/>
      <c r="F123" s="34"/>
      <c r="G123" s="34"/>
      <c r="H123" s="34"/>
      <c r="I123" s="34"/>
      <c r="J123" s="34"/>
      <c r="K123" s="34"/>
      <c r="L123" s="34"/>
      <c r="M123" s="34"/>
      <c r="N123" s="34"/>
      <c r="O123" s="121"/>
      <c r="P123" s="34"/>
      <c r="Q123" s="34"/>
      <c r="R123" s="34"/>
      <c r="S123" s="34"/>
      <c r="T123" s="121"/>
      <c r="U123" s="34"/>
      <c r="V123" s="34"/>
      <c r="W123" s="121"/>
      <c r="X123" s="121"/>
      <c r="Y123" s="34"/>
      <c r="Z123" s="34"/>
      <c r="AA123" s="34"/>
      <c r="AB123" s="121"/>
      <c r="AD123" s="34"/>
      <c r="AE123" s="121"/>
      <c r="AG123" s="34"/>
      <c r="AH123" s="121"/>
      <c r="AJ123" s="34"/>
      <c r="AK123" s="121"/>
      <c r="AM123" s="34"/>
      <c r="AN123" s="121"/>
      <c r="AP123" s="34"/>
      <c r="AQ123" s="121"/>
    </row>
    <row r="124" spans="1:48" x14ac:dyDescent="0.25">
      <c r="C124" s="33"/>
      <c r="D124" s="33"/>
      <c r="E124" s="33"/>
      <c r="F124" s="34"/>
      <c r="G124" s="34"/>
      <c r="H124" s="34"/>
      <c r="I124" s="34"/>
      <c r="J124" s="34"/>
      <c r="K124" s="34"/>
      <c r="L124" s="34"/>
      <c r="M124" s="34"/>
      <c r="N124" s="34"/>
      <c r="O124" s="121"/>
      <c r="P124" s="34"/>
      <c r="Q124" s="34"/>
      <c r="R124" s="34"/>
      <c r="S124" s="34"/>
      <c r="T124" s="121"/>
      <c r="U124" s="34"/>
      <c r="V124" s="34"/>
      <c r="W124" s="121"/>
      <c r="X124" s="121"/>
      <c r="Y124" s="34"/>
      <c r="Z124" s="34"/>
      <c r="AA124" s="34"/>
      <c r="AB124" s="121"/>
      <c r="AD124" s="34"/>
      <c r="AE124" s="121"/>
      <c r="AG124" s="34"/>
      <c r="AH124" s="121"/>
      <c r="AJ124" s="34"/>
      <c r="AK124" s="121"/>
      <c r="AM124" s="34"/>
      <c r="AN124" s="121"/>
      <c r="AP124" s="34"/>
      <c r="AQ124" s="121"/>
    </row>
    <row r="125" spans="1:48" x14ac:dyDescent="0.25">
      <c r="C125" s="33"/>
      <c r="D125" s="33"/>
      <c r="E125" s="33"/>
      <c r="F125" s="34"/>
      <c r="G125" s="34"/>
      <c r="H125" s="34"/>
      <c r="I125" s="34"/>
      <c r="J125" s="34"/>
      <c r="K125" s="34"/>
      <c r="L125" s="34"/>
      <c r="M125" s="34"/>
      <c r="N125" s="34"/>
      <c r="O125" s="121"/>
      <c r="P125" s="34"/>
      <c r="Q125" s="34"/>
      <c r="R125" s="34"/>
      <c r="S125" s="34"/>
      <c r="T125" s="121"/>
      <c r="U125" s="34"/>
      <c r="V125" s="34"/>
      <c r="W125" s="121"/>
      <c r="X125" s="121"/>
      <c r="Y125" s="34"/>
      <c r="Z125" s="34"/>
      <c r="AA125" s="34"/>
      <c r="AB125" s="121"/>
      <c r="AD125" s="34"/>
      <c r="AE125" s="121"/>
      <c r="AG125" s="34"/>
      <c r="AH125" s="121"/>
      <c r="AJ125" s="34"/>
      <c r="AK125" s="121"/>
      <c r="AM125" s="34"/>
      <c r="AN125" s="121"/>
      <c r="AP125" s="34"/>
      <c r="AQ125" s="121"/>
    </row>
    <row r="126" spans="1:48" x14ac:dyDescent="0.25">
      <c r="C126" s="33"/>
      <c r="D126" s="33"/>
      <c r="E126" s="33"/>
      <c r="F126" s="34"/>
      <c r="G126" s="34"/>
      <c r="H126" s="34"/>
      <c r="I126" s="34"/>
      <c r="J126" s="34"/>
      <c r="K126" s="34"/>
      <c r="L126" s="34"/>
      <c r="M126" s="34"/>
      <c r="N126" s="34"/>
      <c r="O126" s="121"/>
      <c r="P126" s="34"/>
      <c r="Q126" s="34"/>
      <c r="R126" s="34"/>
      <c r="S126" s="34"/>
      <c r="T126" s="121"/>
      <c r="U126" s="34"/>
      <c r="V126" s="34"/>
      <c r="W126" s="121"/>
      <c r="X126" s="121"/>
      <c r="Y126" s="34"/>
      <c r="Z126" s="34"/>
      <c r="AA126" s="34"/>
      <c r="AB126" s="121"/>
      <c r="AD126" s="34"/>
      <c r="AE126" s="121"/>
      <c r="AG126" s="34"/>
      <c r="AH126" s="121"/>
      <c r="AJ126" s="34"/>
      <c r="AK126" s="121"/>
      <c r="AM126" s="34"/>
      <c r="AN126" s="121"/>
      <c r="AP126" s="34"/>
      <c r="AQ126" s="121"/>
    </row>
    <row r="127" spans="1:48" x14ac:dyDescent="0.25">
      <c r="C127" s="33"/>
      <c r="D127" s="33"/>
      <c r="E127" s="33"/>
      <c r="F127" s="34"/>
      <c r="G127" s="34"/>
      <c r="H127" s="34"/>
      <c r="I127" s="34"/>
      <c r="J127" s="34"/>
      <c r="K127" s="34"/>
      <c r="L127" s="34"/>
      <c r="M127" s="34"/>
      <c r="N127" s="34"/>
      <c r="O127" s="121"/>
      <c r="P127" s="34"/>
      <c r="Q127" s="34"/>
      <c r="R127" s="34"/>
      <c r="S127" s="34"/>
      <c r="T127" s="121"/>
      <c r="U127" s="34"/>
      <c r="V127" s="34"/>
      <c r="W127" s="121"/>
      <c r="X127" s="121"/>
      <c r="Y127" s="34"/>
      <c r="Z127" s="34"/>
      <c r="AA127" s="34"/>
      <c r="AB127" s="121"/>
      <c r="AD127" s="34"/>
      <c r="AE127" s="121"/>
      <c r="AG127" s="34"/>
      <c r="AH127" s="121"/>
      <c r="AJ127" s="34"/>
      <c r="AK127" s="121"/>
      <c r="AM127" s="34"/>
      <c r="AN127" s="121"/>
      <c r="AP127" s="34"/>
      <c r="AQ127" s="121"/>
    </row>
    <row r="128" spans="1:48" x14ac:dyDescent="0.25">
      <c r="C128" s="33"/>
      <c r="D128" s="33"/>
      <c r="E128" s="33"/>
      <c r="F128" s="34"/>
      <c r="G128" s="34"/>
      <c r="H128" s="34"/>
      <c r="I128" s="34"/>
      <c r="J128" s="34"/>
      <c r="K128" s="34"/>
      <c r="L128" s="34"/>
      <c r="M128" s="34"/>
      <c r="N128" s="34"/>
      <c r="O128" s="121"/>
      <c r="P128" s="34"/>
      <c r="Q128" s="34"/>
      <c r="R128" s="34"/>
      <c r="S128" s="34"/>
      <c r="T128" s="121"/>
      <c r="U128" s="34"/>
      <c r="V128" s="34"/>
      <c r="W128" s="121"/>
      <c r="X128" s="121"/>
      <c r="Y128" s="34"/>
      <c r="Z128" s="34"/>
      <c r="AA128" s="34"/>
      <c r="AB128" s="121"/>
      <c r="AD128" s="34"/>
      <c r="AE128" s="121"/>
      <c r="AG128" s="34"/>
      <c r="AH128" s="121"/>
      <c r="AJ128" s="34"/>
      <c r="AK128" s="121"/>
      <c r="AM128" s="34"/>
      <c r="AN128" s="121"/>
      <c r="AP128" s="34"/>
      <c r="AQ128" s="121"/>
    </row>
    <row r="129" spans="3:43" x14ac:dyDescent="0.25">
      <c r="C129" s="33"/>
      <c r="D129" s="33"/>
      <c r="E129" s="33"/>
      <c r="F129" s="34"/>
      <c r="G129" s="34"/>
      <c r="H129" s="34"/>
      <c r="I129" s="34"/>
      <c r="J129" s="34"/>
      <c r="K129" s="34"/>
      <c r="L129" s="34"/>
      <c r="M129" s="34"/>
      <c r="N129" s="34"/>
      <c r="O129" s="121"/>
      <c r="P129" s="34"/>
      <c r="Q129" s="34"/>
      <c r="R129" s="34"/>
      <c r="S129" s="34"/>
      <c r="T129" s="121"/>
      <c r="U129" s="34"/>
      <c r="V129" s="34"/>
      <c r="W129" s="121"/>
      <c r="X129" s="121"/>
      <c r="Y129" s="34"/>
      <c r="Z129" s="34"/>
      <c r="AA129" s="34"/>
      <c r="AB129" s="121"/>
      <c r="AD129" s="34"/>
      <c r="AE129" s="121"/>
      <c r="AG129" s="34"/>
      <c r="AH129" s="121"/>
      <c r="AJ129" s="34"/>
      <c r="AK129" s="121"/>
      <c r="AM129" s="34"/>
      <c r="AN129" s="121"/>
      <c r="AP129" s="34"/>
      <c r="AQ129" s="121"/>
    </row>
    <row r="130" spans="3:43" x14ac:dyDescent="0.25">
      <c r="C130" s="33"/>
      <c r="D130" s="33"/>
      <c r="E130" s="33"/>
      <c r="F130" s="34"/>
      <c r="G130" s="34"/>
      <c r="H130" s="34"/>
      <c r="I130" s="34"/>
      <c r="J130" s="34"/>
      <c r="K130" s="34"/>
      <c r="L130" s="34"/>
      <c r="M130" s="34"/>
      <c r="N130" s="34"/>
      <c r="O130" s="121"/>
      <c r="P130" s="34"/>
      <c r="Q130" s="34"/>
      <c r="R130" s="34"/>
      <c r="S130" s="34"/>
      <c r="T130" s="121"/>
      <c r="U130" s="34"/>
      <c r="V130" s="34"/>
      <c r="W130" s="121"/>
      <c r="X130" s="121"/>
      <c r="Y130" s="34"/>
      <c r="Z130" s="34"/>
      <c r="AA130" s="34"/>
      <c r="AB130" s="121"/>
      <c r="AD130" s="34"/>
      <c r="AE130" s="121"/>
      <c r="AG130" s="34"/>
      <c r="AH130" s="121"/>
      <c r="AJ130" s="34"/>
      <c r="AK130" s="121"/>
      <c r="AM130" s="34"/>
      <c r="AN130" s="121"/>
      <c r="AP130" s="34"/>
      <c r="AQ130" s="121"/>
    </row>
    <row r="131" spans="3:43" x14ac:dyDescent="0.25">
      <c r="C131" s="33"/>
      <c r="D131" s="33"/>
      <c r="E131" s="33"/>
      <c r="F131" s="34"/>
      <c r="G131" s="34"/>
      <c r="H131" s="34"/>
      <c r="I131" s="34"/>
      <c r="J131" s="34"/>
      <c r="K131" s="34"/>
      <c r="L131" s="34"/>
      <c r="M131" s="34"/>
      <c r="N131" s="34"/>
      <c r="O131" s="121"/>
      <c r="P131" s="34"/>
      <c r="Q131" s="34"/>
      <c r="R131" s="34"/>
      <c r="S131" s="34"/>
      <c r="T131" s="121"/>
      <c r="U131" s="34"/>
      <c r="V131" s="34"/>
      <c r="W131" s="121"/>
      <c r="X131" s="121"/>
      <c r="Y131" s="34"/>
      <c r="Z131" s="34"/>
      <c r="AA131" s="34"/>
      <c r="AB131" s="121"/>
      <c r="AD131" s="34"/>
      <c r="AE131" s="121"/>
      <c r="AG131" s="34"/>
      <c r="AH131" s="121"/>
      <c r="AJ131" s="34"/>
      <c r="AK131" s="121"/>
      <c r="AM131" s="34"/>
      <c r="AN131" s="121"/>
      <c r="AP131" s="34"/>
      <c r="AQ131" s="121"/>
    </row>
    <row r="132" spans="3:43" x14ac:dyDescent="0.25">
      <c r="C132" s="33"/>
      <c r="D132" s="33"/>
      <c r="E132" s="33"/>
      <c r="F132" s="34"/>
      <c r="G132" s="34"/>
      <c r="H132" s="34"/>
      <c r="I132" s="34"/>
      <c r="J132" s="34"/>
      <c r="K132" s="34"/>
      <c r="L132" s="34"/>
      <c r="M132" s="34"/>
      <c r="N132" s="34"/>
      <c r="O132" s="121"/>
      <c r="P132" s="34"/>
      <c r="Q132" s="34"/>
      <c r="R132" s="34"/>
      <c r="S132" s="34"/>
      <c r="T132" s="121"/>
      <c r="U132" s="34"/>
      <c r="V132" s="34"/>
      <c r="W132" s="121"/>
      <c r="X132" s="121"/>
      <c r="Y132" s="34"/>
      <c r="Z132" s="34"/>
      <c r="AA132" s="34"/>
      <c r="AB132" s="121"/>
      <c r="AD132" s="34"/>
      <c r="AE132" s="121"/>
      <c r="AG132" s="34"/>
      <c r="AH132" s="121"/>
      <c r="AJ132" s="34"/>
      <c r="AK132" s="121"/>
      <c r="AM132" s="34"/>
      <c r="AN132" s="121"/>
      <c r="AP132" s="34"/>
      <c r="AQ132" s="121"/>
    </row>
    <row r="133" spans="3:43" x14ac:dyDescent="0.25">
      <c r="C133" s="33"/>
      <c r="D133" s="33"/>
      <c r="E133" s="33"/>
      <c r="F133" s="34"/>
      <c r="G133" s="34"/>
      <c r="H133" s="34"/>
      <c r="I133" s="34"/>
      <c r="J133" s="34"/>
      <c r="K133" s="34"/>
      <c r="L133" s="34"/>
      <c r="M133" s="34"/>
      <c r="N133" s="34"/>
      <c r="O133" s="121"/>
      <c r="P133" s="34"/>
      <c r="Q133" s="34"/>
      <c r="R133" s="34"/>
      <c r="S133" s="34"/>
      <c r="T133" s="121"/>
      <c r="U133" s="34"/>
      <c r="V133" s="34"/>
      <c r="W133" s="121"/>
      <c r="X133" s="121"/>
      <c r="Y133" s="34"/>
      <c r="Z133" s="34"/>
      <c r="AA133" s="34"/>
      <c r="AB133" s="121"/>
      <c r="AD133" s="34"/>
      <c r="AE133" s="121"/>
      <c r="AG133" s="34"/>
      <c r="AH133" s="121"/>
      <c r="AJ133" s="34"/>
      <c r="AK133" s="121"/>
      <c r="AM133" s="34"/>
      <c r="AN133" s="121"/>
      <c r="AP133" s="34"/>
      <c r="AQ133" s="121"/>
    </row>
    <row r="134" spans="3:43" x14ac:dyDescent="0.25">
      <c r="C134" s="33"/>
      <c r="D134" s="33"/>
      <c r="E134" s="33"/>
      <c r="F134" s="34"/>
      <c r="G134" s="34"/>
      <c r="H134" s="34"/>
      <c r="I134" s="34"/>
      <c r="J134" s="34"/>
      <c r="K134" s="34"/>
      <c r="L134" s="34"/>
      <c r="M134" s="34"/>
      <c r="N134" s="34"/>
      <c r="O134" s="121"/>
      <c r="P134" s="34"/>
      <c r="Q134" s="34"/>
      <c r="R134" s="34"/>
      <c r="S134" s="34"/>
      <c r="T134" s="121"/>
      <c r="U134" s="34"/>
      <c r="V134" s="34"/>
      <c r="W134" s="121"/>
      <c r="X134" s="121"/>
      <c r="Y134" s="34"/>
      <c r="Z134" s="34"/>
      <c r="AA134" s="34"/>
      <c r="AB134" s="121"/>
      <c r="AD134" s="34"/>
      <c r="AE134" s="121"/>
      <c r="AG134" s="34"/>
      <c r="AH134" s="121"/>
      <c r="AJ134" s="34"/>
      <c r="AK134" s="121"/>
      <c r="AM134" s="34"/>
      <c r="AN134" s="121"/>
      <c r="AP134" s="34"/>
      <c r="AQ134" s="121"/>
    </row>
    <row r="135" spans="3:43" x14ac:dyDescent="0.25">
      <c r="C135" s="33"/>
      <c r="D135" s="33"/>
      <c r="E135" s="33"/>
      <c r="F135" s="34"/>
      <c r="G135" s="34"/>
      <c r="H135" s="34"/>
      <c r="I135" s="34"/>
      <c r="J135" s="34"/>
      <c r="K135" s="34"/>
      <c r="L135" s="34"/>
      <c r="M135" s="34"/>
      <c r="N135" s="34"/>
      <c r="O135" s="121"/>
      <c r="P135" s="34"/>
      <c r="Q135" s="34"/>
      <c r="R135" s="34"/>
      <c r="S135" s="34"/>
      <c r="T135" s="121"/>
      <c r="U135" s="34"/>
      <c r="V135" s="34"/>
      <c r="W135" s="121"/>
      <c r="X135" s="121"/>
      <c r="Y135" s="34"/>
      <c r="Z135" s="34"/>
      <c r="AA135" s="34"/>
      <c r="AB135" s="121"/>
      <c r="AD135" s="34"/>
      <c r="AE135" s="121"/>
      <c r="AG135" s="34"/>
      <c r="AH135" s="121"/>
      <c r="AJ135" s="34"/>
      <c r="AK135" s="121"/>
      <c r="AM135" s="34"/>
      <c r="AN135" s="121"/>
      <c r="AP135" s="34"/>
      <c r="AQ135" s="121"/>
    </row>
    <row r="136" spans="3:43" x14ac:dyDescent="0.25">
      <c r="C136" s="33"/>
      <c r="D136" s="33"/>
      <c r="E136" s="33"/>
      <c r="F136" s="34"/>
      <c r="G136" s="34"/>
      <c r="H136" s="34"/>
      <c r="I136" s="34"/>
      <c r="J136" s="34"/>
      <c r="K136" s="34"/>
      <c r="L136" s="34"/>
      <c r="M136" s="34"/>
      <c r="N136" s="34"/>
      <c r="O136" s="121"/>
      <c r="P136" s="34"/>
      <c r="Q136" s="34"/>
      <c r="R136" s="34"/>
      <c r="S136" s="34"/>
      <c r="T136" s="121"/>
      <c r="U136" s="34"/>
      <c r="V136" s="34"/>
      <c r="W136" s="121"/>
      <c r="X136" s="121"/>
      <c r="Y136" s="34"/>
      <c r="Z136" s="34"/>
      <c r="AA136" s="34"/>
      <c r="AB136" s="121"/>
      <c r="AD136" s="34"/>
      <c r="AE136" s="121"/>
      <c r="AG136" s="34"/>
      <c r="AH136" s="121"/>
      <c r="AJ136" s="34"/>
      <c r="AK136" s="121"/>
      <c r="AM136" s="34"/>
      <c r="AN136" s="121"/>
      <c r="AP136" s="34"/>
      <c r="AQ136" s="121"/>
    </row>
    <row r="137" spans="3:43" x14ac:dyDescent="0.25">
      <c r="C137" s="33"/>
      <c r="D137" s="33"/>
      <c r="E137" s="33"/>
      <c r="F137" s="34"/>
      <c r="G137" s="34"/>
      <c r="H137" s="34"/>
      <c r="I137" s="34"/>
      <c r="J137" s="34"/>
      <c r="K137" s="34"/>
      <c r="L137" s="34"/>
      <c r="M137" s="34"/>
      <c r="N137" s="34"/>
      <c r="O137" s="121"/>
      <c r="P137" s="34"/>
      <c r="Q137" s="34"/>
      <c r="R137" s="34"/>
      <c r="S137" s="34"/>
      <c r="T137" s="121"/>
      <c r="U137" s="34"/>
      <c r="V137" s="34"/>
      <c r="W137" s="121"/>
      <c r="X137" s="121"/>
      <c r="Y137" s="34"/>
      <c r="Z137" s="34"/>
      <c r="AA137" s="34"/>
      <c r="AB137" s="121"/>
      <c r="AD137" s="34"/>
      <c r="AE137" s="121"/>
      <c r="AG137" s="34"/>
      <c r="AH137" s="121"/>
      <c r="AJ137" s="34"/>
      <c r="AK137" s="121"/>
      <c r="AM137" s="34"/>
      <c r="AN137" s="121"/>
      <c r="AP137" s="34"/>
      <c r="AQ137" s="121"/>
    </row>
    <row r="138" spans="3:43" x14ac:dyDescent="0.25">
      <c r="C138" s="33"/>
      <c r="D138" s="33"/>
      <c r="E138" s="33"/>
      <c r="F138" s="34"/>
      <c r="G138" s="34"/>
      <c r="H138" s="34"/>
      <c r="I138" s="34"/>
      <c r="J138" s="34"/>
      <c r="K138" s="34"/>
      <c r="L138" s="34"/>
      <c r="M138" s="34"/>
      <c r="N138" s="34"/>
      <c r="O138" s="121"/>
      <c r="P138" s="34"/>
      <c r="Q138" s="34"/>
      <c r="R138" s="34"/>
      <c r="S138" s="34"/>
      <c r="T138" s="121"/>
      <c r="U138" s="34"/>
      <c r="V138" s="34"/>
      <c r="W138" s="121"/>
      <c r="X138" s="121"/>
      <c r="Y138" s="34"/>
      <c r="Z138" s="34"/>
      <c r="AA138" s="34"/>
      <c r="AB138" s="121"/>
      <c r="AD138" s="34"/>
      <c r="AE138" s="121"/>
      <c r="AG138" s="34"/>
      <c r="AH138" s="121"/>
      <c r="AJ138" s="34"/>
      <c r="AK138" s="121"/>
      <c r="AM138" s="34"/>
      <c r="AN138" s="121"/>
      <c r="AP138" s="34"/>
      <c r="AQ138" s="121"/>
    </row>
    <row r="139" spans="3:43" x14ac:dyDescent="0.25">
      <c r="C139" s="33"/>
      <c r="D139" s="33"/>
      <c r="E139" s="33"/>
      <c r="F139" s="34"/>
      <c r="G139" s="34"/>
      <c r="H139" s="34"/>
      <c r="I139" s="34"/>
      <c r="J139" s="34"/>
      <c r="K139" s="34"/>
      <c r="L139" s="34"/>
      <c r="M139" s="34"/>
      <c r="N139" s="34"/>
      <c r="O139" s="121"/>
      <c r="P139" s="34"/>
      <c r="Q139" s="34"/>
      <c r="R139" s="34"/>
      <c r="S139" s="34"/>
      <c r="T139" s="121"/>
      <c r="U139" s="34"/>
      <c r="V139" s="34"/>
      <c r="W139" s="121"/>
      <c r="X139" s="121"/>
      <c r="Y139" s="34"/>
      <c r="Z139" s="34"/>
      <c r="AA139" s="34"/>
      <c r="AB139" s="121"/>
      <c r="AD139" s="34"/>
      <c r="AE139" s="121"/>
      <c r="AG139" s="34"/>
      <c r="AH139" s="121"/>
      <c r="AJ139" s="34"/>
      <c r="AK139" s="121"/>
      <c r="AM139" s="34"/>
      <c r="AN139" s="121"/>
      <c r="AP139" s="34"/>
      <c r="AQ139" s="121"/>
    </row>
    <row r="140" spans="3:43" x14ac:dyDescent="0.25">
      <c r="C140" s="33"/>
      <c r="D140" s="33"/>
      <c r="E140" s="33"/>
      <c r="F140" s="34"/>
      <c r="G140" s="34"/>
      <c r="H140" s="34"/>
      <c r="I140" s="34"/>
      <c r="J140" s="34"/>
      <c r="K140" s="34"/>
      <c r="L140" s="34"/>
      <c r="M140" s="34"/>
      <c r="N140" s="34"/>
      <c r="O140" s="121"/>
      <c r="P140" s="34"/>
      <c r="Q140" s="34"/>
      <c r="R140" s="34"/>
      <c r="S140" s="34"/>
      <c r="T140" s="121"/>
      <c r="U140" s="34"/>
      <c r="V140" s="34"/>
      <c r="W140" s="121"/>
      <c r="X140" s="121"/>
      <c r="Y140" s="34"/>
      <c r="Z140" s="34"/>
      <c r="AA140" s="34"/>
      <c r="AB140" s="121"/>
      <c r="AD140" s="34"/>
      <c r="AE140" s="121"/>
      <c r="AG140" s="34"/>
      <c r="AH140" s="121"/>
      <c r="AJ140" s="34"/>
      <c r="AK140" s="121"/>
      <c r="AM140" s="34"/>
      <c r="AN140" s="121"/>
      <c r="AP140" s="34"/>
      <c r="AQ140" s="121"/>
    </row>
    <row r="141" spans="3:43" x14ac:dyDescent="0.25">
      <c r="C141" s="33"/>
      <c r="D141" s="33"/>
      <c r="E141" s="33"/>
      <c r="F141" s="34"/>
      <c r="G141" s="34"/>
      <c r="H141" s="34"/>
      <c r="I141" s="34"/>
      <c r="J141" s="34"/>
      <c r="K141" s="34"/>
      <c r="L141" s="34"/>
      <c r="M141" s="34"/>
      <c r="N141" s="34"/>
      <c r="O141" s="121"/>
      <c r="P141" s="34"/>
      <c r="Q141" s="34"/>
      <c r="R141" s="34"/>
      <c r="S141" s="34"/>
      <c r="T141" s="121"/>
      <c r="U141" s="34"/>
      <c r="V141" s="34"/>
      <c r="W141" s="121"/>
      <c r="X141" s="121"/>
      <c r="Y141" s="34"/>
      <c r="Z141" s="34"/>
      <c r="AA141" s="34"/>
      <c r="AB141" s="121"/>
      <c r="AD141" s="34"/>
      <c r="AE141" s="121"/>
      <c r="AG141" s="34"/>
      <c r="AH141" s="121"/>
      <c r="AJ141" s="34"/>
      <c r="AK141" s="121"/>
      <c r="AM141" s="34"/>
      <c r="AN141" s="121"/>
      <c r="AP141" s="34"/>
      <c r="AQ141" s="121"/>
    </row>
    <row r="142" spans="3:43" x14ac:dyDescent="0.25">
      <c r="C142" s="33"/>
      <c r="D142" s="33"/>
      <c r="E142" s="33"/>
      <c r="F142" s="34"/>
      <c r="G142" s="34"/>
      <c r="H142" s="34"/>
      <c r="I142" s="34"/>
      <c r="J142" s="34"/>
      <c r="K142" s="34"/>
      <c r="L142" s="34"/>
      <c r="M142" s="34"/>
      <c r="N142" s="34"/>
      <c r="O142" s="121"/>
      <c r="P142" s="34"/>
      <c r="Q142" s="34"/>
      <c r="R142" s="34"/>
      <c r="S142" s="34"/>
      <c r="T142" s="121"/>
      <c r="U142" s="34"/>
      <c r="V142" s="34"/>
      <c r="W142" s="121"/>
      <c r="X142" s="121"/>
      <c r="Y142" s="34"/>
      <c r="Z142" s="34"/>
      <c r="AA142" s="34"/>
      <c r="AB142" s="121"/>
      <c r="AD142" s="34"/>
      <c r="AE142" s="121"/>
      <c r="AG142" s="34"/>
      <c r="AH142" s="121"/>
      <c r="AJ142" s="34"/>
      <c r="AK142" s="121"/>
      <c r="AM142" s="34"/>
      <c r="AN142" s="121"/>
      <c r="AP142" s="34"/>
      <c r="AQ142" s="121"/>
    </row>
    <row r="143" spans="3:43" x14ac:dyDescent="0.25">
      <c r="C143" s="33"/>
      <c r="D143" s="33"/>
      <c r="E143" s="33"/>
      <c r="F143" s="34"/>
      <c r="G143" s="34"/>
      <c r="H143" s="34"/>
      <c r="I143" s="34"/>
      <c r="J143" s="34"/>
      <c r="K143" s="34"/>
      <c r="L143" s="34"/>
      <c r="M143" s="34"/>
      <c r="N143" s="34"/>
      <c r="O143" s="121"/>
      <c r="P143" s="34"/>
      <c r="Q143" s="34"/>
      <c r="R143" s="34"/>
      <c r="S143" s="34"/>
      <c r="T143" s="121"/>
      <c r="U143" s="34"/>
      <c r="V143" s="34"/>
      <c r="W143" s="121"/>
      <c r="X143" s="121"/>
      <c r="Y143" s="34"/>
      <c r="Z143" s="34"/>
      <c r="AA143" s="34"/>
      <c r="AB143" s="121"/>
      <c r="AD143" s="34"/>
      <c r="AE143" s="121"/>
      <c r="AG143" s="34"/>
      <c r="AH143" s="121"/>
      <c r="AJ143" s="34"/>
      <c r="AK143" s="121"/>
      <c r="AM143" s="34"/>
      <c r="AN143" s="121"/>
      <c r="AP143" s="34"/>
      <c r="AQ143" s="121"/>
    </row>
    <row r="144" spans="3:43" x14ac:dyDescent="0.25">
      <c r="C144" s="33"/>
      <c r="D144" s="33"/>
      <c r="E144" s="33"/>
      <c r="F144" s="34"/>
      <c r="G144" s="34"/>
      <c r="H144" s="34"/>
      <c r="I144" s="34"/>
      <c r="J144" s="34"/>
      <c r="K144" s="34"/>
      <c r="L144" s="34"/>
      <c r="M144" s="34"/>
      <c r="N144" s="34"/>
      <c r="O144" s="121"/>
      <c r="P144" s="34"/>
      <c r="Q144" s="34"/>
      <c r="R144" s="34"/>
      <c r="S144" s="34"/>
      <c r="T144" s="121"/>
      <c r="U144" s="34"/>
      <c r="V144" s="34"/>
      <c r="W144" s="121"/>
      <c r="X144" s="121"/>
      <c r="Y144" s="34"/>
      <c r="Z144" s="34"/>
      <c r="AA144" s="34"/>
      <c r="AB144" s="121"/>
      <c r="AD144" s="34"/>
      <c r="AE144" s="121"/>
      <c r="AG144" s="34"/>
      <c r="AH144" s="121"/>
      <c r="AJ144" s="34"/>
      <c r="AK144" s="121"/>
      <c r="AM144" s="34"/>
      <c r="AN144" s="121"/>
      <c r="AP144" s="34"/>
      <c r="AQ144" s="121"/>
    </row>
    <row r="145" spans="3:43" x14ac:dyDescent="0.25">
      <c r="C145" s="33"/>
      <c r="D145" s="33"/>
      <c r="E145" s="33"/>
      <c r="F145" s="34"/>
      <c r="G145" s="34"/>
      <c r="H145" s="34"/>
      <c r="I145" s="34"/>
      <c r="J145" s="34"/>
      <c r="K145" s="34"/>
      <c r="L145" s="34"/>
      <c r="M145" s="34"/>
      <c r="N145" s="34"/>
      <c r="O145" s="121"/>
      <c r="P145" s="34"/>
      <c r="Q145" s="34"/>
      <c r="R145" s="34"/>
      <c r="S145" s="34"/>
      <c r="T145" s="121"/>
      <c r="U145" s="34"/>
      <c r="V145" s="34"/>
      <c r="W145" s="121"/>
      <c r="X145" s="121"/>
      <c r="Y145" s="34"/>
      <c r="Z145" s="34"/>
      <c r="AA145" s="34"/>
      <c r="AB145" s="121"/>
      <c r="AD145" s="34"/>
      <c r="AE145" s="121"/>
      <c r="AG145" s="34"/>
      <c r="AH145" s="121"/>
      <c r="AJ145" s="34"/>
      <c r="AK145" s="121"/>
      <c r="AM145" s="34"/>
      <c r="AN145" s="121"/>
      <c r="AP145" s="34"/>
      <c r="AQ145" s="121"/>
    </row>
    <row r="146" spans="3:43" x14ac:dyDescent="0.25">
      <c r="C146" s="33"/>
      <c r="D146" s="33"/>
      <c r="E146" s="33"/>
      <c r="F146" s="34"/>
      <c r="G146" s="34"/>
      <c r="H146" s="34"/>
      <c r="I146" s="34"/>
      <c r="J146" s="34"/>
      <c r="K146" s="34"/>
      <c r="L146" s="34"/>
      <c r="M146" s="34"/>
      <c r="N146" s="34"/>
      <c r="O146" s="121"/>
      <c r="P146" s="34"/>
      <c r="Q146" s="34"/>
      <c r="R146" s="34"/>
      <c r="S146" s="34"/>
      <c r="T146" s="121"/>
      <c r="U146" s="34"/>
      <c r="V146" s="34"/>
      <c r="W146" s="121"/>
      <c r="X146" s="121"/>
      <c r="Y146" s="34"/>
      <c r="Z146" s="34"/>
      <c r="AA146" s="34"/>
      <c r="AB146" s="121"/>
      <c r="AD146" s="34"/>
      <c r="AE146" s="121"/>
      <c r="AG146" s="34"/>
      <c r="AH146" s="121"/>
      <c r="AJ146" s="34"/>
      <c r="AK146" s="121"/>
      <c r="AM146" s="34"/>
      <c r="AN146" s="121"/>
      <c r="AP146" s="34"/>
      <c r="AQ146" s="121"/>
    </row>
    <row r="147" spans="3:43" x14ac:dyDescent="0.25">
      <c r="C147" s="33"/>
      <c r="D147" s="33"/>
      <c r="E147" s="33"/>
      <c r="F147" s="34"/>
      <c r="G147" s="34"/>
      <c r="H147" s="34"/>
      <c r="I147" s="34"/>
      <c r="J147" s="34"/>
      <c r="K147" s="34"/>
      <c r="L147" s="34"/>
      <c r="M147" s="34"/>
      <c r="N147" s="34"/>
      <c r="O147" s="121"/>
      <c r="P147" s="34"/>
      <c r="Q147" s="34"/>
      <c r="R147" s="34"/>
      <c r="S147" s="34"/>
      <c r="T147" s="121"/>
      <c r="U147" s="34"/>
      <c r="V147" s="34"/>
      <c r="W147" s="121"/>
      <c r="X147" s="121"/>
      <c r="Y147" s="34"/>
      <c r="Z147" s="34"/>
      <c r="AA147" s="34"/>
      <c r="AB147" s="121"/>
      <c r="AD147" s="34"/>
      <c r="AE147" s="121"/>
      <c r="AG147" s="34"/>
      <c r="AH147" s="121"/>
      <c r="AJ147" s="34"/>
      <c r="AK147" s="121"/>
      <c r="AM147" s="34"/>
      <c r="AN147" s="121"/>
      <c r="AP147" s="34"/>
      <c r="AQ147" s="121"/>
    </row>
    <row r="148" spans="3:43" x14ac:dyDescent="0.25">
      <c r="C148" s="33"/>
      <c r="D148" s="33"/>
      <c r="E148" s="33"/>
      <c r="F148" s="34"/>
      <c r="G148" s="34"/>
      <c r="H148" s="34"/>
      <c r="I148" s="34"/>
      <c r="J148" s="34"/>
      <c r="K148" s="34"/>
      <c r="L148" s="34"/>
      <c r="M148" s="34"/>
      <c r="N148" s="34"/>
      <c r="O148" s="121"/>
      <c r="P148" s="34"/>
      <c r="Q148" s="34"/>
      <c r="R148" s="34"/>
      <c r="S148" s="34"/>
      <c r="T148" s="121"/>
      <c r="U148" s="34"/>
      <c r="V148" s="34"/>
      <c r="W148" s="121"/>
      <c r="X148" s="121"/>
      <c r="Y148" s="34"/>
      <c r="Z148" s="34"/>
      <c r="AA148" s="34"/>
      <c r="AB148" s="121"/>
      <c r="AD148" s="34"/>
      <c r="AE148" s="121"/>
      <c r="AG148" s="34"/>
      <c r="AH148" s="121"/>
      <c r="AJ148" s="34"/>
      <c r="AK148" s="121"/>
      <c r="AM148" s="34"/>
      <c r="AN148" s="121"/>
      <c r="AP148" s="34"/>
      <c r="AQ148" s="121"/>
    </row>
    <row r="149" spans="3:43" x14ac:dyDescent="0.25">
      <c r="C149" s="33"/>
      <c r="D149" s="33"/>
      <c r="E149" s="33"/>
      <c r="F149" s="34"/>
      <c r="G149" s="34"/>
      <c r="H149" s="34"/>
      <c r="I149" s="34"/>
      <c r="J149" s="34"/>
      <c r="K149" s="34"/>
      <c r="L149" s="34"/>
      <c r="M149" s="34"/>
      <c r="N149" s="34"/>
      <c r="O149" s="121"/>
      <c r="P149" s="34"/>
      <c r="Q149" s="34"/>
      <c r="R149" s="34"/>
      <c r="S149" s="34"/>
      <c r="T149" s="121"/>
      <c r="U149" s="34"/>
      <c r="V149" s="34"/>
      <c r="W149" s="121"/>
      <c r="X149" s="121"/>
      <c r="Y149" s="34"/>
      <c r="Z149" s="34"/>
      <c r="AA149" s="34"/>
      <c r="AB149" s="121"/>
      <c r="AD149" s="34"/>
      <c r="AE149" s="121"/>
      <c r="AG149" s="34"/>
      <c r="AH149" s="121"/>
      <c r="AJ149" s="34"/>
      <c r="AK149" s="121"/>
      <c r="AM149" s="34"/>
      <c r="AN149" s="121"/>
      <c r="AP149" s="34"/>
      <c r="AQ149" s="121"/>
    </row>
    <row r="150" spans="3:43" x14ac:dyDescent="0.25">
      <c r="C150" s="33"/>
      <c r="D150" s="33"/>
      <c r="E150" s="33"/>
      <c r="F150" s="34"/>
      <c r="G150" s="34"/>
      <c r="H150" s="34"/>
      <c r="I150" s="34"/>
      <c r="J150" s="34"/>
      <c r="K150" s="34"/>
      <c r="L150" s="34"/>
      <c r="M150" s="34"/>
      <c r="N150" s="34"/>
      <c r="O150" s="121"/>
      <c r="P150" s="34"/>
      <c r="Q150" s="34"/>
      <c r="R150" s="34"/>
      <c r="S150" s="34"/>
      <c r="T150" s="121"/>
      <c r="U150" s="34"/>
      <c r="V150" s="34"/>
      <c r="W150" s="121"/>
      <c r="X150" s="121"/>
      <c r="Y150" s="34"/>
      <c r="Z150" s="34"/>
      <c r="AA150" s="34"/>
      <c r="AB150" s="121"/>
      <c r="AD150" s="34"/>
      <c r="AE150" s="121"/>
      <c r="AG150" s="34"/>
      <c r="AH150" s="121"/>
      <c r="AJ150" s="34"/>
      <c r="AK150" s="121"/>
      <c r="AM150" s="34"/>
      <c r="AN150" s="121"/>
      <c r="AP150" s="34"/>
      <c r="AQ150" s="121"/>
    </row>
    <row r="151" spans="3:43" x14ac:dyDescent="0.25">
      <c r="C151" s="33"/>
      <c r="D151" s="33"/>
      <c r="E151" s="33"/>
      <c r="F151" s="34"/>
      <c r="G151" s="34"/>
      <c r="H151" s="34"/>
      <c r="I151" s="34"/>
      <c r="J151" s="34"/>
      <c r="K151" s="34"/>
      <c r="L151" s="34"/>
      <c r="M151" s="34"/>
      <c r="N151" s="34"/>
      <c r="O151" s="121"/>
      <c r="P151" s="34"/>
      <c r="Q151" s="34"/>
      <c r="R151" s="34"/>
      <c r="S151" s="34"/>
      <c r="T151" s="121"/>
      <c r="U151" s="34"/>
      <c r="V151" s="34"/>
      <c r="W151" s="121"/>
      <c r="X151" s="121"/>
      <c r="Y151" s="34"/>
      <c r="Z151" s="34"/>
      <c r="AA151" s="34"/>
      <c r="AB151" s="121"/>
      <c r="AD151" s="34"/>
      <c r="AE151" s="121"/>
      <c r="AG151" s="34"/>
      <c r="AH151" s="121"/>
      <c r="AJ151" s="34"/>
      <c r="AK151" s="121"/>
      <c r="AM151" s="34"/>
      <c r="AN151" s="121"/>
      <c r="AP151" s="34"/>
      <c r="AQ151" s="121"/>
    </row>
    <row r="152" spans="3:43" x14ac:dyDescent="0.25">
      <c r="C152" s="33"/>
      <c r="D152" s="33"/>
      <c r="E152" s="33"/>
      <c r="F152" s="34"/>
      <c r="G152" s="34"/>
      <c r="H152" s="34"/>
      <c r="I152" s="34"/>
      <c r="J152" s="34"/>
      <c r="K152" s="34"/>
      <c r="L152" s="34"/>
      <c r="M152" s="34"/>
      <c r="N152" s="34"/>
      <c r="O152" s="121"/>
      <c r="P152" s="34"/>
      <c r="Q152" s="34"/>
      <c r="R152" s="34"/>
      <c r="S152" s="34"/>
      <c r="T152" s="121"/>
      <c r="U152" s="34"/>
      <c r="V152" s="34"/>
      <c r="W152" s="121"/>
      <c r="X152" s="121"/>
      <c r="Y152" s="34"/>
      <c r="Z152" s="34"/>
      <c r="AA152" s="34"/>
      <c r="AB152" s="121"/>
      <c r="AD152" s="34"/>
      <c r="AE152" s="121"/>
      <c r="AG152" s="34"/>
      <c r="AH152" s="121"/>
      <c r="AJ152" s="34"/>
      <c r="AK152" s="121"/>
      <c r="AM152" s="34"/>
      <c r="AN152" s="121"/>
      <c r="AP152" s="34"/>
      <c r="AQ152" s="121"/>
    </row>
    <row r="153" spans="3:43" x14ac:dyDescent="0.25">
      <c r="C153" s="33"/>
      <c r="D153" s="33"/>
      <c r="E153" s="33"/>
      <c r="F153" s="34"/>
      <c r="G153" s="34"/>
      <c r="H153" s="34"/>
      <c r="I153" s="34"/>
      <c r="J153" s="34"/>
      <c r="K153" s="34"/>
      <c r="L153" s="34"/>
      <c r="M153" s="34"/>
      <c r="N153" s="34"/>
      <c r="O153" s="121"/>
      <c r="P153" s="34"/>
      <c r="Q153" s="34"/>
      <c r="R153" s="34"/>
      <c r="S153" s="34"/>
      <c r="T153" s="121"/>
      <c r="U153" s="34"/>
      <c r="V153" s="34"/>
      <c r="W153" s="121"/>
      <c r="X153" s="121"/>
      <c r="Y153" s="34"/>
      <c r="Z153" s="34"/>
      <c r="AA153" s="34"/>
      <c r="AB153" s="121"/>
      <c r="AD153" s="34"/>
      <c r="AE153" s="121"/>
      <c r="AG153" s="34"/>
      <c r="AH153" s="121"/>
      <c r="AJ153" s="34"/>
      <c r="AK153" s="121"/>
      <c r="AM153" s="34"/>
      <c r="AN153" s="121"/>
      <c r="AP153" s="34"/>
      <c r="AQ153" s="121"/>
    </row>
    <row r="154" spans="3:43" x14ac:dyDescent="0.25">
      <c r="C154" s="33"/>
      <c r="D154" s="33"/>
      <c r="E154" s="33"/>
      <c r="F154" s="34"/>
      <c r="G154" s="34"/>
      <c r="H154" s="34"/>
      <c r="I154" s="34"/>
      <c r="J154" s="34"/>
      <c r="K154" s="34"/>
      <c r="L154" s="34"/>
      <c r="M154" s="34"/>
      <c r="N154" s="34"/>
      <c r="O154" s="121"/>
      <c r="P154" s="34"/>
      <c r="Q154" s="34"/>
      <c r="R154" s="34"/>
      <c r="S154" s="34"/>
      <c r="T154" s="121"/>
      <c r="U154" s="34"/>
      <c r="V154" s="34"/>
      <c r="W154" s="121"/>
      <c r="X154" s="121"/>
      <c r="Y154" s="34"/>
      <c r="Z154" s="34"/>
      <c r="AA154" s="34"/>
      <c r="AB154" s="121"/>
      <c r="AD154" s="34"/>
      <c r="AE154" s="121"/>
      <c r="AG154" s="34"/>
      <c r="AH154" s="121"/>
      <c r="AJ154" s="34"/>
      <c r="AK154" s="121"/>
      <c r="AM154" s="34"/>
      <c r="AN154" s="121"/>
      <c r="AP154" s="34"/>
      <c r="AQ154" s="121"/>
    </row>
    <row r="155" spans="3:43" x14ac:dyDescent="0.25">
      <c r="C155" s="33"/>
      <c r="D155" s="33"/>
      <c r="E155" s="33"/>
      <c r="F155" s="34"/>
      <c r="G155" s="34"/>
      <c r="H155" s="34"/>
      <c r="I155" s="34"/>
      <c r="J155" s="34"/>
      <c r="K155" s="34"/>
      <c r="L155" s="34"/>
      <c r="M155" s="34"/>
      <c r="N155" s="34"/>
      <c r="O155" s="121"/>
      <c r="P155" s="34"/>
      <c r="Q155" s="34"/>
      <c r="R155" s="34"/>
      <c r="S155" s="34"/>
      <c r="T155" s="121"/>
      <c r="U155" s="34"/>
      <c r="V155" s="34"/>
      <c r="W155" s="121"/>
      <c r="X155" s="121"/>
      <c r="Y155" s="34"/>
      <c r="Z155" s="34"/>
      <c r="AA155" s="34"/>
      <c r="AB155" s="121"/>
      <c r="AD155" s="34"/>
      <c r="AE155" s="121"/>
      <c r="AG155" s="34"/>
      <c r="AH155" s="121"/>
      <c r="AJ155" s="34"/>
      <c r="AK155" s="121"/>
      <c r="AM155" s="34"/>
      <c r="AN155" s="121"/>
      <c r="AP155" s="34"/>
      <c r="AQ155" s="121"/>
    </row>
    <row r="156" spans="3:43" x14ac:dyDescent="0.25">
      <c r="C156" s="33"/>
      <c r="D156" s="33"/>
      <c r="E156" s="33"/>
      <c r="F156" s="34"/>
      <c r="G156" s="34"/>
      <c r="H156" s="34"/>
      <c r="I156" s="34"/>
      <c r="J156" s="34"/>
      <c r="K156" s="34"/>
      <c r="L156" s="34"/>
      <c r="M156" s="34"/>
      <c r="N156" s="34"/>
      <c r="O156" s="121"/>
      <c r="P156" s="34"/>
      <c r="Q156" s="34"/>
      <c r="R156" s="34"/>
      <c r="S156" s="34"/>
      <c r="T156" s="121"/>
      <c r="U156" s="34"/>
      <c r="V156" s="34"/>
      <c r="W156" s="121"/>
      <c r="X156" s="121"/>
      <c r="Y156" s="34"/>
      <c r="Z156" s="34"/>
      <c r="AA156" s="34"/>
      <c r="AB156" s="121"/>
      <c r="AD156" s="34"/>
      <c r="AE156" s="121"/>
      <c r="AG156" s="34"/>
      <c r="AH156" s="121"/>
      <c r="AJ156" s="34"/>
      <c r="AK156" s="121"/>
      <c r="AM156" s="34"/>
      <c r="AN156" s="121"/>
      <c r="AP156" s="34"/>
      <c r="AQ156" s="121"/>
    </row>
    <row r="157" spans="3:43" x14ac:dyDescent="0.25">
      <c r="C157" s="33"/>
      <c r="D157" s="33"/>
      <c r="E157" s="33"/>
      <c r="F157" s="34"/>
      <c r="G157" s="34"/>
      <c r="H157" s="34"/>
      <c r="I157" s="34"/>
      <c r="J157" s="34"/>
      <c r="K157" s="34"/>
      <c r="L157" s="34"/>
      <c r="M157" s="34"/>
      <c r="N157" s="34"/>
      <c r="O157" s="121"/>
      <c r="P157" s="34"/>
      <c r="Q157" s="34"/>
      <c r="R157" s="34"/>
      <c r="S157" s="34"/>
      <c r="T157" s="121"/>
      <c r="U157" s="34"/>
      <c r="V157" s="34"/>
      <c r="W157" s="121"/>
      <c r="X157" s="121"/>
      <c r="Y157" s="34"/>
      <c r="Z157" s="34"/>
      <c r="AA157" s="34"/>
      <c r="AB157" s="121"/>
      <c r="AD157" s="34"/>
      <c r="AE157" s="121"/>
      <c r="AG157" s="34"/>
      <c r="AH157" s="121"/>
      <c r="AJ157" s="34"/>
      <c r="AK157" s="121"/>
      <c r="AM157" s="34"/>
      <c r="AN157" s="121"/>
      <c r="AP157" s="34"/>
      <c r="AQ157" s="121"/>
    </row>
    <row r="158" spans="3:43" x14ac:dyDescent="0.25">
      <c r="C158" s="33"/>
      <c r="D158" s="33"/>
      <c r="E158" s="33"/>
      <c r="F158" s="34"/>
      <c r="G158" s="34"/>
      <c r="H158" s="34"/>
      <c r="I158" s="34"/>
      <c r="J158" s="34"/>
      <c r="K158" s="34"/>
      <c r="L158" s="34"/>
      <c r="M158" s="34"/>
      <c r="N158" s="34"/>
      <c r="O158" s="121"/>
      <c r="P158" s="34"/>
      <c r="Q158" s="34"/>
      <c r="R158" s="34"/>
      <c r="S158" s="34"/>
      <c r="T158" s="121"/>
      <c r="U158" s="34"/>
      <c r="V158" s="34"/>
      <c r="W158" s="121"/>
      <c r="X158" s="121"/>
      <c r="Y158" s="34"/>
      <c r="Z158" s="34"/>
      <c r="AA158" s="34"/>
      <c r="AB158" s="121"/>
      <c r="AD158" s="34"/>
      <c r="AE158" s="121"/>
      <c r="AG158" s="34"/>
      <c r="AH158" s="121"/>
      <c r="AJ158" s="34"/>
      <c r="AK158" s="121"/>
      <c r="AM158" s="34"/>
      <c r="AN158" s="121"/>
      <c r="AP158" s="34"/>
      <c r="AQ158" s="121"/>
    </row>
    <row r="159" spans="3:43" x14ac:dyDescent="0.25">
      <c r="C159" s="33"/>
      <c r="D159" s="33"/>
      <c r="E159" s="33"/>
      <c r="F159" s="34"/>
      <c r="G159" s="34"/>
      <c r="H159" s="34"/>
      <c r="I159" s="34"/>
      <c r="J159" s="34"/>
      <c r="K159" s="34"/>
      <c r="L159" s="34"/>
      <c r="M159" s="34"/>
      <c r="N159" s="34"/>
      <c r="O159" s="121"/>
      <c r="P159" s="34"/>
      <c r="Q159" s="34"/>
      <c r="R159" s="34"/>
      <c r="S159" s="34"/>
      <c r="T159" s="121"/>
      <c r="U159" s="34"/>
      <c r="V159" s="34"/>
      <c r="W159" s="121"/>
      <c r="X159" s="121"/>
      <c r="Y159" s="34"/>
      <c r="Z159" s="34"/>
      <c r="AA159" s="34"/>
      <c r="AB159" s="121"/>
      <c r="AD159" s="34"/>
      <c r="AE159" s="121"/>
      <c r="AG159" s="34"/>
      <c r="AH159" s="121"/>
      <c r="AJ159" s="34"/>
      <c r="AK159" s="121"/>
      <c r="AM159" s="34"/>
      <c r="AN159" s="121"/>
      <c r="AP159" s="34"/>
      <c r="AQ159" s="121"/>
    </row>
    <row r="160" spans="3:43" x14ac:dyDescent="0.25">
      <c r="C160" s="33"/>
      <c r="D160" s="33"/>
      <c r="E160" s="33"/>
      <c r="F160" s="34"/>
      <c r="G160" s="34"/>
      <c r="H160" s="34"/>
      <c r="I160" s="34"/>
      <c r="J160" s="34"/>
      <c r="K160" s="34"/>
      <c r="L160" s="34"/>
      <c r="M160" s="34"/>
      <c r="N160" s="34"/>
      <c r="O160" s="121"/>
      <c r="P160" s="34"/>
      <c r="Q160" s="34"/>
      <c r="R160" s="34"/>
      <c r="S160" s="34"/>
      <c r="T160" s="121"/>
      <c r="U160" s="34"/>
      <c r="V160" s="34"/>
      <c r="W160" s="121"/>
      <c r="X160" s="121"/>
      <c r="Y160" s="34"/>
      <c r="Z160" s="34"/>
      <c r="AA160" s="34"/>
      <c r="AB160" s="121"/>
      <c r="AD160" s="34"/>
      <c r="AE160" s="121"/>
      <c r="AG160" s="34"/>
      <c r="AH160" s="121"/>
      <c r="AJ160" s="34"/>
      <c r="AK160" s="121"/>
      <c r="AM160" s="34"/>
      <c r="AN160" s="121"/>
      <c r="AP160" s="34"/>
      <c r="AQ160" s="121"/>
    </row>
    <row r="161" spans="3:43" x14ac:dyDescent="0.25">
      <c r="C161" s="33"/>
      <c r="D161" s="33"/>
      <c r="E161" s="33"/>
      <c r="F161" s="34"/>
      <c r="G161" s="34"/>
      <c r="H161" s="34"/>
      <c r="I161" s="34"/>
      <c r="J161" s="34"/>
      <c r="K161" s="34"/>
      <c r="L161" s="34"/>
      <c r="M161" s="34"/>
      <c r="N161" s="34"/>
      <c r="O161" s="121"/>
      <c r="P161" s="34"/>
      <c r="Q161" s="34"/>
      <c r="R161" s="34"/>
      <c r="S161" s="34"/>
      <c r="T161" s="121"/>
      <c r="U161" s="34"/>
      <c r="V161" s="34"/>
      <c r="W161" s="121"/>
      <c r="X161" s="121"/>
      <c r="Y161" s="34"/>
      <c r="Z161" s="34"/>
      <c r="AA161" s="34"/>
      <c r="AB161" s="121"/>
      <c r="AD161" s="34"/>
      <c r="AE161" s="121"/>
      <c r="AG161" s="34"/>
      <c r="AH161" s="121"/>
      <c r="AJ161" s="34"/>
      <c r="AK161" s="121"/>
      <c r="AM161" s="34"/>
      <c r="AN161" s="121"/>
      <c r="AP161" s="34"/>
      <c r="AQ161" s="121"/>
    </row>
    <row r="162" spans="3:43" x14ac:dyDescent="0.25">
      <c r="C162" s="33"/>
      <c r="D162" s="33"/>
      <c r="E162" s="33"/>
      <c r="F162" s="34"/>
      <c r="G162" s="34"/>
      <c r="H162" s="34"/>
      <c r="I162" s="34"/>
      <c r="J162" s="34"/>
      <c r="K162" s="34"/>
      <c r="L162" s="34"/>
      <c r="M162" s="34"/>
      <c r="N162" s="34"/>
      <c r="O162" s="121"/>
      <c r="P162" s="34"/>
      <c r="Q162" s="34"/>
      <c r="R162" s="34"/>
      <c r="S162" s="34"/>
      <c r="T162" s="121"/>
      <c r="U162" s="34"/>
      <c r="V162" s="34"/>
      <c r="W162" s="121"/>
      <c r="X162" s="121"/>
      <c r="Y162" s="34"/>
      <c r="Z162" s="34"/>
      <c r="AA162" s="34"/>
      <c r="AB162" s="121"/>
      <c r="AD162" s="34"/>
      <c r="AE162" s="121"/>
      <c r="AG162" s="34"/>
      <c r="AH162" s="121"/>
      <c r="AJ162" s="34"/>
      <c r="AK162" s="121"/>
      <c r="AM162" s="34"/>
      <c r="AN162" s="121"/>
      <c r="AP162" s="34"/>
      <c r="AQ162" s="121"/>
    </row>
    <row r="163" spans="3:43" x14ac:dyDescent="0.25">
      <c r="C163" s="33"/>
      <c r="D163" s="33"/>
      <c r="E163" s="33"/>
      <c r="F163" s="34"/>
      <c r="G163" s="34"/>
      <c r="H163" s="34"/>
      <c r="I163" s="34"/>
      <c r="J163" s="34"/>
      <c r="K163" s="34"/>
      <c r="L163" s="34"/>
      <c r="M163" s="34"/>
      <c r="N163" s="34"/>
      <c r="O163" s="121"/>
      <c r="P163" s="34"/>
      <c r="Q163" s="34"/>
      <c r="R163" s="34"/>
      <c r="S163" s="34"/>
      <c r="T163" s="121"/>
      <c r="U163" s="34"/>
      <c r="V163" s="34"/>
      <c r="W163" s="121"/>
      <c r="X163" s="121"/>
      <c r="Y163" s="34"/>
      <c r="Z163" s="34"/>
      <c r="AA163" s="34"/>
      <c r="AB163" s="121"/>
      <c r="AD163" s="34"/>
      <c r="AE163" s="121"/>
      <c r="AG163" s="34"/>
      <c r="AH163" s="121"/>
      <c r="AJ163" s="34"/>
      <c r="AK163" s="121"/>
      <c r="AM163" s="34"/>
      <c r="AN163" s="121"/>
      <c r="AP163" s="34"/>
      <c r="AQ163" s="121"/>
    </row>
    <row r="164" spans="3:43" x14ac:dyDescent="0.25">
      <c r="C164" s="33"/>
      <c r="D164" s="33"/>
      <c r="E164" s="33"/>
      <c r="F164" s="34"/>
      <c r="G164" s="34"/>
      <c r="H164" s="34"/>
      <c r="I164" s="34"/>
      <c r="J164" s="34"/>
      <c r="K164" s="34"/>
      <c r="L164" s="34"/>
      <c r="M164" s="34"/>
      <c r="N164" s="34"/>
      <c r="O164" s="121"/>
      <c r="P164" s="34"/>
      <c r="Q164" s="34"/>
      <c r="R164" s="34"/>
      <c r="S164" s="34"/>
      <c r="T164" s="121"/>
      <c r="U164" s="34"/>
      <c r="V164" s="34"/>
      <c r="W164" s="121"/>
      <c r="X164" s="121"/>
      <c r="Y164" s="34"/>
      <c r="Z164" s="34"/>
      <c r="AA164" s="34"/>
      <c r="AB164" s="121"/>
      <c r="AD164" s="34"/>
      <c r="AE164" s="121"/>
      <c r="AG164" s="34"/>
      <c r="AH164" s="121"/>
      <c r="AJ164" s="34"/>
      <c r="AK164" s="121"/>
      <c r="AM164" s="34"/>
      <c r="AN164" s="121"/>
      <c r="AP164" s="34"/>
      <c r="AQ164" s="121"/>
    </row>
    <row r="165" spans="3:43" x14ac:dyDescent="0.25">
      <c r="C165" s="33"/>
      <c r="D165" s="33"/>
      <c r="E165" s="33"/>
      <c r="F165" s="34"/>
      <c r="G165" s="34"/>
      <c r="H165" s="34"/>
      <c r="I165" s="34"/>
      <c r="J165" s="34"/>
      <c r="K165" s="34"/>
      <c r="L165" s="34"/>
      <c r="M165" s="34"/>
      <c r="N165" s="34"/>
      <c r="O165" s="121"/>
      <c r="P165" s="34"/>
      <c r="Q165" s="34"/>
      <c r="R165" s="34"/>
      <c r="S165" s="34"/>
      <c r="T165" s="121"/>
      <c r="U165" s="34"/>
      <c r="V165" s="34"/>
      <c r="W165" s="121"/>
      <c r="X165" s="121"/>
      <c r="Y165" s="34"/>
      <c r="Z165" s="34"/>
      <c r="AA165" s="34"/>
      <c r="AB165" s="121"/>
      <c r="AD165" s="34"/>
      <c r="AE165" s="121"/>
      <c r="AG165" s="34"/>
      <c r="AH165" s="121"/>
      <c r="AJ165" s="34"/>
      <c r="AK165" s="121"/>
      <c r="AM165" s="34"/>
      <c r="AN165" s="121"/>
      <c r="AP165" s="34"/>
      <c r="AQ165" s="121"/>
    </row>
    <row r="166" spans="3:43" x14ac:dyDescent="0.25">
      <c r="C166" s="33"/>
      <c r="D166" s="33"/>
      <c r="E166" s="33"/>
      <c r="F166" s="34"/>
      <c r="G166" s="34"/>
      <c r="H166" s="34"/>
      <c r="I166" s="34"/>
      <c r="J166" s="34"/>
      <c r="K166" s="34"/>
      <c r="L166" s="34"/>
      <c r="M166" s="34"/>
      <c r="N166" s="34"/>
      <c r="O166" s="121"/>
      <c r="P166" s="34"/>
      <c r="Q166" s="34"/>
      <c r="R166" s="34"/>
      <c r="S166" s="34"/>
      <c r="T166" s="121"/>
      <c r="U166" s="34"/>
      <c r="V166" s="34"/>
      <c r="W166" s="121"/>
      <c r="X166" s="121"/>
      <c r="Y166" s="34"/>
      <c r="Z166" s="34"/>
      <c r="AA166" s="34"/>
      <c r="AB166" s="121"/>
      <c r="AD166" s="34"/>
      <c r="AE166" s="121"/>
      <c r="AG166" s="34"/>
      <c r="AH166" s="121"/>
      <c r="AJ166" s="34"/>
      <c r="AK166" s="121"/>
      <c r="AM166" s="34"/>
      <c r="AN166" s="121"/>
      <c r="AP166" s="34"/>
      <c r="AQ166" s="121"/>
    </row>
    <row r="167" spans="3:43" x14ac:dyDescent="0.25">
      <c r="C167" s="33"/>
      <c r="D167" s="33"/>
      <c r="E167" s="33"/>
      <c r="F167" s="34"/>
      <c r="G167" s="34"/>
      <c r="H167" s="34"/>
      <c r="I167" s="34"/>
      <c r="J167" s="34"/>
      <c r="K167" s="34"/>
      <c r="L167" s="34"/>
      <c r="M167" s="34"/>
      <c r="N167" s="34"/>
      <c r="O167" s="121"/>
      <c r="P167" s="34"/>
      <c r="Q167" s="34"/>
      <c r="R167" s="34"/>
      <c r="S167" s="34"/>
      <c r="T167" s="121"/>
      <c r="U167" s="34"/>
      <c r="V167" s="34"/>
      <c r="W167" s="121"/>
      <c r="X167" s="121"/>
      <c r="Y167" s="34"/>
      <c r="Z167" s="34"/>
      <c r="AA167" s="34"/>
      <c r="AB167" s="121"/>
      <c r="AD167" s="34"/>
      <c r="AE167" s="121"/>
      <c r="AG167" s="34"/>
      <c r="AH167" s="121"/>
      <c r="AJ167" s="34"/>
      <c r="AK167" s="121"/>
      <c r="AM167" s="34"/>
      <c r="AN167" s="121"/>
      <c r="AP167" s="34"/>
      <c r="AQ167" s="121"/>
    </row>
    <row r="168" spans="3:43" x14ac:dyDescent="0.25">
      <c r="C168" s="33"/>
      <c r="D168" s="33"/>
      <c r="E168" s="33"/>
      <c r="F168" s="34"/>
      <c r="G168" s="34"/>
      <c r="H168" s="34"/>
      <c r="I168" s="34"/>
      <c r="J168" s="34"/>
      <c r="K168" s="34"/>
      <c r="L168" s="34"/>
      <c r="M168" s="34"/>
      <c r="N168" s="34"/>
      <c r="O168" s="121"/>
      <c r="P168" s="34"/>
      <c r="Q168" s="34"/>
      <c r="R168" s="34"/>
      <c r="S168" s="34"/>
      <c r="T168" s="121"/>
      <c r="U168" s="34"/>
      <c r="V168" s="34"/>
      <c r="W168" s="121"/>
      <c r="X168" s="121"/>
      <c r="Y168" s="34"/>
      <c r="Z168" s="34"/>
      <c r="AA168" s="34"/>
      <c r="AB168" s="121"/>
      <c r="AD168" s="34"/>
      <c r="AE168" s="121"/>
      <c r="AG168" s="34"/>
      <c r="AH168" s="121"/>
      <c r="AJ168" s="34"/>
      <c r="AK168" s="121"/>
      <c r="AM168" s="34"/>
      <c r="AN168" s="121"/>
      <c r="AP168" s="34"/>
      <c r="AQ168" s="121"/>
    </row>
    <row r="169" spans="3:43" x14ac:dyDescent="0.25">
      <c r="C169" s="33"/>
      <c r="D169" s="33"/>
      <c r="E169" s="33"/>
      <c r="F169" s="34"/>
      <c r="G169" s="34"/>
      <c r="H169" s="34"/>
      <c r="I169" s="34"/>
      <c r="J169" s="34"/>
      <c r="K169" s="34"/>
      <c r="L169" s="34"/>
      <c r="M169" s="34"/>
      <c r="N169" s="34"/>
      <c r="O169" s="121"/>
      <c r="P169" s="34"/>
      <c r="Q169" s="34"/>
      <c r="R169" s="34"/>
      <c r="S169" s="34"/>
      <c r="T169" s="121"/>
      <c r="U169" s="34"/>
      <c r="V169" s="34"/>
      <c r="W169" s="121"/>
      <c r="X169" s="121"/>
      <c r="Y169" s="34"/>
      <c r="Z169" s="34"/>
      <c r="AA169" s="34"/>
      <c r="AB169" s="121"/>
      <c r="AD169" s="34"/>
      <c r="AE169" s="121"/>
      <c r="AG169" s="34"/>
      <c r="AH169" s="121"/>
      <c r="AJ169" s="34"/>
      <c r="AK169" s="121"/>
      <c r="AM169" s="34"/>
      <c r="AN169" s="121"/>
      <c r="AP169" s="34"/>
      <c r="AQ169" s="121"/>
    </row>
    <row r="170" spans="3:43" x14ac:dyDescent="0.25">
      <c r="C170" s="33"/>
      <c r="D170" s="33"/>
      <c r="E170" s="33"/>
      <c r="F170" s="34"/>
      <c r="G170" s="34"/>
      <c r="H170" s="34"/>
      <c r="I170" s="34"/>
      <c r="J170" s="34"/>
      <c r="K170" s="34"/>
      <c r="L170" s="34"/>
      <c r="M170" s="34"/>
      <c r="N170" s="34"/>
      <c r="O170" s="121"/>
      <c r="P170" s="34"/>
      <c r="Q170" s="34"/>
      <c r="R170" s="34"/>
      <c r="S170" s="34"/>
      <c r="T170" s="121"/>
      <c r="U170" s="34"/>
      <c r="V170" s="34"/>
      <c r="W170" s="121"/>
      <c r="X170" s="121"/>
      <c r="Y170" s="34"/>
      <c r="Z170" s="34"/>
      <c r="AA170" s="34"/>
      <c r="AB170" s="121"/>
      <c r="AD170" s="34"/>
      <c r="AE170" s="121"/>
      <c r="AG170" s="34"/>
      <c r="AH170" s="121"/>
      <c r="AJ170" s="34"/>
      <c r="AK170" s="121"/>
      <c r="AM170" s="34"/>
      <c r="AN170" s="121"/>
      <c r="AP170" s="34"/>
      <c r="AQ170" s="121"/>
    </row>
    <row r="171" spans="3:43" x14ac:dyDescent="0.25">
      <c r="C171" s="33"/>
      <c r="D171" s="33"/>
      <c r="E171" s="33"/>
      <c r="F171" s="34"/>
      <c r="G171" s="34"/>
      <c r="H171" s="34"/>
      <c r="I171" s="34"/>
      <c r="J171" s="34"/>
      <c r="K171" s="34"/>
      <c r="L171" s="34"/>
      <c r="M171" s="34"/>
      <c r="N171" s="34"/>
      <c r="O171" s="121"/>
      <c r="P171" s="34"/>
      <c r="Q171" s="34"/>
      <c r="R171" s="34"/>
      <c r="S171" s="34"/>
      <c r="T171" s="121"/>
      <c r="U171" s="34"/>
      <c r="V171" s="34"/>
      <c r="W171" s="121"/>
      <c r="X171" s="121"/>
      <c r="Y171" s="34"/>
      <c r="Z171" s="34"/>
      <c r="AA171" s="34"/>
      <c r="AB171" s="121"/>
      <c r="AD171" s="34"/>
      <c r="AE171" s="121"/>
      <c r="AG171" s="34"/>
      <c r="AH171" s="121"/>
      <c r="AJ171" s="34"/>
      <c r="AK171" s="121"/>
      <c r="AM171" s="34"/>
      <c r="AN171" s="121"/>
      <c r="AP171" s="34"/>
      <c r="AQ171" s="121"/>
    </row>
    <row r="172" spans="3:43" x14ac:dyDescent="0.25">
      <c r="C172" s="33"/>
      <c r="D172" s="33"/>
      <c r="E172" s="33"/>
      <c r="F172" s="34"/>
      <c r="G172" s="34"/>
      <c r="H172" s="34"/>
      <c r="I172" s="34"/>
      <c r="J172" s="34"/>
      <c r="K172" s="34"/>
      <c r="L172" s="34"/>
      <c r="M172" s="34"/>
      <c r="N172" s="34"/>
      <c r="O172" s="121"/>
      <c r="P172" s="34"/>
      <c r="Q172" s="34"/>
      <c r="R172" s="34"/>
      <c r="S172" s="34"/>
      <c r="T172" s="121"/>
      <c r="U172" s="34"/>
      <c r="V172" s="34"/>
      <c r="W172" s="121"/>
      <c r="X172" s="121"/>
      <c r="Y172" s="34"/>
      <c r="Z172" s="34"/>
      <c r="AA172" s="34"/>
      <c r="AB172" s="121"/>
      <c r="AD172" s="34"/>
      <c r="AE172" s="121"/>
      <c r="AG172" s="34"/>
      <c r="AH172" s="121"/>
      <c r="AJ172" s="34"/>
      <c r="AK172" s="121"/>
      <c r="AM172" s="34"/>
      <c r="AN172" s="121"/>
      <c r="AP172" s="34"/>
      <c r="AQ172" s="121"/>
    </row>
    <row r="173" spans="3:43" x14ac:dyDescent="0.25">
      <c r="C173" s="33"/>
      <c r="D173" s="33"/>
      <c r="E173" s="33"/>
      <c r="F173" s="34"/>
      <c r="G173" s="34"/>
      <c r="H173" s="34"/>
      <c r="I173" s="34"/>
      <c r="J173" s="34"/>
      <c r="K173" s="34"/>
      <c r="L173" s="34"/>
      <c r="M173" s="34"/>
      <c r="N173" s="34"/>
      <c r="O173" s="121"/>
      <c r="P173" s="34"/>
      <c r="Q173" s="34"/>
      <c r="R173" s="34"/>
      <c r="S173" s="34"/>
      <c r="T173" s="121"/>
      <c r="U173" s="34"/>
      <c r="V173" s="34"/>
      <c r="W173" s="121"/>
      <c r="X173" s="121"/>
      <c r="Y173" s="34"/>
      <c r="Z173" s="34"/>
      <c r="AA173" s="34"/>
      <c r="AB173" s="121"/>
      <c r="AD173" s="34"/>
      <c r="AE173" s="121"/>
      <c r="AG173" s="34"/>
      <c r="AH173" s="121"/>
      <c r="AJ173" s="34"/>
      <c r="AK173" s="121"/>
      <c r="AM173" s="34"/>
      <c r="AN173" s="121"/>
      <c r="AP173" s="34"/>
      <c r="AQ173" s="121"/>
    </row>
    <row r="174" spans="3:43" x14ac:dyDescent="0.25">
      <c r="C174" s="33"/>
      <c r="D174" s="33"/>
      <c r="E174" s="33"/>
      <c r="F174" s="34"/>
      <c r="G174" s="34"/>
      <c r="H174" s="34"/>
      <c r="I174" s="34"/>
      <c r="J174" s="34"/>
      <c r="K174" s="34"/>
      <c r="L174" s="34"/>
      <c r="M174" s="34"/>
      <c r="N174" s="34"/>
      <c r="O174" s="121"/>
      <c r="P174" s="34"/>
      <c r="Q174" s="34"/>
      <c r="R174" s="34"/>
      <c r="S174" s="34"/>
      <c r="T174" s="121"/>
      <c r="U174" s="34"/>
      <c r="V174" s="34"/>
      <c r="W174" s="121"/>
      <c r="X174" s="121"/>
      <c r="Y174" s="34"/>
      <c r="Z174" s="34"/>
      <c r="AA174" s="34"/>
      <c r="AB174" s="121"/>
      <c r="AD174" s="34"/>
      <c r="AE174" s="121"/>
      <c r="AG174" s="34"/>
      <c r="AH174" s="121"/>
      <c r="AJ174" s="34"/>
      <c r="AK174" s="121"/>
      <c r="AM174" s="34"/>
      <c r="AN174" s="121"/>
      <c r="AP174" s="34"/>
      <c r="AQ174" s="121"/>
    </row>
    <row r="175" spans="3:43" x14ac:dyDescent="0.25">
      <c r="C175" s="33"/>
      <c r="D175" s="33"/>
      <c r="E175" s="33"/>
      <c r="F175" s="34"/>
      <c r="G175" s="34"/>
      <c r="H175" s="34"/>
      <c r="I175" s="34"/>
      <c r="J175" s="34"/>
      <c r="K175" s="34"/>
      <c r="L175" s="34"/>
      <c r="M175" s="34"/>
      <c r="N175" s="34"/>
      <c r="O175" s="121"/>
      <c r="P175" s="34"/>
      <c r="Q175" s="34"/>
      <c r="R175" s="34"/>
      <c r="S175" s="34"/>
      <c r="T175" s="121"/>
      <c r="U175" s="34"/>
      <c r="V175" s="34"/>
      <c r="W175" s="121"/>
      <c r="X175" s="121"/>
      <c r="Y175" s="34"/>
      <c r="Z175" s="34"/>
      <c r="AA175" s="34"/>
      <c r="AB175" s="121"/>
      <c r="AD175" s="34"/>
      <c r="AE175" s="121"/>
      <c r="AG175" s="34"/>
      <c r="AH175" s="121"/>
      <c r="AJ175" s="34"/>
      <c r="AK175" s="121"/>
      <c r="AM175" s="34"/>
      <c r="AN175" s="121"/>
      <c r="AP175" s="34"/>
      <c r="AQ175" s="121"/>
    </row>
    <row r="176" spans="3:43" x14ac:dyDescent="0.25">
      <c r="C176" s="33"/>
      <c r="D176" s="33"/>
      <c r="E176" s="33"/>
      <c r="F176" s="34"/>
      <c r="G176" s="34"/>
      <c r="H176" s="34"/>
      <c r="I176" s="34"/>
      <c r="J176" s="34"/>
      <c r="K176" s="34"/>
      <c r="L176" s="34"/>
      <c r="M176" s="34"/>
      <c r="N176" s="34"/>
      <c r="O176" s="121"/>
      <c r="P176" s="34"/>
      <c r="Q176" s="34"/>
      <c r="R176" s="34"/>
      <c r="S176" s="34"/>
      <c r="T176" s="121"/>
      <c r="U176" s="34"/>
      <c r="V176" s="34"/>
      <c r="W176" s="121"/>
      <c r="X176" s="121"/>
      <c r="Y176" s="34"/>
      <c r="Z176" s="34"/>
      <c r="AA176" s="34"/>
      <c r="AB176" s="121"/>
      <c r="AD176" s="34"/>
      <c r="AE176" s="121"/>
      <c r="AG176" s="34"/>
      <c r="AH176" s="121"/>
      <c r="AJ176" s="34"/>
      <c r="AK176" s="121"/>
      <c r="AM176" s="34"/>
      <c r="AN176" s="121"/>
      <c r="AP176" s="34"/>
      <c r="AQ176" s="121"/>
    </row>
    <row r="177" spans="3:43" x14ac:dyDescent="0.25">
      <c r="C177" s="33"/>
      <c r="D177" s="33"/>
      <c r="E177" s="33"/>
      <c r="F177" s="34"/>
      <c r="G177" s="34"/>
      <c r="H177" s="34"/>
      <c r="I177" s="34"/>
      <c r="J177" s="34"/>
      <c r="K177" s="34"/>
      <c r="L177" s="34"/>
      <c r="M177" s="34"/>
      <c r="N177" s="34"/>
      <c r="O177" s="121"/>
      <c r="P177" s="34"/>
      <c r="Q177" s="34"/>
      <c r="R177" s="34"/>
      <c r="S177" s="34"/>
      <c r="T177" s="121"/>
      <c r="U177" s="34"/>
      <c r="V177" s="34"/>
      <c r="W177" s="121"/>
      <c r="X177" s="121"/>
      <c r="Y177" s="34"/>
      <c r="Z177" s="34"/>
      <c r="AA177" s="34"/>
      <c r="AB177" s="121"/>
      <c r="AD177" s="34"/>
      <c r="AE177" s="121"/>
      <c r="AG177" s="34"/>
      <c r="AH177" s="121"/>
      <c r="AJ177" s="34"/>
      <c r="AK177" s="121"/>
      <c r="AM177" s="34"/>
      <c r="AN177" s="121"/>
      <c r="AP177" s="34"/>
      <c r="AQ177" s="121"/>
    </row>
    <row r="178" spans="3:43" x14ac:dyDescent="0.25">
      <c r="C178" s="33"/>
      <c r="D178" s="33"/>
      <c r="E178" s="33"/>
      <c r="F178" s="34"/>
      <c r="G178" s="34"/>
      <c r="H178" s="34"/>
      <c r="I178" s="34"/>
      <c r="J178" s="34"/>
      <c r="K178" s="34"/>
      <c r="L178" s="34"/>
      <c r="M178" s="34"/>
      <c r="N178" s="34"/>
      <c r="O178" s="121"/>
      <c r="P178" s="34"/>
      <c r="Q178" s="34"/>
      <c r="R178" s="34"/>
      <c r="S178" s="34"/>
      <c r="T178" s="121"/>
      <c r="U178" s="34"/>
      <c r="V178" s="34"/>
      <c r="W178" s="121"/>
      <c r="X178" s="121"/>
      <c r="Y178" s="34"/>
      <c r="Z178" s="34"/>
      <c r="AA178" s="34"/>
      <c r="AB178" s="121"/>
      <c r="AD178" s="34"/>
      <c r="AE178" s="121"/>
      <c r="AG178" s="34"/>
      <c r="AH178" s="121"/>
      <c r="AJ178" s="34"/>
      <c r="AK178" s="121"/>
      <c r="AM178" s="34"/>
      <c r="AN178" s="121"/>
      <c r="AP178" s="34"/>
      <c r="AQ178" s="121"/>
    </row>
    <row r="179" spans="3:43" x14ac:dyDescent="0.25">
      <c r="C179" s="33"/>
      <c r="D179" s="33"/>
      <c r="E179" s="33"/>
      <c r="F179" s="34"/>
      <c r="G179" s="34"/>
      <c r="H179" s="34"/>
      <c r="I179" s="34"/>
      <c r="J179" s="34"/>
      <c r="K179" s="34"/>
      <c r="L179" s="34"/>
      <c r="M179" s="34"/>
      <c r="N179" s="34"/>
      <c r="O179" s="121"/>
      <c r="P179" s="34"/>
      <c r="Q179" s="34"/>
      <c r="R179" s="34"/>
      <c r="S179" s="34"/>
      <c r="T179" s="121"/>
      <c r="U179" s="34"/>
      <c r="V179" s="34"/>
      <c r="W179" s="121"/>
      <c r="X179" s="121"/>
      <c r="Y179" s="34"/>
      <c r="Z179" s="34"/>
      <c r="AA179" s="34"/>
      <c r="AB179" s="121"/>
      <c r="AD179" s="34"/>
      <c r="AE179" s="121"/>
      <c r="AG179" s="34"/>
      <c r="AH179" s="121"/>
      <c r="AJ179" s="34"/>
      <c r="AK179" s="121"/>
      <c r="AM179" s="34"/>
      <c r="AN179" s="121"/>
      <c r="AP179" s="34"/>
      <c r="AQ179" s="121"/>
    </row>
    <row r="180" spans="3:43" x14ac:dyDescent="0.25">
      <c r="C180" s="33"/>
      <c r="D180" s="33"/>
      <c r="E180" s="33"/>
      <c r="F180" s="34"/>
      <c r="G180" s="34"/>
      <c r="H180" s="34"/>
      <c r="I180" s="34"/>
      <c r="J180" s="34"/>
      <c r="K180" s="34"/>
      <c r="L180" s="34"/>
      <c r="M180" s="34"/>
      <c r="N180" s="34"/>
      <c r="O180" s="121"/>
      <c r="P180" s="34"/>
      <c r="Q180" s="34"/>
      <c r="R180" s="34"/>
      <c r="S180" s="34"/>
      <c r="T180" s="121"/>
      <c r="U180" s="34"/>
      <c r="V180" s="34"/>
      <c r="W180" s="121"/>
      <c r="X180" s="121"/>
      <c r="Y180" s="34"/>
      <c r="Z180" s="34"/>
      <c r="AA180" s="34"/>
      <c r="AB180" s="121"/>
      <c r="AD180" s="34"/>
      <c r="AE180" s="121"/>
      <c r="AG180" s="34"/>
      <c r="AH180" s="121"/>
      <c r="AJ180" s="34"/>
      <c r="AK180" s="121"/>
      <c r="AM180" s="34"/>
      <c r="AN180" s="121"/>
      <c r="AP180" s="34"/>
      <c r="AQ180" s="121"/>
    </row>
    <row r="181" spans="3:43" x14ac:dyDescent="0.25">
      <c r="C181" s="33"/>
      <c r="D181" s="33"/>
      <c r="E181" s="33"/>
      <c r="F181" s="34"/>
      <c r="G181" s="34"/>
      <c r="H181" s="34"/>
      <c r="I181" s="34"/>
      <c r="J181" s="34"/>
      <c r="K181" s="34"/>
      <c r="L181" s="34"/>
      <c r="M181" s="34"/>
      <c r="N181" s="34"/>
      <c r="O181" s="121"/>
      <c r="P181" s="34"/>
      <c r="Q181" s="34"/>
      <c r="R181" s="34"/>
      <c r="S181" s="34"/>
      <c r="T181" s="121"/>
      <c r="U181" s="34"/>
      <c r="V181" s="34"/>
      <c r="W181" s="121"/>
      <c r="X181" s="121"/>
      <c r="Y181" s="34"/>
      <c r="Z181" s="34"/>
      <c r="AA181" s="34"/>
      <c r="AB181" s="121"/>
      <c r="AD181" s="34"/>
      <c r="AE181" s="121"/>
      <c r="AG181" s="34"/>
      <c r="AH181" s="121"/>
      <c r="AJ181" s="34"/>
      <c r="AK181" s="121"/>
      <c r="AM181" s="34"/>
      <c r="AN181" s="121"/>
      <c r="AP181" s="34"/>
      <c r="AQ181" s="121"/>
    </row>
    <row r="182" spans="3:43" x14ac:dyDescent="0.25">
      <c r="C182" s="33"/>
      <c r="D182" s="33"/>
      <c r="E182" s="33"/>
      <c r="F182" s="34"/>
      <c r="G182" s="34"/>
      <c r="H182" s="34"/>
      <c r="I182" s="34"/>
      <c r="J182" s="34"/>
      <c r="K182" s="34"/>
      <c r="L182" s="34"/>
      <c r="M182" s="34"/>
      <c r="N182" s="34"/>
      <c r="O182" s="121"/>
      <c r="P182" s="34"/>
      <c r="Q182" s="34"/>
      <c r="R182" s="34"/>
      <c r="S182" s="34"/>
      <c r="T182" s="121"/>
      <c r="U182" s="34"/>
      <c r="V182" s="34"/>
      <c r="W182" s="121"/>
      <c r="X182" s="121"/>
      <c r="Y182" s="34"/>
      <c r="Z182" s="34"/>
      <c r="AA182" s="34"/>
      <c r="AB182" s="121"/>
      <c r="AD182" s="34"/>
      <c r="AE182" s="121"/>
      <c r="AG182" s="34"/>
      <c r="AH182" s="121"/>
      <c r="AJ182" s="34"/>
      <c r="AK182" s="121"/>
      <c r="AM182" s="34"/>
      <c r="AN182" s="121"/>
      <c r="AP182" s="34"/>
      <c r="AQ182" s="121"/>
    </row>
    <row r="183" spans="3:43" x14ac:dyDescent="0.25">
      <c r="C183" s="33"/>
      <c r="D183" s="33"/>
      <c r="E183" s="33"/>
      <c r="F183" s="34"/>
      <c r="G183" s="34"/>
      <c r="H183" s="34"/>
      <c r="I183" s="34"/>
      <c r="J183" s="34"/>
      <c r="K183" s="34"/>
      <c r="L183" s="34"/>
      <c r="M183" s="34"/>
      <c r="N183" s="34"/>
      <c r="O183" s="121"/>
      <c r="P183" s="34"/>
      <c r="Q183" s="34"/>
      <c r="R183" s="34"/>
      <c r="S183" s="34"/>
      <c r="T183" s="121"/>
      <c r="U183" s="34"/>
      <c r="V183" s="34"/>
      <c r="W183" s="121"/>
      <c r="X183" s="121"/>
      <c r="Y183" s="34"/>
      <c r="Z183" s="34"/>
      <c r="AA183" s="34"/>
      <c r="AB183" s="121"/>
      <c r="AD183" s="34"/>
      <c r="AE183" s="121"/>
      <c r="AG183" s="34"/>
      <c r="AH183" s="121"/>
      <c r="AJ183" s="34"/>
      <c r="AK183" s="121"/>
      <c r="AM183" s="34"/>
      <c r="AN183" s="121"/>
      <c r="AP183" s="34"/>
      <c r="AQ183" s="121"/>
    </row>
    <row r="184" spans="3:43" x14ac:dyDescent="0.25">
      <c r="C184" s="33"/>
      <c r="D184" s="33"/>
      <c r="E184" s="33"/>
      <c r="F184" s="34"/>
      <c r="G184" s="34"/>
      <c r="H184" s="34"/>
      <c r="I184" s="34"/>
      <c r="J184" s="34"/>
      <c r="K184" s="34"/>
      <c r="L184" s="34"/>
      <c r="M184" s="34"/>
      <c r="N184" s="34"/>
      <c r="O184" s="121"/>
      <c r="P184" s="34"/>
      <c r="Q184" s="34"/>
      <c r="R184" s="34"/>
      <c r="S184" s="34"/>
      <c r="T184" s="121"/>
      <c r="U184" s="34"/>
      <c r="V184" s="34"/>
      <c r="W184" s="121"/>
      <c r="X184" s="121"/>
      <c r="Y184" s="34"/>
      <c r="Z184" s="34"/>
      <c r="AA184" s="34"/>
      <c r="AB184" s="121"/>
      <c r="AD184" s="34"/>
      <c r="AE184" s="121"/>
      <c r="AG184" s="34"/>
      <c r="AH184" s="121"/>
      <c r="AJ184" s="34"/>
      <c r="AK184" s="121"/>
      <c r="AM184" s="34"/>
      <c r="AN184" s="121"/>
      <c r="AP184" s="34"/>
      <c r="AQ184" s="121"/>
    </row>
    <row r="185" spans="3:43" x14ac:dyDescent="0.25">
      <c r="C185" s="33"/>
      <c r="D185" s="33"/>
      <c r="E185" s="33"/>
      <c r="F185" s="34"/>
      <c r="G185" s="34"/>
      <c r="H185" s="34"/>
      <c r="I185" s="34"/>
      <c r="J185" s="34"/>
      <c r="K185" s="34"/>
      <c r="L185" s="34"/>
      <c r="M185" s="34"/>
      <c r="N185" s="34"/>
      <c r="O185" s="121"/>
      <c r="P185" s="34"/>
      <c r="Q185" s="34"/>
      <c r="R185" s="34"/>
      <c r="S185" s="34"/>
      <c r="T185" s="121"/>
      <c r="U185" s="34"/>
      <c r="V185" s="34"/>
      <c r="W185" s="121"/>
      <c r="X185" s="121"/>
      <c r="Y185" s="34"/>
      <c r="Z185" s="34"/>
      <c r="AA185" s="34"/>
      <c r="AB185" s="121"/>
      <c r="AD185" s="34"/>
      <c r="AE185" s="121"/>
      <c r="AG185" s="34"/>
      <c r="AH185" s="121"/>
      <c r="AJ185" s="34"/>
      <c r="AK185" s="121"/>
      <c r="AM185" s="34"/>
      <c r="AN185" s="121"/>
      <c r="AP185" s="34"/>
      <c r="AQ185" s="121"/>
    </row>
    <row r="186" spans="3:43" x14ac:dyDescent="0.25">
      <c r="C186" s="33"/>
      <c r="D186" s="33"/>
      <c r="E186" s="33"/>
      <c r="F186" s="34"/>
      <c r="G186" s="34"/>
      <c r="H186" s="34"/>
      <c r="I186" s="34"/>
      <c r="J186" s="34"/>
      <c r="K186" s="34"/>
      <c r="L186" s="34"/>
      <c r="M186" s="34"/>
      <c r="N186" s="34"/>
      <c r="O186" s="121"/>
      <c r="P186" s="34"/>
      <c r="Q186" s="34"/>
      <c r="R186" s="34"/>
      <c r="S186" s="34"/>
      <c r="T186" s="121"/>
      <c r="U186" s="34"/>
      <c r="V186" s="34"/>
      <c r="W186" s="121"/>
      <c r="X186" s="121"/>
      <c r="Y186" s="34"/>
      <c r="Z186" s="34"/>
      <c r="AA186" s="34"/>
      <c r="AB186" s="121"/>
      <c r="AD186" s="34"/>
      <c r="AE186" s="121"/>
      <c r="AG186" s="34"/>
      <c r="AH186" s="121"/>
      <c r="AJ186" s="34"/>
      <c r="AK186" s="121"/>
      <c r="AM186" s="34"/>
      <c r="AN186" s="121"/>
      <c r="AP186" s="34"/>
      <c r="AQ186" s="121"/>
    </row>
    <row r="187" spans="3:43" x14ac:dyDescent="0.25">
      <c r="C187" s="33"/>
      <c r="D187" s="33"/>
      <c r="E187" s="33"/>
      <c r="F187" s="34"/>
      <c r="G187" s="34"/>
      <c r="H187" s="34"/>
      <c r="I187" s="34"/>
      <c r="J187" s="34"/>
      <c r="K187" s="34"/>
      <c r="L187" s="34"/>
      <c r="M187" s="34"/>
      <c r="N187" s="34"/>
      <c r="O187" s="121"/>
      <c r="P187" s="34"/>
      <c r="Q187" s="34"/>
      <c r="R187" s="34"/>
      <c r="S187" s="34"/>
      <c r="T187" s="121"/>
      <c r="U187" s="34"/>
      <c r="V187" s="34"/>
      <c r="W187" s="121"/>
      <c r="X187" s="121"/>
      <c r="Y187" s="34"/>
      <c r="Z187" s="34"/>
      <c r="AA187" s="34"/>
      <c r="AB187" s="121"/>
      <c r="AD187" s="34"/>
      <c r="AE187" s="121"/>
      <c r="AG187" s="34"/>
      <c r="AH187" s="121"/>
      <c r="AJ187" s="34"/>
      <c r="AK187" s="121"/>
      <c r="AM187" s="34"/>
      <c r="AN187" s="121"/>
      <c r="AP187" s="34"/>
      <c r="AQ187" s="121"/>
    </row>
    <row r="188" spans="3:43" x14ac:dyDescent="0.25">
      <c r="C188" s="33"/>
      <c r="D188" s="33"/>
      <c r="E188" s="33"/>
      <c r="F188" s="34"/>
      <c r="G188" s="34"/>
      <c r="H188" s="34"/>
      <c r="I188" s="34"/>
      <c r="J188" s="34"/>
      <c r="K188" s="34"/>
      <c r="L188" s="34"/>
      <c r="M188" s="34"/>
      <c r="N188" s="34"/>
      <c r="O188" s="121"/>
      <c r="P188" s="34"/>
      <c r="Q188" s="34"/>
      <c r="R188" s="34"/>
      <c r="S188" s="34"/>
      <c r="T188" s="121"/>
      <c r="U188" s="34"/>
      <c r="V188" s="34"/>
      <c r="W188" s="121"/>
      <c r="X188" s="121"/>
      <c r="Y188" s="34"/>
      <c r="Z188" s="34"/>
      <c r="AA188" s="34"/>
      <c r="AB188" s="121"/>
      <c r="AD188" s="34"/>
      <c r="AE188" s="121"/>
      <c r="AG188" s="34"/>
      <c r="AH188" s="121"/>
      <c r="AJ188" s="34"/>
      <c r="AK188" s="121"/>
      <c r="AM188" s="34"/>
      <c r="AN188" s="121"/>
      <c r="AP188" s="34"/>
      <c r="AQ188" s="121"/>
    </row>
    <row r="189" spans="3:43" x14ac:dyDescent="0.25">
      <c r="C189" s="33"/>
      <c r="D189" s="33"/>
      <c r="E189" s="33"/>
      <c r="F189" s="34"/>
      <c r="G189" s="34"/>
      <c r="H189" s="34"/>
      <c r="I189" s="34"/>
      <c r="J189" s="34"/>
      <c r="K189" s="34"/>
      <c r="L189" s="34"/>
      <c r="M189" s="34"/>
      <c r="N189" s="34"/>
      <c r="O189" s="121"/>
      <c r="P189" s="34"/>
      <c r="Q189" s="34"/>
      <c r="R189" s="34"/>
      <c r="S189" s="34"/>
      <c r="T189" s="121"/>
      <c r="U189" s="34"/>
      <c r="V189" s="34"/>
      <c r="W189" s="121"/>
      <c r="X189" s="121"/>
      <c r="Y189" s="34"/>
      <c r="Z189" s="34"/>
      <c r="AA189" s="34"/>
      <c r="AB189" s="121"/>
      <c r="AD189" s="34"/>
      <c r="AE189" s="121"/>
      <c r="AG189" s="34"/>
      <c r="AH189" s="121"/>
      <c r="AJ189" s="34"/>
      <c r="AK189" s="121"/>
      <c r="AM189" s="34"/>
      <c r="AN189" s="121"/>
      <c r="AP189" s="34"/>
      <c r="AQ189" s="121"/>
    </row>
    <row r="190" spans="3:43" x14ac:dyDescent="0.25">
      <c r="C190" s="33"/>
      <c r="D190" s="33"/>
      <c r="E190" s="33"/>
      <c r="F190" s="34"/>
      <c r="G190" s="34"/>
      <c r="H190" s="34"/>
      <c r="I190" s="34"/>
      <c r="J190" s="34"/>
      <c r="K190" s="34"/>
      <c r="L190" s="34"/>
      <c r="M190" s="34"/>
      <c r="N190" s="34"/>
      <c r="O190" s="121"/>
      <c r="P190" s="34"/>
      <c r="Q190" s="34"/>
      <c r="R190" s="34"/>
      <c r="S190" s="34"/>
      <c r="T190" s="121"/>
      <c r="U190" s="34"/>
      <c r="V190" s="34"/>
      <c r="W190" s="121"/>
      <c r="X190" s="121"/>
      <c r="Y190" s="34"/>
      <c r="Z190" s="34"/>
      <c r="AA190" s="34"/>
      <c r="AB190" s="121"/>
      <c r="AD190" s="34"/>
      <c r="AE190" s="121"/>
      <c r="AG190" s="34"/>
      <c r="AH190" s="121"/>
      <c r="AJ190" s="34"/>
      <c r="AK190" s="121"/>
      <c r="AM190" s="34"/>
      <c r="AN190" s="121"/>
      <c r="AP190" s="34"/>
      <c r="AQ190" s="121"/>
    </row>
    <row r="191" spans="3:43" x14ac:dyDescent="0.25">
      <c r="C191" s="33"/>
      <c r="D191" s="33"/>
      <c r="E191" s="33"/>
      <c r="F191" s="34"/>
      <c r="G191" s="34"/>
      <c r="H191" s="34"/>
      <c r="I191" s="34"/>
      <c r="J191" s="34"/>
      <c r="K191" s="34"/>
      <c r="L191" s="34"/>
      <c r="M191" s="34"/>
      <c r="N191" s="34"/>
      <c r="O191" s="121"/>
      <c r="P191" s="34"/>
      <c r="Q191" s="34"/>
      <c r="R191" s="34"/>
      <c r="S191" s="34"/>
      <c r="T191" s="121"/>
      <c r="U191" s="34"/>
      <c r="V191" s="34"/>
      <c r="W191" s="121"/>
      <c r="X191" s="121"/>
      <c r="Y191" s="34"/>
      <c r="Z191" s="34"/>
      <c r="AA191" s="34"/>
      <c r="AB191" s="121"/>
      <c r="AD191" s="34"/>
      <c r="AE191" s="121"/>
      <c r="AG191" s="34"/>
      <c r="AH191" s="121"/>
      <c r="AJ191" s="34"/>
      <c r="AK191" s="121"/>
      <c r="AM191" s="34"/>
      <c r="AN191" s="121"/>
      <c r="AP191" s="34"/>
      <c r="AQ191" s="121"/>
    </row>
    <row r="192" spans="3:43" x14ac:dyDescent="0.25">
      <c r="C192" s="33"/>
      <c r="D192" s="33"/>
      <c r="E192" s="33"/>
      <c r="F192" s="34"/>
      <c r="G192" s="34"/>
      <c r="H192" s="34"/>
      <c r="I192" s="34"/>
      <c r="J192" s="34"/>
      <c r="K192" s="34"/>
      <c r="L192" s="34"/>
      <c r="M192" s="34"/>
      <c r="N192" s="34"/>
      <c r="O192" s="121"/>
      <c r="P192" s="34"/>
      <c r="Q192" s="34"/>
      <c r="R192" s="34"/>
      <c r="S192" s="34"/>
      <c r="T192" s="121"/>
      <c r="U192" s="34"/>
      <c r="V192" s="34"/>
      <c r="W192" s="121"/>
      <c r="X192" s="121"/>
      <c r="Y192" s="34"/>
      <c r="Z192" s="34"/>
      <c r="AA192" s="34"/>
      <c r="AB192" s="121"/>
      <c r="AD192" s="34"/>
      <c r="AE192" s="121"/>
      <c r="AG192" s="34"/>
      <c r="AH192" s="121"/>
      <c r="AJ192" s="34"/>
      <c r="AK192" s="121"/>
      <c r="AM192" s="34"/>
      <c r="AN192" s="121"/>
      <c r="AP192" s="34"/>
      <c r="AQ192" s="121"/>
    </row>
    <row r="193" spans="3:43" x14ac:dyDescent="0.25">
      <c r="C193" s="33"/>
      <c r="D193" s="33"/>
      <c r="E193" s="33"/>
      <c r="F193" s="34"/>
      <c r="G193" s="34"/>
      <c r="H193" s="34"/>
      <c r="I193" s="34"/>
      <c r="J193" s="34"/>
      <c r="K193" s="34"/>
      <c r="L193" s="34"/>
      <c r="M193" s="34"/>
      <c r="N193" s="34"/>
      <c r="O193" s="121"/>
      <c r="P193" s="34"/>
      <c r="Q193" s="34"/>
      <c r="R193" s="34"/>
      <c r="S193" s="34"/>
      <c r="T193" s="121"/>
      <c r="U193" s="34"/>
      <c r="V193" s="34"/>
      <c r="W193" s="121"/>
      <c r="X193" s="121"/>
      <c r="Y193" s="34"/>
      <c r="Z193" s="34"/>
      <c r="AA193" s="34"/>
      <c r="AB193" s="121"/>
      <c r="AD193" s="34"/>
      <c r="AE193" s="121"/>
      <c r="AG193" s="34"/>
      <c r="AH193" s="121"/>
      <c r="AJ193" s="34"/>
      <c r="AK193" s="121"/>
      <c r="AM193" s="34"/>
      <c r="AN193" s="121"/>
      <c r="AP193" s="34"/>
      <c r="AQ193" s="121"/>
    </row>
    <row r="194" spans="3:43" x14ac:dyDescent="0.25">
      <c r="C194" s="33"/>
      <c r="D194" s="33"/>
      <c r="E194" s="33"/>
      <c r="F194" s="34"/>
      <c r="G194" s="34"/>
      <c r="H194" s="34"/>
      <c r="I194" s="34"/>
      <c r="J194" s="34"/>
      <c r="K194" s="34"/>
      <c r="L194" s="34"/>
      <c r="M194" s="34"/>
      <c r="N194" s="34"/>
      <c r="O194" s="121"/>
      <c r="P194" s="34"/>
      <c r="Q194" s="34"/>
      <c r="R194" s="34"/>
      <c r="S194" s="34"/>
      <c r="T194" s="121"/>
      <c r="U194" s="34"/>
      <c r="V194" s="34"/>
      <c r="W194" s="121"/>
      <c r="X194" s="121"/>
      <c r="Y194" s="34"/>
      <c r="Z194" s="34"/>
      <c r="AA194" s="34"/>
      <c r="AB194" s="121"/>
      <c r="AD194" s="34"/>
      <c r="AE194" s="121"/>
      <c r="AG194" s="34"/>
      <c r="AH194" s="121"/>
      <c r="AJ194" s="34"/>
      <c r="AK194" s="121"/>
      <c r="AM194" s="34"/>
      <c r="AN194" s="121"/>
      <c r="AP194" s="34"/>
      <c r="AQ194" s="121"/>
    </row>
    <row r="195" spans="3:43" x14ac:dyDescent="0.25">
      <c r="C195" s="33"/>
      <c r="D195" s="33"/>
      <c r="E195" s="33"/>
      <c r="F195" s="34"/>
      <c r="G195" s="34"/>
      <c r="H195" s="34"/>
      <c r="I195" s="34"/>
      <c r="J195" s="34"/>
      <c r="K195" s="34"/>
      <c r="L195" s="34"/>
      <c r="M195" s="34"/>
      <c r="N195" s="34"/>
      <c r="O195" s="121"/>
      <c r="P195" s="34"/>
      <c r="Q195" s="34"/>
      <c r="R195" s="34"/>
      <c r="S195" s="34"/>
      <c r="T195" s="121"/>
      <c r="U195" s="34"/>
      <c r="V195" s="34"/>
      <c r="W195" s="121"/>
      <c r="X195" s="121"/>
      <c r="Y195" s="34"/>
      <c r="Z195" s="34"/>
      <c r="AA195" s="34"/>
      <c r="AB195" s="121"/>
      <c r="AD195" s="34"/>
      <c r="AE195" s="121"/>
      <c r="AG195" s="34"/>
      <c r="AH195" s="121"/>
      <c r="AJ195" s="34"/>
      <c r="AK195" s="121"/>
      <c r="AM195" s="34"/>
      <c r="AN195" s="121"/>
      <c r="AP195" s="34"/>
      <c r="AQ195" s="121"/>
    </row>
    <row r="196" spans="3:43" x14ac:dyDescent="0.25">
      <c r="C196" s="33"/>
      <c r="D196" s="33"/>
      <c r="E196" s="33"/>
      <c r="F196" s="34"/>
      <c r="G196" s="34"/>
      <c r="H196" s="34"/>
      <c r="I196" s="34"/>
      <c r="J196" s="34"/>
      <c r="K196" s="34"/>
      <c r="L196" s="34"/>
      <c r="M196" s="34"/>
      <c r="N196" s="34"/>
      <c r="O196" s="121"/>
      <c r="P196" s="34"/>
      <c r="Q196" s="34"/>
      <c r="R196" s="34"/>
      <c r="S196" s="34"/>
      <c r="T196" s="121"/>
      <c r="U196" s="34"/>
      <c r="V196" s="34"/>
      <c r="W196" s="121"/>
      <c r="X196" s="121"/>
      <c r="Y196" s="34"/>
      <c r="Z196" s="34"/>
      <c r="AA196" s="34"/>
      <c r="AB196" s="121"/>
      <c r="AD196" s="34"/>
      <c r="AE196" s="121"/>
      <c r="AG196" s="34"/>
      <c r="AH196" s="121"/>
      <c r="AJ196" s="34"/>
      <c r="AK196" s="121"/>
      <c r="AM196" s="34"/>
      <c r="AN196" s="121"/>
      <c r="AP196" s="34"/>
      <c r="AQ196" s="121"/>
    </row>
    <row r="197" spans="3:43" x14ac:dyDescent="0.25">
      <c r="C197" s="33"/>
      <c r="D197" s="33"/>
      <c r="E197" s="33"/>
      <c r="F197" s="34"/>
      <c r="G197" s="34"/>
      <c r="H197" s="34"/>
      <c r="I197" s="34"/>
      <c r="J197" s="34"/>
      <c r="K197" s="34"/>
      <c r="L197" s="34"/>
      <c r="M197" s="34"/>
      <c r="N197" s="34"/>
      <c r="O197" s="121"/>
      <c r="P197" s="34"/>
      <c r="Q197" s="34"/>
      <c r="R197" s="34"/>
      <c r="S197" s="34"/>
      <c r="T197" s="121"/>
      <c r="U197" s="34"/>
      <c r="V197" s="34"/>
      <c r="W197" s="121"/>
      <c r="X197" s="121"/>
      <c r="Y197" s="34"/>
      <c r="Z197" s="34"/>
      <c r="AA197" s="34"/>
      <c r="AB197" s="121"/>
      <c r="AD197" s="34"/>
      <c r="AE197" s="121"/>
      <c r="AG197" s="34"/>
      <c r="AH197" s="121"/>
      <c r="AJ197" s="34"/>
      <c r="AK197" s="121"/>
      <c r="AM197" s="34"/>
      <c r="AN197" s="121"/>
      <c r="AP197" s="34"/>
      <c r="AQ197" s="121"/>
    </row>
    <row r="198" spans="3:43" x14ac:dyDescent="0.25">
      <c r="C198" s="33"/>
      <c r="D198" s="33"/>
      <c r="E198" s="33"/>
      <c r="F198" s="34"/>
      <c r="G198" s="34"/>
      <c r="H198" s="34"/>
      <c r="I198" s="34"/>
      <c r="J198" s="34"/>
      <c r="K198" s="34"/>
      <c r="L198" s="34"/>
      <c r="M198" s="34"/>
      <c r="N198" s="34"/>
      <c r="O198" s="121"/>
      <c r="P198" s="34"/>
      <c r="Q198" s="34"/>
      <c r="R198" s="34"/>
      <c r="S198" s="34"/>
      <c r="T198" s="121"/>
      <c r="U198" s="34"/>
      <c r="V198" s="34"/>
      <c r="W198" s="121"/>
      <c r="X198" s="121"/>
      <c r="Y198" s="34"/>
      <c r="Z198" s="34"/>
      <c r="AA198" s="34"/>
      <c r="AB198" s="121"/>
      <c r="AD198" s="34"/>
      <c r="AE198" s="121"/>
      <c r="AG198" s="34"/>
      <c r="AH198" s="121"/>
      <c r="AJ198" s="34"/>
      <c r="AK198" s="121"/>
      <c r="AM198" s="34"/>
      <c r="AN198" s="121"/>
      <c r="AP198" s="34"/>
      <c r="AQ198" s="121"/>
    </row>
    <row r="199" spans="3:43" x14ac:dyDescent="0.25">
      <c r="C199" s="33"/>
      <c r="D199" s="33"/>
      <c r="E199" s="33"/>
      <c r="F199" s="34"/>
      <c r="G199" s="34"/>
      <c r="H199" s="34"/>
      <c r="I199" s="34"/>
      <c r="J199" s="34"/>
      <c r="K199" s="34"/>
      <c r="L199" s="34"/>
      <c r="M199" s="34"/>
      <c r="N199" s="34"/>
      <c r="O199" s="121"/>
      <c r="P199" s="34"/>
      <c r="Q199" s="34"/>
      <c r="R199" s="34"/>
      <c r="S199" s="34"/>
      <c r="T199" s="121"/>
      <c r="U199" s="34"/>
      <c r="V199" s="34"/>
      <c r="W199" s="121"/>
      <c r="X199" s="121"/>
      <c r="Y199" s="34"/>
      <c r="Z199" s="34"/>
      <c r="AA199" s="34"/>
      <c r="AB199" s="121"/>
      <c r="AD199" s="34"/>
      <c r="AE199" s="121"/>
      <c r="AG199" s="34"/>
      <c r="AH199" s="121"/>
      <c r="AJ199" s="34"/>
      <c r="AK199" s="121"/>
      <c r="AM199" s="34"/>
      <c r="AN199" s="121"/>
      <c r="AP199" s="34"/>
      <c r="AQ199" s="121"/>
    </row>
    <row r="200" spans="3:43" x14ac:dyDescent="0.25">
      <c r="C200" s="33"/>
      <c r="D200" s="33"/>
      <c r="E200" s="33"/>
      <c r="F200" s="34"/>
      <c r="G200" s="34"/>
      <c r="H200" s="34"/>
      <c r="I200" s="34"/>
      <c r="J200" s="34"/>
      <c r="K200" s="34"/>
      <c r="L200" s="34"/>
      <c r="M200" s="34"/>
      <c r="N200" s="34"/>
      <c r="O200" s="121"/>
      <c r="P200" s="34"/>
      <c r="Q200" s="34"/>
      <c r="R200" s="34"/>
      <c r="S200" s="34"/>
      <c r="T200" s="121"/>
      <c r="U200" s="34"/>
      <c r="V200" s="34"/>
      <c r="W200" s="121"/>
      <c r="X200" s="121"/>
      <c r="Y200" s="34"/>
      <c r="Z200" s="34"/>
      <c r="AA200" s="34"/>
      <c r="AB200" s="121"/>
      <c r="AD200" s="34"/>
      <c r="AE200" s="121"/>
      <c r="AG200" s="34"/>
      <c r="AH200" s="121"/>
      <c r="AJ200" s="34"/>
      <c r="AK200" s="121"/>
      <c r="AM200" s="34"/>
      <c r="AN200" s="121"/>
      <c r="AP200" s="34"/>
      <c r="AQ200" s="121"/>
    </row>
    <row r="201" spans="3:43" x14ac:dyDescent="0.25">
      <c r="C201" s="33"/>
      <c r="D201" s="33"/>
      <c r="E201" s="33"/>
      <c r="F201" s="34"/>
      <c r="G201" s="34"/>
      <c r="H201" s="34"/>
      <c r="I201" s="34"/>
      <c r="J201" s="34"/>
      <c r="K201" s="34"/>
      <c r="L201" s="34"/>
      <c r="M201" s="34"/>
      <c r="N201" s="34"/>
      <c r="O201" s="121"/>
      <c r="P201" s="34"/>
      <c r="Q201" s="34"/>
      <c r="R201" s="34"/>
      <c r="S201" s="34"/>
      <c r="T201" s="121"/>
      <c r="U201" s="34"/>
      <c r="V201" s="34"/>
      <c r="W201" s="121"/>
      <c r="X201" s="121"/>
      <c r="Y201" s="34"/>
      <c r="Z201" s="34"/>
      <c r="AA201" s="34"/>
      <c r="AB201" s="121"/>
      <c r="AD201" s="34"/>
      <c r="AE201" s="121"/>
      <c r="AG201" s="34"/>
      <c r="AH201" s="121"/>
      <c r="AJ201" s="34"/>
      <c r="AK201" s="121"/>
      <c r="AM201" s="34"/>
      <c r="AN201" s="121"/>
      <c r="AP201" s="34"/>
      <c r="AQ201" s="121"/>
    </row>
    <row r="202" spans="3:43" x14ac:dyDescent="0.25">
      <c r="C202" s="33"/>
      <c r="D202" s="33"/>
      <c r="E202" s="33"/>
      <c r="F202" s="34"/>
      <c r="G202" s="34"/>
      <c r="H202" s="34"/>
      <c r="I202" s="34"/>
      <c r="J202" s="34"/>
      <c r="K202" s="34"/>
      <c r="L202" s="34"/>
      <c r="M202" s="34"/>
      <c r="N202" s="34"/>
      <c r="O202" s="121"/>
      <c r="P202" s="34"/>
      <c r="Q202" s="34"/>
      <c r="R202" s="34"/>
      <c r="S202" s="34"/>
      <c r="T202" s="121"/>
      <c r="U202" s="34"/>
      <c r="V202" s="34"/>
      <c r="W202" s="121"/>
      <c r="X202" s="121"/>
      <c r="Y202" s="34"/>
      <c r="Z202" s="34"/>
      <c r="AA202" s="34"/>
      <c r="AB202" s="121"/>
      <c r="AD202" s="34"/>
      <c r="AE202" s="121"/>
      <c r="AG202" s="34"/>
      <c r="AH202" s="121"/>
      <c r="AJ202" s="34"/>
      <c r="AK202" s="121"/>
      <c r="AM202" s="34"/>
      <c r="AN202" s="121"/>
      <c r="AP202" s="34"/>
      <c r="AQ202" s="121"/>
    </row>
    <row r="203" spans="3:43" x14ac:dyDescent="0.25">
      <c r="C203" s="33"/>
      <c r="D203" s="33"/>
      <c r="E203" s="33"/>
      <c r="F203" s="34"/>
      <c r="G203" s="34"/>
      <c r="H203" s="34"/>
      <c r="I203" s="34"/>
      <c r="J203" s="34"/>
      <c r="K203" s="34"/>
      <c r="L203" s="34"/>
      <c r="M203" s="34"/>
      <c r="N203" s="34"/>
      <c r="O203" s="121"/>
      <c r="P203" s="34"/>
      <c r="Q203" s="34"/>
      <c r="R203" s="34"/>
      <c r="S203" s="34"/>
      <c r="T203" s="121"/>
      <c r="U203" s="34"/>
      <c r="V203" s="34"/>
      <c r="W203" s="121"/>
      <c r="X203" s="121"/>
      <c r="Y203" s="34"/>
      <c r="Z203" s="34"/>
      <c r="AA203" s="34"/>
      <c r="AB203" s="121"/>
      <c r="AD203" s="34"/>
      <c r="AE203" s="121"/>
      <c r="AG203" s="34"/>
      <c r="AH203" s="121"/>
      <c r="AJ203" s="34"/>
      <c r="AK203" s="121"/>
      <c r="AM203" s="34"/>
      <c r="AN203" s="121"/>
      <c r="AP203" s="34"/>
      <c r="AQ203" s="121"/>
    </row>
    <row r="204" spans="3:43" x14ac:dyDescent="0.25">
      <c r="C204" s="33"/>
      <c r="D204" s="33"/>
      <c r="E204" s="33"/>
      <c r="F204" s="34"/>
      <c r="G204" s="34"/>
      <c r="H204" s="34"/>
      <c r="I204" s="34"/>
      <c r="J204" s="34"/>
      <c r="K204" s="34"/>
      <c r="L204" s="34"/>
      <c r="M204" s="34"/>
      <c r="N204" s="34"/>
      <c r="O204" s="121"/>
      <c r="P204" s="34"/>
      <c r="Q204" s="34"/>
      <c r="R204" s="34"/>
      <c r="S204" s="34"/>
      <c r="T204" s="121"/>
      <c r="U204" s="34"/>
      <c r="V204" s="34"/>
      <c r="W204" s="121"/>
      <c r="X204" s="121"/>
      <c r="Y204" s="34"/>
      <c r="Z204" s="34"/>
      <c r="AA204" s="34"/>
      <c r="AB204" s="121"/>
      <c r="AD204" s="34"/>
      <c r="AE204" s="121"/>
      <c r="AG204" s="34"/>
      <c r="AH204" s="121"/>
      <c r="AJ204" s="34"/>
      <c r="AK204" s="121"/>
      <c r="AM204" s="34"/>
      <c r="AN204" s="121"/>
      <c r="AP204" s="34"/>
      <c r="AQ204" s="121"/>
    </row>
    <row r="205" spans="3:43" x14ac:dyDescent="0.25">
      <c r="C205" s="33"/>
      <c r="D205" s="33"/>
      <c r="E205" s="33"/>
      <c r="F205" s="34"/>
      <c r="G205" s="34"/>
      <c r="H205" s="34"/>
      <c r="I205" s="34"/>
      <c r="J205" s="34"/>
      <c r="K205" s="34"/>
      <c r="L205" s="34"/>
      <c r="M205" s="34"/>
      <c r="N205" s="34"/>
      <c r="O205" s="121"/>
      <c r="P205" s="34"/>
      <c r="Q205" s="34"/>
      <c r="R205" s="34"/>
      <c r="S205" s="34"/>
      <c r="T205" s="121"/>
      <c r="U205" s="34"/>
      <c r="V205" s="34"/>
      <c r="W205" s="121"/>
      <c r="X205" s="121"/>
      <c r="Y205" s="34"/>
      <c r="Z205" s="34"/>
      <c r="AA205" s="34"/>
      <c r="AB205" s="121"/>
      <c r="AD205" s="34"/>
      <c r="AE205" s="121"/>
      <c r="AG205" s="34"/>
      <c r="AH205" s="121"/>
      <c r="AJ205" s="34"/>
      <c r="AK205" s="121"/>
      <c r="AM205" s="34"/>
      <c r="AN205" s="121"/>
      <c r="AP205" s="34"/>
      <c r="AQ205" s="121"/>
    </row>
    <row r="206" spans="3:43" x14ac:dyDescent="0.25">
      <c r="C206" s="33"/>
      <c r="D206" s="33"/>
      <c r="E206" s="33"/>
      <c r="F206" s="34"/>
      <c r="G206" s="34"/>
      <c r="H206" s="34"/>
      <c r="I206" s="34"/>
      <c r="J206" s="34"/>
      <c r="K206" s="34"/>
      <c r="L206" s="34"/>
      <c r="M206" s="34"/>
      <c r="N206" s="34"/>
      <c r="O206" s="121"/>
      <c r="P206" s="34"/>
      <c r="Q206" s="34"/>
      <c r="R206" s="34"/>
      <c r="S206" s="34"/>
      <c r="T206" s="121"/>
      <c r="U206" s="34"/>
      <c r="V206" s="34"/>
      <c r="W206" s="121"/>
      <c r="X206" s="121"/>
      <c r="Y206" s="34"/>
      <c r="Z206" s="34"/>
      <c r="AA206" s="34"/>
      <c r="AB206" s="121"/>
      <c r="AD206" s="34"/>
      <c r="AE206" s="121"/>
      <c r="AG206" s="34"/>
      <c r="AH206" s="121"/>
      <c r="AJ206" s="34"/>
      <c r="AK206" s="121"/>
      <c r="AM206" s="34"/>
      <c r="AN206" s="121"/>
      <c r="AP206" s="34"/>
      <c r="AQ206" s="121"/>
    </row>
    <row r="207" spans="3:43" x14ac:dyDescent="0.25">
      <c r="C207" s="33"/>
      <c r="D207" s="33"/>
      <c r="E207" s="33"/>
      <c r="F207" s="34"/>
      <c r="G207" s="34"/>
      <c r="H207" s="34"/>
      <c r="I207" s="34"/>
      <c r="J207" s="34"/>
      <c r="K207" s="34"/>
      <c r="L207" s="34"/>
      <c r="M207" s="34"/>
      <c r="N207" s="34"/>
      <c r="O207" s="121"/>
      <c r="P207" s="34"/>
      <c r="Q207" s="34"/>
      <c r="R207" s="34"/>
      <c r="S207" s="34"/>
      <c r="T207" s="121"/>
      <c r="U207" s="34"/>
      <c r="V207" s="34"/>
      <c r="W207" s="121"/>
      <c r="X207" s="121"/>
      <c r="Y207" s="34"/>
      <c r="Z207" s="34"/>
      <c r="AA207" s="34"/>
      <c r="AB207" s="121"/>
      <c r="AD207" s="34"/>
      <c r="AE207" s="121"/>
      <c r="AG207" s="34"/>
      <c r="AH207" s="121"/>
      <c r="AJ207" s="34"/>
      <c r="AK207" s="121"/>
      <c r="AM207" s="34"/>
      <c r="AN207" s="121"/>
      <c r="AP207" s="34"/>
      <c r="AQ207" s="121"/>
    </row>
    <row r="208" spans="3:43" x14ac:dyDescent="0.25">
      <c r="C208" s="33"/>
      <c r="D208" s="33"/>
      <c r="E208" s="33"/>
      <c r="F208" s="34"/>
      <c r="G208" s="34"/>
      <c r="H208" s="34"/>
      <c r="I208" s="34"/>
      <c r="J208" s="34"/>
      <c r="K208" s="34"/>
      <c r="L208" s="34"/>
      <c r="M208" s="34"/>
      <c r="N208" s="34"/>
      <c r="O208" s="121"/>
      <c r="P208" s="34"/>
      <c r="Q208" s="34"/>
      <c r="R208" s="34"/>
      <c r="S208" s="34"/>
      <c r="T208" s="121"/>
      <c r="U208" s="34"/>
      <c r="V208" s="34"/>
      <c r="W208" s="121"/>
      <c r="X208" s="121"/>
      <c r="Y208" s="34"/>
      <c r="Z208" s="34"/>
      <c r="AA208" s="34"/>
      <c r="AB208" s="121"/>
      <c r="AD208" s="34"/>
      <c r="AE208" s="121"/>
      <c r="AG208" s="34"/>
      <c r="AH208" s="121"/>
      <c r="AJ208" s="34"/>
      <c r="AK208" s="121"/>
      <c r="AM208" s="34"/>
      <c r="AN208" s="121"/>
      <c r="AP208" s="34"/>
      <c r="AQ208" s="121"/>
    </row>
    <row r="209" spans="3:43" x14ac:dyDescent="0.25">
      <c r="C209" s="33"/>
      <c r="D209" s="33"/>
      <c r="E209" s="33"/>
      <c r="F209" s="34"/>
      <c r="G209" s="34"/>
      <c r="H209" s="34"/>
      <c r="I209" s="34"/>
      <c r="J209" s="34"/>
      <c r="K209" s="34"/>
      <c r="L209" s="34"/>
      <c r="M209" s="34"/>
      <c r="N209" s="34"/>
      <c r="O209" s="121"/>
      <c r="P209" s="34"/>
      <c r="Q209" s="34"/>
      <c r="R209" s="34"/>
      <c r="S209" s="34"/>
      <c r="T209" s="121"/>
      <c r="U209" s="34"/>
      <c r="V209" s="34"/>
      <c r="W209" s="121"/>
      <c r="X209" s="121"/>
      <c r="Y209" s="34"/>
      <c r="Z209" s="34"/>
      <c r="AA209" s="34"/>
      <c r="AB209" s="121"/>
      <c r="AD209" s="34"/>
      <c r="AE209" s="121"/>
      <c r="AG209" s="34"/>
      <c r="AH209" s="121"/>
      <c r="AJ209" s="34"/>
      <c r="AK209" s="121"/>
      <c r="AM209" s="34"/>
      <c r="AN209" s="121"/>
      <c r="AP209" s="34"/>
      <c r="AQ209" s="121"/>
    </row>
    <row r="210" spans="3:43" x14ac:dyDescent="0.25">
      <c r="C210" s="33"/>
      <c r="D210" s="33"/>
      <c r="E210" s="33"/>
      <c r="F210" s="34"/>
      <c r="G210" s="34"/>
      <c r="H210" s="34"/>
      <c r="I210" s="34"/>
      <c r="J210" s="34"/>
      <c r="K210" s="34"/>
      <c r="L210" s="34"/>
      <c r="M210" s="34"/>
      <c r="N210" s="34"/>
      <c r="O210" s="121"/>
      <c r="P210" s="34"/>
      <c r="Q210" s="34"/>
      <c r="R210" s="34"/>
      <c r="S210" s="34"/>
      <c r="T210" s="121"/>
      <c r="U210" s="34"/>
      <c r="V210" s="34"/>
      <c r="W210" s="121"/>
      <c r="X210" s="121"/>
      <c r="Y210" s="34"/>
      <c r="Z210" s="34"/>
      <c r="AA210" s="34"/>
      <c r="AB210" s="121"/>
      <c r="AD210" s="34"/>
      <c r="AE210" s="121"/>
      <c r="AG210" s="34"/>
      <c r="AH210" s="121"/>
      <c r="AJ210" s="34"/>
      <c r="AK210" s="121"/>
      <c r="AM210" s="34"/>
      <c r="AN210" s="121"/>
      <c r="AP210" s="34"/>
      <c r="AQ210" s="121"/>
    </row>
    <row r="211" spans="3:43" x14ac:dyDescent="0.25">
      <c r="C211" s="33"/>
      <c r="D211" s="33"/>
      <c r="E211" s="33"/>
      <c r="F211" s="34"/>
      <c r="G211" s="34"/>
      <c r="H211" s="34"/>
      <c r="I211" s="34"/>
      <c r="J211" s="34"/>
      <c r="K211" s="34"/>
      <c r="L211" s="34"/>
      <c r="M211" s="34"/>
      <c r="N211" s="34"/>
      <c r="O211" s="121"/>
      <c r="P211" s="34"/>
      <c r="Q211" s="34"/>
      <c r="R211" s="34"/>
      <c r="S211" s="34"/>
      <c r="T211" s="121"/>
      <c r="U211" s="34"/>
      <c r="V211" s="34"/>
      <c r="W211" s="121"/>
      <c r="X211" s="121"/>
      <c r="Y211" s="34"/>
      <c r="Z211" s="34"/>
      <c r="AA211" s="34"/>
      <c r="AB211" s="121"/>
      <c r="AD211" s="34"/>
      <c r="AE211" s="121"/>
      <c r="AG211" s="34"/>
      <c r="AH211" s="121"/>
      <c r="AJ211" s="34"/>
      <c r="AK211" s="121"/>
      <c r="AM211" s="34"/>
      <c r="AN211" s="121"/>
      <c r="AP211" s="34"/>
      <c r="AQ211" s="121"/>
    </row>
    <row r="212" spans="3:43" x14ac:dyDescent="0.25">
      <c r="C212" s="33"/>
      <c r="D212" s="33"/>
      <c r="E212" s="33"/>
      <c r="F212" s="34"/>
      <c r="G212" s="34"/>
      <c r="H212" s="34"/>
      <c r="I212" s="34"/>
      <c r="J212" s="34"/>
      <c r="K212" s="34"/>
      <c r="L212" s="34"/>
      <c r="M212" s="34"/>
      <c r="N212" s="34"/>
      <c r="O212" s="121"/>
      <c r="P212" s="34"/>
      <c r="Q212" s="34"/>
      <c r="R212" s="34"/>
      <c r="S212" s="34"/>
      <c r="T212" s="121"/>
      <c r="U212" s="34"/>
      <c r="V212" s="34"/>
      <c r="W212" s="121"/>
      <c r="X212" s="121"/>
      <c r="Y212" s="34"/>
      <c r="Z212" s="34"/>
      <c r="AA212" s="34"/>
      <c r="AB212" s="121"/>
      <c r="AD212" s="34"/>
      <c r="AE212" s="121"/>
      <c r="AG212" s="34"/>
      <c r="AH212" s="121"/>
      <c r="AJ212" s="34"/>
      <c r="AK212" s="121"/>
      <c r="AM212" s="34"/>
      <c r="AN212" s="121"/>
      <c r="AP212" s="34"/>
      <c r="AQ212" s="121"/>
    </row>
    <row r="213" spans="3:43" x14ac:dyDescent="0.25">
      <c r="C213" s="33"/>
      <c r="D213" s="33"/>
      <c r="E213" s="33"/>
      <c r="F213" s="34"/>
      <c r="G213" s="34"/>
      <c r="H213" s="34"/>
      <c r="I213" s="34"/>
      <c r="J213" s="34"/>
      <c r="K213" s="34"/>
      <c r="L213" s="34"/>
      <c r="M213" s="34"/>
      <c r="N213" s="34"/>
      <c r="O213" s="121"/>
      <c r="P213" s="34"/>
      <c r="Q213" s="34"/>
      <c r="R213" s="34"/>
      <c r="S213" s="34"/>
      <c r="T213" s="121"/>
      <c r="U213" s="34"/>
      <c r="V213" s="34"/>
      <c r="W213" s="121"/>
      <c r="X213" s="121"/>
      <c r="Y213" s="34"/>
      <c r="Z213" s="34"/>
      <c r="AA213" s="34"/>
      <c r="AB213" s="121"/>
      <c r="AD213" s="34"/>
      <c r="AE213" s="121"/>
      <c r="AG213" s="34"/>
      <c r="AH213" s="121"/>
      <c r="AJ213" s="34"/>
      <c r="AK213" s="121"/>
      <c r="AM213" s="34"/>
      <c r="AN213" s="121"/>
      <c r="AP213" s="34"/>
      <c r="AQ213" s="121"/>
    </row>
    <row r="214" spans="3:43" x14ac:dyDescent="0.25">
      <c r="C214" s="33"/>
      <c r="D214" s="33"/>
      <c r="E214" s="33"/>
      <c r="F214" s="34"/>
      <c r="G214" s="34"/>
      <c r="H214" s="34"/>
      <c r="I214" s="34"/>
      <c r="J214" s="34"/>
      <c r="K214" s="34"/>
      <c r="L214" s="34"/>
      <c r="M214" s="34"/>
      <c r="N214" s="34"/>
      <c r="O214" s="121"/>
      <c r="P214" s="34"/>
      <c r="Q214" s="34"/>
      <c r="R214" s="34"/>
      <c r="S214" s="34"/>
      <c r="T214" s="121"/>
      <c r="U214" s="34"/>
      <c r="V214" s="34"/>
      <c r="W214" s="121"/>
      <c r="X214" s="121"/>
      <c r="Y214" s="34"/>
      <c r="Z214" s="34"/>
      <c r="AA214" s="34"/>
      <c r="AB214" s="121"/>
      <c r="AD214" s="34"/>
      <c r="AE214" s="121"/>
      <c r="AG214" s="34"/>
      <c r="AH214" s="121"/>
      <c r="AJ214" s="34"/>
      <c r="AK214" s="121"/>
      <c r="AM214" s="34"/>
      <c r="AN214" s="121"/>
      <c r="AP214" s="34"/>
      <c r="AQ214" s="121"/>
    </row>
    <row r="215" spans="3:43" x14ac:dyDescent="0.25">
      <c r="C215" s="33"/>
      <c r="D215" s="33"/>
      <c r="E215" s="33"/>
      <c r="F215" s="34"/>
      <c r="G215" s="34"/>
      <c r="H215" s="34"/>
      <c r="I215" s="34"/>
      <c r="J215" s="34"/>
      <c r="K215" s="34"/>
      <c r="L215" s="34"/>
      <c r="M215" s="34"/>
      <c r="N215" s="34"/>
      <c r="O215" s="121"/>
      <c r="P215" s="34"/>
      <c r="Q215" s="34"/>
      <c r="R215" s="34"/>
      <c r="S215" s="34"/>
      <c r="T215" s="121"/>
      <c r="U215" s="34"/>
      <c r="V215" s="34"/>
      <c r="W215" s="121"/>
      <c r="X215" s="121"/>
      <c r="Y215" s="34"/>
      <c r="Z215" s="34"/>
      <c r="AA215" s="34"/>
      <c r="AB215" s="121"/>
      <c r="AD215" s="34"/>
      <c r="AE215" s="121"/>
      <c r="AG215" s="34"/>
      <c r="AH215" s="121"/>
      <c r="AJ215" s="34"/>
      <c r="AK215" s="121"/>
      <c r="AM215" s="34"/>
      <c r="AN215" s="121"/>
      <c r="AP215" s="34"/>
      <c r="AQ215" s="121"/>
    </row>
    <row r="216" spans="3:43" x14ac:dyDescent="0.25">
      <c r="C216" s="33"/>
      <c r="D216" s="33"/>
      <c r="E216" s="33"/>
      <c r="F216" s="34"/>
      <c r="G216" s="34"/>
      <c r="H216" s="34"/>
      <c r="I216" s="34"/>
      <c r="J216" s="34"/>
      <c r="K216" s="34"/>
      <c r="L216" s="34"/>
      <c r="M216" s="34"/>
      <c r="N216" s="34"/>
      <c r="O216" s="121"/>
      <c r="P216" s="34"/>
      <c r="Q216" s="34"/>
      <c r="R216" s="34"/>
      <c r="S216" s="34"/>
      <c r="T216" s="121"/>
      <c r="U216" s="34"/>
      <c r="V216" s="34"/>
      <c r="W216" s="121"/>
      <c r="X216" s="121"/>
      <c r="Y216" s="34"/>
      <c r="Z216" s="34"/>
      <c r="AA216" s="34"/>
      <c r="AB216" s="121"/>
      <c r="AD216" s="34"/>
      <c r="AE216" s="121"/>
      <c r="AG216" s="34"/>
      <c r="AH216" s="121"/>
      <c r="AJ216" s="34"/>
      <c r="AK216" s="121"/>
      <c r="AM216" s="34"/>
      <c r="AN216" s="121"/>
      <c r="AP216" s="34"/>
      <c r="AQ216" s="121"/>
    </row>
    <row r="217" spans="3:43" x14ac:dyDescent="0.25">
      <c r="C217" s="33"/>
      <c r="D217" s="33"/>
      <c r="E217" s="33"/>
      <c r="F217" s="34"/>
      <c r="G217" s="34"/>
      <c r="H217" s="34"/>
      <c r="I217" s="34"/>
      <c r="J217" s="34"/>
      <c r="K217" s="34"/>
      <c r="L217" s="34"/>
      <c r="M217" s="34"/>
      <c r="N217" s="34"/>
      <c r="O217" s="121"/>
      <c r="P217" s="34"/>
      <c r="Q217" s="34"/>
      <c r="R217" s="34"/>
      <c r="S217" s="34"/>
      <c r="T217" s="121"/>
      <c r="U217" s="34"/>
      <c r="V217" s="34"/>
      <c r="W217" s="121"/>
      <c r="X217" s="121"/>
      <c r="Y217" s="34"/>
      <c r="Z217" s="34"/>
      <c r="AA217" s="34"/>
      <c r="AB217" s="121"/>
      <c r="AD217" s="34"/>
      <c r="AE217" s="121"/>
      <c r="AG217" s="34"/>
      <c r="AH217" s="121"/>
      <c r="AJ217" s="34"/>
      <c r="AK217" s="121"/>
      <c r="AM217" s="34"/>
      <c r="AN217" s="121"/>
      <c r="AP217" s="34"/>
      <c r="AQ217" s="121"/>
    </row>
    <row r="218" spans="3:43" x14ac:dyDescent="0.25">
      <c r="C218" s="33"/>
      <c r="D218" s="33"/>
      <c r="E218" s="33"/>
      <c r="F218" s="34"/>
      <c r="G218" s="34"/>
      <c r="H218" s="34"/>
      <c r="I218" s="34"/>
      <c r="J218" s="34"/>
      <c r="K218" s="34"/>
      <c r="L218" s="34"/>
      <c r="M218" s="34"/>
      <c r="N218" s="34"/>
      <c r="O218" s="121"/>
      <c r="P218" s="34"/>
      <c r="Q218" s="34"/>
      <c r="R218" s="34"/>
      <c r="S218" s="34"/>
      <c r="T218" s="121"/>
      <c r="U218" s="34"/>
      <c r="V218" s="34"/>
      <c r="W218" s="121"/>
      <c r="X218" s="121"/>
      <c r="Y218" s="34"/>
      <c r="Z218" s="34"/>
      <c r="AA218" s="34"/>
      <c r="AB218" s="121"/>
      <c r="AD218" s="34"/>
      <c r="AE218" s="121"/>
      <c r="AG218" s="34"/>
      <c r="AH218" s="121"/>
      <c r="AJ218" s="34"/>
      <c r="AK218" s="121"/>
      <c r="AM218" s="34"/>
      <c r="AN218" s="121"/>
      <c r="AP218" s="34"/>
      <c r="AQ218" s="121"/>
    </row>
    <row r="219" spans="3:43" x14ac:dyDescent="0.25">
      <c r="C219" s="33"/>
      <c r="D219" s="33"/>
      <c r="E219" s="33"/>
      <c r="F219" s="34"/>
      <c r="G219" s="34"/>
      <c r="H219" s="34"/>
      <c r="I219" s="34"/>
      <c r="J219" s="34"/>
      <c r="K219" s="34"/>
      <c r="L219" s="34"/>
      <c r="M219" s="34"/>
      <c r="N219" s="34"/>
      <c r="O219" s="121"/>
      <c r="P219" s="34"/>
      <c r="Q219" s="34"/>
      <c r="R219" s="34"/>
      <c r="S219" s="34"/>
      <c r="T219" s="121"/>
      <c r="U219" s="34"/>
      <c r="V219" s="34"/>
      <c r="W219" s="121"/>
      <c r="X219" s="121"/>
      <c r="Y219" s="34"/>
      <c r="Z219" s="34"/>
      <c r="AA219" s="34"/>
      <c r="AB219" s="121"/>
      <c r="AD219" s="34"/>
      <c r="AE219" s="121"/>
      <c r="AG219" s="34"/>
      <c r="AH219" s="121"/>
      <c r="AJ219" s="34"/>
      <c r="AK219" s="121"/>
      <c r="AM219" s="34"/>
      <c r="AN219" s="121"/>
      <c r="AP219" s="34"/>
      <c r="AQ219" s="121"/>
    </row>
    <row r="220" spans="3:43" x14ac:dyDescent="0.25">
      <c r="C220" s="33"/>
      <c r="D220" s="33"/>
      <c r="E220" s="33"/>
      <c r="F220" s="34"/>
      <c r="G220" s="34"/>
      <c r="H220" s="34"/>
      <c r="I220" s="34"/>
      <c r="J220" s="34"/>
      <c r="K220" s="34"/>
      <c r="L220" s="34"/>
      <c r="M220" s="34"/>
      <c r="N220" s="34"/>
      <c r="O220" s="121"/>
      <c r="P220" s="34"/>
      <c r="Q220" s="34"/>
      <c r="R220" s="34"/>
      <c r="S220" s="34"/>
      <c r="T220" s="121"/>
      <c r="U220" s="34"/>
      <c r="V220" s="34"/>
      <c r="W220" s="121"/>
      <c r="X220" s="121"/>
      <c r="Y220" s="34"/>
      <c r="Z220" s="34"/>
      <c r="AA220" s="34"/>
      <c r="AB220" s="121"/>
      <c r="AD220" s="34"/>
      <c r="AE220" s="121"/>
      <c r="AG220" s="34"/>
      <c r="AH220" s="121"/>
      <c r="AJ220" s="34"/>
      <c r="AK220" s="121"/>
      <c r="AM220" s="34"/>
      <c r="AN220" s="121"/>
      <c r="AP220" s="34"/>
      <c r="AQ220" s="121"/>
    </row>
    <row r="221" spans="3:43" x14ac:dyDescent="0.25">
      <c r="C221" s="33"/>
      <c r="D221" s="33"/>
      <c r="E221" s="33"/>
      <c r="F221" s="34"/>
      <c r="G221" s="34"/>
      <c r="H221" s="34"/>
      <c r="I221" s="34"/>
      <c r="J221" s="34"/>
      <c r="K221" s="34"/>
      <c r="L221" s="34"/>
      <c r="M221" s="34"/>
      <c r="N221" s="34"/>
      <c r="O221" s="121"/>
      <c r="P221" s="34"/>
      <c r="Q221" s="34"/>
      <c r="R221" s="34"/>
      <c r="S221" s="34"/>
      <c r="T221" s="121"/>
      <c r="U221" s="34"/>
      <c r="V221" s="34"/>
      <c r="W221" s="121"/>
      <c r="X221" s="121"/>
      <c r="Y221" s="34"/>
      <c r="Z221" s="34"/>
      <c r="AA221" s="34"/>
      <c r="AB221" s="121"/>
      <c r="AD221" s="34"/>
      <c r="AE221" s="121"/>
      <c r="AG221" s="34"/>
      <c r="AH221" s="121"/>
      <c r="AJ221" s="34"/>
      <c r="AK221" s="121"/>
      <c r="AM221" s="34"/>
      <c r="AN221" s="121"/>
      <c r="AP221" s="34"/>
      <c r="AQ221" s="121"/>
    </row>
    <row r="222" spans="3:43" x14ac:dyDescent="0.25">
      <c r="C222" s="33"/>
      <c r="D222" s="33"/>
      <c r="E222" s="33"/>
      <c r="F222" s="34"/>
      <c r="G222" s="34"/>
      <c r="H222" s="34"/>
      <c r="I222" s="34"/>
      <c r="J222" s="34"/>
      <c r="K222" s="34"/>
      <c r="L222" s="34"/>
      <c r="M222" s="34"/>
      <c r="N222" s="34"/>
      <c r="O222" s="121"/>
      <c r="P222" s="34"/>
      <c r="Q222" s="34"/>
      <c r="R222" s="34"/>
      <c r="S222" s="34"/>
      <c r="T222" s="121"/>
      <c r="U222" s="34"/>
      <c r="V222" s="34"/>
      <c r="W222" s="121"/>
      <c r="X222" s="121"/>
      <c r="Y222" s="34"/>
      <c r="Z222" s="34"/>
      <c r="AA222" s="34"/>
      <c r="AB222" s="121"/>
      <c r="AD222" s="34"/>
      <c r="AE222" s="121"/>
      <c r="AG222" s="34"/>
      <c r="AH222" s="121"/>
      <c r="AJ222" s="34"/>
      <c r="AK222" s="121"/>
      <c r="AM222" s="34"/>
      <c r="AN222" s="121"/>
      <c r="AP222" s="34"/>
      <c r="AQ222" s="121"/>
    </row>
    <row r="223" spans="3:43" x14ac:dyDescent="0.25">
      <c r="C223" s="33"/>
      <c r="D223" s="33"/>
      <c r="E223" s="33"/>
      <c r="F223" s="34"/>
      <c r="G223" s="34"/>
      <c r="H223" s="34"/>
      <c r="I223" s="34"/>
      <c r="J223" s="34"/>
      <c r="K223" s="34"/>
      <c r="L223" s="34"/>
      <c r="M223" s="34"/>
      <c r="N223" s="34"/>
      <c r="O223" s="121"/>
      <c r="P223" s="34"/>
      <c r="Q223" s="34"/>
      <c r="R223" s="34"/>
      <c r="S223" s="34"/>
      <c r="T223" s="121"/>
      <c r="U223" s="34"/>
      <c r="V223" s="34"/>
      <c r="W223" s="121"/>
      <c r="X223" s="121"/>
      <c r="Y223" s="34"/>
      <c r="Z223" s="34"/>
      <c r="AA223" s="34"/>
      <c r="AB223" s="121"/>
      <c r="AD223" s="34"/>
      <c r="AE223" s="121"/>
      <c r="AG223" s="34"/>
      <c r="AH223" s="121"/>
      <c r="AJ223" s="34"/>
      <c r="AK223" s="121"/>
      <c r="AM223" s="34"/>
      <c r="AN223" s="121"/>
      <c r="AP223" s="34"/>
      <c r="AQ223" s="121"/>
    </row>
    <row r="224" spans="3:43" x14ac:dyDescent="0.25">
      <c r="C224" s="33"/>
      <c r="D224" s="33"/>
      <c r="E224" s="33"/>
      <c r="F224" s="34"/>
      <c r="G224" s="34"/>
      <c r="H224" s="34"/>
      <c r="I224" s="34"/>
      <c r="J224" s="34"/>
      <c r="K224" s="34"/>
      <c r="L224" s="34"/>
      <c r="M224" s="34"/>
      <c r="N224" s="34"/>
      <c r="O224" s="121"/>
      <c r="P224" s="34"/>
      <c r="Q224" s="34"/>
      <c r="R224" s="34"/>
      <c r="S224" s="34"/>
      <c r="T224" s="121"/>
      <c r="U224" s="34"/>
      <c r="V224" s="34"/>
      <c r="W224" s="121"/>
      <c r="X224" s="121"/>
      <c r="Y224" s="34"/>
      <c r="Z224" s="34"/>
      <c r="AA224" s="34"/>
      <c r="AB224" s="121"/>
      <c r="AD224" s="34"/>
      <c r="AE224" s="121"/>
      <c r="AG224" s="34"/>
      <c r="AH224" s="121"/>
      <c r="AJ224" s="34"/>
      <c r="AK224" s="121"/>
      <c r="AM224" s="34"/>
      <c r="AN224" s="121"/>
      <c r="AP224" s="34"/>
      <c r="AQ224" s="121"/>
    </row>
    <row r="225" spans="3:43" x14ac:dyDescent="0.25">
      <c r="C225" s="33"/>
      <c r="D225" s="33"/>
      <c r="E225" s="33"/>
      <c r="F225" s="34"/>
      <c r="G225" s="34"/>
      <c r="H225" s="34"/>
      <c r="I225" s="34"/>
      <c r="J225" s="34"/>
      <c r="K225" s="34"/>
      <c r="L225" s="34"/>
      <c r="M225" s="34"/>
      <c r="N225" s="34"/>
      <c r="O225" s="121"/>
      <c r="P225" s="34"/>
      <c r="Q225" s="34"/>
      <c r="R225" s="34"/>
      <c r="S225" s="34"/>
      <c r="T225" s="121"/>
      <c r="U225" s="34"/>
      <c r="V225" s="34"/>
      <c r="W225" s="121"/>
      <c r="X225" s="121"/>
      <c r="Y225" s="34"/>
      <c r="Z225" s="34"/>
      <c r="AA225" s="34"/>
      <c r="AB225" s="121"/>
      <c r="AD225" s="34"/>
      <c r="AE225" s="121"/>
      <c r="AG225" s="34"/>
      <c r="AH225" s="121"/>
      <c r="AJ225" s="34"/>
      <c r="AK225" s="121"/>
      <c r="AM225" s="34"/>
      <c r="AN225" s="121"/>
      <c r="AP225" s="34"/>
      <c r="AQ225" s="121"/>
    </row>
    <row r="226" spans="3:43" x14ac:dyDescent="0.25">
      <c r="C226" s="33"/>
      <c r="D226" s="33"/>
      <c r="E226" s="33"/>
      <c r="F226" s="34"/>
      <c r="G226" s="34"/>
      <c r="H226" s="34"/>
      <c r="I226" s="34"/>
      <c r="J226" s="34"/>
      <c r="K226" s="34"/>
      <c r="L226" s="34"/>
      <c r="M226" s="34"/>
      <c r="N226" s="34"/>
      <c r="O226" s="121"/>
      <c r="P226" s="34"/>
      <c r="Q226" s="34"/>
      <c r="R226" s="34"/>
      <c r="S226" s="34"/>
      <c r="T226" s="121"/>
      <c r="U226" s="34"/>
      <c r="V226" s="34"/>
      <c r="W226" s="121"/>
      <c r="X226" s="121"/>
      <c r="Y226" s="34"/>
      <c r="Z226" s="34"/>
      <c r="AA226" s="34"/>
      <c r="AB226" s="121"/>
      <c r="AD226" s="34"/>
      <c r="AE226" s="121"/>
      <c r="AG226" s="34"/>
      <c r="AH226" s="121"/>
      <c r="AJ226" s="34"/>
      <c r="AK226" s="121"/>
      <c r="AM226" s="34"/>
      <c r="AN226" s="121"/>
      <c r="AP226" s="34"/>
      <c r="AQ226" s="121"/>
    </row>
    <row r="227" spans="3:43" x14ac:dyDescent="0.25">
      <c r="C227" s="33"/>
      <c r="D227" s="33"/>
      <c r="E227" s="33"/>
      <c r="F227" s="34"/>
      <c r="G227" s="34"/>
      <c r="H227" s="34"/>
      <c r="I227" s="34"/>
      <c r="J227" s="34"/>
      <c r="K227" s="34"/>
      <c r="L227" s="34"/>
      <c r="M227" s="34"/>
      <c r="N227" s="34"/>
      <c r="O227" s="121"/>
      <c r="P227" s="34"/>
      <c r="Q227" s="34"/>
      <c r="R227" s="34"/>
      <c r="S227" s="34"/>
      <c r="T227" s="121"/>
      <c r="U227" s="34"/>
      <c r="V227" s="34"/>
      <c r="W227" s="121"/>
      <c r="X227" s="121"/>
      <c r="Y227" s="34"/>
      <c r="Z227" s="34"/>
      <c r="AA227" s="34"/>
      <c r="AB227" s="121"/>
      <c r="AD227" s="34"/>
      <c r="AE227" s="121"/>
      <c r="AG227" s="34"/>
      <c r="AH227" s="121"/>
      <c r="AJ227" s="34"/>
      <c r="AK227" s="121"/>
      <c r="AM227" s="34"/>
      <c r="AN227" s="121"/>
      <c r="AP227" s="34"/>
      <c r="AQ227" s="121"/>
    </row>
    <row r="228" spans="3:43" x14ac:dyDescent="0.25">
      <c r="C228" s="33"/>
      <c r="D228" s="33"/>
      <c r="E228" s="33"/>
      <c r="F228" s="34"/>
      <c r="G228" s="34"/>
      <c r="H228" s="34"/>
      <c r="I228" s="34"/>
      <c r="J228" s="34"/>
      <c r="K228" s="34"/>
      <c r="L228" s="34"/>
      <c r="M228" s="34"/>
      <c r="N228" s="34"/>
      <c r="O228" s="121"/>
      <c r="P228" s="34"/>
      <c r="Q228" s="34"/>
      <c r="R228" s="34"/>
      <c r="S228" s="34"/>
      <c r="T228" s="121"/>
      <c r="U228" s="34"/>
      <c r="V228" s="34"/>
      <c r="W228" s="121"/>
      <c r="X228" s="121"/>
      <c r="Y228" s="34"/>
      <c r="Z228" s="34"/>
      <c r="AA228" s="34"/>
      <c r="AB228" s="121"/>
      <c r="AD228" s="34"/>
      <c r="AE228" s="121"/>
      <c r="AG228" s="34"/>
      <c r="AH228" s="121"/>
      <c r="AJ228" s="34"/>
      <c r="AK228" s="121"/>
      <c r="AM228" s="34"/>
      <c r="AN228" s="121"/>
      <c r="AP228" s="34"/>
      <c r="AQ228" s="121"/>
    </row>
    <row r="229" spans="3:43" x14ac:dyDescent="0.25">
      <c r="C229" s="33"/>
      <c r="D229" s="33"/>
      <c r="E229" s="33"/>
      <c r="F229" s="34"/>
      <c r="G229" s="34"/>
      <c r="H229" s="34"/>
      <c r="I229" s="34"/>
      <c r="J229" s="34"/>
      <c r="K229" s="34"/>
      <c r="L229" s="34"/>
      <c r="M229" s="34"/>
      <c r="N229" s="34"/>
      <c r="O229" s="121"/>
      <c r="P229" s="34"/>
      <c r="Q229" s="34"/>
      <c r="R229" s="34"/>
      <c r="S229" s="34"/>
      <c r="T229" s="121"/>
      <c r="U229" s="34"/>
      <c r="V229" s="34"/>
      <c r="W229" s="121"/>
      <c r="X229" s="121"/>
      <c r="Y229" s="34"/>
      <c r="Z229" s="34"/>
      <c r="AA229" s="34"/>
      <c r="AB229" s="121"/>
      <c r="AD229" s="34"/>
      <c r="AE229" s="121"/>
      <c r="AG229" s="34"/>
      <c r="AH229" s="121"/>
      <c r="AJ229" s="34"/>
      <c r="AK229" s="121"/>
      <c r="AM229" s="34"/>
      <c r="AN229" s="121"/>
      <c r="AP229" s="34"/>
      <c r="AQ229" s="121"/>
    </row>
    <row r="230" spans="3:43" x14ac:dyDescent="0.25">
      <c r="C230" s="33"/>
      <c r="D230" s="33"/>
      <c r="E230" s="33"/>
      <c r="F230" s="34"/>
      <c r="G230" s="34"/>
      <c r="H230" s="34"/>
      <c r="I230" s="34"/>
      <c r="J230" s="34"/>
      <c r="K230" s="34"/>
      <c r="L230" s="34"/>
      <c r="M230" s="34"/>
      <c r="N230" s="34"/>
      <c r="O230" s="121"/>
      <c r="P230" s="34"/>
      <c r="Q230" s="34"/>
      <c r="R230" s="34"/>
      <c r="S230" s="34"/>
      <c r="T230" s="121"/>
      <c r="U230" s="34"/>
      <c r="V230" s="34"/>
      <c r="W230" s="121"/>
      <c r="X230" s="121"/>
      <c r="Y230" s="34"/>
      <c r="Z230" s="34"/>
      <c r="AA230" s="34"/>
      <c r="AB230" s="121"/>
      <c r="AD230" s="34"/>
      <c r="AE230" s="121"/>
      <c r="AG230" s="34"/>
      <c r="AH230" s="121"/>
      <c r="AJ230" s="34"/>
      <c r="AK230" s="121"/>
      <c r="AM230" s="34"/>
      <c r="AN230" s="121"/>
      <c r="AP230" s="34"/>
      <c r="AQ230" s="121"/>
    </row>
    <row r="231" spans="3:43" x14ac:dyDescent="0.25">
      <c r="C231" s="33"/>
      <c r="D231" s="33"/>
      <c r="E231" s="33"/>
      <c r="F231" s="34"/>
      <c r="G231" s="34"/>
      <c r="H231" s="34"/>
      <c r="I231" s="34"/>
      <c r="J231" s="34"/>
      <c r="K231" s="34"/>
      <c r="L231" s="34"/>
      <c r="M231" s="34"/>
      <c r="N231" s="34"/>
      <c r="O231" s="121"/>
      <c r="P231" s="34"/>
      <c r="Q231" s="34"/>
      <c r="R231" s="34"/>
      <c r="S231" s="34"/>
      <c r="T231" s="121"/>
      <c r="U231" s="34"/>
      <c r="V231" s="34"/>
      <c r="W231" s="121"/>
      <c r="X231" s="121"/>
      <c r="Y231" s="34"/>
      <c r="Z231" s="34"/>
      <c r="AA231" s="34"/>
      <c r="AB231" s="121"/>
      <c r="AD231" s="34"/>
      <c r="AE231" s="121"/>
      <c r="AG231" s="34"/>
      <c r="AH231" s="121"/>
      <c r="AJ231" s="34"/>
      <c r="AK231" s="121"/>
      <c r="AM231" s="34"/>
      <c r="AN231" s="121"/>
      <c r="AP231" s="34"/>
      <c r="AQ231" s="121"/>
    </row>
    <row r="232" spans="3:43" x14ac:dyDescent="0.25">
      <c r="C232" s="33"/>
      <c r="D232" s="33"/>
      <c r="E232" s="33"/>
      <c r="F232" s="34"/>
      <c r="G232" s="34"/>
      <c r="H232" s="34"/>
      <c r="I232" s="34"/>
      <c r="J232" s="34"/>
      <c r="K232" s="34"/>
      <c r="L232" s="34"/>
      <c r="M232" s="34"/>
      <c r="N232" s="34"/>
      <c r="O232" s="121"/>
      <c r="P232" s="34"/>
      <c r="Q232" s="34"/>
      <c r="R232" s="34"/>
      <c r="S232" s="34"/>
      <c r="T232" s="121"/>
      <c r="U232" s="34"/>
      <c r="V232" s="34"/>
      <c r="W232" s="121"/>
      <c r="X232" s="121"/>
      <c r="Y232" s="34"/>
      <c r="Z232" s="34"/>
      <c r="AA232" s="34"/>
      <c r="AB232" s="121"/>
      <c r="AD232" s="34"/>
      <c r="AE232" s="121"/>
      <c r="AG232" s="34"/>
      <c r="AH232" s="121"/>
      <c r="AJ232" s="34"/>
      <c r="AK232" s="121"/>
      <c r="AM232" s="34"/>
      <c r="AN232" s="121"/>
      <c r="AP232" s="34"/>
      <c r="AQ232" s="121"/>
    </row>
    <row r="233" spans="3:43" x14ac:dyDescent="0.25">
      <c r="C233" s="33"/>
      <c r="D233" s="33"/>
      <c r="E233" s="33"/>
      <c r="F233" s="34"/>
      <c r="G233" s="34"/>
      <c r="H233" s="34"/>
      <c r="I233" s="34"/>
      <c r="J233" s="34"/>
      <c r="K233" s="34"/>
      <c r="L233" s="34"/>
      <c r="M233" s="34"/>
      <c r="N233" s="34"/>
      <c r="O233" s="121"/>
      <c r="P233" s="34"/>
      <c r="Q233" s="34"/>
      <c r="R233" s="34"/>
      <c r="S233" s="34"/>
      <c r="T233" s="121"/>
      <c r="U233" s="34"/>
      <c r="V233" s="34"/>
      <c r="W233" s="121"/>
      <c r="X233" s="121"/>
      <c r="Y233" s="34"/>
      <c r="Z233" s="34"/>
      <c r="AA233" s="34"/>
      <c r="AB233" s="121"/>
      <c r="AD233" s="34"/>
      <c r="AE233" s="121"/>
      <c r="AG233" s="34"/>
      <c r="AH233" s="121"/>
      <c r="AJ233" s="34"/>
      <c r="AK233" s="121"/>
      <c r="AM233" s="34"/>
      <c r="AN233" s="121"/>
      <c r="AP233" s="34"/>
      <c r="AQ233" s="121"/>
    </row>
    <row r="234" spans="3:43" x14ac:dyDescent="0.25">
      <c r="C234" s="33"/>
      <c r="D234" s="33"/>
      <c r="E234" s="33"/>
      <c r="F234" s="34"/>
      <c r="G234" s="34"/>
      <c r="H234" s="34"/>
      <c r="I234" s="34"/>
      <c r="J234" s="34"/>
      <c r="K234" s="34"/>
      <c r="L234" s="34"/>
      <c r="M234" s="34"/>
      <c r="N234" s="34"/>
      <c r="O234" s="121"/>
      <c r="P234" s="34"/>
      <c r="Q234" s="34"/>
      <c r="R234" s="34"/>
      <c r="S234" s="34"/>
      <c r="T234" s="121"/>
      <c r="U234" s="34"/>
      <c r="V234" s="34"/>
      <c r="W234" s="121"/>
      <c r="X234" s="121"/>
      <c r="Y234" s="34"/>
      <c r="Z234" s="34"/>
      <c r="AA234" s="34"/>
      <c r="AB234" s="121"/>
      <c r="AD234" s="34"/>
      <c r="AE234" s="121"/>
      <c r="AG234" s="34"/>
      <c r="AH234" s="121"/>
      <c r="AJ234" s="34"/>
      <c r="AK234" s="121"/>
      <c r="AM234" s="34"/>
      <c r="AN234" s="121"/>
      <c r="AP234" s="34"/>
      <c r="AQ234" s="121"/>
    </row>
    <row r="235" spans="3:43" x14ac:dyDescent="0.25">
      <c r="C235" s="33"/>
      <c r="D235" s="33"/>
      <c r="E235" s="33"/>
      <c r="F235" s="34"/>
      <c r="G235" s="34"/>
      <c r="H235" s="34"/>
      <c r="I235" s="34"/>
      <c r="J235" s="34"/>
      <c r="K235" s="34"/>
      <c r="L235" s="34"/>
      <c r="M235" s="34"/>
      <c r="N235" s="34"/>
      <c r="O235" s="121"/>
      <c r="P235" s="34"/>
      <c r="Q235" s="34"/>
      <c r="R235" s="34"/>
      <c r="S235" s="34"/>
      <c r="T235" s="121"/>
      <c r="U235" s="34"/>
      <c r="V235" s="34"/>
      <c r="W235" s="121"/>
      <c r="X235" s="121"/>
      <c r="Y235" s="34"/>
      <c r="Z235" s="34"/>
      <c r="AA235" s="34"/>
      <c r="AB235" s="121"/>
      <c r="AD235" s="34"/>
      <c r="AE235" s="121"/>
      <c r="AG235" s="34"/>
      <c r="AH235" s="121"/>
      <c r="AJ235" s="34"/>
      <c r="AK235" s="121"/>
      <c r="AM235" s="34"/>
      <c r="AN235" s="121"/>
      <c r="AP235" s="34"/>
      <c r="AQ235" s="121"/>
    </row>
    <row r="236" spans="3:43" x14ac:dyDescent="0.25">
      <c r="C236" s="33"/>
      <c r="D236" s="33"/>
      <c r="E236" s="33"/>
      <c r="F236" s="34"/>
      <c r="G236" s="34"/>
      <c r="H236" s="34"/>
      <c r="I236" s="34"/>
      <c r="J236" s="34"/>
      <c r="K236" s="34"/>
      <c r="L236" s="34"/>
      <c r="M236" s="34"/>
      <c r="N236" s="34"/>
      <c r="O236" s="121"/>
      <c r="P236" s="34"/>
      <c r="Q236" s="34"/>
      <c r="R236" s="34"/>
      <c r="S236" s="34"/>
      <c r="T236" s="121"/>
      <c r="U236" s="34"/>
      <c r="V236" s="34"/>
      <c r="W236" s="121"/>
      <c r="X236" s="121"/>
      <c r="Y236" s="34"/>
      <c r="Z236" s="34"/>
      <c r="AA236" s="34"/>
      <c r="AB236" s="121"/>
      <c r="AD236" s="34"/>
      <c r="AE236" s="121"/>
      <c r="AG236" s="34"/>
      <c r="AH236" s="121"/>
      <c r="AJ236" s="34"/>
      <c r="AK236" s="121"/>
      <c r="AM236" s="34"/>
      <c r="AN236" s="121"/>
      <c r="AP236" s="34"/>
      <c r="AQ236" s="121"/>
    </row>
    <row r="237" spans="3:43" x14ac:dyDescent="0.25">
      <c r="C237" s="33"/>
      <c r="D237" s="33"/>
      <c r="E237" s="33"/>
      <c r="F237" s="34"/>
      <c r="G237" s="34"/>
      <c r="H237" s="34"/>
      <c r="I237" s="34"/>
      <c r="J237" s="34"/>
      <c r="K237" s="34"/>
      <c r="L237" s="34"/>
      <c r="M237" s="34"/>
      <c r="N237" s="34"/>
      <c r="O237" s="121"/>
      <c r="P237" s="34"/>
      <c r="Q237" s="34"/>
      <c r="R237" s="34"/>
      <c r="S237" s="34"/>
      <c r="T237" s="121"/>
      <c r="U237" s="34"/>
      <c r="V237" s="34"/>
      <c r="W237" s="121"/>
      <c r="X237" s="121"/>
      <c r="Y237" s="34"/>
      <c r="Z237" s="34"/>
      <c r="AA237" s="34"/>
      <c r="AB237" s="121"/>
      <c r="AD237" s="34"/>
      <c r="AE237" s="121"/>
      <c r="AG237" s="34"/>
      <c r="AH237" s="121"/>
      <c r="AJ237" s="34"/>
      <c r="AK237" s="121"/>
      <c r="AM237" s="34"/>
      <c r="AN237" s="121"/>
      <c r="AP237" s="34"/>
      <c r="AQ237" s="121"/>
    </row>
    <row r="238" spans="3:43" x14ac:dyDescent="0.25">
      <c r="C238" s="33"/>
      <c r="D238" s="33"/>
      <c r="E238" s="33"/>
      <c r="F238" s="34"/>
      <c r="G238" s="34"/>
      <c r="H238" s="34"/>
      <c r="I238" s="34"/>
      <c r="J238" s="34"/>
      <c r="K238" s="34"/>
      <c r="L238" s="34"/>
      <c r="M238" s="34"/>
      <c r="N238" s="34"/>
      <c r="O238" s="121"/>
      <c r="P238" s="34"/>
      <c r="Q238" s="34"/>
      <c r="R238" s="34"/>
      <c r="S238" s="34"/>
      <c r="T238" s="121"/>
      <c r="U238" s="34"/>
      <c r="V238" s="34"/>
      <c r="W238" s="121"/>
      <c r="X238" s="121"/>
      <c r="Y238" s="34"/>
      <c r="Z238" s="34"/>
      <c r="AA238" s="34"/>
      <c r="AB238" s="121"/>
      <c r="AD238" s="34"/>
      <c r="AE238" s="121"/>
      <c r="AG238" s="34"/>
      <c r="AH238" s="121"/>
      <c r="AJ238" s="34"/>
      <c r="AK238" s="121"/>
      <c r="AM238" s="34"/>
      <c r="AN238" s="121"/>
      <c r="AP238" s="34"/>
      <c r="AQ238" s="121"/>
    </row>
    <row r="239" spans="3:43" x14ac:dyDescent="0.25">
      <c r="C239" s="33"/>
      <c r="D239" s="33"/>
      <c r="E239" s="33"/>
      <c r="F239" s="34"/>
      <c r="G239" s="34"/>
      <c r="H239" s="34"/>
      <c r="I239" s="34"/>
      <c r="J239" s="34"/>
      <c r="K239" s="34"/>
      <c r="L239" s="34"/>
      <c r="M239" s="34"/>
      <c r="N239" s="34"/>
      <c r="O239" s="121"/>
      <c r="P239" s="34"/>
      <c r="Q239" s="34"/>
      <c r="R239" s="34"/>
      <c r="S239" s="34"/>
      <c r="T239" s="121"/>
      <c r="U239" s="34"/>
      <c r="V239" s="34"/>
      <c r="W239" s="121"/>
      <c r="X239" s="121"/>
      <c r="Y239" s="34"/>
      <c r="Z239" s="34"/>
      <c r="AA239" s="34"/>
      <c r="AB239" s="121"/>
      <c r="AD239" s="34"/>
      <c r="AE239" s="121"/>
      <c r="AG239" s="34"/>
      <c r="AH239" s="121"/>
      <c r="AJ239" s="34"/>
      <c r="AK239" s="121"/>
      <c r="AM239" s="34"/>
      <c r="AN239" s="121"/>
      <c r="AP239" s="34"/>
      <c r="AQ239" s="121"/>
    </row>
    <row r="240" spans="3:43" x14ac:dyDescent="0.25">
      <c r="C240" s="33"/>
      <c r="D240" s="33"/>
      <c r="E240" s="33"/>
      <c r="F240" s="34"/>
      <c r="G240" s="34"/>
      <c r="H240" s="34"/>
      <c r="I240" s="34"/>
      <c r="J240" s="34"/>
      <c r="K240" s="34"/>
      <c r="L240" s="34"/>
      <c r="M240" s="34"/>
      <c r="N240" s="34"/>
      <c r="O240" s="121"/>
      <c r="P240" s="34"/>
      <c r="Q240" s="34"/>
      <c r="R240" s="34"/>
      <c r="S240" s="34"/>
      <c r="T240" s="121"/>
      <c r="U240" s="34"/>
      <c r="V240" s="34"/>
      <c r="W240" s="121"/>
      <c r="X240" s="121"/>
      <c r="Y240" s="34"/>
      <c r="Z240" s="34"/>
      <c r="AA240" s="34"/>
      <c r="AB240" s="121"/>
      <c r="AD240" s="34"/>
      <c r="AE240" s="121"/>
      <c r="AG240" s="34"/>
      <c r="AH240" s="121"/>
      <c r="AJ240" s="34"/>
      <c r="AK240" s="121"/>
      <c r="AM240" s="34"/>
      <c r="AN240" s="121"/>
      <c r="AP240" s="34"/>
      <c r="AQ240" s="121"/>
    </row>
    <row r="241" spans="3:43" x14ac:dyDescent="0.25">
      <c r="C241" s="33"/>
      <c r="D241" s="33"/>
      <c r="E241" s="33"/>
      <c r="F241" s="34"/>
      <c r="G241" s="34"/>
      <c r="H241" s="34"/>
      <c r="I241" s="34"/>
      <c r="J241" s="34"/>
      <c r="K241" s="34"/>
      <c r="L241" s="34"/>
      <c r="M241" s="34"/>
      <c r="N241" s="34"/>
      <c r="O241" s="121"/>
      <c r="P241" s="34"/>
      <c r="Q241" s="34"/>
      <c r="R241" s="34"/>
      <c r="S241" s="34"/>
      <c r="T241" s="121"/>
      <c r="U241" s="34"/>
      <c r="V241" s="34"/>
      <c r="W241" s="121"/>
      <c r="X241" s="121"/>
      <c r="Y241" s="34"/>
      <c r="Z241" s="34"/>
      <c r="AA241" s="34"/>
      <c r="AB241" s="121"/>
      <c r="AD241" s="34"/>
      <c r="AE241" s="121"/>
      <c r="AG241" s="34"/>
      <c r="AH241" s="121"/>
      <c r="AJ241" s="34"/>
      <c r="AK241" s="121"/>
      <c r="AM241" s="34"/>
      <c r="AN241" s="121"/>
      <c r="AP241" s="34"/>
      <c r="AQ241" s="121"/>
    </row>
    <row r="242" spans="3:43" x14ac:dyDescent="0.25">
      <c r="C242" s="33"/>
      <c r="D242" s="33"/>
      <c r="E242" s="33"/>
      <c r="F242" s="34"/>
      <c r="G242" s="34"/>
      <c r="H242" s="34"/>
      <c r="I242" s="34"/>
      <c r="J242" s="34"/>
      <c r="K242" s="34"/>
      <c r="L242" s="34"/>
      <c r="M242" s="34"/>
      <c r="N242" s="34"/>
      <c r="O242" s="121"/>
      <c r="P242" s="34"/>
      <c r="Q242" s="34"/>
      <c r="R242" s="34"/>
      <c r="S242" s="34"/>
      <c r="T242" s="121"/>
      <c r="U242" s="34"/>
      <c r="V242" s="34"/>
      <c r="W242" s="121"/>
      <c r="X242" s="121"/>
      <c r="Y242" s="34"/>
      <c r="Z242" s="34"/>
      <c r="AA242" s="34"/>
      <c r="AB242" s="121"/>
      <c r="AD242" s="34"/>
      <c r="AE242" s="121"/>
      <c r="AG242" s="34"/>
      <c r="AH242" s="121"/>
      <c r="AJ242" s="34"/>
      <c r="AK242" s="121"/>
      <c r="AM242" s="34"/>
      <c r="AN242" s="121"/>
      <c r="AP242" s="34"/>
      <c r="AQ242" s="121"/>
    </row>
    <row r="243" spans="3:43" x14ac:dyDescent="0.25">
      <c r="C243" s="33"/>
      <c r="D243" s="33"/>
      <c r="E243" s="33"/>
      <c r="F243" s="34"/>
      <c r="G243" s="34"/>
      <c r="H243" s="34"/>
      <c r="I243" s="34"/>
      <c r="J243" s="34"/>
      <c r="K243" s="34"/>
      <c r="L243" s="34"/>
      <c r="M243" s="34"/>
      <c r="N243" s="34"/>
      <c r="O243" s="121"/>
      <c r="P243" s="34"/>
      <c r="Q243" s="34"/>
      <c r="R243" s="34"/>
      <c r="S243" s="34"/>
      <c r="T243" s="121"/>
      <c r="U243" s="34"/>
      <c r="V243" s="34"/>
      <c r="W243" s="121"/>
      <c r="X243" s="121"/>
      <c r="Y243" s="34"/>
      <c r="Z243" s="34"/>
      <c r="AA243" s="34"/>
      <c r="AB243" s="121"/>
      <c r="AD243" s="34"/>
      <c r="AE243" s="121"/>
      <c r="AG243" s="34"/>
      <c r="AH243" s="121"/>
      <c r="AJ243" s="34"/>
      <c r="AK243" s="121"/>
      <c r="AM243" s="34"/>
      <c r="AN243" s="121"/>
      <c r="AP243" s="34"/>
      <c r="AQ243" s="121"/>
    </row>
    <row r="244" spans="3:43" x14ac:dyDescent="0.25">
      <c r="C244" s="33"/>
      <c r="D244" s="33"/>
      <c r="E244" s="33"/>
      <c r="F244" s="34"/>
      <c r="G244" s="34"/>
      <c r="H244" s="34"/>
      <c r="I244" s="34"/>
      <c r="J244" s="34"/>
      <c r="K244" s="34"/>
      <c r="L244" s="34"/>
      <c r="M244" s="34"/>
      <c r="N244" s="34"/>
      <c r="O244" s="121"/>
      <c r="P244" s="34"/>
      <c r="Q244" s="34"/>
      <c r="R244" s="34"/>
      <c r="S244" s="34"/>
      <c r="T244" s="121"/>
      <c r="U244" s="34"/>
      <c r="V244" s="34"/>
      <c r="W244" s="121"/>
      <c r="X244" s="121"/>
      <c r="Y244" s="34"/>
      <c r="Z244" s="34"/>
      <c r="AA244" s="34"/>
      <c r="AB244" s="121"/>
      <c r="AD244" s="34"/>
      <c r="AE244" s="121"/>
      <c r="AG244" s="34"/>
      <c r="AH244" s="121"/>
      <c r="AJ244" s="34"/>
      <c r="AK244" s="121"/>
      <c r="AM244" s="34"/>
      <c r="AN244" s="121"/>
      <c r="AP244" s="34"/>
      <c r="AQ244" s="121"/>
    </row>
    <row r="245" spans="3:43" x14ac:dyDescent="0.25">
      <c r="C245" s="33"/>
      <c r="D245" s="33"/>
      <c r="E245" s="33"/>
      <c r="F245" s="34"/>
      <c r="G245" s="34"/>
      <c r="H245" s="34"/>
      <c r="I245" s="34"/>
      <c r="J245" s="34"/>
      <c r="K245" s="34"/>
      <c r="L245" s="34"/>
      <c r="M245" s="34"/>
      <c r="N245" s="34"/>
      <c r="O245" s="121"/>
      <c r="P245" s="34"/>
      <c r="Q245" s="34"/>
      <c r="R245" s="34"/>
      <c r="S245" s="34"/>
      <c r="T245" s="121"/>
      <c r="U245" s="34"/>
      <c r="V245" s="34"/>
      <c r="W245" s="121"/>
      <c r="X245" s="121"/>
      <c r="Y245" s="34"/>
      <c r="Z245" s="34"/>
      <c r="AA245" s="34"/>
      <c r="AB245" s="121"/>
      <c r="AD245" s="34"/>
      <c r="AE245" s="121"/>
      <c r="AG245" s="34"/>
      <c r="AH245" s="121"/>
      <c r="AJ245" s="34"/>
      <c r="AK245" s="121"/>
      <c r="AM245" s="34"/>
      <c r="AN245" s="121"/>
      <c r="AP245" s="34"/>
      <c r="AQ245" s="121"/>
    </row>
    <row r="246" spans="3:43" x14ac:dyDescent="0.25">
      <c r="C246" s="33"/>
      <c r="D246" s="33"/>
      <c r="E246" s="33"/>
      <c r="F246" s="34"/>
      <c r="G246" s="34"/>
      <c r="H246" s="34"/>
      <c r="I246" s="34"/>
      <c r="J246" s="34"/>
      <c r="K246" s="34"/>
      <c r="L246" s="34"/>
      <c r="M246" s="34"/>
      <c r="N246" s="34"/>
      <c r="O246" s="121"/>
      <c r="P246" s="34"/>
      <c r="Q246" s="34"/>
      <c r="R246" s="34"/>
      <c r="S246" s="34"/>
      <c r="T246" s="121"/>
      <c r="U246" s="34"/>
      <c r="V246" s="34"/>
      <c r="W246" s="121"/>
      <c r="X246" s="121"/>
      <c r="Y246" s="34"/>
      <c r="Z246" s="34"/>
      <c r="AA246" s="34"/>
      <c r="AB246" s="121"/>
      <c r="AD246" s="34"/>
      <c r="AE246" s="121"/>
      <c r="AG246" s="34"/>
      <c r="AH246" s="121"/>
      <c r="AJ246" s="34"/>
      <c r="AK246" s="121"/>
      <c r="AM246" s="34"/>
      <c r="AN246" s="121"/>
      <c r="AP246" s="34"/>
      <c r="AQ246" s="121"/>
    </row>
  </sheetData>
  <mergeCells count="11">
    <mergeCell ref="D40:J40"/>
    <mergeCell ref="R40:Z40"/>
    <mergeCell ref="AL40:AT40"/>
    <mergeCell ref="C2:AU2"/>
    <mergeCell ref="B4:C4"/>
    <mergeCell ref="D37:J37"/>
    <mergeCell ref="R37:Z37"/>
    <mergeCell ref="AL37:AT37"/>
    <mergeCell ref="D39:J39"/>
    <mergeCell ref="R39:Z39"/>
    <mergeCell ref="AL39:AT39"/>
  </mergeCells>
  <printOptions horizontalCentered="1"/>
  <pageMargins left="0" right="7.874015748031496E-2" top="0.78740157480314965" bottom="0.19685039370078741" header="0.55118110236220474" footer="0"/>
  <pageSetup paperSize="9" scale="85" orientation="landscape" r:id="rId1"/>
  <headerFooter differentOddEven="1">
    <oddFooter>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3"/>
  <sheetViews>
    <sheetView zoomScale="144" zoomScaleNormal="144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1.8554687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19" ht="34.5" customHeight="1" x14ac:dyDescent="0.3">
      <c r="C2" s="309" t="s">
        <v>184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19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19" s="15" customFormat="1" ht="30" customHeight="1" x14ac:dyDescent="0.15">
      <c r="A5" s="10" t="s">
        <v>15</v>
      </c>
      <c r="B5" s="11" t="s">
        <v>181</v>
      </c>
      <c r="C5" s="11" t="s">
        <v>40</v>
      </c>
      <c r="D5" s="11" t="s">
        <v>248</v>
      </c>
      <c r="E5" s="12">
        <v>28621.96</v>
      </c>
      <c r="F5" s="11">
        <v>97.14</v>
      </c>
      <c r="G5" s="12">
        <v>808.5</v>
      </c>
      <c r="H5" s="11">
        <v>1144</v>
      </c>
      <c r="I5" s="11">
        <f>(E5*3%)</f>
        <v>858.65879999999993</v>
      </c>
      <c r="J5" s="13">
        <f>(H5+I5)</f>
        <v>2002.6587999999999</v>
      </c>
      <c r="K5" s="13">
        <f>SUM(E5:I5)</f>
        <v>31530.2588</v>
      </c>
      <c r="L5" s="13">
        <f>(E5*8.5%)</f>
        <v>2432.8666000000003</v>
      </c>
      <c r="M5" s="11">
        <v>0</v>
      </c>
      <c r="N5" s="11">
        <v>7661.79</v>
      </c>
      <c r="O5" s="11"/>
      <c r="P5" s="11">
        <v>0</v>
      </c>
      <c r="Q5" s="13">
        <f>(L5+M5+N5+O5+P5)</f>
        <v>10094.6566</v>
      </c>
      <c r="R5" s="14">
        <f>(K5-Q5)</f>
        <v>21435.602200000001</v>
      </c>
      <c r="S5" s="13"/>
    </row>
    <row r="6" spans="1:19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ref="I6:I33" si="0">(E6*3%)</f>
        <v>189.6705</v>
      </c>
      <c r="J6" s="13">
        <f t="shared" ref="J6:J33" si="1">(H6+I6)</f>
        <v>595.9905</v>
      </c>
      <c r="K6" s="13">
        <f t="shared" ref="K6:K33" si="2">SUM(E6:I6)</f>
        <v>7324.9005000000006</v>
      </c>
      <c r="L6" s="13">
        <f t="shared" ref="L6:L33" si="3">(E6*8.5%)</f>
        <v>537.39975000000004</v>
      </c>
      <c r="M6" s="11">
        <v>0</v>
      </c>
      <c r="N6" s="11">
        <v>1008.25</v>
      </c>
      <c r="O6" s="11">
        <f t="shared" ref="O6:O11" si="4">(E6*1%)</f>
        <v>63.223500000000008</v>
      </c>
      <c r="P6" s="11">
        <v>0</v>
      </c>
      <c r="Q6" s="13">
        <f t="shared" ref="Q6:Q23" si="5">(L6+M6+N6+O6+P6)</f>
        <v>1608.8732500000001</v>
      </c>
      <c r="R6" s="14">
        <f t="shared" ref="R6:R23" si="6">(K6-Q6)</f>
        <v>5716.027250000001</v>
      </c>
      <c r="S6" s="11"/>
    </row>
    <row r="7" spans="1:19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129.52000000000001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7324.9005000000006</v>
      </c>
      <c r="L7" s="13">
        <f t="shared" si="3"/>
        <v>537.39975000000004</v>
      </c>
      <c r="M7" s="11">
        <v>2502.79</v>
      </c>
      <c r="N7" s="11">
        <v>1008.25</v>
      </c>
      <c r="O7" s="11">
        <f t="shared" si="4"/>
        <v>63.223500000000008</v>
      </c>
      <c r="P7" s="11">
        <v>0</v>
      </c>
      <c r="Q7" s="13">
        <f t="shared" si="5"/>
        <v>4111.6632499999996</v>
      </c>
      <c r="R7" s="14">
        <f t="shared" si="6"/>
        <v>3213.237250000001</v>
      </c>
      <c r="S7" s="11"/>
    </row>
    <row r="8" spans="1:19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1089</v>
      </c>
      <c r="N8" s="11">
        <v>1284.92</v>
      </c>
      <c r="O8" s="11">
        <f t="shared" si="4"/>
        <v>75.632300000000001</v>
      </c>
      <c r="P8" s="11">
        <v>0</v>
      </c>
      <c r="Q8" s="13">
        <f t="shared" si="5"/>
        <v>3092.4268500000003</v>
      </c>
      <c r="R8" s="14">
        <f t="shared" si="6"/>
        <v>5560.1300499999998</v>
      </c>
      <c r="S8" s="11"/>
    </row>
    <row r="9" spans="1:19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1600</v>
      </c>
      <c r="N9" s="11">
        <v>1021.2</v>
      </c>
      <c r="O9" s="11">
        <f t="shared" si="4"/>
        <v>63.223500000000008</v>
      </c>
      <c r="P9" s="11">
        <v>0</v>
      </c>
      <c r="Q9" s="13">
        <f t="shared" si="5"/>
        <v>3221.8232500000004</v>
      </c>
      <c r="R9" s="14">
        <f t="shared" si="6"/>
        <v>4167.8372499999996</v>
      </c>
      <c r="S9" s="11"/>
    </row>
    <row r="10" spans="1:19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1284.92</v>
      </c>
      <c r="O10" s="11">
        <f t="shared" si="4"/>
        <v>75.632300000000001</v>
      </c>
      <c r="P10" s="11">
        <v>0</v>
      </c>
      <c r="Q10" s="13">
        <f t="shared" si="5"/>
        <v>2003.4268500000001</v>
      </c>
      <c r="R10" s="14">
        <f t="shared" si="6"/>
        <v>6616.7500500000006</v>
      </c>
      <c r="S10" s="11"/>
    </row>
    <row r="11" spans="1:19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1014.72</v>
      </c>
      <c r="O11" s="11">
        <f t="shared" si="4"/>
        <v>63.223500000000008</v>
      </c>
      <c r="P11" s="11">
        <v>0</v>
      </c>
      <c r="Q11" s="13">
        <f t="shared" si="5"/>
        <v>3640.3432499999999</v>
      </c>
      <c r="R11" s="14">
        <f t="shared" si="6"/>
        <v>3749.3172500000001</v>
      </c>
      <c r="S11" s="11"/>
    </row>
    <row r="12" spans="1:19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687.05</v>
      </c>
      <c r="O12" s="11"/>
      <c r="P12" s="11">
        <v>0</v>
      </c>
      <c r="Q12" s="13">
        <f t="shared" si="5"/>
        <v>1101.4709</v>
      </c>
      <c r="R12" s="14">
        <f t="shared" si="6"/>
        <v>4725.925299999999</v>
      </c>
      <c r="S12" s="11"/>
    </row>
    <row r="13" spans="1:19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674.11</v>
      </c>
      <c r="O13" s="11"/>
      <c r="P13" s="11">
        <v>0</v>
      </c>
      <c r="Q13" s="13">
        <f t="shared" si="5"/>
        <v>1088.5309</v>
      </c>
      <c r="R13" s="14">
        <f t="shared" si="6"/>
        <v>4674.1052999999993</v>
      </c>
      <c r="S13" s="11"/>
    </row>
    <row r="14" spans="1:19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1021.2</v>
      </c>
      <c r="O14" s="11"/>
      <c r="P14" s="11">
        <v>0</v>
      </c>
      <c r="Q14" s="13">
        <f t="shared" si="5"/>
        <v>2936.7497499999999</v>
      </c>
      <c r="R14" s="14">
        <f t="shared" si="6"/>
        <v>4485.2907500000001</v>
      </c>
      <c r="S14" s="11"/>
    </row>
    <row r="15" spans="1:19" s="15" customFormat="1" ht="30" customHeight="1" x14ac:dyDescent="0.15">
      <c r="A15" s="10" t="s">
        <v>180</v>
      </c>
      <c r="B15" s="11" t="s">
        <v>15</v>
      </c>
      <c r="C15" s="11" t="s">
        <v>179</v>
      </c>
      <c r="D15" s="11" t="s">
        <v>252</v>
      </c>
      <c r="E15" s="12">
        <v>15419.78</v>
      </c>
      <c r="F15" s="11">
        <v>97.14</v>
      </c>
      <c r="G15" s="12">
        <v>480.29</v>
      </c>
      <c r="H15" s="11">
        <v>758.17</v>
      </c>
      <c r="I15" s="11">
        <f t="shared" si="0"/>
        <v>462.59339999999997</v>
      </c>
      <c r="J15" s="13">
        <f t="shared" si="1"/>
        <v>1220.7633999999998</v>
      </c>
      <c r="K15" s="13">
        <f t="shared" si="2"/>
        <v>17217.973400000003</v>
      </c>
      <c r="L15" s="13">
        <f t="shared" si="3"/>
        <v>1310.6813000000002</v>
      </c>
      <c r="M15" s="11">
        <v>8038.16</v>
      </c>
      <c r="N15" s="11">
        <v>3322.6</v>
      </c>
      <c r="O15" s="11"/>
      <c r="P15" s="11">
        <v>0</v>
      </c>
      <c r="Q15" s="13">
        <f t="shared" si="5"/>
        <v>12671.4413</v>
      </c>
      <c r="R15" s="14">
        <f t="shared" si="6"/>
        <v>4546.5321000000022</v>
      </c>
      <c r="S15" s="11"/>
    </row>
    <row r="16" spans="1:19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661.17</v>
      </c>
      <c r="O16" s="11">
        <f t="shared" ref="O16:O30" si="7">(E16*1%)</f>
        <v>48.755400000000002</v>
      </c>
      <c r="P16" s="11">
        <v>0</v>
      </c>
      <c r="Q16" s="13">
        <f t="shared" si="5"/>
        <v>1124.3462999999999</v>
      </c>
      <c r="R16" s="14">
        <f t="shared" si="6"/>
        <v>4573.5299000000005</v>
      </c>
      <c r="S16" s="11"/>
    </row>
    <row r="17" spans="1:20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0</v>
      </c>
      <c r="N17" s="11">
        <v>1001.78</v>
      </c>
      <c r="O17" s="11">
        <f t="shared" si="7"/>
        <v>63.223500000000008</v>
      </c>
      <c r="P17" s="11">
        <v>0</v>
      </c>
      <c r="Q17" s="13">
        <f t="shared" si="5"/>
        <v>1602.4032500000001</v>
      </c>
      <c r="R17" s="14">
        <f t="shared" si="6"/>
        <v>5690.1172500000002</v>
      </c>
      <c r="S17" s="11"/>
    </row>
    <row r="18" spans="1:20" s="15" customFormat="1" ht="30" customHeight="1" x14ac:dyDescent="0.15">
      <c r="A18" s="18"/>
      <c r="B18" s="11" t="s">
        <v>47</v>
      </c>
      <c r="C18" s="19" t="s">
        <v>48</v>
      </c>
      <c r="D18" s="19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0</v>
      </c>
      <c r="N18" s="11">
        <v>995.31</v>
      </c>
      <c r="O18" s="11">
        <f t="shared" si="7"/>
        <v>63.223500000000008</v>
      </c>
      <c r="P18" s="11">
        <v>0</v>
      </c>
      <c r="Q18" s="13">
        <f t="shared" si="5"/>
        <v>1595.93325</v>
      </c>
      <c r="R18" s="14">
        <f t="shared" si="6"/>
        <v>5696.5872500000005</v>
      </c>
      <c r="S18" s="11"/>
    </row>
    <row r="19" spans="1:20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3313.52</v>
      </c>
      <c r="O19" s="11"/>
      <c r="P19" s="11">
        <v>0</v>
      </c>
      <c r="Q19" s="13">
        <f t="shared" si="5"/>
        <v>4624.2013000000006</v>
      </c>
      <c r="R19" s="14">
        <f t="shared" si="6"/>
        <v>12593.772100000002</v>
      </c>
      <c r="S19" s="11"/>
    </row>
    <row r="20" spans="1:20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3928.67</v>
      </c>
      <c r="N20" s="11">
        <v>1271.98</v>
      </c>
      <c r="O20" s="11">
        <f t="shared" si="7"/>
        <v>75.632300000000001</v>
      </c>
      <c r="P20" s="11">
        <v>679.7</v>
      </c>
      <c r="Q20" s="13">
        <f t="shared" si="5"/>
        <v>6598.8568500000001</v>
      </c>
      <c r="R20" s="14">
        <f t="shared" si="6"/>
        <v>1956.56005</v>
      </c>
      <c r="S20" s="11"/>
    </row>
    <row r="21" spans="1:20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302</v>
      </c>
      <c r="N21" s="11">
        <v>995.31</v>
      </c>
      <c r="O21" s="11">
        <f t="shared" si="7"/>
        <v>63.223500000000008</v>
      </c>
      <c r="P21" s="11">
        <v>0</v>
      </c>
      <c r="Q21" s="13">
        <f t="shared" si="5"/>
        <v>1897.93325</v>
      </c>
      <c r="R21" s="14">
        <f>(K21-Q21)</f>
        <v>5362.2072500000004</v>
      </c>
      <c r="S21" s="11"/>
    </row>
    <row r="22" spans="1:20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995.31</v>
      </c>
      <c r="O22" s="11">
        <f t="shared" si="7"/>
        <v>63.223500000000008</v>
      </c>
      <c r="P22" s="11">
        <v>0</v>
      </c>
      <c r="Q22" s="13">
        <f t="shared" si="5"/>
        <v>1595.93325</v>
      </c>
      <c r="R22" s="14">
        <f t="shared" si="6"/>
        <v>5664.2072500000004</v>
      </c>
      <c r="S22" s="11"/>
    </row>
    <row r="23" spans="1:20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738.03</v>
      </c>
      <c r="O23" s="11">
        <f t="shared" si="7"/>
        <v>53.023199999999996</v>
      </c>
      <c r="P23" s="16">
        <v>0</v>
      </c>
      <c r="Q23" s="13">
        <f t="shared" si="5"/>
        <v>1241.7504000000001</v>
      </c>
      <c r="R23" s="14">
        <f t="shared" si="6"/>
        <v>4874.4391999999998</v>
      </c>
      <c r="S23" s="11"/>
    </row>
    <row r="24" spans="1:20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982.38</v>
      </c>
      <c r="O24" s="11">
        <f t="shared" si="7"/>
        <v>63.223500000000008</v>
      </c>
      <c r="P24" s="16">
        <v>0</v>
      </c>
      <c r="Q24" s="13">
        <f>(L24+M24+N24+O24+P24)</f>
        <v>3092.0032500000002</v>
      </c>
      <c r="R24" s="14">
        <f>(K24-Q24)</f>
        <v>4168.1372499999998</v>
      </c>
      <c r="S24" s="11"/>
    </row>
    <row r="25" spans="1:20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982.38</v>
      </c>
      <c r="O25" s="11">
        <f t="shared" si="7"/>
        <v>63.223500000000008</v>
      </c>
      <c r="P25" s="16">
        <v>0</v>
      </c>
      <c r="Q25" s="13">
        <f>(L25+M25+N25+O25+P25)</f>
        <v>1583.0032500000002</v>
      </c>
      <c r="R25" s="14">
        <f>(K25-Q25)</f>
        <v>5612.3772499999995</v>
      </c>
      <c r="S25" s="11"/>
    </row>
    <row r="26" spans="1:20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641.76</v>
      </c>
      <c r="O26" s="11">
        <f t="shared" si="7"/>
        <v>48.755400000000002</v>
      </c>
      <c r="P26" s="16">
        <v>0</v>
      </c>
      <c r="Q26" s="13">
        <f>(L26+M26+N26+O26+P26)</f>
        <v>1104.9363000000001</v>
      </c>
      <c r="R26" s="14">
        <f>(K26-Q26)</f>
        <v>4495.7998999999991</v>
      </c>
      <c r="S26" s="11"/>
    </row>
    <row r="27" spans="1:20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982.38</v>
      </c>
      <c r="O27" s="11">
        <f t="shared" si="7"/>
        <v>63.223500000000008</v>
      </c>
      <c r="P27" s="16">
        <v>0</v>
      </c>
      <c r="Q27" s="13">
        <f t="shared" ref="Q27:Q33" si="8">(L27+M27+N27+O27+P27)</f>
        <v>3270.0032500000002</v>
      </c>
      <c r="R27" s="14">
        <f t="shared" ref="R27:R33" si="9">(K27-Q27)</f>
        <v>3925.37725</v>
      </c>
      <c r="S27" s="11"/>
    </row>
    <row r="28" spans="1:20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641.76</v>
      </c>
      <c r="O28" s="11">
        <f t="shared" si="7"/>
        <v>48.755400000000002</v>
      </c>
      <c r="P28" s="16">
        <v>0</v>
      </c>
      <c r="Q28" s="13">
        <f t="shared" si="8"/>
        <v>1104.9363000000001</v>
      </c>
      <c r="R28" s="14">
        <f t="shared" si="9"/>
        <v>4495.7998999999991</v>
      </c>
      <c r="S28" s="11"/>
    </row>
    <row r="29" spans="1:20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982.38</v>
      </c>
      <c r="O29" s="11">
        <f t="shared" si="7"/>
        <v>63.223500000000008</v>
      </c>
      <c r="P29" s="16">
        <v>0</v>
      </c>
      <c r="Q29" s="13">
        <f t="shared" si="8"/>
        <v>1583.0032500000002</v>
      </c>
      <c r="R29" s="14">
        <f t="shared" si="9"/>
        <v>5612.3772499999995</v>
      </c>
      <c r="S29" s="11"/>
    </row>
    <row r="30" spans="1:20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0</v>
      </c>
      <c r="N30" s="16">
        <v>641.76</v>
      </c>
      <c r="O30" s="11">
        <f t="shared" si="7"/>
        <v>48.755400000000002</v>
      </c>
      <c r="P30" s="16">
        <v>0</v>
      </c>
      <c r="Q30" s="13">
        <f t="shared" si="8"/>
        <v>1104.9363000000001</v>
      </c>
      <c r="R30" s="14">
        <f t="shared" si="9"/>
        <v>4495.7998999999991</v>
      </c>
      <c r="S30" s="11"/>
    </row>
    <row r="31" spans="1:20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 t="shared" si="0"/>
        <v>462.59339999999997</v>
      </c>
      <c r="J31" s="13">
        <f t="shared" si="1"/>
        <v>1220.7633999999998</v>
      </c>
      <c r="K31" s="13">
        <f t="shared" si="2"/>
        <v>17120.833400000003</v>
      </c>
      <c r="L31" s="13">
        <f t="shared" si="3"/>
        <v>1310.6813000000002</v>
      </c>
      <c r="M31" s="16">
        <v>1750</v>
      </c>
      <c r="N31" s="16">
        <v>3295.35</v>
      </c>
      <c r="O31" s="11">
        <v>0</v>
      </c>
      <c r="P31" s="16">
        <v>0</v>
      </c>
      <c r="Q31" s="13">
        <f t="shared" si="8"/>
        <v>6356.0313000000006</v>
      </c>
      <c r="R31" s="14">
        <f t="shared" si="9"/>
        <v>10764.802100000003</v>
      </c>
      <c r="S31" s="11"/>
    </row>
    <row r="32" spans="1:20" s="15" customFormat="1" ht="30" customHeight="1" x14ac:dyDescent="0.15">
      <c r="B32" s="16" t="s">
        <v>178</v>
      </c>
      <c r="C32" s="16" t="s">
        <v>177</v>
      </c>
      <c r="D32" s="16" t="s">
        <v>253</v>
      </c>
      <c r="E32" s="16">
        <v>15419.78</v>
      </c>
      <c r="F32" s="16">
        <v>0</v>
      </c>
      <c r="G32" s="16">
        <v>480.29</v>
      </c>
      <c r="H32" s="16">
        <v>758.17</v>
      </c>
      <c r="I32" s="16">
        <f>(E32*3%)</f>
        <v>462.59339999999997</v>
      </c>
      <c r="J32" s="13">
        <f>(H32+I32)</f>
        <v>1220.7633999999998</v>
      </c>
      <c r="K32" s="13">
        <f t="shared" si="2"/>
        <v>17120.833400000003</v>
      </c>
      <c r="L32" s="13">
        <f t="shared" si="3"/>
        <v>1310.6813000000002</v>
      </c>
      <c r="M32" s="16">
        <v>3427</v>
      </c>
      <c r="N32" s="16">
        <v>3295.35</v>
      </c>
      <c r="O32" s="11">
        <v>0</v>
      </c>
      <c r="P32" s="16">
        <v>0</v>
      </c>
      <c r="Q32" s="13">
        <f>(L32+M32+N32+O32+P32)</f>
        <v>8033.0313000000006</v>
      </c>
      <c r="R32" s="14">
        <f>(K32-Q32)</f>
        <v>9087.8021000000026</v>
      </c>
      <c r="S32" s="11"/>
      <c r="T32" s="17"/>
    </row>
    <row r="33" spans="1:20" s="15" customFormat="1" ht="30" customHeight="1" thickBot="1" x14ac:dyDescent="0.2">
      <c r="B33" s="16" t="s">
        <v>176</v>
      </c>
      <c r="C33" s="16" t="s">
        <v>175</v>
      </c>
      <c r="D33" s="16" t="s">
        <v>250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 t="shared" si="0"/>
        <v>462.59339999999997</v>
      </c>
      <c r="J33" s="13">
        <f t="shared" si="1"/>
        <v>1220.7633999999998</v>
      </c>
      <c r="K33" s="13">
        <f t="shared" si="2"/>
        <v>17120.833400000003</v>
      </c>
      <c r="L33" s="13">
        <f t="shared" si="3"/>
        <v>1310.6813000000002</v>
      </c>
      <c r="M33" s="16">
        <v>2750</v>
      </c>
      <c r="N33" s="16">
        <v>3295.35</v>
      </c>
      <c r="O33" s="11">
        <v>0</v>
      </c>
      <c r="P33" s="16">
        <v>0</v>
      </c>
      <c r="Q33" s="13">
        <f t="shared" si="8"/>
        <v>7356.0313000000006</v>
      </c>
      <c r="R33" s="14">
        <f t="shared" si="9"/>
        <v>9764.8021000000026</v>
      </c>
      <c r="S33" s="16"/>
      <c r="T33" s="17"/>
    </row>
    <row r="34" spans="1:20" ht="10.5" customHeight="1" thickBot="1" x14ac:dyDescent="0.2">
      <c r="A34" s="20"/>
      <c r="B34" s="21"/>
      <c r="C34" s="5" t="s">
        <v>75</v>
      </c>
      <c r="D34" s="5"/>
      <c r="E34" s="22">
        <f t="shared" ref="E34:R34" si="10">SUM(E5:E33)</f>
        <v>245156.66000000009</v>
      </c>
      <c r="F34" s="22">
        <f t="shared" si="10"/>
        <v>2460.8800000000019</v>
      </c>
      <c r="G34" s="22">
        <f t="shared" si="10"/>
        <v>9116.64</v>
      </c>
      <c r="H34" s="22">
        <f t="shared" si="10"/>
        <v>14077.050000000001</v>
      </c>
      <c r="I34" s="22">
        <f t="shared" si="10"/>
        <v>7354.6998000000003</v>
      </c>
      <c r="J34" s="22">
        <f t="shared" si="10"/>
        <v>21431.749799999998</v>
      </c>
      <c r="K34" s="22">
        <f t="shared" si="10"/>
        <v>278165.9298000001</v>
      </c>
      <c r="L34" s="22">
        <f t="shared" si="10"/>
        <v>20838.316100000007</v>
      </c>
      <c r="M34" s="22">
        <f t="shared" si="10"/>
        <v>31986.769999999997</v>
      </c>
      <c r="N34" s="22">
        <f t="shared" si="10"/>
        <v>45702.27</v>
      </c>
      <c r="O34" s="22">
        <f t="shared" si="10"/>
        <v>1233.6237000000003</v>
      </c>
      <c r="P34" s="22">
        <f t="shared" si="10"/>
        <v>679.7</v>
      </c>
      <c r="Q34" s="22">
        <f t="shared" si="10"/>
        <v>100440.6798</v>
      </c>
      <c r="R34" s="23">
        <f t="shared" si="10"/>
        <v>177725.25</v>
      </c>
      <c r="S34" s="24"/>
    </row>
    <row r="35" spans="1:20" ht="10.5" customHeight="1" x14ac:dyDescent="0.15">
      <c r="A35" s="25"/>
      <c r="B35" s="2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"/>
    </row>
    <row r="36" spans="1:20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20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20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20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20" x14ac:dyDescent="0.15">
      <c r="A40" s="2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20" x14ac:dyDescent="0.15">
      <c r="A41" s="2"/>
      <c r="B41" s="2"/>
      <c r="C41" s="26"/>
      <c r="D41" s="26"/>
      <c r="E41" s="27"/>
      <c r="F41" s="27"/>
      <c r="G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20" x14ac:dyDescent="0.15">
      <c r="A42" s="2"/>
      <c r="B42" s="28"/>
      <c r="C42" s="2" t="s">
        <v>76</v>
      </c>
      <c r="D42" s="2"/>
      <c r="E42" s="2"/>
      <c r="F42" s="2" t="s">
        <v>77</v>
      </c>
      <c r="G42" s="2"/>
      <c r="J42" s="2" t="s">
        <v>78</v>
      </c>
      <c r="L42" s="2"/>
      <c r="N42" s="2"/>
      <c r="P42" s="2"/>
      <c r="R42" s="2"/>
    </row>
    <row r="43" spans="1:20" ht="22.5" customHeight="1" x14ac:dyDescent="0.15">
      <c r="A43" s="2"/>
      <c r="B43" s="26"/>
      <c r="C43" s="26"/>
      <c r="D43" s="26"/>
      <c r="E43" s="26"/>
      <c r="G43" s="26"/>
      <c r="J43" s="2"/>
      <c r="L43" s="2"/>
      <c r="N43" s="2"/>
      <c r="O43" s="2"/>
      <c r="P43" s="2"/>
      <c r="R43" s="2"/>
    </row>
    <row r="44" spans="1:20" x14ac:dyDescent="0.15">
      <c r="A44" s="2"/>
      <c r="B44" s="2"/>
      <c r="C44" s="2" t="s">
        <v>79</v>
      </c>
      <c r="D44" s="2"/>
      <c r="E44" s="2"/>
      <c r="F44" s="2" t="s">
        <v>80</v>
      </c>
      <c r="J44" s="2" t="s">
        <v>81</v>
      </c>
      <c r="L44" s="2"/>
      <c r="R44" s="2"/>
      <c r="S44" s="2"/>
    </row>
    <row r="45" spans="1:20" x14ac:dyDescent="0.15">
      <c r="A45" s="2"/>
      <c r="B45" s="2"/>
      <c r="C45" s="2"/>
      <c r="D45" s="2"/>
      <c r="E45" s="2"/>
      <c r="F45" s="2"/>
      <c r="J45" s="2"/>
      <c r="L45" s="2"/>
      <c r="R45" s="2"/>
      <c r="S45" s="2"/>
    </row>
    <row r="46" spans="1:20" x14ac:dyDescent="0.15">
      <c r="A46" s="2"/>
      <c r="B46" s="2"/>
      <c r="C46" s="2" t="s">
        <v>82</v>
      </c>
      <c r="D46" s="2"/>
      <c r="E46" s="2"/>
      <c r="F46" s="2" t="s">
        <v>83</v>
      </c>
      <c r="J46" s="2" t="s">
        <v>174</v>
      </c>
      <c r="L46" s="2"/>
      <c r="R46" s="2"/>
      <c r="S46" s="2"/>
    </row>
    <row r="47" spans="1:20" x14ac:dyDescent="0.15">
      <c r="A47" s="2"/>
      <c r="B47" s="2"/>
      <c r="C47" s="2" t="s">
        <v>85</v>
      </c>
      <c r="D47" s="2"/>
      <c r="E47" s="2"/>
      <c r="F47" s="2" t="s">
        <v>86</v>
      </c>
      <c r="J47" s="2" t="s">
        <v>87</v>
      </c>
      <c r="L47" s="2"/>
      <c r="R47" s="2"/>
      <c r="S47" s="2"/>
    </row>
    <row r="48" spans="1:20" x14ac:dyDescent="0.15">
      <c r="A48" s="2"/>
      <c r="B48" s="2"/>
      <c r="C48" s="2"/>
      <c r="D48" s="2"/>
      <c r="E48" s="2"/>
      <c r="F48" s="2"/>
      <c r="G48" s="2"/>
      <c r="K48" s="2"/>
      <c r="L48" s="2"/>
      <c r="M48" s="27"/>
      <c r="Q48" s="2"/>
      <c r="R48" s="2"/>
      <c r="S48" s="2"/>
    </row>
    <row r="49" spans="2:18" x14ac:dyDescent="0.15">
      <c r="B49" s="2"/>
      <c r="C49" s="2"/>
      <c r="D49" s="2"/>
      <c r="E49" s="2"/>
      <c r="F49" s="2"/>
      <c r="G49" s="2"/>
      <c r="H49" s="2"/>
      <c r="I49" s="2"/>
      <c r="J49" s="27"/>
      <c r="K49" s="2"/>
      <c r="L49" s="2"/>
      <c r="M49" s="2"/>
      <c r="N49" s="2"/>
      <c r="O49" s="2"/>
      <c r="P49" s="2"/>
      <c r="Q49" s="2"/>
    </row>
    <row r="50" spans="2:18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2:18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  <c r="R51" s="2"/>
    </row>
    <row r="52" spans="2:18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2:18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2:18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2:18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</row>
    <row r="56" spans="2:18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2:18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2:18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2:18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2:18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2:18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2:18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2:18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2:18" x14ac:dyDescent="0.15">
      <c r="B64" s="28"/>
      <c r="C64" s="29"/>
      <c r="D64" s="29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"/>
      <c r="C68" s="2"/>
      <c r="D68" s="2"/>
      <c r="E68" s="2"/>
      <c r="F68" s="2"/>
      <c r="G68" s="2"/>
      <c r="H68" s="2"/>
      <c r="I68" s="2"/>
      <c r="J68" s="27"/>
      <c r="K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6"/>
      <c r="C74" s="26"/>
      <c r="D74" s="26"/>
      <c r="E74" s="2"/>
      <c r="F74" s="2"/>
      <c r="G74" s="27"/>
      <c r="H74" s="2"/>
      <c r="I74" s="27"/>
      <c r="J74" s="27"/>
      <c r="K74" s="2"/>
      <c r="L74" s="2"/>
      <c r="M74" s="2"/>
      <c r="N74" s="2"/>
      <c r="O74" s="2"/>
      <c r="P74" s="2"/>
      <c r="Q74" s="2"/>
    </row>
    <row r="75" spans="2:17" x14ac:dyDescent="0.1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2:17" x14ac:dyDescent="0.15">
      <c r="B76" s="2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30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6"/>
      <c r="L88" s="26"/>
      <c r="M88" s="26"/>
      <c r="N88" s="26"/>
      <c r="O88" s="26"/>
      <c r="P88" s="26"/>
      <c r="Q88" s="26"/>
      <c r="R88" s="26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x14ac:dyDescent="0.15">
      <c r="B90" s="26"/>
      <c r="C90" s="26"/>
      <c r="D90" s="26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"/>
      <c r="C91" s="2"/>
      <c r="D91" s="2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31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A118" s="31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s="31" customFormat="1" x14ac:dyDescent="0.1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15"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3"/>
  <sheetViews>
    <sheetView zoomScale="144" zoomScaleNormal="144" workbookViewId="0">
      <pane xSplit="3" ySplit="4" topLeftCell="D29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2" style="1" customWidth="1"/>
    <col min="19" max="19" width="30" style="1" customWidth="1"/>
    <col min="20" max="20" width="11.28515625" style="1" customWidth="1"/>
    <col min="21" max="16384" width="11.42578125" style="1"/>
  </cols>
  <sheetData>
    <row r="2" spans="1:19" ht="34.5" customHeight="1" x14ac:dyDescent="0.3">
      <c r="C2" s="309" t="s">
        <v>185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19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19" s="15" customFormat="1" ht="30" customHeight="1" x14ac:dyDescent="0.15">
      <c r="A5" s="10" t="s">
        <v>15</v>
      </c>
      <c r="B5" s="11" t="s">
        <v>181</v>
      </c>
      <c r="C5" s="11" t="s">
        <v>40</v>
      </c>
      <c r="D5" s="11" t="s">
        <v>248</v>
      </c>
      <c r="E5" s="12">
        <v>28621.96</v>
      </c>
      <c r="F5" s="11">
        <v>97.14</v>
      </c>
      <c r="G5" s="12">
        <v>808.5</v>
      </c>
      <c r="H5" s="11">
        <v>1144</v>
      </c>
      <c r="I5" s="11">
        <f t="shared" ref="I5:I33" si="0">(E5*3%)</f>
        <v>858.65879999999993</v>
      </c>
      <c r="J5" s="13">
        <f t="shared" ref="J5:J33" si="1">(H5+I5)</f>
        <v>2002.6587999999999</v>
      </c>
      <c r="K5" s="13">
        <f t="shared" ref="K5:K33" si="2">SUM(E5:I5)</f>
        <v>31530.2588</v>
      </c>
      <c r="L5" s="13">
        <f t="shared" ref="L5:L33" si="3">(E5*8.5%)</f>
        <v>2432.8666000000003</v>
      </c>
      <c r="M5" s="11">
        <v>0</v>
      </c>
      <c r="N5" s="11">
        <v>7661.79</v>
      </c>
      <c r="O5" s="11"/>
      <c r="P5" s="11">
        <v>0</v>
      </c>
      <c r="Q5" s="13">
        <f t="shared" ref="Q5:Q33" si="4">(L5+M5+N5+O5+P5)</f>
        <v>10094.6566</v>
      </c>
      <c r="R5" s="14">
        <f t="shared" ref="R5:R33" si="5">(K5-Q5)</f>
        <v>21435.602200000001</v>
      </c>
      <c r="S5" s="13"/>
    </row>
    <row r="6" spans="1:19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si="0"/>
        <v>189.6705</v>
      </c>
      <c r="J6" s="13">
        <f t="shared" si="1"/>
        <v>595.9905</v>
      </c>
      <c r="K6" s="13">
        <f t="shared" si="2"/>
        <v>7324.9005000000006</v>
      </c>
      <c r="L6" s="13">
        <f t="shared" si="3"/>
        <v>537.39975000000004</v>
      </c>
      <c r="M6" s="11">
        <v>0</v>
      </c>
      <c r="N6" s="11">
        <v>1008.25</v>
      </c>
      <c r="O6" s="11">
        <f t="shared" ref="O6:O11" si="6">(E6*1%)</f>
        <v>63.223500000000008</v>
      </c>
      <c r="P6" s="11">
        <v>0</v>
      </c>
      <c r="Q6" s="13">
        <f t="shared" si="4"/>
        <v>1608.8732500000001</v>
      </c>
      <c r="R6" s="14">
        <f t="shared" si="5"/>
        <v>5716.027250000001</v>
      </c>
      <c r="S6" s="11"/>
    </row>
    <row r="7" spans="1:19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129.52000000000001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7324.9005000000006</v>
      </c>
      <c r="L7" s="13">
        <f t="shared" si="3"/>
        <v>537.39975000000004</v>
      </c>
      <c r="M7" s="11">
        <v>2502.79</v>
      </c>
      <c r="N7" s="11">
        <v>1008.25</v>
      </c>
      <c r="O7" s="11">
        <f t="shared" si="6"/>
        <v>63.223500000000008</v>
      </c>
      <c r="P7" s="11">
        <v>0</v>
      </c>
      <c r="Q7" s="13">
        <f t="shared" si="4"/>
        <v>4111.6632499999996</v>
      </c>
      <c r="R7" s="14">
        <f t="shared" si="5"/>
        <v>3213.237250000001</v>
      </c>
      <c r="S7" s="11"/>
    </row>
    <row r="8" spans="1:19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1089</v>
      </c>
      <c r="N8" s="11">
        <v>1284.92</v>
      </c>
      <c r="O8" s="11">
        <f t="shared" si="6"/>
        <v>75.632300000000001</v>
      </c>
      <c r="P8" s="11">
        <v>0</v>
      </c>
      <c r="Q8" s="13">
        <f t="shared" si="4"/>
        <v>3092.4268500000003</v>
      </c>
      <c r="R8" s="14">
        <f t="shared" si="5"/>
        <v>5560.1300499999998</v>
      </c>
      <c r="S8" s="11"/>
    </row>
    <row r="9" spans="1:19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1500</v>
      </c>
      <c r="N9" s="11">
        <v>1021.2</v>
      </c>
      <c r="O9" s="11">
        <f t="shared" si="6"/>
        <v>63.223500000000008</v>
      </c>
      <c r="P9" s="11">
        <v>0</v>
      </c>
      <c r="Q9" s="13">
        <f t="shared" si="4"/>
        <v>3121.8232500000004</v>
      </c>
      <c r="R9" s="14">
        <f t="shared" si="5"/>
        <v>4267.8372499999996</v>
      </c>
      <c r="S9" s="11"/>
    </row>
    <row r="10" spans="1:19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1284.92</v>
      </c>
      <c r="O10" s="11">
        <f t="shared" si="6"/>
        <v>75.632300000000001</v>
      </c>
      <c r="P10" s="11">
        <v>0</v>
      </c>
      <c r="Q10" s="13">
        <f t="shared" si="4"/>
        <v>2003.4268500000001</v>
      </c>
      <c r="R10" s="14">
        <f t="shared" si="5"/>
        <v>6616.7500500000006</v>
      </c>
      <c r="S10" s="11"/>
    </row>
    <row r="11" spans="1:19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1014.72</v>
      </c>
      <c r="O11" s="11">
        <f t="shared" si="6"/>
        <v>63.223500000000008</v>
      </c>
      <c r="P11" s="11">
        <v>0</v>
      </c>
      <c r="Q11" s="13">
        <f t="shared" si="4"/>
        <v>3640.3432499999999</v>
      </c>
      <c r="R11" s="14">
        <f t="shared" si="5"/>
        <v>3749.3172500000001</v>
      </c>
      <c r="S11" s="11"/>
    </row>
    <row r="12" spans="1:19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687.05</v>
      </c>
      <c r="O12" s="11"/>
      <c r="P12" s="11">
        <v>0</v>
      </c>
      <c r="Q12" s="13">
        <f t="shared" si="4"/>
        <v>1101.4709</v>
      </c>
      <c r="R12" s="14">
        <f t="shared" si="5"/>
        <v>4725.925299999999</v>
      </c>
      <c r="S12" s="11"/>
    </row>
    <row r="13" spans="1:19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674.11</v>
      </c>
      <c r="O13" s="11"/>
      <c r="P13" s="11">
        <v>0</v>
      </c>
      <c r="Q13" s="13">
        <f t="shared" si="4"/>
        <v>1088.5309</v>
      </c>
      <c r="R13" s="14">
        <f t="shared" si="5"/>
        <v>4674.1052999999993</v>
      </c>
      <c r="S13" s="11"/>
    </row>
    <row r="14" spans="1:19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1021.2</v>
      </c>
      <c r="O14" s="11"/>
      <c r="P14" s="11">
        <v>0</v>
      </c>
      <c r="Q14" s="13">
        <f t="shared" si="4"/>
        <v>2936.7497499999999</v>
      </c>
      <c r="R14" s="14">
        <f t="shared" si="5"/>
        <v>4485.2907500000001</v>
      </c>
      <c r="S14" s="11"/>
    </row>
    <row r="15" spans="1:19" s="15" customFormat="1" ht="30" customHeight="1" x14ac:dyDescent="0.15">
      <c r="A15" s="10" t="s">
        <v>180</v>
      </c>
      <c r="B15" s="11" t="s">
        <v>15</v>
      </c>
      <c r="C15" s="11" t="s">
        <v>179</v>
      </c>
      <c r="D15" s="11" t="s">
        <v>252</v>
      </c>
      <c r="E15" s="12">
        <v>15419.78</v>
      </c>
      <c r="F15" s="11">
        <v>97.14</v>
      </c>
      <c r="G15" s="12">
        <v>480.29</v>
      </c>
      <c r="H15" s="11">
        <v>758.17</v>
      </c>
      <c r="I15" s="11">
        <f t="shared" si="0"/>
        <v>462.59339999999997</v>
      </c>
      <c r="J15" s="13">
        <f t="shared" si="1"/>
        <v>1220.7633999999998</v>
      </c>
      <c r="K15" s="13">
        <f t="shared" si="2"/>
        <v>17217.973400000003</v>
      </c>
      <c r="L15" s="13">
        <f t="shared" si="3"/>
        <v>1310.6813000000002</v>
      </c>
      <c r="M15" s="11">
        <v>8038.16</v>
      </c>
      <c r="N15" s="11">
        <v>3322.6</v>
      </c>
      <c r="O15" s="11"/>
      <c r="P15" s="11">
        <v>0</v>
      </c>
      <c r="Q15" s="13">
        <f t="shared" si="4"/>
        <v>12671.4413</v>
      </c>
      <c r="R15" s="14">
        <f t="shared" si="5"/>
        <v>4546.5321000000022</v>
      </c>
      <c r="S15" s="11"/>
    </row>
    <row r="16" spans="1:19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 t="shared" si="0"/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661.17</v>
      </c>
      <c r="O16" s="11">
        <f>(E16*1%)</f>
        <v>48.755400000000002</v>
      </c>
      <c r="P16" s="11">
        <v>0</v>
      </c>
      <c r="Q16" s="13">
        <f t="shared" si="4"/>
        <v>1124.3462999999999</v>
      </c>
      <c r="R16" s="14">
        <f t="shared" si="5"/>
        <v>4573.5299000000005</v>
      </c>
      <c r="S16" s="11"/>
    </row>
    <row r="17" spans="1:20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574</v>
      </c>
      <c r="N17" s="11">
        <v>1001.78</v>
      </c>
      <c r="O17" s="11">
        <f>(E17*1%)</f>
        <v>63.223500000000008</v>
      </c>
      <c r="P17" s="11">
        <v>0</v>
      </c>
      <c r="Q17" s="13">
        <f t="shared" si="4"/>
        <v>2176.4032500000003</v>
      </c>
      <c r="R17" s="14">
        <f t="shared" si="5"/>
        <v>5116.1172500000002</v>
      </c>
      <c r="S17" s="11"/>
    </row>
    <row r="18" spans="1:20" s="15" customFormat="1" ht="30" customHeight="1" x14ac:dyDescent="0.15">
      <c r="A18" s="18"/>
      <c r="B18" s="11" t="s">
        <v>47</v>
      </c>
      <c r="C18" s="19" t="s">
        <v>48</v>
      </c>
      <c r="D18" s="19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0</v>
      </c>
      <c r="N18" s="11">
        <v>995.31</v>
      </c>
      <c r="O18" s="11">
        <f>(E18*1%)</f>
        <v>63.223500000000008</v>
      </c>
      <c r="P18" s="11">
        <v>0</v>
      </c>
      <c r="Q18" s="13">
        <f t="shared" si="4"/>
        <v>1595.93325</v>
      </c>
      <c r="R18" s="14">
        <f t="shared" si="5"/>
        <v>5696.5872500000005</v>
      </c>
      <c r="S18" s="11"/>
    </row>
    <row r="19" spans="1:20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3313.52</v>
      </c>
      <c r="O19" s="11"/>
      <c r="P19" s="11">
        <v>0</v>
      </c>
      <c r="Q19" s="13">
        <f t="shared" si="4"/>
        <v>4624.2013000000006</v>
      </c>
      <c r="R19" s="14">
        <f t="shared" si="5"/>
        <v>12593.772100000002</v>
      </c>
      <c r="S19" s="11"/>
    </row>
    <row r="20" spans="1:20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3928.67</v>
      </c>
      <c r="N20" s="11">
        <v>1271.98</v>
      </c>
      <c r="O20" s="11">
        <f t="shared" ref="O20:O30" si="7">(E20*1%)</f>
        <v>75.632300000000001</v>
      </c>
      <c r="P20" s="11">
        <v>679.7</v>
      </c>
      <c r="Q20" s="13">
        <f t="shared" si="4"/>
        <v>6598.8568500000001</v>
      </c>
      <c r="R20" s="14">
        <f t="shared" si="5"/>
        <v>1956.56005</v>
      </c>
      <c r="S20" s="11"/>
    </row>
    <row r="21" spans="1:20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302</v>
      </c>
      <c r="N21" s="11">
        <v>995.31</v>
      </c>
      <c r="O21" s="11">
        <f t="shared" si="7"/>
        <v>63.223500000000008</v>
      </c>
      <c r="P21" s="11">
        <v>0</v>
      </c>
      <c r="Q21" s="13">
        <f t="shared" si="4"/>
        <v>1897.93325</v>
      </c>
      <c r="R21" s="14">
        <f t="shared" si="5"/>
        <v>5362.2072500000004</v>
      </c>
      <c r="S21" s="11"/>
    </row>
    <row r="22" spans="1:20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995.31</v>
      </c>
      <c r="O22" s="11">
        <f t="shared" si="7"/>
        <v>63.223500000000008</v>
      </c>
      <c r="P22" s="11">
        <v>0</v>
      </c>
      <c r="Q22" s="13">
        <f t="shared" si="4"/>
        <v>1595.93325</v>
      </c>
      <c r="R22" s="14">
        <f t="shared" si="5"/>
        <v>5664.2072500000004</v>
      </c>
      <c r="S22" s="11"/>
    </row>
    <row r="23" spans="1:20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738.03</v>
      </c>
      <c r="O23" s="11">
        <f t="shared" si="7"/>
        <v>53.023199999999996</v>
      </c>
      <c r="P23" s="16">
        <v>0</v>
      </c>
      <c r="Q23" s="13">
        <f t="shared" si="4"/>
        <v>1241.7504000000001</v>
      </c>
      <c r="R23" s="14">
        <f t="shared" si="5"/>
        <v>4874.4391999999998</v>
      </c>
      <c r="S23" s="11"/>
    </row>
    <row r="24" spans="1:20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982.38</v>
      </c>
      <c r="O24" s="11">
        <f t="shared" si="7"/>
        <v>63.223500000000008</v>
      </c>
      <c r="P24" s="16">
        <v>0</v>
      </c>
      <c r="Q24" s="13">
        <f t="shared" si="4"/>
        <v>3092.0032500000002</v>
      </c>
      <c r="R24" s="14">
        <f t="shared" si="5"/>
        <v>4168.1372499999998</v>
      </c>
      <c r="S24" s="11"/>
    </row>
    <row r="25" spans="1:20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982.38</v>
      </c>
      <c r="O25" s="11">
        <f t="shared" si="7"/>
        <v>63.223500000000008</v>
      </c>
      <c r="P25" s="16">
        <v>0</v>
      </c>
      <c r="Q25" s="13">
        <f t="shared" si="4"/>
        <v>1583.0032500000002</v>
      </c>
      <c r="R25" s="14">
        <f t="shared" si="5"/>
        <v>5612.3772499999995</v>
      </c>
      <c r="S25" s="11"/>
    </row>
    <row r="26" spans="1:20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641.76</v>
      </c>
      <c r="O26" s="11">
        <f t="shared" si="7"/>
        <v>48.755400000000002</v>
      </c>
      <c r="P26" s="16">
        <v>0</v>
      </c>
      <c r="Q26" s="13">
        <f t="shared" si="4"/>
        <v>1104.9363000000001</v>
      </c>
      <c r="R26" s="14">
        <f t="shared" si="5"/>
        <v>4495.7998999999991</v>
      </c>
      <c r="S26" s="11"/>
    </row>
    <row r="27" spans="1:20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982.38</v>
      </c>
      <c r="O27" s="11">
        <f t="shared" si="7"/>
        <v>63.223500000000008</v>
      </c>
      <c r="P27" s="16">
        <v>0</v>
      </c>
      <c r="Q27" s="13">
        <f t="shared" si="4"/>
        <v>3270.0032500000002</v>
      </c>
      <c r="R27" s="14">
        <f t="shared" si="5"/>
        <v>3925.37725</v>
      </c>
      <c r="S27" s="11"/>
    </row>
    <row r="28" spans="1:20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641.76</v>
      </c>
      <c r="O28" s="11">
        <f t="shared" si="7"/>
        <v>48.755400000000002</v>
      </c>
      <c r="P28" s="16">
        <v>0</v>
      </c>
      <c r="Q28" s="13">
        <f t="shared" si="4"/>
        <v>1104.9363000000001</v>
      </c>
      <c r="R28" s="14">
        <f t="shared" si="5"/>
        <v>4495.7998999999991</v>
      </c>
      <c r="S28" s="11"/>
    </row>
    <row r="29" spans="1:20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982.38</v>
      </c>
      <c r="O29" s="11">
        <f t="shared" si="7"/>
        <v>63.223500000000008</v>
      </c>
      <c r="P29" s="16">
        <v>0</v>
      </c>
      <c r="Q29" s="13">
        <f t="shared" si="4"/>
        <v>1583.0032500000002</v>
      </c>
      <c r="R29" s="14">
        <f t="shared" si="5"/>
        <v>5612.3772499999995</v>
      </c>
      <c r="S29" s="11"/>
    </row>
    <row r="30" spans="1:20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0</v>
      </c>
      <c r="N30" s="16">
        <v>641.76</v>
      </c>
      <c r="O30" s="11">
        <f t="shared" si="7"/>
        <v>48.755400000000002</v>
      </c>
      <c r="P30" s="16">
        <v>0</v>
      </c>
      <c r="Q30" s="13">
        <f t="shared" si="4"/>
        <v>1104.9363000000001</v>
      </c>
      <c r="R30" s="14">
        <f t="shared" si="5"/>
        <v>4495.7998999999991</v>
      </c>
      <c r="S30" s="11"/>
    </row>
    <row r="31" spans="1:20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 t="shared" si="0"/>
        <v>462.59339999999997</v>
      </c>
      <c r="J31" s="13">
        <f t="shared" si="1"/>
        <v>1220.7633999999998</v>
      </c>
      <c r="K31" s="13">
        <f t="shared" si="2"/>
        <v>17120.833400000003</v>
      </c>
      <c r="L31" s="13">
        <f t="shared" si="3"/>
        <v>1310.6813000000002</v>
      </c>
      <c r="M31" s="16">
        <v>1750</v>
      </c>
      <c r="N31" s="16">
        <v>3295.35</v>
      </c>
      <c r="O31" s="11">
        <v>0</v>
      </c>
      <c r="P31" s="16">
        <v>0</v>
      </c>
      <c r="Q31" s="13">
        <f t="shared" si="4"/>
        <v>6356.0313000000006</v>
      </c>
      <c r="R31" s="14">
        <f t="shared" si="5"/>
        <v>10764.802100000003</v>
      </c>
      <c r="S31" s="11"/>
    </row>
    <row r="32" spans="1:20" s="15" customFormat="1" ht="30" customHeight="1" x14ac:dyDescent="0.15">
      <c r="B32" s="16" t="s">
        <v>178</v>
      </c>
      <c r="C32" s="16" t="s">
        <v>177</v>
      </c>
      <c r="D32" s="16" t="s">
        <v>253</v>
      </c>
      <c r="E32" s="16">
        <v>15419.78</v>
      </c>
      <c r="F32" s="16">
        <v>0</v>
      </c>
      <c r="G32" s="16">
        <v>480.29</v>
      </c>
      <c r="H32" s="16">
        <v>758.17</v>
      </c>
      <c r="I32" s="16">
        <f t="shared" si="0"/>
        <v>462.59339999999997</v>
      </c>
      <c r="J32" s="13">
        <f t="shared" si="1"/>
        <v>1220.7633999999998</v>
      </c>
      <c r="K32" s="13">
        <f t="shared" si="2"/>
        <v>17120.833400000003</v>
      </c>
      <c r="L32" s="13">
        <f t="shared" si="3"/>
        <v>1310.6813000000002</v>
      </c>
      <c r="M32" s="16">
        <v>3427</v>
      </c>
      <c r="N32" s="16">
        <v>3295.35</v>
      </c>
      <c r="O32" s="11">
        <v>0</v>
      </c>
      <c r="P32" s="16">
        <v>0</v>
      </c>
      <c r="Q32" s="13">
        <f t="shared" si="4"/>
        <v>8033.0313000000006</v>
      </c>
      <c r="R32" s="14">
        <f t="shared" si="5"/>
        <v>9087.8021000000026</v>
      </c>
      <c r="S32" s="11"/>
      <c r="T32" s="17"/>
    </row>
    <row r="33" spans="1:20" s="15" customFormat="1" ht="30" customHeight="1" thickBot="1" x14ac:dyDescent="0.2">
      <c r="B33" s="16" t="s">
        <v>176</v>
      </c>
      <c r="C33" s="16" t="s">
        <v>175</v>
      </c>
      <c r="D33" s="16" t="s">
        <v>250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 t="shared" si="0"/>
        <v>462.59339999999997</v>
      </c>
      <c r="J33" s="13">
        <f t="shared" si="1"/>
        <v>1220.7633999999998</v>
      </c>
      <c r="K33" s="13">
        <f t="shared" si="2"/>
        <v>17120.833400000003</v>
      </c>
      <c r="L33" s="13">
        <f t="shared" si="3"/>
        <v>1310.6813000000002</v>
      </c>
      <c r="M33" s="16">
        <v>2750</v>
      </c>
      <c r="N33" s="16">
        <v>3295.35</v>
      </c>
      <c r="O33" s="11">
        <v>0</v>
      </c>
      <c r="P33" s="16">
        <v>0</v>
      </c>
      <c r="Q33" s="13">
        <f t="shared" si="4"/>
        <v>7356.0313000000006</v>
      </c>
      <c r="R33" s="14">
        <f t="shared" si="5"/>
        <v>9764.8021000000026</v>
      </c>
      <c r="S33" s="16"/>
      <c r="T33" s="17"/>
    </row>
    <row r="34" spans="1:20" ht="10.5" customHeight="1" thickBot="1" x14ac:dyDescent="0.2">
      <c r="A34" s="20"/>
      <c r="B34" s="21"/>
      <c r="C34" s="5" t="s">
        <v>75</v>
      </c>
      <c r="D34" s="5"/>
      <c r="E34" s="22">
        <f t="shared" ref="E34:R34" si="8">SUM(E5:E33)</f>
        <v>245156.66000000009</v>
      </c>
      <c r="F34" s="22">
        <f t="shared" si="8"/>
        <v>2460.8800000000019</v>
      </c>
      <c r="G34" s="22">
        <f t="shared" si="8"/>
        <v>9116.64</v>
      </c>
      <c r="H34" s="22">
        <f t="shared" si="8"/>
        <v>14077.050000000001</v>
      </c>
      <c r="I34" s="22">
        <f t="shared" si="8"/>
        <v>7354.6998000000003</v>
      </c>
      <c r="J34" s="22">
        <f t="shared" si="8"/>
        <v>21431.749799999998</v>
      </c>
      <c r="K34" s="22">
        <f t="shared" si="8"/>
        <v>278165.9298000001</v>
      </c>
      <c r="L34" s="22">
        <f t="shared" si="8"/>
        <v>20838.316100000007</v>
      </c>
      <c r="M34" s="22">
        <f t="shared" si="8"/>
        <v>32460.769999999997</v>
      </c>
      <c r="N34" s="22">
        <f t="shared" si="8"/>
        <v>45702.27</v>
      </c>
      <c r="O34" s="22">
        <f t="shared" si="8"/>
        <v>1233.6237000000003</v>
      </c>
      <c r="P34" s="22">
        <f t="shared" si="8"/>
        <v>679.7</v>
      </c>
      <c r="Q34" s="22">
        <f t="shared" si="8"/>
        <v>100914.6798</v>
      </c>
      <c r="R34" s="23">
        <f t="shared" si="8"/>
        <v>177251.25</v>
      </c>
      <c r="S34" s="24"/>
    </row>
    <row r="35" spans="1:20" ht="10.5" customHeight="1" x14ac:dyDescent="0.15">
      <c r="A35" s="25"/>
      <c r="B35" s="2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"/>
    </row>
    <row r="36" spans="1:20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20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20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20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20" x14ac:dyDescent="0.15">
      <c r="A40" s="2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20" x14ac:dyDescent="0.15">
      <c r="A41" s="2"/>
      <c r="B41" s="2"/>
      <c r="C41" s="26"/>
      <c r="D41" s="26"/>
      <c r="E41" s="27"/>
      <c r="F41" s="27"/>
      <c r="G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20" x14ac:dyDescent="0.15">
      <c r="A42" s="2"/>
      <c r="B42" s="28"/>
      <c r="C42" s="2" t="s">
        <v>76</v>
      </c>
      <c r="D42" s="2"/>
      <c r="E42" s="2"/>
      <c r="F42" s="2" t="s">
        <v>77</v>
      </c>
      <c r="G42" s="2"/>
      <c r="J42" s="2" t="s">
        <v>78</v>
      </c>
      <c r="L42" s="2"/>
      <c r="N42" s="2"/>
      <c r="P42" s="2"/>
      <c r="R42" s="2"/>
    </row>
    <row r="43" spans="1:20" ht="22.5" customHeight="1" x14ac:dyDescent="0.15">
      <c r="A43" s="2"/>
      <c r="B43" s="26"/>
      <c r="C43" s="26"/>
      <c r="D43" s="26"/>
      <c r="E43" s="26"/>
      <c r="G43" s="26"/>
      <c r="J43" s="2"/>
      <c r="L43" s="2"/>
      <c r="N43" s="2"/>
      <c r="O43" s="2"/>
      <c r="P43" s="2"/>
      <c r="R43" s="2"/>
    </row>
    <row r="44" spans="1:20" x14ac:dyDescent="0.15">
      <c r="A44" s="2"/>
      <c r="B44" s="2"/>
      <c r="C44" s="2" t="s">
        <v>79</v>
      </c>
      <c r="D44" s="2"/>
      <c r="E44" s="2"/>
      <c r="F44" s="2" t="s">
        <v>80</v>
      </c>
      <c r="J44" s="2" t="s">
        <v>81</v>
      </c>
      <c r="L44" s="2"/>
      <c r="R44" s="2"/>
      <c r="S44" s="2"/>
    </row>
    <row r="45" spans="1:20" x14ac:dyDescent="0.15">
      <c r="A45" s="2"/>
      <c r="B45" s="2"/>
      <c r="C45" s="2"/>
      <c r="D45" s="2"/>
      <c r="E45" s="2"/>
      <c r="F45" s="2"/>
      <c r="J45" s="2"/>
      <c r="L45" s="2"/>
      <c r="R45" s="2"/>
      <c r="S45" s="2"/>
    </row>
    <row r="46" spans="1:20" x14ac:dyDescent="0.15">
      <c r="A46" s="2"/>
      <c r="B46" s="2"/>
      <c r="C46" s="2" t="s">
        <v>82</v>
      </c>
      <c r="D46" s="2"/>
      <c r="E46" s="2"/>
      <c r="F46" s="2" t="s">
        <v>83</v>
      </c>
      <c r="J46" s="2" t="s">
        <v>174</v>
      </c>
      <c r="L46" s="2"/>
      <c r="R46" s="2"/>
      <c r="S46" s="2"/>
    </row>
    <row r="47" spans="1:20" x14ac:dyDescent="0.15">
      <c r="A47" s="2"/>
      <c r="B47" s="2"/>
      <c r="C47" s="2" t="s">
        <v>85</v>
      </c>
      <c r="D47" s="2"/>
      <c r="E47" s="2"/>
      <c r="F47" s="2" t="s">
        <v>86</v>
      </c>
      <c r="J47" s="2" t="s">
        <v>87</v>
      </c>
      <c r="L47" s="2"/>
      <c r="R47" s="2"/>
      <c r="S47" s="2"/>
    </row>
    <row r="48" spans="1:20" x14ac:dyDescent="0.15">
      <c r="A48" s="2"/>
      <c r="B48" s="2"/>
      <c r="C48" s="2"/>
      <c r="D48" s="2"/>
      <c r="E48" s="2"/>
      <c r="F48" s="2"/>
      <c r="G48" s="2"/>
      <c r="K48" s="2"/>
      <c r="L48" s="2"/>
      <c r="M48" s="27"/>
      <c r="Q48" s="2"/>
      <c r="R48" s="2"/>
      <c r="S48" s="2"/>
    </row>
    <row r="49" spans="2:18" x14ac:dyDescent="0.15">
      <c r="B49" s="2"/>
      <c r="C49" s="2"/>
      <c r="D49" s="2"/>
      <c r="E49" s="2"/>
      <c r="F49" s="2"/>
      <c r="G49" s="2"/>
      <c r="H49" s="2"/>
      <c r="I49" s="2"/>
      <c r="J49" s="27"/>
      <c r="K49" s="2"/>
      <c r="L49" s="2"/>
      <c r="M49" s="2"/>
      <c r="N49" s="2"/>
      <c r="O49" s="2"/>
      <c r="P49" s="2"/>
      <c r="Q49" s="2"/>
    </row>
    <row r="50" spans="2:18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2:18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  <c r="R51" s="2"/>
    </row>
    <row r="52" spans="2:18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2:18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2:18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2:18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</row>
    <row r="56" spans="2:18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2:18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2:18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2:18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2:18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2:18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2:18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2:18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2:18" x14ac:dyDescent="0.15">
      <c r="B64" s="28"/>
      <c r="C64" s="29"/>
      <c r="D64" s="29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"/>
      <c r="C68" s="2"/>
      <c r="D68" s="2"/>
      <c r="E68" s="2"/>
      <c r="F68" s="2"/>
      <c r="G68" s="2"/>
      <c r="H68" s="2"/>
      <c r="I68" s="2"/>
      <c r="J68" s="27"/>
      <c r="K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6"/>
      <c r="C74" s="26"/>
      <c r="D74" s="26"/>
      <c r="E74" s="2"/>
      <c r="F74" s="2"/>
      <c r="G74" s="27"/>
      <c r="H74" s="2"/>
      <c r="I74" s="27"/>
      <c r="J74" s="27"/>
      <c r="K74" s="2"/>
      <c r="L74" s="2"/>
      <c r="M74" s="2"/>
      <c r="N74" s="2"/>
      <c r="O74" s="2"/>
      <c r="P74" s="2"/>
      <c r="Q74" s="2"/>
    </row>
    <row r="75" spans="2:17" x14ac:dyDescent="0.1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2:17" x14ac:dyDescent="0.15">
      <c r="B76" s="2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30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6"/>
      <c r="L88" s="26"/>
      <c r="M88" s="26"/>
      <c r="N88" s="26"/>
      <c r="O88" s="26"/>
      <c r="P88" s="26"/>
      <c r="Q88" s="26"/>
      <c r="R88" s="26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x14ac:dyDescent="0.15">
      <c r="B90" s="26"/>
      <c r="C90" s="26"/>
      <c r="D90" s="26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"/>
      <c r="C91" s="2"/>
      <c r="D91" s="2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31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A118" s="31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s="31" customFormat="1" x14ac:dyDescent="0.1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15"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3"/>
  <sheetViews>
    <sheetView zoomScale="144" zoomScaleNormal="144" workbookViewId="0">
      <pane xSplit="3" ySplit="4" topLeftCell="D30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2.2851562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19" ht="34.5" customHeight="1" x14ac:dyDescent="0.3">
      <c r="C2" s="309" t="s">
        <v>190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19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19" s="15" customFormat="1" ht="30" customHeight="1" x14ac:dyDescent="0.15">
      <c r="A5" s="10" t="s">
        <v>15</v>
      </c>
      <c r="B5" s="11" t="s">
        <v>181</v>
      </c>
      <c r="C5" s="11" t="s">
        <v>40</v>
      </c>
      <c r="D5" s="11" t="s">
        <v>248</v>
      </c>
      <c r="E5" s="12">
        <v>28621.96</v>
      </c>
      <c r="F5" s="11">
        <v>97.14</v>
      </c>
      <c r="G5" s="12">
        <v>808.5</v>
      </c>
      <c r="H5" s="11">
        <v>1144</v>
      </c>
      <c r="I5" s="11">
        <f>(E5*3%)</f>
        <v>858.65879999999993</v>
      </c>
      <c r="J5" s="13">
        <f>(H5+I5)</f>
        <v>2002.6587999999999</v>
      </c>
      <c r="K5" s="13">
        <f>SUM(E5:I5)</f>
        <v>31530.2588</v>
      </c>
      <c r="L5" s="13">
        <f>(E5*8.5%)</f>
        <v>2432.8666000000003</v>
      </c>
      <c r="M5" s="11">
        <v>0</v>
      </c>
      <c r="N5" s="11">
        <v>7661.79</v>
      </c>
      <c r="O5" s="11"/>
      <c r="P5" s="11">
        <v>0</v>
      </c>
      <c r="Q5" s="13">
        <f>(L5+M5+N5+O5+P5)</f>
        <v>10094.6566</v>
      </c>
      <c r="R5" s="14">
        <f>(K5-Q5)</f>
        <v>21435.602200000001</v>
      </c>
      <c r="S5" s="13"/>
    </row>
    <row r="6" spans="1:19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ref="I6:I33" si="0">(E6*3%)</f>
        <v>189.6705</v>
      </c>
      <c r="J6" s="13">
        <f t="shared" ref="J6:J33" si="1">(H6+I6)</f>
        <v>595.9905</v>
      </c>
      <c r="K6" s="13">
        <f t="shared" ref="K6:K33" si="2">SUM(E6:I6)</f>
        <v>7324.9005000000006</v>
      </c>
      <c r="L6" s="13">
        <f t="shared" ref="L6:L33" si="3">(E6*8.5%)</f>
        <v>537.39975000000004</v>
      </c>
      <c r="M6" s="11">
        <v>0</v>
      </c>
      <c r="N6" s="11">
        <v>1008.25</v>
      </c>
      <c r="O6" s="11">
        <f t="shared" ref="O6:O11" si="4">(E6*1%)</f>
        <v>63.223500000000008</v>
      </c>
      <c r="P6" s="11">
        <v>0</v>
      </c>
      <c r="Q6" s="13">
        <f t="shared" ref="Q6:Q23" si="5">(L6+M6+N6+O6+P6)</f>
        <v>1608.8732500000001</v>
      </c>
      <c r="R6" s="14">
        <f t="shared" ref="R6:R23" si="6">(K6-Q6)</f>
        <v>5716.027250000001</v>
      </c>
      <c r="S6" s="11"/>
    </row>
    <row r="7" spans="1:19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129.52000000000001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7324.9005000000006</v>
      </c>
      <c r="L7" s="13">
        <f t="shared" si="3"/>
        <v>537.39975000000004</v>
      </c>
      <c r="M7" s="11">
        <v>2862.58</v>
      </c>
      <c r="N7" s="11">
        <v>1008.25</v>
      </c>
      <c r="O7" s="11">
        <f t="shared" si="4"/>
        <v>63.223500000000008</v>
      </c>
      <c r="P7" s="11">
        <v>0</v>
      </c>
      <c r="Q7" s="13">
        <f t="shared" si="5"/>
        <v>4471.4532500000005</v>
      </c>
      <c r="R7" s="14">
        <f t="shared" si="6"/>
        <v>2853.4472500000002</v>
      </c>
      <c r="S7" s="11"/>
    </row>
    <row r="8" spans="1:19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1089</v>
      </c>
      <c r="N8" s="11">
        <v>1284.92</v>
      </c>
      <c r="O8" s="11">
        <f t="shared" si="4"/>
        <v>75.632300000000001</v>
      </c>
      <c r="P8" s="11">
        <v>0</v>
      </c>
      <c r="Q8" s="13">
        <f t="shared" si="5"/>
        <v>3092.4268500000003</v>
      </c>
      <c r="R8" s="14">
        <f t="shared" si="6"/>
        <v>5560.1300499999998</v>
      </c>
      <c r="S8" s="11"/>
    </row>
    <row r="9" spans="1:19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1500</v>
      </c>
      <c r="N9" s="11">
        <v>1021.2</v>
      </c>
      <c r="O9" s="11">
        <f t="shared" si="4"/>
        <v>63.223500000000008</v>
      </c>
      <c r="P9" s="11">
        <v>0</v>
      </c>
      <c r="Q9" s="13">
        <f t="shared" si="5"/>
        <v>3121.8232500000004</v>
      </c>
      <c r="R9" s="14">
        <f t="shared" si="6"/>
        <v>4267.8372499999996</v>
      </c>
      <c r="S9" s="11"/>
    </row>
    <row r="10" spans="1:19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1284.92</v>
      </c>
      <c r="O10" s="11">
        <f t="shared" si="4"/>
        <v>75.632300000000001</v>
      </c>
      <c r="P10" s="11">
        <v>0</v>
      </c>
      <c r="Q10" s="13">
        <f t="shared" si="5"/>
        <v>2003.4268500000001</v>
      </c>
      <c r="R10" s="14">
        <f t="shared" si="6"/>
        <v>6616.7500500000006</v>
      </c>
      <c r="S10" s="11"/>
    </row>
    <row r="11" spans="1:19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1014.72</v>
      </c>
      <c r="O11" s="11">
        <f t="shared" si="4"/>
        <v>63.223500000000008</v>
      </c>
      <c r="P11" s="11">
        <v>0</v>
      </c>
      <c r="Q11" s="13">
        <f t="shared" si="5"/>
        <v>3640.3432499999999</v>
      </c>
      <c r="R11" s="14">
        <f t="shared" si="6"/>
        <v>3749.3172500000001</v>
      </c>
      <c r="S11" s="11"/>
    </row>
    <row r="12" spans="1:19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687.05</v>
      </c>
      <c r="O12" s="11"/>
      <c r="P12" s="11">
        <v>0</v>
      </c>
      <c r="Q12" s="13">
        <f t="shared" si="5"/>
        <v>1101.4709</v>
      </c>
      <c r="R12" s="14">
        <f t="shared" si="6"/>
        <v>4725.925299999999</v>
      </c>
      <c r="S12" s="11"/>
    </row>
    <row r="13" spans="1:19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674.11</v>
      </c>
      <c r="O13" s="11"/>
      <c r="P13" s="11">
        <v>0</v>
      </c>
      <c r="Q13" s="13">
        <f t="shared" si="5"/>
        <v>1088.5309</v>
      </c>
      <c r="R13" s="14">
        <f t="shared" si="6"/>
        <v>4674.1052999999993</v>
      </c>
      <c r="S13" s="11"/>
    </row>
    <row r="14" spans="1:19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1021.2</v>
      </c>
      <c r="O14" s="11"/>
      <c r="P14" s="11">
        <v>0</v>
      </c>
      <c r="Q14" s="13">
        <f t="shared" si="5"/>
        <v>2936.7497499999999</v>
      </c>
      <c r="R14" s="14">
        <f t="shared" si="6"/>
        <v>4485.2907500000001</v>
      </c>
      <c r="S14" s="11"/>
    </row>
    <row r="15" spans="1:19" s="15" customFormat="1" ht="30" customHeight="1" x14ac:dyDescent="0.15">
      <c r="A15" s="10" t="s">
        <v>180</v>
      </c>
      <c r="B15" s="11" t="s">
        <v>15</v>
      </c>
      <c r="C15" s="11" t="s">
        <v>179</v>
      </c>
      <c r="D15" s="11" t="s">
        <v>252</v>
      </c>
      <c r="E15" s="12">
        <v>15419.78</v>
      </c>
      <c r="F15" s="11">
        <v>97.14</v>
      </c>
      <c r="G15" s="12">
        <v>480.29</v>
      </c>
      <c r="H15" s="11">
        <v>758.17</v>
      </c>
      <c r="I15" s="11">
        <f t="shared" si="0"/>
        <v>462.59339999999997</v>
      </c>
      <c r="J15" s="13">
        <f t="shared" si="1"/>
        <v>1220.7633999999998</v>
      </c>
      <c r="K15" s="13">
        <f t="shared" si="2"/>
        <v>17217.973400000003</v>
      </c>
      <c r="L15" s="13">
        <f t="shared" si="3"/>
        <v>1310.6813000000002</v>
      </c>
      <c r="M15" s="11">
        <v>8302.27</v>
      </c>
      <c r="N15" s="11">
        <v>3322.6</v>
      </c>
      <c r="O15" s="11"/>
      <c r="P15" s="11">
        <v>0</v>
      </c>
      <c r="Q15" s="13">
        <f t="shared" si="5"/>
        <v>12935.551300000001</v>
      </c>
      <c r="R15" s="14">
        <f t="shared" si="6"/>
        <v>4282.4221000000016</v>
      </c>
      <c r="S15" s="11"/>
    </row>
    <row r="16" spans="1:19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661.17</v>
      </c>
      <c r="O16" s="11">
        <f t="shared" ref="O16:O30" si="7">(E16*1%)</f>
        <v>48.755400000000002</v>
      </c>
      <c r="P16" s="11">
        <v>0</v>
      </c>
      <c r="Q16" s="13">
        <f t="shared" si="5"/>
        <v>1124.3462999999999</v>
      </c>
      <c r="R16" s="14">
        <f t="shared" si="6"/>
        <v>4573.5299000000005</v>
      </c>
      <c r="S16" s="11"/>
    </row>
    <row r="17" spans="1:20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574</v>
      </c>
      <c r="N17" s="11">
        <v>1001.78</v>
      </c>
      <c r="O17" s="11">
        <f t="shared" si="7"/>
        <v>63.223500000000008</v>
      </c>
      <c r="P17" s="11">
        <v>0</v>
      </c>
      <c r="Q17" s="13">
        <f t="shared" si="5"/>
        <v>2176.4032500000003</v>
      </c>
      <c r="R17" s="14">
        <f t="shared" si="6"/>
        <v>5116.1172500000002</v>
      </c>
      <c r="S17" s="11"/>
    </row>
    <row r="18" spans="1:20" s="15" customFormat="1" ht="30" customHeight="1" x14ac:dyDescent="0.15">
      <c r="A18" s="18"/>
      <c r="B18" s="11" t="s">
        <v>47</v>
      </c>
      <c r="C18" s="19" t="s">
        <v>48</v>
      </c>
      <c r="D18" s="19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2907.86</v>
      </c>
      <c r="N18" s="11">
        <v>995.31</v>
      </c>
      <c r="O18" s="11">
        <f t="shared" si="7"/>
        <v>63.223500000000008</v>
      </c>
      <c r="P18" s="11">
        <v>0</v>
      </c>
      <c r="Q18" s="13">
        <f t="shared" si="5"/>
        <v>4503.7932500000006</v>
      </c>
      <c r="R18" s="14">
        <f t="shared" si="6"/>
        <v>2788.7272499999999</v>
      </c>
      <c r="S18" s="11"/>
    </row>
    <row r="19" spans="1:20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3313.52</v>
      </c>
      <c r="O19" s="11"/>
      <c r="P19" s="11">
        <v>0</v>
      </c>
      <c r="Q19" s="13">
        <f t="shared" si="5"/>
        <v>4624.2013000000006</v>
      </c>
      <c r="R19" s="14">
        <f t="shared" si="6"/>
        <v>12593.772100000002</v>
      </c>
      <c r="S19" s="11"/>
    </row>
    <row r="20" spans="1:20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1271.98</v>
      </c>
      <c r="O20" s="11">
        <f t="shared" si="7"/>
        <v>75.632300000000001</v>
      </c>
      <c r="P20" s="11">
        <v>679.7</v>
      </c>
      <c r="Q20" s="13">
        <f t="shared" si="5"/>
        <v>6864.5968499999999</v>
      </c>
      <c r="R20" s="14">
        <f t="shared" si="6"/>
        <v>1690.8200500000003</v>
      </c>
      <c r="S20" s="11"/>
    </row>
    <row r="21" spans="1:20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302</v>
      </c>
      <c r="N21" s="11">
        <v>995.31</v>
      </c>
      <c r="O21" s="11">
        <f t="shared" si="7"/>
        <v>63.223500000000008</v>
      </c>
      <c r="P21" s="11">
        <v>0</v>
      </c>
      <c r="Q21" s="13">
        <f t="shared" si="5"/>
        <v>1897.93325</v>
      </c>
      <c r="R21" s="14">
        <f>(K21-Q21)</f>
        <v>5362.2072500000004</v>
      </c>
      <c r="S21" s="11"/>
    </row>
    <row r="22" spans="1:20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995.31</v>
      </c>
      <c r="O22" s="11">
        <f t="shared" si="7"/>
        <v>63.223500000000008</v>
      </c>
      <c r="P22" s="11">
        <v>0</v>
      </c>
      <c r="Q22" s="13">
        <f t="shared" si="5"/>
        <v>1595.93325</v>
      </c>
      <c r="R22" s="14">
        <f t="shared" si="6"/>
        <v>5664.2072500000004</v>
      </c>
      <c r="S22" s="11"/>
    </row>
    <row r="23" spans="1:20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738.03</v>
      </c>
      <c r="O23" s="11">
        <f t="shared" si="7"/>
        <v>53.023199999999996</v>
      </c>
      <c r="P23" s="16">
        <v>0</v>
      </c>
      <c r="Q23" s="13">
        <f t="shared" si="5"/>
        <v>1241.7504000000001</v>
      </c>
      <c r="R23" s="14">
        <f t="shared" si="6"/>
        <v>4874.4391999999998</v>
      </c>
      <c r="S23" s="11"/>
    </row>
    <row r="24" spans="1:20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982.38</v>
      </c>
      <c r="O24" s="11">
        <f t="shared" si="7"/>
        <v>63.223500000000008</v>
      </c>
      <c r="P24" s="16">
        <v>0</v>
      </c>
      <c r="Q24" s="13">
        <f>(L24+M24+N24+O24+P24)</f>
        <v>3092.0032500000002</v>
      </c>
      <c r="R24" s="14">
        <f>(K24-Q24)</f>
        <v>4168.1372499999998</v>
      </c>
      <c r="S24" s="11"/>
    </row>
    <row r="25" spans="1:20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982.38</v>
      </c>
      <c r="O25" s="11">
        <f t="shared" si="7"/>
        <v>63.223500000000008</v>
      </c>
      <c r="P25" s="16">
        <v>0</v>
      </c>
      <c r="Q25" s="13">
        <f>(L25+M25+N25+O25+P25)</f>
        <v>1583.0032500000002</v>
      </c>
      <c r="R25" s="14">
        <f>(K25-Q25)</f>
        <v>5612.3772499999995</v>
      </c>
      <c r="S25" s="11"/>
    </row>
    <row r="26" spans="1:20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641.76</v>
      </c>
      <c r="O26" s="11">
        <f t="shared" si="7"/>
        <v>48.755400000000002</v>
      </c>
      <c r="P26" s="16">
        <v>0</v>
      </c>
      <c r="Q26" s="13">
        <f>(L26+M26+N26+O26+P26)</f>
        <v>1104.9363000000001</v>
      </c>
      <c r="R26" s="14">
        <f>(K26-Q26)</f>
        <v>4495.7998999999991</v>
      </c>
      <c r="S26" s="11"/>
    </row>
    <row r="27" spans="1:20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982.38</v>
      </c>
      <c r="O27" s="11">
        <f t="shared" si="7"/>
        <v>63.223500000000008</v>
      </c>
      <c r="P27" s="16">
        <v>0</v>
      </c>
      <c r="Q27" s="13">
        <f t="shared" ref="Q27:Q33" si="8">(L27+M27+N27+O27+P27)</f>
        <v>3270.0032500000002</v>
      </c>
      <c r="R27" s="14">
        <f t="shared" ref="R27:R33" si="9">(K27-Q27)</f>
        <v>3925.37725</v>
      </c>
      <c r="S27" s="11"/>
    </row>
    <row r="28" spans="1:20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641.76</v>
      </c>
      <c r="O28" s="11">
        <f t="shared" si="7"/>
        <v>48.755400000000002</v>
      </c>
      <c r="P28" s="16">
        <v>0</v>
      </c>
      <c r="Q28" s="13">
        <f t="shared" si="8"/>
        <v>1104.9363000000001</v>
      </c>
      <c r="R28" s="14">
        <f t="shared" si="9"/>
        <v>4495.7998999999991</v>
      </c>
      <c r="S28" s="11"/>
    </row>
    <row r="29" spans="1:20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982.38</v>
      </c>
      <c r="O29" s="11">
        <f t="shared" si="7"/>
        <v>63.223500000000008</v>
      </c>
      <c r="P29" s="16">
        <v>0</v>
      </c>
      <c r="Q29" s="13">
        <f t="shared" si="8"/>
        <v>1583.0032500000002</v>
      </c>
      <c r="R29" s="14">
        <f t="shared" si="9"/>
        <v>5612.3772499999995</v>
      </c>
      <c r="S29" s="11"/>
    </row>
    <row r="30" spans="1:20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641.76</v>
      </c>
      <c r="O30" s="11">
        <f t="shared" si="7"/>
        <v>48.755400000000002</v>
      </c>
      <c r="P30" s="16">
        <v>0</v>
      </c>
      <c r="Q30" s="13">
        <f t="shared" si="8"/>
        <v>2459.9363000000003</v>
      </c>
      <c r="R30" s="14">
        <f t="shared" si="9"/>
        <v>3140.7998999999991</v>
      </c>
      <c r="S30" s="11"/>
    </row>
    <row r="31" spans="1:20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 t="shared" si="0"/>
        <v>462.59339999999997</v>
      </c>
      <c r="J31" s="13">
        <f t="shared" si="1"/>
        <v>1220.7633999999998</v>
      </c>
      <c r="K31" s="13">
        <f t="shared" si="2"/>
        <v>17120.833400000003</v>
      </c>
      <c r="L31" s="13">
        <f t="shared" si="3"/>
        <v>1310.6813000000002</v>
      </c>
      <c r="M31" s="16">
        <v>1750</v>
      </c>
      <c r="N31" s="16">
        <v>3295.35</v>
      </c>
      <c r="O31" s="11">
        <v>0</v>
      </c>
      <c r="P31" s="16">
        <v>0</v>
      </c>
      <c r="Q31" s="13">
        <f t="shared" si="8"/>
        <v>6356.0313000000006</v>
      </c>
      <c r="R31" s="14">
        <f t="shared" si="9"/>
        <v>10764.802100000003</v>
      </c>
      <c r="S31" s="11"/>
    </row>
    <row r="32" spans="1:20" s="15" customFormat="1" ht="30" customHeight="1" x14ac:dyDescent="0.15">
      <c r="B32" s="16" t="s">
        <v>178</v>
      </c>
      <c r="C32" s="16" t="s">
        <v>177</v>
      </c>
      <c r="D32" s="16" t="s">
        <v>253</v>
      </c>
      <c r="E32" s="16">
        <v>15419.78</v>
      </c>
      <c r="F32" s="16">
        <v>0</v>
      </c>
      <c r="G32" s="16">
        <v>480.29</v>
      </c>
      <c r="H32" s="16">
        <v>758.17</v>
      </c>
      <c r="I32" s="16">
        <f>(E32*3%)</f>
        <v>462.59339999999997</v>
      </c>
      <c r="J32" s="13">
        <f>(H32+I32)</f>
        <v>1220.7633999999998</v>
      </c>
      <c r="K32" s="13">
        <f t="shared" si="2"/>
        <v>17120.833400000003</v>
      </c>
      <c r="L32" s="13">
        <f t="shared" si="3"/>
        <v>1310.6813000000002</v>
      </c>
      <c r="M32" s="16">
        <v>3427</v>
      </c>
      <c r="N32" s="16">
        <v>3295.35</v>
      </c>
      <c r="O32" s="11">
        <v>0</v>
      </c>
      <c r="P32" s="16">
        <v>0</v>
      </c>
      <c r="Q32" s="13">
        <f>(L32+M32+N32+O32+P32)</f>
        <v>8033.0313000000006</v>
      </c>
      <c r="R32" s="14">
        <f>(K32-Q32)</f>
        <v>9087.8021000000026</v>
      </c>
      <c r="S32" s="11"/>
      <c r="T32" s="17"/>
    </row>
    <row r="33" spans="1:20" s="15" customFormat="1" ht="30" customHeight="1" thickBot="1" x14ac:dyDescent="0.2">
      <c r="B33" s="16" t="s">
        <v>176</v>
      </c>
      <c r="C33" s="16" t="s">
        <v>175</v>
      </c>
      <c r="D33" s="16" t="s">
        <v>250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 t="shared" si="0"/>
        <v>462.59339999999997</v>
      </c>
      <c r="J33" s="13">
        <f t="shared" si="1"/>
        <v>1220.7633999999998</v>
      </c>
      <c r="K33" s="13">
        <f t="shared" si="2"/>
        <v>17120.833400000003</v>
      </c>
      <c r="L33" s="13">
        <f t="shared" si="3"/>
        <v>1310.6813000000002</v>
      </c>
      <c r="M33" s="16">
        <v>2750</v>
      </c>
      <c r="N33" s="16">
        <v>3295.35</v>
      </c>
      <c r="O33" s="11">
        <v>0</v>
      </c>
      <c r="P33" s="16">
        <v>0</v>
      </c>
      <c r="Q33" s="13">
        <f t="shared" si="8"/>
        <v>7356.0313000000006</v>
      </c>
      <c r="R33" s="14">
        <f t="shared" si="9"/>
        <v>9764.8021000000026</v>
      </c>
      <c r="S33" s="16"/>
      <c r="T33" s="17"/>
    </row>
    <row r="34" spans="1:20" ht="10.5" customHeight="1" thickBot="1" x14ac:dyDescent="0.2">
      <c r="A34" s="20"/>
      <c r="B34" s="21"/>
      <c r="C34" s="5" t="s">
        <v>75</v>
      </c>
      <c r="D34" s="5"/>
      <c r="E34" s="22">
        <f t="shared" ref="E34:R34" si="10">SUM(E5:E33)</f>
        <v>245156.66000000009</v>
      </c>
      <c r="F34" s="22">
        <f t="shared" si="10"/>
        <v>2460.8800000000019</v>
      </c>
      <c r="G34" s="22">
        <f t="shared" si="10"/>
        <v>9116.64</v>
      </c>
      <c r="H34" s="22">
        <f t="shared" si="10"/>
        <v>14077.050000000001</v>
      </c>
      <c r="I34" s="22">
        <f t="shared" si="10"/>
        <v>7354.6998000000003</v>
      </c>
      <c r="J34" s="22">
        <f t="shared" si="10"/>
        <v>21431.749799999998</v>
      </c>
      <c r="K34" s="22">
        <f t="shared" si="10"/>
        <v>278165.9298000001</v>
      </c>
      <c r="L34" s="22">
        <f t="shared" si="10"/>
        <v>20838.316100000007</v>
      </c>
      <c r="M34" s="22">
        <f t="shared" si="10"/>
        <v>37613.270000000004</v>
      </c>
      <c r="N34" s="22">
        <f t="shared" si="10"/>
        <v>45702.27</v>
      </c>
      <c r="O34" s="22">
        <f t="shared" si="10"/>
        <v>1233.6237000000003</v>
      </c>
      <c r="P34" s="22">
        <f t="shared" si="10"/>
        <v>679.7</v>
      </c>
      <c r="Q34" s="22">
        <f t="shared" si="10"/>
        <v>106067.1798</v>
      </c>
      <c r="R34" s="23">
        <f t="shared" si="10"/>
        <v>172098.75</v>
      </c>
      <c r="S34" s="24"/>
    </row>
    <row r="35" spans="1:20" ht="10.5" customHeight="1" x14ac:dyDescent="0.15">
      <c r="A35" s="25"/>
      <c r="B35" s="2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"/>
    </row>
    <row r="36" spans="1:20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20" ht="10.5" customHeight="1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20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20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20" x14ac:dyDescent="0.15">
      <c r="A40" s="2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20" x14ac:dyDescent="0.15">
      <c r="A41" s="2"/>
      <c r="B41" s="2"/>
      <c r="C41" s="26"/>
      <c r="D41" s="26"/>
      <c r="E41" s="27"/>
      <c r="F41" s="27"/>
      <c r="G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20" x14ac:dyDescent="0.15">
      <c r="A42" s="2"/>
      <c r="B42" s="28"/>
      <c r="C42" s="2" t="s">
        <v>76</v>
      </c>
      <c r="D42" s="2"/>
      <c r="E42" s="2"/>
      <c r="F42" s="2" t="s">
        <v>77</v>
      </c>
      <c r="G42" s="2"/>
      <c r="J42" s="2" t="s">
        <v>78</v>
      </c>
      <c r="L42" s="2"/>
      <c r="N42" s="2"/>
      <c r="P42" s="2"/>
      <c r="R42" s="2"/>
    </row>
    <row r="43" spans="1:20" ht="22.5" customHeight="1" x14ac:dyDescent="0.15">
      <c r="A43" s="2"/>
      <c r="B43" s="26"/>
      <c r="C43" s="26"/>
      <c r="D43" s="26"/>
      <c r="E43" s="26"/>
      <c r="G43" s="26"/>
      <c r="J43" s="2"/>
      <c r="L43" s="2"/>
      <c r="N43" s="2"/>
      <c r="O43" s="2"/>
      <c r="P43" s="2"/>
      <c r="R43" s="2"/>
    </row>
    <row r="44" spans="1:20" x14ac:dyDescent="0.15">
      <c r="A44" s="2"/>
      <c r="B44" s="2"/>
      <c r="C44" s="2" t="s">
        <v>79</v>
      </c>
      <c r="D44" s="2"/>
      <c r="E44" s="2"/>
      <c r="F44" s="2" t="s">
        <v>80</v>
      </c>
      <c r="J44" s="2" t="s">
        <v>81</v>
      </c>
      <c r="L44" s="2"/>
      <c r="R44" s="2"/>
      <c r="S44" s="2"/>
    </row>
    <row r="45" spans="1:20" x14ac:dyDescent="0.15">
      <c r="A45" s="2"/>
      <c r="B45" s="2"/>
      <c r="C45" s="2"/>
      <c r="D45" s="2"/>
      <c r="E45" s="2"/>
      <c r="F45" s="2"/>
      <c r="J45" s="2"/>
      <c r="L45" s="2"/>
      <c r="R45" s="2"/>
      <c r="S45" s="2"/>
    </row>
    <row r="46" spans="1:20" x14ac:dyDescent="0.15">
      <c r="A46" s="2"/>
      <c r="B46" s="2"/>
      <c r="C46" s="2" t="s">
        <v>82</v>
      </c>
      <c r="D46" s="2"/>
      <c r="E46" s="2"/>
      <c r="F46" s="2" t="s">
        <v>83</v>
      </c>
      <c r="J46" s="2" t="s">
        <v>174</v>
      </c>
      <c r="L46" s="2"/>
      <c r="R46" s="2"/>
      <c r="S46" s="2"/>
    </row>
    <row r="47" spans="1:20" x14ac:dyDescent="0.15">
      <c r="A47" s="2"/>
      <c r="B47" s="2"/>
      <c r="C47" s="2" t="s">
        <v>85</v>
      </c>
      <c r="D47" s="2"/>
      <c r="E47" s="2"/>
      <c r="F47" s="2" t="s">
        <v>86</v>
      </c>
      <c r="J47" s="2" t="s">
        <v>87</v>
      </c>
      <c r="L47" s="2"/>
      <c r="R47" s="2"/>
      <c r="S47" s="2"/>
    </row>
    <row r="48" spans="1:20" x14ac:dyDescent="0.15">
      <c r="A48" s="2"/>
      <c r="B48" s="2"/>
      <c r="C48" s="2"/>
      <c r="D48" s="2"/>
      <c r="E48" s="2"/>
      <c r="F48" s="2"/>
      <c r="G48" s="2"/>
      <c r="K48" s="2"/>
      <c r="L48" s="2"/>
      <c r="M48" s="27"/>
      <c r="Q48" s="2"/>
      <c r="R48" s="2"/>
      <c r="S48" s="2"/>
    </row>
    <row r="49" spans="2:18" x14ac:dyDescent="0.15">
      <c r="B49" s="2"/>
      <c r="C49" s="2"/>
      <c r="D49" s="2"/>
      <c r="E49" s="2"/>
      <c r="F49" s="2"/>
      <c r="G49" s="2"/>
      <c r="H49" s="2"/>
      <c r="I49" s="2"/>
      <c r="J49" s="27"/>
      <c r="K49" s="2"/>
      <c r="L49" s="2"/>
      <c r="M49" s="2"/>
      <c r="N49" s="2"/>
      <c r="O49" s="2"/>
      <c r="P49" s="2"/>
      <c r="Q49" s="2"/>
    </row>
    <row r="50" spans="2:18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2:18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  <c r="R51" s="2"/>
    </row>
    <row r="52" spans="2:18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2:18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2:18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2:18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</row>
    <row r="56" spans="2:18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2:18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2:18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2:18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2:18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2:18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2:18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2:18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2:18" x14ac:dyDescent="0.15">
      <c r="B64" s="28"/>
      <c r="C64" s="29"/>
      <c r="D64" s="29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"/>
      <c r="C68" s="2"/>
      <c r="D68" s="2"/>
      <c r="E68" s="2"/>
      <c r="F68" s="2"/>
      <c r="G68" s="2"/>
      <c r="H68" s="2"/>
      <c r="I68" s="2"/>
      <c r="J68" s="27"/>
      <c r="K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6"/>
      <c r="C74" s="26"/>
      <c r="D74" s="26"/>
      <c r="E74" s="2"/>
      <c r="F74" s="2"/>
      <c r="G74" s="27"/>
      <c r="H74" s="2"/>
      <c r="I74" s="27"/>
      <c r="J74" s="27"/>
      <c r="K74" s="2"/>
      <c r="L74" s="2"/>
      <c r="M74" s="2"/>
      <c r="N74" s="2"/>
      <c r="O74" s="2"/>
      <c r="P74" s="2"/>
      <c r="Q74" s="2"/>
    </row>
    <row r="75" spans="2:17" x14ac:dyDescent="0.1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2:17" x14ac:dyDescent="0.15">
      <c r="B76" s="2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30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6"/>
      <c r="L88" s="26"/>
      <c r="M88" s="26"/>
      <c r="N88" s="26"/>
      <c r="O88" s="26"/>
      <c r="P88" s="26"/>
      <c r="Q88" s="26"/>
      <c r="R88" s="26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x14ac:dyDescent="0.15">
      <c r="B90" s="26"/>
      <c r="C90" s="26"/>
      <c r="D90" s="26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"/>
      <c r="C91" s="2"/>
      <c r="D91" s="2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31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A118" s="31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s="31" customFormat="1" x14ac:dyDescent="0.1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15"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9"/>
  <sheetViews>
    <sheetView zoomScale="140" zoomScaleNormal="140" workbookViewId="0">
      <selection activeCell="J4" sqref="J4"/>
    </sheetView>
  </sheetViews>
  <sheetFormatPr baseColWidth="10" defaultRowHeight="8.25" x14ac:dyDescent="0.15"/>
  <cols>
    <col min="1" max="1" width="0.140625" style="1" customWidth="1"/>
    <col min="2" max="2" width="8.5703125" style="1" customWidth="1"/>
    <col min="3" max="4" width="27.85546875" style="1" customWidth="1"/>
    <col min="5" max="6" width="12.7109375" style="1" customWidth="1"/>
    <col min="7" max="10" width="10.7109375" style="1" customWidth="1"/>
    <col min="11" max="11" width="12.140625" style="1" hidden="1" customWidth="1"/>
    <col min="12" max="12" width="11.28515625" style="1" hidden="1" customWidth="1"/>
    <col min="13" max="257" width="11.42578125" style="1"/>
    <col min="258" max="258" width="0.140625" style="1" customWidth="1"/>
    <col min="259" max="259" width="8.5703125" style="1" customWidth="1"/>
    <col min="260" max="260" width="27.85546875" style="1" customWidth="1"/>
    <col min="261" max="262" width="12.7109375" style="1" customWidth="1"/>
    <col min="263" max="266" width="10.7109375" style="1" customWidth="1"/>
    <col min="267" max="268" width="0" style="1" hidden="1" customWidth="1"/>
    <col min="269" max="513" width="11.42578125" style="1"/>
    <col min="514" max="514" width="0.140625" style="1" customWidth="1"/>
    <col min="515" max="515" width="8.5703125" style="1" customWidth="1"/>
    <col min="516" max="516" width="27.85546875" style="1" customWidth="1"/>
    <col min="517" max="518" width="12.7109375" style="1" customWidth="1"/>
    <col min="519" max="522" width="10.7109375" style="1" customWidth="1"/>
    <col min="523" max="524" width="0" style="1" hidden="1" customWidth="1"/>
    <col min="525" max="769" width="11.42578125" style="1"/>
    <col min="770" max="770" width="0.140625" style="1" customWidth="1"/>
    <col min="771" max="771" width="8.5703125" style="1" customWidth="1"/>
    <col min="772" max="772" width="27.85546875" style="1" customWidth="1"/>
    <col min="773" max="774" width="12.7109375" style="1" customWidth="1"/>
    <col min="775" max="778" width="10.7109375" style="1" customWidth="1"/>
    <col min="779" max="780" width="0" style="1" hidden="1" customWidth="1"/>
    <col min="781" max="1025" width="11.42578125" style="1"/>
    <col min="1026" max="1026" width="0.140625" style="1" customWidth="1"/>
    <col min="1027" max="1027" width="8.5703125" style="1" customWidth="1"/>
    <col min="1028" max="1028" width="27.85546875" style="1" customWidth="1"/>
    <col min="1029" max="1030" width="12.7109375" style="1" customWidth="1"/>
    <col min="1031" max="1034" width="10.7109375" style="1" customWidth="1"/>
    <col min="1035" max="1036" width="0" style="1" hidden="1" customWidth="1"/>
    <col min="1037" max="1281" width="11.42578125" style="1"/>
    <col min="1282" max="1282" width="0.140625" style="1" customWidth="1"/>
    <col min="1283" max="1283" width="8.5703125" style="1" customWidth="1"/>
    <col min="1284" max="1284" width="27.85546875" style="1" customWidth="1"/>
    <col min="1285" max="1286" width="12.7109375" style="1" customWidth="1"/>
    <col min="1287" max="1290" width="10.7109375" style="1" customWidth="1"/>
    <col min="1291" max="1292" width="0" style="1" hidden="1" customWidth="1"/>
    <col min="1293" max="1537" width="11.42578125" style="1"/>
    <col min="1538" max="1538" width="0.140625" style="1" customWidth="1"/>
    <col min="1539" max="1539" width="8.5703125" style="1" customWidth="1"/>
    <col min="1540" max="1540" width="27.85546875" style="1" customWidth="1"/>
    <col min="1541" max="1542" width="12.7109375" style="1" customWidth="1"/>
    <col min="1543" max="1546" width="10.7109375" style="1" customWidth="1"/>
    <col min="1547" max="1548" width="0" style="1" hidden="1" customWidth="1"/>
    <col min="1549" max="1793" width="11.42578125" style="1"/>
    <col min="1794" max="1794" width="0.140625" style="1" customWidth="1"/>
    <col min="1795" max="1795" width="8.5703125" style="1" customWidth="1"/>
    <col min="1796" max="1796" width="27.85546875" style="1" customWidth="1"/>
    <col min="1797" max="1798" width="12.7109375" style="1" customWidth="1"/>
    <col min="1799" max="1802" width="10.7109375" style="1" customWidth="1"/>
    <col min="1803" max="1804" width="0" style="1" hidden="1" customWidth="1"/>
    <col min="1805" max="2049" width="11.42578125" style="1"/>
    <col min="2050" max="2050" width="0.140625" style="1" customWidth="1"/>
    <col min="2051" max="2051" width="8.5703125" style="1" customWidth="1"/>
    <col min="2052" max="2052" width="27.85546875" style="1" customWidth="1"/>
    <col min="2053" max="2054" width="12.7109375" style="1" customWidth="1"/>
    <col min="2055" max="2058" width="10.7109375" style="1" customWidth="1"/>
    <col min="2059" max="2060" width="0" style="1" hidden="1" customWidth="1"/>
    <col min="2061" max="2305" width="11.42578125" style="1"/>
    <col min="2306" max="2306" width="0.140625" style="1" customWidth="1"/>
    <col min="2307" max="2307" width="8.5703125" style="1" customWidth="1"/>
    <col min="2308" max="2308" width="27.85546875" style="1" customWidth="1"/>
    <col min="2309" max="2310" width="12.7109375" style="1" customWidth="1"/>
    <col min="2311" max="2314" width="10.7109375" style="1" customWidth="1"/>
    <col min="2315" max="2316" width="0" style="1" hidden="1" customWidth="1"/>
    <col min="2317" max="2561" width="11.42578125" style="1"/>
    <col min="2562" max="2562" width="0.140625" style="1" customWidth="1"/>
    <col min="2563" max="2563" width="8.5703125" style="1" customWidth="1"/>
    <col min="2564" max="2564" width="27.85546875" style="1" customWidth="1"/>
    <col min="2565" max="2566" width="12.7109375" style="1" customWidth="1"/>
    <col min="2567" max="2570" width="10.7109375" style="1" customWidth="1"/>
    <col min="2571" max="2572" width="0" style="1" hidden="1" customWidth="1"/>
    <col min="2573" max="2817" width="11.42578125" style="1"/>
    <col min="2818" max="2818" width="0.140625" style="1" customWidth="1"/>
    <col min="2819" max="2819" width="8.5703125" style="1" customWidth="1"/>
    <col min="2820" max="2820" width="27.85546875" style="1" customWidth="1"/>
    <col min="2821" max="2822" width="12.7109375" style="1" customWidth="1"/>
    <col min="2823" max="2826" width="10.7109375" style="1" customWidth="1"/>
    <col min="2827" max="2828" width="0" style="1" hidden="1" customWidth="1"/>
    <col min="2829" max="3073" width="11.42578125" style="1"/>
    <col min="3074" max="3074" width="0.140625" style="1" customWidth="1"/>
    <col min="3075" max="3075" width="8.5703125" style="1" customWidth="1"/>
    <col min="3076" max="3076" width="27.85546875" style="1" customWidth="1"/>
    <col min="3077" max="3078" width="12.7109375" style="1" customWidth="1"/>
    <col min="3079" max="3082" width="10.7109375" style="1" customWidth="1"/>
    <col min="3083" max="3084" width="0" style="1" hidden="1" customWidth="1"/>
    <col min="3085" max="3329" width="11.42578125" style="1"/>
    <col min="3330" max="3330" width="0.140625" style="1" customWidth="1"/>
    <col min="3331" max="3331" width="8.5703125" style="1" customWidth="1"/>
    <col min="3332" max="3332" width="27.85546875" style="1" customWidth="1"/>
    <col min="3333" max="3334" width="12.7109375" style="1" customWidth="1"/>
    <col min="3335" max="3338" width="10.7109375" style="1" customWidth="1"/>
    <col min="3339" max="3340" width="0" style="1" hidden="1" customWidth="1"/>
    <col min="3341" max="3585" width="11.42578125" style="1"/>
    <col min="3586" max="3586" width="0.140625" style="1" customWidth="1"/>
    <col min="3587" max="3587" width="8.5703125" style="1" customWidth="1"/>
    <col min="3588" max="3588" width="27.85546875" style="1" customWidth="1"/>
    <col min="3589" max="3590" width="12.7109375" style="1" customWidth="1"/>
    <col min="3591" max="3594" width="10.7109375" style="1" customWidth="1"/>
    <col min="3595" max="3596" width="0" style="1" hidden="1" customWidth="1"/>
    <col min="3597" max="3841" width="11.42578125" style="1"/>
    <col min="3842" max="3842" width="0.140625" style="1" customWidth="1"/>
    <col min="3843" max="3843" width="8.5703125" style="1" customWidth="1"/>
    <col min="3844" max="3844" width="27.85546875" style="1" customWidth="1"/>
    <col min="3845" max="3846" width="12.7109375" style="1" customWidth="1"/>
    <col min="3847" max="3850" width="10.7109375" style="1" customWidth="1"/>
    <col min="3851" max="3852" width="0" style="1" hidden="1" customWidth="1"/>
    <col min="3853" max="4097" width="11.42578125" style="1"/>
    <col min="4098" max="4098" width="0.140625" style="1" customWidth="1"/>
    <col min="4099" max="4099" width="8.5703125" style="1" customWidth="1"/>
    <col min="4100" max="4100" width="27.85546875" style="1" customWidth="1"/>
    <col min="4101" max="4102" width="12.7109375" style="1" customWidth="1"/>
    <col min="4103" max="4106" width="10.7109375" style="1" customWidth="1"/>
    <col min="4107" max="4108" width="0" style="1" hidden="1" customWidth="1"/>
    <col min="4109" max="4353" width="11.42578125" style="1"/>
    <col min="4354" max="4354" width="0.140625" style="1" customWidth="1"/>
    <col min="4355" max="4355" width="8.5703125" style="1" customWidth="1"/>
    <col min="4356" max="4356" width="27.85546875" style="1" customWidth="1"/>
    <col min="4357" max="4358" width="12.7109375" style="1" customWidth="1"/>
    <col min="4359" max="4362" width="10.7109375" style="1" customWidth="1"/>
    <col min="4363" max="4364" width="0" style="1" hidden="1" customWidth="1"/>
    <col min="4365" max="4609" width="11.42578125" style="1"/>
    <col min="4610" max="4610" width="0.140625" style="1" customWidth="1"/>
    <col min="4611" max="4611" width="8.5703125" style="1" customWidth="1"/>
    <col min="4612" max="4612" width="27.85546875" style="1" customWidth="1"/>
    <col min="4613" max="4614" width="12.7109375" style="1" customWidth="1"/>
    <col min="4615" max="4618" width="10.7109375" style="1" customWidth="1"/>
    <col min="4619" max="4620" width="0" style="1" hidden="1" customWidth="1"/>
    <col min="4621" max="4865" width="11.42578125" style="1"/>
    <col min="4866" max="4866" width="0.140625" style="1" customWidth="1"/>
    <col min="4867" max="4867" width="8.5703125" style="1" customWidth="1"/>
    <col min="4868" max="4868" width="27.85546875" style="1" customWidth="1"/>
    <col min="4869" max="4870" width="12.7109375" style="1" customWidth="1"/>
    <col min="4871" max="4874" width="10.7109375" style="1" customWidth="1"/>
    <col min="4875" max="4876" width="0" style="1" hidden="1" customWidth="1"/>
    <col min="4877" max="5121" width="11.42578125" style="1"/>
    <col min="5122" max="5122" width="0.140625" style="1" customWidth="1"/>
    <col min="5123" max="5123" width="8.5703125" style="1" customWidth="1"/>
    <col min="5124" max="5124" width="27.85546875" style="1" customWidth="1"/>
    <col min="5125" max="5126" width="12.7109375" style="1" customWidth="1"/>
    <col min="5127" max="5130" width="10.7109375" style="1" customWidth="1"/>
    <col min="5131" max="5132" width="0" style="1" hidden="1" customWidth="1"/>
    <col min="5133" max="5377" width="11.42578125" style="1"/>
    <col min="5378" max="5378" width="0.140625" style="1" customWidth="1"/>
    <col min="5379" max="5379" width="8.5703125" style="1" customWidth="1"/>
    <col min="5380" max="5380" width="27.85546875" style="1" customWidth="1"/>
    <col min="5381" max="5382" width="12.7109375" style="1" customWidth="1"/>
    <col min="5383" max="5386" width="10.7109375" style="1" customWidth="1"/>
    <col min="5387" max="5388" width="0" style="1" hidden="1" customWidth="1"/>
    <col min="5389" max="5633" width="11.42578125" style="1"/>
    <col min="5634" max="5634" width="0.140625" style="1" customWidth="1"/>
    <col min="5635" max="5635" width="8.5703125" style="1" customWidth="1"/>
    <col min="5636" max="5636" width="27.85546875" style="1" customWidth="1"/>
    <col min="5637" max="5638" width="12.7109375" style="1" customWidth="1"/>
    <col min="5639" max="5642" width="10.7109375" style="1" customWidth="1"/>
    <col min="5643" max="5644" width="0" style="1" hidden="1" customWidth="1"/>
    <col min="5645" max="5889" width="11.42578125" style="1"/>
    <col min="5890" max="5890" width="0.140625" style="1" customWidth="1"/>
    <col min="5891" max="5891" width="8.5703125" style="1" customWidth="1"/>
    <col min="5892" max="5892" width="27.85546875" style="1" customWidth="1"/>
    <col min="5893" max="5894" width="12.7109375" style="1" customWidth="1"/>
    <col min="5895" max="5898" width="10.7109375" style="1" customWidth="1"/>
    <col min="5899" max="5900" width="0" style="1" hidden="1" customWidth="1"/>
    <col min="5901" max="6145" width="11.42578125" style="1"/>
    <col min="6146" max="6146" width="0.140625" style="1" customWidth="1"/>
    <col min="6147" max="6147" width="8.5703125" style="1" customWidth="1"/>
    <col min="6148" max="6148" width="27.85546875" style="1" customWidth="1"/>
    <col min="6149" max="6150" width="12.7109375" style="1" customWidth="1"/>
    <col min="6151" max="6154" width="10.7109375" style="1" customWidth="1"/>
    <col min="6155" max="6156" width="0" style="1" hidden="1" customWidth="1"/>
    <col min="6157" max="6401" width="11.42578125" style="1"/>
    <col min="6402" max="6402" width="0.140625" style="1" customWidth="1"/>
    <col min="6403" max="6403" width="8.5703125" style="1" customWidth="1"/>
    <col min="6404" max="6404" width="27.85546875" style="1" customWidth="1"/>
    <col min="6405" max="6406" width="12.7109375" style="1" customWidth="1"/>
    <col min="6407" max="6410" width="10.7109375" style="1" customWidth="1"/>
    <col min="6411" max="6412" width="0" style="1" hidden="1" customWidth="1"/>
    <col min="6413" max="6657" width="11.42578125" style="1"/>
    <col min="6658" max="6658" width="0.140625" style="1" customWidth="1"/>
    <col min="6659" max="6659" width="8.5703125" style="1" customWidth="1"/>
    <col min="6660" max="6660" width="27.85546875" style="1" customWidth="1"/>
    <col min="6661" max="6662" width="12.7109375" style="1" customWidth="1"/>
    <col min="6663" max="6666" width="10.7109375" style="1" customWidth="1"/>
    <col min="6667" max="6668" width="0" style="1" hidden="1" customWidth="1"/>
    <col min="6669" max="6913" width="11.42578125" style="1"/>
    <col min="6914" max="6914" width="0.140625" style="1" customWidth="1"/>
    <col min="6915" max="6915" width="8.5703125" style="1" customWidth="1"/>
    <col min="6916" max="6916" width="27.85546875" style="1" customWidth="1"/>
    <col min="6917" max="6918" width="12.7109375" style="1" customWidth="1"/>
    <col min="6919" max="6922" width="10.7109375" style="1" customWidth="1"/>
    <col min="6923" max="6924" width="0" style="1" hidden="1" customWidth="1"/>
    <col min="6925" max="7169" width="11.42578125" style="1"/>
    <col min="7170" max="7170" width="0.140625" style="1" customWidth="1"/>
    <col min="7171" max="7171" width="8.5703125" style="1" customWidth="1"/>
    <col min="7172" max="7172" width="27.85546875" style="1" customWidth="1"/>
    <col min="7173" max="7174" width="12.7109375" style="1" customWidth="1"/>
    <col min="7175" max="7178" width="10.7109375" style="1" customWidth="1"/>
    <col min="7179" max="7180" width="0" style="1" hidden="1" customWidth="1"/>
    <col min="7181" max="7425" width="11.42578125" style="1"/>
    <col min="7426" max="7426" width="0.140625" style="1" customWidth="1"/>
    <col min="7427" max="7427" width="8.5703125" style="1" customWidth="1"/>
    <col min="7428" max="7428" width="27.85546875" style="1" customWidth="1"/>
    <col min="7429" max="7430" width="12.7109375" style="1" customWidth="1"/>
    <col min="7431" max="7434" width="10.7109375" style="1" customWidth="1"/>
    <col min="7435" max="7436" width="0" style="1" hidden="1" customWidth="1"/>
    <col min="7437" max="7681" width="11.42578125" style="1"/>
    <col min="7682" max="7682" width="0.140625" style="1" customWidth="1"/>
    <col min="7683" max="7683" width="8.5703125" style="1" customWidth="1"/>
    <col min="7684" max="7684" width="27.85546875" style="1" customWidth="1"/>
    <col min="7685" max="7686" width="12.7109375" style="1" customWidth="1"/>
    <col min="7687" max="7690" width="10.7109375" style="1" customWidth="1"/>
    <col min="7691" max="7692" width="0" style="1" hidden="1" customWidth="1"/>
    <col min="7693" max="7937" width="11.42578125" style="1"/>
    <col min="7938" max="7938" width="0.140625" style="1" customWidth="1"/>
    <col min="7939" max="7939" width="8.5703125" style="1" customWidth="1"/>
    <col min="7940" max="7940" width="27.85546875" style="1" customWidth="1"/>
    <col min="7941" max="7942" width="12.7109375" style="1" customWidth="1"/>
    <col min="7943" max="7946" width="10.7109375" style="1" customWidth="1"/>
    <col min="7947" max="7948" width="0" style="1" hidden="1" customWidth="1"/>
    <col min="7949" max="8193" width="11.42578125" style="1"/>
    <col min="8194" max="8194" width="0.140625" style="1" customWidth="1"/>
    <col min="8195" max="8195" width="8.5703125" style="1" customWidth="1"/>
    <col min="8196" max="8196" width="27.85546875" style="1" customWidth="1"/>
    <col min="8197" max="8198" width="12.7109375" style="1" customWidth="1"/>
    <col min="8199" max="8202" width="10.7109375" style="1" customWidth="1"/>
    <col min="8203" max="8204" width="0" style="1" hidden="1" customWidth="1"/>
    <col min="8205" max="8449" width="11.42578125" style="1"/>
    <col min="8450" max="8450" width="0.140625" style="1" customWidth="1"/>
    <col min="8451" max="8451" width="8.5703125" style="1" customWidth="1"/>
    <col min="8452" max="8452" width="27.85546875" style="1" customWidth="1"/>
    <col min="8453" max="8454" width="12.7109375" style="1" customWidth="1"/>
    <col min="8455" max="8458" width="10.7109375" style="1" customWidth="1"/>
    <col min="8459" max="8460" width="0" style="1" hidden="1" customWidth="1"/>
    <col min="8461" max="8705" width="11.42578125" style="1"/>
    <col min="8706" max="8706" width="0.140625" style="1" customWidth="1"/>
    <col min="8707" max="8707" width="8.5703125" style="1" customWidth="1"/>
    <col min="8708" max="8708" width="27.85546875" style="1" customWidth="1"/>
    <col min="8709" max="8710" width="12.7109375" style="1" customWidth="1"/>
    <col min="8711" max="8714" width="10.7109375" style="1" customWidth="1"/>
    <col min="8715" max="8716" width="0" style="1" hidden="1" customWidth="1"/>
    <col min="8717" max="8961" width="11.42578125" style="1"/>
    <col min="8962" max="8962" width="0.140625" style="1" customWidth="1"/>
    <col min="8963" max="8963" width="8.5703125" style="1" customWidth="1"/>
    <col min="8964" max="8964" width="27.85546875" style="1" customWidth="1"/>
    <col min="8965" max="8966" width="12.7109375" style="1" customWidth="1"/>
    <col min="8967" max="8970" width="10.7109375" style="1" customWidth="1"/>
    <col min="8971" max="8972" width="0" style="1" hidden="1" customWidth="1"/>
    <col min="8973" max="9217" width="11.42578125" style="1"/>
    <col min="9218" max="9218" width="0.140625" style="1" customWidth="1"/>
    <col min="9219" max="9219" width="8.5703125" style="1" customWidth="1"/>
    <col min="9220" max="9220" width="27.85546875" style="1" customWidth="1"/>
    <col min="9221" max="9222" width="12.7109375" style="1" customWidth="1"/>
    <col min="9223" max="9226" width="10.7109375" style="1" customWidth="1"/>
    <col min="9227" max="9228" width="0" style="1" hidden="1" customWidth="1"/>
    <col min="9229" max="9473" width="11.42578125" style="1"/>
    <col min="9474" max="9474" width="0.140625" style="1" customWidth="1"/>
    <col min="9475" max="9475" width="8.5703125" style="1" customWidth="1"/>
    <col min="9476" max="9476" width="27.85546875" style="1" customWidth="1"/>
    <col min="9477" max="9478" width="12.7109375" style="1" customWidth="1"/>
    <col min="9479" max="9482" width="10.7109375" style="1" customWidth="1"/>
    <col min="9483" max="9484" width="0" style="1" hidden="1" customWidth="1"/>
    <col min="9485" max="9729" width="11.42578125" style="1"/>
    <col min="9730" max="9730" width="0.140625" style="1" customWidth="1"/>
    <col min="9731" max="9731" width="8.5703125" style="1" customWidth="1"/>
    <col min="9732" max="9732" width="27.85546875" style="1" customWidth="1"/>
    <col min="9733" max="9734" width="12.7109375" style="1" customWidth="1"/>
    <col min="9735" max="9738" width="10.7109375" style="1" customWidth="1"/>
    <col min="9739" max="9740" width="0" style="1" hidden="1" customWidth="1"/>
    <col min="9741" max="9985" width="11.42578125" style="1"/>
    <col min="9986" max="9986" width="0.140625" style="1" customWidth="1"/>
    <col min="9987" max="9987" width="8.5703125" style="1" customWidth="1"/>
    <col min="9988" max="9988" width="27.85546875" style="1" customWidth="1"/>
    <col min="9989" max="9990" width="12.7109375" style="1" customWidth="1"/>
    <col min="9991" max="9994" width="10.7109375" style="1" customWidth="1"/>
    <col min="9995" max="9996" width="0" style="1" hidden="1" customWidth="1"/>
    <col min="9997" max="10241" width="11.42578125" style="1"/>
    <col min="10242" max="10242" width="0.140625" style="1" customWidth="1"/>
    <col min="10243" max="10243" width="8.5703125" style="1" customWidth="1"/>
    <col min="10244" max="10244" width="27.85546875" style="1" customWidth="1"/>
    <col min="10245" max="10246" width="12.7109375" style="1" customWidth="1"/>
    <col min="10247" max="10250" width="10.7109375" style="1" customWidth="1"/>
    <col min="10251" max="10252" width="0" style="1" hidden="1" customWidth="1"/>
    <col min="10253" max="10497" width="11.42578125" style="1"/>
    <col min="10498" max="10498" width="0.140625" style="1" customWidth="1"/>
    <col min="10499" max="10499" width="8.5703125" style="1" customWidth="1"/>
    <col min="10500" max="10500" width="27.85546875" style="1" customWidth="1"/>
    <col min="10501" max="10502" width="12.7109375" style="1" customWidth="1"/>
    <col min="10503" max="10506" width="10.7109375" style="1" customWidth="1"/>
    <col min="10507" max="10508" width="0" style="1" hidden="1" customWidth="1"/>
    <col min="10509" max="10753" width="11.42578125" style="1"/>
    <col min="10754" max="10754" width="0.140625" style="1" customWidth="1"/>
    <col min="10755" max="10755" width="8.5703125" style="1" customWidth="1"/>
    <col min="10756" max="10756" width="27.85546875" style="1" customWidth="1"/>
    <col min="10757" max="10758" width="12.7109375" style="1" customWidth="1"/>
    <col min="10759" max="10762" width="10.7109375" style="1" customWidth="1"/>
    <col min="10763" max="10764" width="0" style="1" hidden="1" customWidth="1"/>
    <col min="10765" max="11009" width="11.42578125" style="1"/>
    <col min="11010" max="11010" width="0.140625" style="1" customWidth="1"/>
    <col min="11011" max="11011" width="8.5703125" style="1" customWidth="1"/>
    <col min="11012" max="11012" width="27.85546875" style="1" customWidth="1"/>
    <col min="11013" max="11014" width="12.7109375" style="1" customWidth="1"/>
    <col min="11015" max="11018" width="10.7109375" style="1" customWidth="1"/>
    <col min="11019" max="11020" width="0" style="1" hidden="1" customWidth="1"/>
    <col min="11021" max="11265" width="11.42578125" style="1"/>
    <col min="11266" max="11266" width="0.140625" style="1" customWidth="1"/>
    <col min="11267" max="11267" width="8.5703125" style="1" customWidth="1"/>
    <col min="11268" max="11268" width="27.85546875" style="1" customWidth="1"/>
    <col min="11269" max="11270" width="12.7109375" style="1" customWidth="1"/>
    <col min="11271" max="11274" width="10.7109375" style="1" customWidth="1"/>
    <col min="11275" max="11276" width="0" style="1" hidden="1" customWidth="1"/>
    <col min="11277" max="11521" width="11.42578125" style="1"/>
    <col min="11522" max="11522" width="0.140625" style="1" customWidth="1"/>
    <col min="11523" max="11523" width="8.5703125" style="1" customWidth="1"/>
    <col min="11524" max="11524" width="27.85546875" style="1" customWidth="1"/>
    <col min="11525" max="11526" width="12.7109375" style="1" customWidth="1"/>
    <col min="11527" max="11530" width="10.7109375" style="1" customWidth="1"/>
    <col min="11531" max="11532" width="0" style="1" hidden="1" customWidth="1"/>
    <col min="11533" max="11777" width="11.42578125" style="1"/>
    <col min="11778" max="11778" width="0.140625" style="1" customWidth="1"/>
    <col min="11779" max="11779" width="8.5703125" style="1" customWidth="1"/>
    <col min="11780" max="11780" width="27.85546875" style="1" customWidth="1"/>
    <col min="11781" max="11782" width="12.7109375" style="1" customWidth="1"/>
    <col min="11783" max="11786" width="10.7109375" style="1" customWidth="1"/>
    <col min="11787" max="11788" width="0" style="1" hidden="1" customWidth="1"/>
    <col min="11789" max="12033" width="11.42578125" style="1"/>
    <col min="12034" max="12034" width="0.140625" style="1" customWidth="1"/>
    <col min="12035" max="12035" width="8.5703125" style="1" customWidth="1"/>
    <col min="12036" max="12036" width="27.85546875" style="1" customWidth="1"/>
    <col min="12037" max="12038" width="12.7109375" style="1" customWidth="1"/>
    <col min="12039" max="12042" width="10.7109375" style="1" customWidth="1"/>
    <col min="12043" max="12044" width="0" style="1" hidden="1" customWidth="1"/>
    <col min="12045" max="12289" width="11.42578125" style="1"/>
    <col min="12290" max="12290" width="0.140625" style="1" customWidth="1"/>
    <col min="12291" max="12291" width="8.5703125" style="1" customWidth="1"/>
    <col min="12292" max="12292" width="27.85546875" style="1" customWidth="1"/>
    <col min="12293" max="12294" width="12.7109375" style="1" customWidth="1"/>
    <col min="12295" max="12298" width="10.7109375" style="1" customWidth="1"/>
    <col min="12299" max="12300" width="0" style="1" hidden="1" customWidth="1"/>
    <col min="12301" max="12545" width="11.42578125" style="1"/>
    <col min="12546" max="12546" width="0.140625" style="1" customWidth="1"/>
    <col min="12547" max="12547" width="8.5703125" style="1" customWidth="1"/>
    <col min="12548" max="12548" width="27.85546875" style="1" customWidth="1"/>
    <col min="12549" max="12550" width="12.7109375" style="1" customWidth="1"/>
    <col min="12551" max="12554" width="10.7109375" style="1" customWidth="1"/>
    <col min="12555" max="12556" width="0" style="1" hidden="1" customWidth="1"/>
    <col min="12557" max="12801" width="11.42578125" style="1"/>
    <col min="12802" max="12802" width="0.140625" style="1" customWidth="1"/>
    <col min="12803" max="12803" width="8.5703125" style="1" customWidth="1"/>
    <col min="12804" max="12804" width="27.85546875" style="1" customWidth="1"/>
    <col min="12805" max="12806" width="12.7109375" style="1" customWidth="1"/>
    <col min="12807" max="12810" width="10.7109375" style="1" customWidth="1"/>
    <col min="12811" max="12812" width="0" style="1" hidden="1" customWidth="1"/>
    <col min="12813" max="13057" width="11.42578125" style="1"/>
    <col min="13058" max="13058" width="0.140625" style="1" customWidth="1"/>
    <col min="13059" max="13059" width="8.5703125" style="1" customWidth="1"/>
    <col min="13060" max="13060" width="27.85546875" style="1" customWidth="1"/>
    <col min="13061" max="13062" width="12.7109375" style="1" customWidth="1"/>
    <col min="13063" max="13066" width="10.7109375" style="1" customWidth="1"/>
    <col min="13067" max="13068" width="0" style="1" hidden="1" customWidth="1"/>
    <col min="13069" max="13313" width="11.42578125" style="1"/>
    <col min="13314" max="13314" width="0.140625" style="1" customWidth="1"/>
    <col min="13315" max="13315" width="8.5703125" style="1" customWidth="1"/>
    <col min="13316" max="13316" width="27.85546875" style="1" customWidth="1"/>
    <col min="13317" max="13318" width="12.7109375" style="1" customWidth="1"/>
    <col min="13319" max="13322" width="10.7109375" style="1" customWidth="1"/>
    <col min="13323" max="13324" width="0" style="1" hidden="1" customWidth="1"/>
    <col min="13325" max="13569" width="11.42578125" style="1"/>
    <col min="13570" max="13570" width="0.140625" style="1" customWidth="1"/>
    <col min="13571" max="13571" width="8.5703125" style="1" customWidth="1"/>
    <col min="13572" max="13572" width="27.85546875" style="1" customWidth="1"/>
    <col min="13573" max="13574" width="12.7109375" style="1" customWidth="1"/>
    <col min="13575" max="13578" width="10.7109375" style="1" customWidth="1"/>
    <col min="13579" max="13580" width="0" style="1" hidden="1" customWidth="1"/>
    <col min="13581" max="13825" width="11.42578125" style="1"/>
    <col min="13826" max="13826" width="0.140625" style="1" customWidth="1"/>
    <col min="13827" max="13827" width="8.5703125" style="1" customWidth="1"/>
    <col min="13828" max="13828" width="27.85546875" style="1" customWidth="1"/>
    <col min="13829" max="13830" width="12.7109375" style="1" customWidth="1"/>
    <col min="13831" max="13834" width="10.7109375" style="1" customWidth="1"/>
    <col min="13835" max="13836" width="0" style="1" hidden="1" customWidth="1"/>
    <col min="13837" max="14081" width="11.42578125" style="1"/>
    <col min="14082" max="14082" width="0.140625" style="1" customWidth="1"/>
    <col min="14083" max="14083" width="8.5703125" style="1" customWidth="1"/>
    <col min="14084" max="14084" width="27.85546875" style="1" customWidth="1"/>
    <col min="14085" max="14086" width="12.7109375" style="1" customWidth="1"/>
    <col min="14087" max="14090" width="10.7109375" style="1" customWidth="1"/>
    <col min="14091" max="14092" width="0" style="1" hidden="1" customWidth="1"/>
    <col min="14093" max="14337" width="11.42578125" style="1"/>
    <col min="14338" max="14338" width="0.140625" style="1" customWidth="1"/>
    <col min="14339" max="14339" width="8.5703125" style="1" customWidth="1"/>
    <col min="14340" max="14340" width="27.85546875" style="1" customWidth="1"/>
    <col min="14341" max="14342" width="12.7109375" style="1" customWidth="1"/>
    <col min="14343" max="14346" width="10.7109375" style="1" customWidth="1"/>
    <col min="14347" max="14348" width="0" style="1" hidden="1" customWidth="1"/>
    <col min="14349" max="14593" width="11.42578125" style="1"/>
    <col min="14594" max="14594" width="0.140625" style="1" customWidth="1"/>
    <col min="14595" max="14595" width="8.5703125" style="1" customWidth="1"/>
    <col min="14596" max="14596" width="27.85546875" style="1" customWidth="1"/>
    <col min="14597" max="14598" width="12.7109375" style="1" customWidth="1"/>
    <col min="14599" max="14602" width="10.7109375" style="1" customWidth="1"/>
    <col min="14603" max="14604" width="0" style="1" hidden="1" customWidth="1"/>
    <col min="14605" max="14849" width="11.42578125" style="1"/>
    <col min="14850" max="14850" width="0.140625" style="1" customWidth="1"/>
    <col min="14851" max="14851" width="8.5703125" style="1" customWidth="1"/>
    <col min="14852" max="14852" width="27.85546875" style="1" customWidth="1"/>
    <col min="14853" max="14854" width="12.7109375" style="1" customWidth="1"/>
    <col min="14855" max="14858" width="10.7109375" style="1" customWidth="1"/>
    <col min="14859" max="14860" width="0" style="1" hidden="1" customWidth="1"/>
    <col min="14861" max="15105" width="11.42578125" style="1"/>
    <col min="15106" max="15106" width="0.140625" style="1" customWidth="1"/>
    <col min="15107" max="15107" width="8.5703125" style="1" customWidth="1"/>
    <col min="15108" max="15108" width="27.85546875" style="1" customWidth="1"/>
    <col min="15109" max="15110" width="12.7109375" style="1" customWidth="1"/>
    <col min="15111" max="15114" width="10.7109375" style="1" customWidth="1"/>
    <col min="15115" max="15116" width="0" style="1" hidden="1" customWidth="1"/>
    <col min="15117" max="15361" width="11.42578125" style="1"/>
    <col min="15362" max="15362" width="0.140625" style="1" customWidth="1"/>
    <col min="15363" max="15363" width="8.5703125" style="1" customWidth="1"/>
    <col min="15364" max="15364" width="27.85546875" style="1" customWidth="1"/>
    <col min="15365" max="15366" width="12.7109375" style="1" customWidth="1"/>
    <col min="15367" max="15370" width="10.7109375" style="1" customWidth="1"/>
    <col min="15371" max="15372" width="0" style="1" hidden="1" customWidth="1"/>
    <col min="15373" max="15617" width="11.42578125" style="1"/>
    <col min="15618" max="15618" width="0.140625" style="1" customWidth="1"/>
    <col min="15619" max="15619" width="8.5703125" style="1" customWidth="1"/>
    <col min="15620" max="15620" width="27.85546875" style="1" customWidth="1"/>
    <col min="15621" max="15622" width="12.7109375" style="1" customWidth="1"/>
    <col min="15623" max="15626" width="10.7109375" style="1" customWidth="1"/>
    <col min="15627" max="15628" width="0" style="1" hidden="1" customWidth="1"/>
    <col min="15629" max="15873" width="11.42578125" style="1"/>
    <col min="15874" max="15874" width="0.140625" style="1" customWidth="1"/>
    <col min="15875" max="15875" width="8.5703125" style="1" customWidth="1"/>
    <col min="15876" max="15876" width="27.85546875" style="1" customWidth="1"/>
    <col min="15877" max="15878" width="12.7109375" style="1" customWidth="1"/>
    <col min="15879" max="15882" width="10.7109375" style="1" customWidth="1"/>
    <col min="15883" max="15884" width="0" style="1" hidden="1" customWidth="1"/>
    <col min="15885" max="16129" width="11.42578125" style="1"/>
    <col min="16130" max="16130" width="0.140625" style="1" customWidth="1"/>
    <col min="16131" max="16131" width="8.5703125" style="1" customWidth="1"/>
    <col min="16132" max="16132" width="27.85546875" style="1" customWidth="1"/>
    <col min="16133" max="16134" width="12.7109375" style="1" customWidth="1"/>
    <col min="16135" max="16138" width="10.7109375" style="1" customWidth="1"/>
    <col min="16139" max="16140" width="0" style="1" hidden="1" customWidth="1"/>
    <col min="16141" max="16384" width="11.42578125" style="1"/>
  </cols>
  <sheetData>
    <row r="1" spans="1:12" ht="16.5" x14ac:dyDescent="0.3">
      <c r="B1" s="313" t="s">
        <v>222</v>
      </c>
      <c r="C1" s="313"/>
      <c r="D1" s="313"/>
      <c r="E1" s="313"/>
      <c r="F1" s="313"/>
      <c r="G1" s="313"/>
      <c r="H1" s="313"/>
      <c r="I1" s="313"/>
      <c r="J1" s="313"/>
      <c r="K1" s="313"/>
      <c r="L1" s="313"/>
    </row>
    <row r="2" spans="1:12" ht="16.5" x14ac:dyDescent="0.3">
      <c r="B2" s="313" t="s">
        <v>223</v>
      </c>
      <c r="C2" s="313"/>
      <c r="D2" s="313"/>
      <c r="E2" s="313"/>
      <c r="F2" s="313"/>
      <c r="G2" s="313"/>
      <c r="H2" s="313"/>
      <c r="I2" s="313"/>
      <c r="J2" s="313"/>
      <c r="K2" s="313"/>
      <c r="L2" s="313"/>
    </row>
    <row r="3" spans="1:12" ht="9" thickBot="1" x14ac:dyDescent="0.2">
      <c r="B3" s="2"/>
      <c r="C3" s="2"/>
      <c r="D3" s="2"/>
      <c r="E3" s="2"/>
      <c r="F3" s="2"/>
      <c r="G3" s="2"/>
      <c r="H3" s="2"/>
      <c r="I3" s="2"/>
      <c r="J3" s="2"/>
    </row>
    <row r="4" spans="1:12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224</v>
      </c>
      <c r="F4" s="6" t="s">
        <v>254</v>
      </c>
      <c r="G4" s="6" t="s">
        <v>10</v>
      </c>
      <c r="H4" s="6" t="s">
        <v>225</v>
      </c>
      <c r="I4" s="6" t="s">
        <v>255</v>
      </c>
      <c r="J4" s="225" t="s">
        <v>256</v>
      </c>
      <c r="K4" s="314" t="s">
        <v>226</v>
      </c>
      <c r="L4" s="315"/>
    </row>
    <row r="5" spans="1:12" ht="30" customHeight="1" x14ac:dyDescent="0.15">
      <c r="A5" s="175" t="s">
        <v>18</v>
      </c>
      <c r="B5" s="176" t="s">
        <v>18</v>
      </c>
      <c r="C5" s="176" t="s">
        <v>19</v>
      </c>
      <c r="D5" s="11" t="s">
        <v>249</v>
      </c>
      <c r="E5" s="177">
        <v>10537.25</v>
      </c>
      <c r="F5" s="178">
        <f t="shared" ref="F5:F28" si="0">SUM(E5:E5)</f>
        <v>10537.25</v>
      </c>
      <c r="G5" s="176">
        <v>2293.83</v>
      </c>
      <c r="H5" s="178">
        <v>-2293.83</v>
      </c>
      <c r="I5" s="178">
        <f>(G5+H5)</f>
        <v>0</v>
      </c>
      <c r="J5" s="179">
        <f t="shared" ref="J5:J28" si="1">(F5-I5)</f>
        <v>10537.25</v>
      </c>
      <c r="K5" s="316"/>
      <c r="L5" s="317"/>
    </row>
    <row r="6" spans="1:12" ht="30" customHeight="1" x14ac:dyDescent="0.15">
      <c r="A6" s="175" t="s">
        <v>20</v>
      </c>
      <c r="B6" s="176" t="s">
        <v>21</v>
      </c>
      <c r="C6" s="176" t="s">
        <v>22</v>
      </c>
      <c r="D6" s="11" t="s">
        <v>250</v>
      </c>
      <c r="E6" s="177">
        <v>10537.25</v>
      </c>
      <c r="F6" s="178">
        <f t="shared" si="0"/>
        <v>10537.25</v>
      </c>
      <c r="G6" s="176">
        <v>2293.83</v>
      </c>
      <c r="H6" s="178">
        <v>-2293.83</v>
      </c>
      <c r="I6" s="178">
        <f t="shared" ref="I6:I28" si="2">(G6+H6)</f>
        <v>0</v>
      </c>
      <c r="J6" s="180">
        <f t="shared" si="1"/>
        <v>10537.25</v>
      </c>
      <c r="K6" s="311"/>
      <c r="L6" s="312"/>
    </row>
    <row r="7" spans="1:12" ht="30" customHeight="1" x14ac:dyDescent="0.15">
      <c r="A7" s="175" t="s">
        <v>21</v>
      </c>
      <c r="B7" s="176" t="s">
        <v>23</v>
      </c>
      <c r="C7" s="176" t="s">
        <v>24</v>
      </c>
      <c r="D7" s="11" t="s">
        <v>250</v>
      </c>
      <c r="E7" s="177">
        <v>12605.38</v>
      </c>
      <c r="F7" s="178">
        <f t="shared" si="0"/>
        <v>12605.38</v>
      </c>
      <c r="G7" s="176">
        <v>2901.7</v>
      </c>
      <c r="H7" s="178">
        <v>-2901.7</v>
      </c>
      <c r="I7" s="178">
        <f t="shared" si="2"/>
        <v>0</v>
      </c>
      <c r="J7" s="180">
        <f t="shared" si="1"/>
        <v>12605.38</v>
      </c>
      <c r="K7" s="311"/>
      <c r="L7" s="312"/>
    </row>
    <row r="8" spans="1:12" ht="30" customHeight="1" x14ac:dyDescent="0.15">
      <c r="A8" s="175" t="s">
        <v>23</v>
      </c>
      <c r="B8" s="176" t="s">
        <v>25</v>
      </c>
      <c r="C8" s="176" t="s">
        <v>26</v>
      </c>
      <c r="D8" s="11" t="s">
        <v>248</v>
      </c>
      <c r="E8" s="177">
        <v>10537.25</v>
      </c>
      <c r="F8" s="178">
        <f t="shared" si="0"/>
        <v>10537.25</v>
      </c>
      <c r="G8" s="176">
        <v>2315.0300000000002</v>
      </c>
      <c r="H8" s="178">
        <v>-2315.0300000000002</v>
      </c>
      <c r="I8" s="178">
        <f t="shared" si="2"/>
        <v>0</v>
      </c>
      <c r="J8" s="180">
        <f t="shared" si="1"/>
        <v>10537.25</v>
      </c>
      <c r="K8" s="311"/>
      <c r="L8" s="312"/>
    </row>
    <row r="9" spans="1:12" ht="30" customHeight="1" x14ac:dyDescent="0.15">
      <c r="A9" s="175" t="s">
        <v>25</v>
      </c>
      <c r="B9" s="176" t="s">
        <v>27</v>
      </c>
      <c r="C9" s="176" t="s">
        <v>28</v>
      </c>
      <c r="D9" s="11" t="s">
        <v>250</v>
      </c>
      <c r="E9" s="177">
        <v>12605.38</v>
      </c>
      <c r="F9" s="178">
        <f t="shared" si="0"/>
        <v>12605.38</v>
      </c>
      <c r="G9" s="176">
        <v>2735.61</v>
      </c>
      <c r="H9" s="178">
        <v>-2735.61</v>
      </c>
      <c r="I9" s="178">
        <f t="shared" si="2"/>
        <v>0</v>
      </c>
      <c r="J9" s="180">
        <f t="shared" si="1"/>
        <v>12605.38</v>
      </c>
      <c r="K9" s="311"/>
      <c r="L9" s="312"/>
    </row>
    <row r="10" spans="1:12" ht="30" customHeight="1" x14ac:dyDescent="0.15">
      <c r="A10" s="175" t="s">
        <v>27</v>
      </c>
      <c r="B10" s="176" t="s">
        <v>29</v>
      </c>
      <c r="C10" s="176" t="s">
        <v>30</v>
      </c>
      <c r="D10" s="11" t="s">
        <v>250</v>
      </c>
      <c r="E10" s="177">
        <v>10537.25</v>
      </c>
      <c r="F10" s="178">
        <f t="shared" si="0"/>
        <v>10537.25</v>
      </c>
      <c r="G10" s="176">
        <v>2470.64</v>
      </c>
      <c r="H10" s="178">
        <v>-2470.64</v>
      </c>
      <c r="I10" s="178">
        <f t="shared" si="2"/>
        <v>0</v>
      </c>
      <c r="J10" s="180">
        <f t="shared" si="1"/>
        <v>10537.25</v>
      </c>
      <c r="K10" s="311"/>
      <c r="L10" s="312"/>
    </row>
    <row r="11" spans="1:12" ht="30" customHeight="1" x14ac:dyDescent="0.15">
      <c r="A11" s="175" t="s">
        <v>31</v>
      </c>
      <c r="B11" s="176" t="s">
        <v>32</v>
      </c>
      <c r="C11" s="176" t="s">
        <v>33</v>
      </c>
      <c r="D11" s="11" t="s">
        <v>251</v>
      </c>
      <c r="E11" s="177">
        <v>8125.9</v>
      </c>
      <c r="F11" s="178">
        <f t="shared" si="0"/>
        <v>8125.9</v>
      </c>
      <c r="G11" s="176">
        <v>1810.78</v>
      </c>
      <c r="H11" s="178">
        <v>-1810.78</v>
      </c>
      <c r="I11" s="178">
        <f t="shared" si="2"/>
        <v>0</v>
      </c>
      <c r="J11" s="180">
        <f t="shared" si="1"/>
        <v>8125.9</v>
      </c>
      <c r="K11" s="311"/>
      <c r="L11" s="312"/>
    </row>
    <row r="12" spans="1:12" ht="30" customHeight="1" x14ac:dyDescent="0.15">
      <c r="A12" s="175" t="s">
        <v>34</v>
      </c>
      <c r="B12" s="176" t="s">
        <v>35</v>
      </c>
      <c r="C12" s="176" t="s">
        <v>36</v>
      </c>
      <c r="D12" s="11" t="s">
        <v>251</v>
      </c>
      <c r="E12" s="177">
        <v>8125.9</v>
      </c>
      <c r="F12" s="178">
        <f t="shared" si="0"/>
        <v>8125.9</v>
      </c>
      <c r="G12" s="176">
        <v>1789.34</v>
      </c>
      <c r="H12" s="178">
        <v>-1789.34</v>
      </c>
      <c r="I12" s="178">
        <f t="shared" si="2"/>
        <v>0</v>
      </c>
      <c r="J12" s="180">
        <f t="shared" si="1"/>
        <v>8125.9</v>
      </c>
      <c r="K12" s="311"/>
      <c r="L12" s="312"/>
    </row>
    <row r="13" spans="1:12" ht="30" customHeight="1" x14ac:dyDescent="0.15">
      <c r="A13" s="175" t="s">
        <v>35</v>
      </c>
      <c r="B13" s="176" t="s">
        <v>37</v>
      </c>
      <c r="C13" s="176" t="s">
        <v>38</v>
      </c>
      <c r="D13" s="11" t="s">
        <v>251</v>
      </c>
      <c r="E13" s="177">
        <v>10537.25</v>
      </c>
      <c r="F13" s="178">
        <f t="shared" si="0"/>
        <v>10537.25</v>
      </c>
      <c r="G13" s="176">
        <v>2481.11</v>
      </c>
      <c r="H13" s="178">
        <v>-2481.11</v>
      </c>
      <c r="I13" s="178">
        <f t="shared" si="2"/>
        <v>0</v>
      </c>
      <c r="J13" s="180">
        <f t="shared" si="1"/>
        <v>10537.25</v>
      </c>
      <c r="K13" s="311"/>
      <c r="L13" s="312"/>
    </row>
    <row r="14" spans="1:12" ht="30" customHeight="1" x14ac:dyDescent="0.15">
      <c r="A14" s="175" t="s">
        <v>41</v>
      </c>
      <c r="B14" s="176" t="s">
        <v>42</v>
      </c>
      <c r="C14" s="176" t="s">
        <v>43</v>
      </c>
      <c r="D14" s="11" t="s">
        <v>250</v>
      </c>
      <c r="E14" s="177">
        <v>8125.9</v>
      </c>
      <c r="F14" s="178">
        <f t="shared" si="0"/>
        <v>8125.9</v>
      </c>
      <c r="G14" s="176">
        <v>1767.91</v>
      </c>
      <c r="H14" s="178">
        <v>-1767.91</v>
      </c>
      <c r="I14" s="178">
        <f t="shared" si="2"/>
        <v>0</v>
      </c>
      <c r="J14" s="180">
        <f t="shared" si="1"/>
        <v>8125.9</v>
      </c>
      <c r="K14" s="311"/>
      <c r="L14" s="312"/>
    </row>
    <row r="15" spans="1:12" ht="30" customHeight="1" x14ac:dyDescent="0.15">
      <c r="A15" s="175" t="s">
        <v>44</v>
      </c>
      <c r="B15" s="176" t="s">
        <v>45</v>
      </c>
      <c r="C15" s="176" t="s">
        <v>46</v>
      </c>
      <c r="D15" s="11" t="s">
        <v>250</v>
      </c>
      <c r="E15" s="177">
        <v>10537.25</v>
      </c>
      <c r="F15" s="178">
        <f t="shared" si="0"/>
        <v>10537.25</v>
      </c>
      <c r="G15" s="176">
        <v>2283.12</v>
      </c>
      <c r="H15" s="178">
        <v>-2283.12</v>
      </c>
      <c r="I15" s="178">
        <f t="shared" si="2"/>
        <v>0</v>
      </c>
      <c r="J15" s="180">
        <f t="shared" si="1"/>
        <v>10537.25</v>
      </c>
      <c r="K15" s="311"/>
      <c r="L15" s="312"/>
    </row>
    <row r="16" spans="1:12" ht="30" customHeight="1" x14ac:dyDescent="0.15">
      <c r="A16" s="20"/>
      <c r="B16" s="176" t="s">
        <v>47</v>
      </c>
      <c r="C16" s="181" t="s">
        <v>48</v>
      </c>
      <c r="D16" s="19" t="s">
        <v>251</v>
      </c>
      <c r="E16" s="177">
        <v>10537.25</v>
      </c>
      <c r="F16" s="178">
        <f t="shared" si="0"/>
        <v>10537.25</v>
      </c>
      <c r="G16" s="176">
        <v>2438.48</v>
      </c>
      <c r="H16" s="178">
        <v>-2438.48</v>
      </c>
      <c r="I16" s="178">
        <f t="shared" si="2"/>
        <v>0</v>
      </c>
      <c r="J16" s="180">
        <f t="shared" si="1"/>
        <v>10537.25</v>
      </c>
      <c r="K16" s="311"/>
      <c r="L16" s="312"/>
    </row>
    <row r="17" spans="1:12" ht="30" customHeight="1" x14ac:dyDescent="0.15">
      <c r="A17" s="20"/>
      <c r="B17" s="176" t="s">
        <v>49</v>
      </c>
      <c r="C17" s="181" t="s">
        <v>50</v>
      </c>
      <c r="D17" s="19" t="s">
        <v>251</v>
      </c>
      <c r="E17" s="177">
        <v>25699.63</v>
      </c>
      <c r="F17" s="178">
        <f t="shared" si="0"/>
        <v>25699.63</v>
      </c>
      <c r="G17" s="176">
        <v>8005.76</v>
      </c>
      <c r="H17" s="178">
        <v>-8005.76</v>
      </c>
      <c r="I17" s="178">
        <f t="shared" si="2"/>
        <v>0</v>
      </c>
      <c r="J17" s="180">
        <f t="shared" si="1"/>
        <v>25699.63</v>
      </c>
      <c r="K17" s="311"/>
      <c r="L17" s="312"/>
    </row>
    <row r="18" spans="1:12" ht="30" customHeight="1" x14ac:dyDescent="0.15">
      <c r="B18" s="176" t="s">
        <v>51</v>
      </c>
      <c r="C18" s="176" t="s">
        <v>52</v>
      </c>
      <c r="D18" s="11" t="s">
        <v>253</v>
      </c>
      <c r="E18" s="176">
        <v>12605.38</v>
      </c>
      <c r="F18" s="178">
        <f t="shared" si="0"/>
        <v>12605.38</v>
      </c>
      <c r="G18" s="176">
        <v>2714.17</v>
      </c>
      <c r="H18" s="178">
        <v>-2714.17</v>
      </c>
      <c r="I18" s="178">
        <f t="shared" si="2"/>
        <v>0</v>
      </c>
      <c r="J18" s="180">
        <f t="shared" si="1"/>
        <v>12605.38</v>
      </c>
      <c r="K18" s="311"/>
      <c r="L18" s="312"/>
    </row>
    <row r="19" spans="1:12" ht="30" customHeight="1" x14ac:dyDescent="0.15">
      <c r="B19" s="176" t="s">
        <v>53</v>
      </c>
      <c r="C19" s="176" t="s">
        <v>54</v>
      </c>
      <c r="D19" s="11" t="s">
        <v>249</v>
      </c>
      <c r="E19" s="176">
        <v>10537.25</v>
      </c>
      <c r="F19" s="178">
        <f t="shared" si="0"/>
        <v>10537.25</v>
      </c>
      <c r="G19" s="176">
        <v>2272.4</v>
      </c>
      <c r="H19" s="178">
        <v>-2272.4</v>
      </c>
      <c r="I19" s="178">
        <f t="shared" si="2"/>
        <v>0</v>
      </c>
      <c r="J19" s="180">
        <f t="shared" si="1"/>
        <v>10537.25</v>
      </c>
      <c r="K19" s="311"/>
      <c r="L19" s="312"/>
    </row>
    <row r="20" spans="1:12" ht="30" customHeight="1" x14ac:dyDescent="0.15">
      <c r="B20" s="176" t="s">
        <v>55</v>
      </c>
      <c r="C20" s="176" t="s">
        <v>56</v>
      </c>
      <c r="D20" s="11" t="s">
        <v>252</v>
      </c>
      <c r="E20" s="176">
        <v>10537.25</v>
      </c>
      <c r="F20" s="178">
        <f t="shared" si="0"/>
        <v>10537.25</v>
      </c>
      <c r="G20" s="176">
        <v>2272.4</v>
      </c>
      <c r="H20" s="178">
        <v>-2272.4</v>
      </c>
      <c r="I20" s="178">
        <f t="shared" si="2"/>
        <v>0</v>
      </c>
      <c r="J20" s="180">
        <f t="shared" si="1"/>
        <v>10537.25</v>
      </c>
      <c r="K20" s="311"/>
      <c r="L20" s="312"/>
    </row>
    <row r="21" spans="1:12" ht="30" customHeight="1" x14ac:dyDescent="0.15">
      <c r="B21" s="182" t="s">
        <v>57</v>
      </c>
      <c r="C21" s="182" t="s">
        <v>58</v>
      </c>
      <c r="D21" s="16" t="s">
        <v>253</v>
      </c>
      <c r="E21" s="182">
        <v>8837.2000000000007</v>
      </c>
      <c r="F21" s="178">
        <f t="shared" si="0"/>
        <v>8837.2000000000007</v>
      </c>
      <c r="G21" s="182">
        <v>2219.81</v>
      </c>
      <c r="H21" s="176">
        <v>-2219.81</v>
      </c>
      <c r="I21" s="178">
        <f t="shared" si="2"/>
        <v>0</v>
      </c>
      <c r="J21" s="180">
        <f t="shared" si="1"/>
        <v>8837.2000000000007</v>
      </c>
      <c r="K21" s="311"/>
      <c r="L21" s="312"/>
    </row>
    <row r="22" spans="1:12" ht="30" customHeight="1" x14ac:dyDescent="0.15">
      <c r="B22" s="182" t="s">
        <v>59</v>
      </c>
      <c r="C22" s="182" t="s">
        <v>60</v>
      </c>
      <c r="D22" s="16" t="s">
        <v>252</v>
      </c>
      <c r="E22" s="182">
        <v>10537.25</v>
      </c>
      <c r="F22" s="178">
        <f t="shared" si="0"/>
        <v>10537.25</v>
      </c>
      <c r="G22" s="182">
        <v>2582.89</v>
      </c>
      <c r="H22" s="176">
        <v>-2582.89</v>
      </c>
      <c r="I22" s="178">
        <f t="shared" si="2"/>
        <v>0</v>
      </c>
      <c r="J22" s="180">
        <f t="shared" si="1"/>
        <v>10537.25</v>
      </c>
      <c r="K22" s="311"/>
      <c r="L22" s="312"/>
    </row>
    <row r="23" spans="1:12" ht="30" customHeight="1" x14ac:dyDescent="0.15">
      <c r="B23" s="182" t="s">
        <v>61</v>
      </c>
      <c r="C23" s="182" t="s">
        <v>62</v>
      </c>
      <c r="D23" s="16" t="s">
        <v>251</v>
      </c>
      <c r="E23" s="182">
        <v>10537.25</v>
      </c>
      <c r="F23" s="178">
        <f t="shared" si="0"/>
        <v>10537.25</v>
      </c>
      <c r="G23" s="182">
        <v>2250.7199999999998</v>
      </c>
      <c r="H23" s="176">
        <v>-2250.7199999999998</v>
      </c>
      <c r="I23" s="178">
        <f t="shared" si="2"/>
        <v>0</v>
      </c>
      <c r="J23" s="180">
        <f t="shared" si="1"/>
        <v>10537.25</v>
      </c>
      <c r="K23" s="311"/>
      <c r="L23" s="312"/>
    </row>
    <row r="24" spans="1:12" ht="30" customHeight="1" x14ac:dyDescent="0.15">
      <c r="B24" s="182" t="s">
        <v>63</v>
      </c>
      <c r="C24" s="182" t="s">
        <v>64</v>
      </c>
      <c r="D24" s="16" t="s">
        <v>253</v>
      </c>
      <c r="E24" s="182">
        <v>8125.9</v>
      </c>
      <c r="F24" s="178">
        <f t="shared" si="0"/>
        <v>8125.9</v>
      </c>
      <c r="G24" s="182">
        <v>1735.75</v>
      </c>
      <c r="H24" s="176">
        <v>-1735.75</v>
      </c>
      <c r="I24" s="178">
        <f t="shared" si="2"/>
        <v>0</v>
      </c>
      <c r="J24" s="180">
        <f t="shared" si="1"/>
        <v>8125.9</v>
      </c>
      <c r="K24" s="311"/>
      <c r="L24" s="312"/>
    </row>
    <row r="25" spans="1:12" ht="30" customHeight="1" x14ac:dyDescent="0.15">
      <c r="B25" s="182" t="s">
        <v>65</v>
      </c>
      <c r="C25" s="182" t="s">
        <v>66</v>
      </c>
      <c r="D25" s="16" t="s">
        <v>252</v>
      </c>
      <c r="E25" s="182">
        <v>10537.25</v>
      </c>
      <c r="F25" s="178">
        <f t="shared" si="0"/>
        <v>10537.25</v>
      </c>
      <c r="G25" s="182">
        <v>2250.7199999999998</v>
      </c>
      <c r="H25" s="176">
        <v>-2250.7199999999998</v>
      </c>
      <c r="I25" s="178">
        <f t="shared" si="2"/>
        <v>0</v>
      </c>
      <c r="J25" s="180">
        <f t="shared" si="1"/>
        <v>10537.25</v>
      </c>
      <c r="K25" s="311"/>
      <c r="L25" s="312"/>
    </row>
    <row r="26" spans="1:12" ht="30" customHeight="1" x14ac:dyDescent="0.15">
      <c r="B26" s="182" t="s">
        <v>67</v>
      </c>
      <c r="C26" s="182" t="s">
        <v>68</v>
      </c>
      <c r="D26" s="16" t="s">
        <v>251</v>
      </c>
      <c r="E26" s="182">
        <v>8125.9</v>
      </c>
      <c r="F26" s="178">
        <f t="shared" si="0"/>
        <v>8125.9</v>
      </c>
      <c r="G26" s="182">
        <v>1735.75</v>
      </c>
      <c r="H26" s="176">
        <v>-1735.75</v>
      </c>
      <c r="I26" s="178">
        <f t="shared" si="2"/>
        <v>0</v>
      </c>
      <c r="J26" s="180">
        <f t="shared" si="1"/>
        <v>8125.9</v>
      </c>
      <c r="K26" s="311"/>
      <c r="L26" s="312"/>
    </row>
    <row r="27" spans="1:12" ht="30" customHeight="1" thickBot="1" x14ac:dyDescent="0.2">
      <c r="B27" s="182" t="s">
        <v>69</v>
      </c>
      <c r="C27" s="182" t="s">
        <v>70</v>
      </c>
      <c r="D27" s="16" t="s">
        <v>250</v>
      </c>
      <c r="E27" s="182">
        <v>10537.25</v>
      </c>
      <c r="F27" s="178">
        <f t="shared" si="0"/>
        <v>10537.25</v>
      </c>
      <c r="G27" s="182">
        <v>2250.7199999999998</v>
      </c>
      <c r="H27" s="176">
        <v>-2250.7199999999998</v>
      </c>
      <c r="I27" s="178">
        <f t="shared" si="2"/>
        <v>0</v>
      </c>
      <c r="J27" s="180">
        <f t="shared" si="1"/>
        <v>10537.25</v>
      </c>
      <c r="K27" s="311"/>
      <c r="L27" s="312"/>
    </row>
    <row r="28" spans="1:12" ht="30" customHeight="1" thickBot="1" x14ac:dyDescent="0.2">
      <c r="B28" s="182" t="s">
        <v>71</v>
      </c>
      <c r="C28" s="182" t="s">
        <v>72</v>
      </c>
      <c r="D28" s="228" t="s">
        <v>253</v>
      </c>
      <c r="E28" s="182">
        <v>8125.9</v>
      </c>
      <c r="F28" s="178">
        <f t="shared" si="0"/>
        <v>8125.9</v>
      </c>
      <c r="G28" s="182">
        <v>1735.75</v>
      </c>
      <c r="H28" s="176">
        <v>-1735.75</v>
      </c>
      <c r="I28" s="178">
        <f t="shared" si="2"/>
        <v>0</v>
      </c>
      <c r="J28" s="180">
        <f t="shared" si="1"/>
        <v>8125.9</v>
      </c>
      <c r="K28" s="311"/>
      <c r="L28" s="312"/>
    </row>
    <row r="29" spans="1:12" ht="9" thickBot="1" x14ac:dyDescent="0.2">
      <c r="A29" s="20"/>
      <c r="B29" s="21"/>
      <c r="C29" s="8" t="s">
        <v>75</v>
      </c>
      <c r="D29" s="227"/>
      <c r="E29" s="226">
        <f>SUM(E5:E28)</f>
        <v>258092.61999999997</v>
      </c>
      <c r="F29" s="22">
        <f>SUM(F5:F28)</f>
        <v>258092.61999999997</v>
      </c>
      <c r="G29" s="22">
        <f>SUM(G5:G28)</f>
        <v>59608.22</v>
      </c>
      <c r="H29" s="183"/>
      <c r="I29" s="22">
        <f>SUM(I5:I28)</f>
        <v>0</v>
      </c>
      <c r="J29" s="22">
        <f>SUM(J5:J28)</f>
        <v>258092.61999999997</v>
      </c>
      <c r="K29" s="318"/>
      <c r="L29" s="319"/>
    </row>
    <row r="30" spans="1:12" x14ac:dyDescent="0.15">
      <c r="A30" s="2"/>
      <c r="B30" s="2"/>
      <c r="C30" s="26"/>
      <c r="D30" s="227"/>
      <c r="E30" s="27"/>
      <c r="F30" s="27"/>
      <c r="G30" s="27"/>
      <c r="H30" s="27"/>
      <c r="I30" s="27"/>
      <c r="J30" s="27"/>
      <c r="K30" s="28"/>
      <c r="L30" s="28"/>
    </row>
    <row r="31" spans="1:12" x14ac:dyDescent="0.15">
      <c r="A31" s="2"/>
      <c r="B31" s="2"/>
      <c r="C31" s="26"/>
      <c r="D31" s="227"/>
      <c r="E31" s="27"/>
      <c r="F31" s="27"/>
      <c r="G31" s="27"/>
      <c r="H31" s="27"/>
      <c r="I31" s="27"/>
      <c r="J31" s="27"/>
      <c r="K31" s="28"/>
      <c r="L31" s="28"/>
    </row>
    <row r="32" spans="1:12" x14ac:dyDescent="0.15">
      <c r="A32" s="2"/>
      <c r="B32" s="29" t="s">
        <v>76</v>
      </c>
      <c r="C32" s="29"/>
      <c r="D32" s="29"/>
      <c r="E32" s="29" t="s">
        <v>77</v>
      </c>
      <c r="F32" s="29"/>
      <c r="H32" s="29" t="s">
        <v>78</v>
      </c>
      <c r="J32" s="29"/>
    </row>
    <row r="33" spans="1:11" x14ac:dyDescent="0.15">
      <c r="A33" s="2"/>
      <c r="B33" s="29"/>
      <c r="C33" s="29"/>
      <c r="D33" s="26"/>
      <c r="E33" s="29"/>
      <c r="F33" s="29"/>
      <c r="H33" s="29"/>
      <c r="J33" s="29"/>
    </row>
    <row r="34" spans="1:11" x14ac:dyDescent="0.15">
      <c r="A34" s="2"/>
      <c r="B34" s="29"/>
      <c r="C34" s="29"/>
      <c r="D34" s="26"/>
      <c r="E34" s="29"/>
      <c r="F34" s="29"/>
      <c r="H34" s="29"/>
      <c r="J34" s="29"/>
    </row>
    <row r="35" spans="1:11" x14ac:dyDescent="0.15">
      <c r="A35" s="2"/>
      <c r="B35" s="2" t="s">
        <v>227</v>
      </c>
      <c r="C35" s="26"/>
      <c r="D35" s="2"/>
      <c r="E35" s="27" t="s">
        <v>228</v>
      </c>
      <c r="F35" s="27"/>
      <c r="H35" s="27" t="s">
        <v>229</v>
      </c>
      <c r="J35" s="27"/>
    </row>
    <row r="36" spans="1:11" x14ac:dyDescent="0.15">
      <c r="A36" s="2"/>
      <c r="B36" s="2" t="s">
        <v>230</v>
      </c>
      <c r="C36" s="26"/>
      <c r="D36" s="26"/>
      <c r="E36" s="2" t="s">
        <v>231</v>
      </c>
      <c r="F36" s="2"/>
      <c r="H36" s="2" t="s">
        <v>232</v>
      </c>
      <c r="J36" s="27"/>
    </row>
    <row r="37" spans="1:11" x14ac:dyDescent="0.15">
      <c r="A37" s="2"/>
      <c r="B37" s="28" t="s">
        <v>130</v>
      </c>
      <c r="C37" s="2"/>
      <c r="D37" s="2"/>
      <c r="E37" s="2" t="s">
        <v>233</v>
      </c>
      <c r="H37" s="2" t="s">
        <v>168</v>
      </c>
      <c r="J37" s="2"/>
    </row>
    <row r="38" spans="1:11" ht="22.5" customHeight="1" x14ac:dyDescent="0.15">
      <c r="A38" s="2"/>
      <c r="B38" s="28"/>
      <c r="C38" s="26"/>
      <c r="D38" s="2"/>
      <c r="E38" s="26"/>
      <c r="G38" s="2"/>
      <c r="H38" s="2"/>
      <c r="J38" s="2"/>
    </row>
    <row r="39" spans="1:11" x14ac:dyDescent="0.15">
      <c r="A39" s="2"/>
      <c r="B39" s="26"/>
      <c r="C39" s="2"/>
      <c r="D39" s="2"/>
      <c r="E39" s="2"/>
      <c r="J39" s="2"/>
      <c r="K39" s="2"/>
    </row>
    <row r="40" spans="1:11" x14ac:dyDescent="0.15">
      <c r="A40" s="2"/>
      <c r="B40" s="2"/>
      <c r="C40" s="2"/>
      <c r="D40" s="2"/>
      <c r="E40" s="2"/>
      <c r="J40" s="2"/>
      <c r="K40" s="2"/>
    </row>
    <row r="41" spans="1:11" x14ac:dyDescent="0.15">
      <c r="A41" s="2"/>
      <c r="B41" s="2"/>
      <c r="C41" s="2"/>
      <c r="D41" s="2"/>
      <c r="E41" s="2"/>
      <c r="J41" s="2"/>
      <c r="K41" s="2"/>
    </row>
    <row r="42" spans="1:11" x14ac:dyDescent="0.15">
      <c r="A42" s="2"/>
      <c r="B42" s="2"/>
      <c r="C42" s="2"/>
      <c r="D42" s="2"/>
      <c r="E42" s="2"/>
      <c r="J42" s="2"/>
      <c r="K42" s="2"/>
    </row>
    <row r="43" spans="1:11" x14ac:dyDescent="0.15">
      <c r="A43" s="2"/>
      <c r="B43" s="2"/>
      <c r="C43" s="2"/>
      <c r="D43" s="2"/>
      <c r="E43" s="2"/>
      <c r="F43" s="2"/>
      <c r="I43" s="2"/>
      <c r="J43" s="2"/>
      <c r="K43" s="2"/>
    </row>
    <row r="44" spans="1:11" x14ac:dyDescent="0.15">
      <c r="B44" s="2"/>
      <c r="C44" s="2"/>
      <c r="D44" s="2"/>
      <c r="E44" s="2"/>
      <c r="F44" s="2"/>
      <c r="G44" s="2"/>
      <c r="H44" s="2"/>
      <c r="I44" s="2"/>
    </row>
    <row r="45" spans="1:11" x14ac:dyDescent="0.15">
      <c r="B45" s="2"/>
      <c r="C45" s="2"/>
      <c r="D45" s="2"/>
      <c r="E45" s="2"/>
      <c r="F45" s="2"/>
      <c r="G45" s="2"/>
      <c r="H45" s="2"/>
      <c r="I45" s="2"/>
    </row>
    <row r="46" spans="1:11" x14ac:dyDescent="0.15">
      <c r="B46" s="2"/>
      <c r="C46" s="2"/>
      <c r="D46" s="2"/>
      <c r="E46" s="2"/>
      <c r="F46" s="2"/>
      <c r="G46" s="2"/>
      <c r="H46" s="2"/>
      <c r="I46" s="2"/>
      <c r="J46" s="2"/>
    </row>
    <row r="47" spans="1:11" x14ac:dyDescent="0.15">
      <c r="B47" s="2"/>
      <c r="C47" s="2"/>
      <c r="D47" s="2"/>
      <c r="E47" s="2"/>
      <c r="F47" s="2"/>
      <c r="G47" s="2"/>
      <c r="H47" s="2"/>
      <c r="I47" s="2"/>
      <c r="J47" s="2"/>
    </row>
    <row r="48" spans="1:11" x14ac:dyDescent="0.15">
      <c r="B48" s="2"/>
      <c r="C48" s="2"/>
      <c r="D48" s="2"/>
      <c r="E48" s="2"/>
      <c r="F48" s="2"/>
      <c r="G48" s="2"/>
      <c r="H48" s="2"/>
      <c r="I48" s="2"/>
      <c r="J48" s="2"/>
    </row>
    <row r="49" spans="2:10" x14ac:dyDescent="0.15">
      <c r="B49" s="2"/>
      <c r="C49" s="2"/>
      <c r="D49" s="2"/>
      <c r="E49" s="2"/>
      <c r="F49" s="2"/>
      <c r="G49" s="2"/>
      <c r="H49" s="2"/>
      <c r="I49" s="2"/>
      <c r="J49" s="2"/>
    </row>
    <row r="50" spans="2:10" x14ac:dyDescent="0.15">
      <c r="B50" s="2"/>
      <c r="C50" s="2"/>
      <c r="D50" s="2"/>
      <c r="E50" s="2"/>
      <c r="F50" s="2"/>
      <c r="G50" s="2"/>
      <c r="H50" s="2"/>
      <c r="I50" s="2"/>
    </row>
    <row r="51" spans="2:10" x14ac:dyDescent="0.15">
      <c r="B51" s="2"/>
      <c r="C51" s="2"/>
      <c r="D51" s="2"/>
      <c r="E51" s="2"/>
      <c r="F51" s="2"/>
      <c r="G51" s="2"/>
      <c r="H51" s="2"/>
      <c r="I51" s="2"/>
    </row>
    <row r="52" spans="2:10" x14ac:dyDescent="0.15">
      <c r="B52" s="2"/>
      <c r="C52" s="2"/>
      <c r="D52" s="2"/>
      <c r="E52" s="2"/>
      <c r="F52" s="2"/>
      <c r="G52" s="2"/>
      <c r="H52" s="2"/>
      <c r="I52" s="2"/>
    </row>
    <row r="53" spans="2:10" x14ac:dyDescent="0.15">
      <c r="B53" s="2"/>
      <c r="C53" s="2"/>
      <c r="D53" s="2"/>
      <c r="E53" s="2"/>
      <c r="F53" s="2"/>
      <c r="G53" s="2"/>
      <c r="H53" s="2"/>
      <c r="I53" s="2"/>
    </row>
    <row r="54" spans="2:10" x14ac:dyDescent="0.15">
      <c r="B54" s="2"/>
      <c r="C54" s="2"/>
      <c r="D54" s="2"/>
      <c r="E54" s="2"/>
      <c r="F54" s="2"/>
      <c r="G54" s="2"/>
      <c r="H54" s="2"/>
      <c r="I54" s="2"/>
    </row>
    <row r="55" spans="2:10" x14ac:dyDescent="0.15">
      <c r="B55" s="2"/>
      <c r="C55" s="2"/>
      <c r="D55" s="2"/>
      <c r="E55" s="2"/>
      <c r="F55" s="2"/>
      <c r="G55" s="2"/>
      <c r="H55" s="2"/>
      <c r="I55" s="2"/>
    </row>
    <row r="56" spans="2:10" x14ac:dyDescent="0.15">
      <c r="B56" s="2"/>
      <c r="C56" s="2"/>
      <c r="D56" s="2"/>
      <c r="E56" s="2"/>
      <c r="F56" s="2"/>
      <c r="G56" s="2"/>
      <c r="H56" s="2"/>
      <c r="I56" s="2"/>
    </row>
    <row r="57" spans="2:10" x14ac:dyDescent="0.15">
      <c r="B57" s="2"/>
      <c r="C57" s="2"/>
      <c r="D57" s="29"/>
      <c r="E57" s="2"/>
      <c r="F57" s="2"/>
      <c r="G57" s="2"/>
      <c r="H57" s="2"/>
      <c r="I57" s="2"/>
    </row>
    <row r="58" spans="2:10" x14ac:dyDescent="0.15">
      <c r="B58" s="2"/>
      <c r="C58" s="2"/>
      <c r="D58" s="29"/>
      <c r="E58" s="2"/>
      <c r="F58" s="2"/>
      <c r="G58" s="2"/>
      <c r="H58" s="2"/>
      <c r="I58" s="2"/>
    </row>
    <row r="59" spans="2:10" x14ac:dyDescent="0.15">
      <c r="B59" s="2"/>
      <c r="C59" s="29"/>
      <c r="D59" s="29"/>
      <c r="E59" s="2"/>
      <c r="F59" s="2"/>
      <c r="G59" s="2"/>
      <c r="H59" s="2"/>
      <c r="I59" s="2"/>
    </row>
    <row r="60" spans="2:10" x14ac:dyDescent="0.15">
      <c r="B60" s="28"/>
      <c r="C60" s="29"/>
      <c r="D60" s="29"/>
      <c r="E60" s="2"/>
      <c r="F60" s="2"/>
      <c r="G60" s="2"/>
      <c r="H60" s="2"/>
      <c r="I60" s="2"/>
    </row>
    <row r="61" spans="2:10" x14ac:dyDescent="0.15">
      <c r="B61" s="28"/>
      <c r="C61" s="29"/>
      <c r="D61" s="2"/>
      <c r="E61" s="2"/>
      <c r="F61" s="2"/>
      <c r="G61" s="2"/>
      <c r="H61" s="2"/>
      <c r="I61" s="2"/>
    </row>
    <row r="62" spans="2:10" x14ac:dyDescent="0.15">
      <c r="B62" s="28"/>
      <c r="C62" s="29"/>
      <c r="D62" s="2"/>
      <c r="E62" s="2"/>
      <c r="F62" s="2"/>
      <c r="G62" s="2"/>
      <c r="H62" s="2"/>
      <c r="I62" s="2"/>
    </row>
    <row r="63" spans="2:10" x14ac:dyDescent="0.15">
      <c r="B63" s="28"/>
      <c r="C63" s="2"/>
      <c r="D63" s="2"/>
      <c r="E63" s="2"/>
      <c r="F63" s="2"/>
    </row>
    <row r="64" spans="2:10" x14ac:dyDescent="0.15">
      <c r="B64" s="2"/>
      <c r="C64" s="2"/>
      <c r="D64" s="2"/>
      <c r="E64" s="2"/>
      <c r="F64" s="2"/>
    </row>
    <row r="65" spans="2:10" x14ac:dyDescent="0.15">
      <c r="B65" s="2"/>
      <c r="C65" s="2"/>
      <c r="D65" s="2"/>
      <c r="E65" s="2"/>
      <c r="F65" s="2"/>
    </row>
    <row r="66" spans="2:10" x14ac:dyDescent="0.15">
      <c r="B66" s="2"/>
      <c r="C66" s="2"/>
      <c r="D66" s="2"/>
      <c r="E66" s="2"/>
      <c r="F66" s="2"/>
    </row>
    <row r="67" spans="2:10" x14ac:dyDescent="0.15">
      <c r="B67" s="2"/>
      <c r="C67" s="2"/>
      <c r="D67" s="26"/>
      <c r="E67" s="2"/>
      <c r="F67" s="2"/>
    </row>
    <row r="68" spans="2:10" x14ac:dyDescent="0.15">
      <c r="B68" s="2"/>
      <c r="C68" s="2"/>
      <c r="D68" s="2"/>
      <c r="E68" s="2"/>
      <c r="F68" s="2"/>
    </row>
    <row r="69" spans="2:10" x14ac:dyDescent="0.15">
      <c r="B69" s="2"/>
      <c r="C69" s="26"/>
      <c r="D69" s="2"/>
      <c r="E69" s="2"/>
      <c r="F69" s="2"/>
      <c r="G69" s="2"/>
      <c r="H69" s="2"/>
      <c r="I69" s="2"/>
    </row>
    <row r="70" spans="2:10" x14ac:dyDescent="0.15">
      <c r="B70" s="26"/>
      <c r="C70" s="2"/>
      <c r="D70" s="2"/>
      <c r="E70" s="2"/>
      <c r="F70" s="2"/>
      <c r="G70" s="2"/>
      <c r="H70" s="2"/>
      <c r="I70" s="2"/>
    </row>
    <row r="71" spans="2:10" x14ac:dyDescent="0.15">
      <c r="B71" s="2"/>
      <c r="C71" s="2"/>
      <c r="D71" s="2"/>
      <c r="E71" s="2"/>
      <c r="F71" s="2"/>
      <c r="G71" s="2"/>
      <c r="H71" s="2"/>
      <c r="I71" s="2"/>
    </row>
    <row r="72" spans="2:10" x14ac:dyDescent="0.15">
      <c r="B72" s="28"/>
      <c r="C72" s="2"/>
      <c r="D72" s="2"/>
      <c r="E72" s="2"/>
      <c r="F72" s="2"/>
      <c r="G72" s="2"/>
      <c r="H72" s="2"/>
      <c r="I72" s="2"/>
    </row>
    <row r="73" spans="2:10" x14ac:dyDescent="0.15">
      <c r="B73" s="2"/>
      <c r="C73" s="2"/>
      <c r="D73" s="2"/>
      <c r="E73" s="2"/>
      <c r="F73" s="2"/>
      <c r="G73" s="2"/>
      <c r="H73" s="2"/>
      <c r="I73" s="2"/>
    </row>
    <row r="74" spans="2:10" x14ac:dyDescent="0.15">
      <c r="B74" s="2"/>
      <c r="C74" s="2"/>
      <c r="D74" s="2"/>
      <c r="E74" s="2"/>
      <c r="F74" s="2"/>
      <c r="G74" s="2"/>
      <c r="H74" s="2"/>
      <c r="I74" s="2"/>
    </row>
    <row r="75" spans="2:10" x14ac:dyDescent="0.15">
      <c r="B75" s="2"/>
      <c r="C75" s="2"/>
      <c r="D75" s="2"/>
      <c r="E75" s="2"/>
      <c r="F75" s="2"/>
      <c r="G75" s="2"/>
      <c r="H75" s="2"/>
      <c r="I75" s="2"/>
    </row>
    <row r="76" spans="2:10" x14ac:dyDescent="0.15">
      <c r="B76" s="2"/>
      <c r="C76" s="2"/>
      <c r="D76" s="2"/>
      <c r="E76" s="2"/>
      <c r="F76" s="2"/>
      <c r="G76" s="2"/>
      <c r="H76" s="2"/>
      <c r="I76" s="2"/>
    </row>
    <row r="77" spans="2:10" x14ac:dyDescent="0.15">
      <c r="B77" s="2"/>
      <c r="C77" s="2"/>
      <c r="D77" s="2"/>
      <c r="E77" s="2"/>
      <c r="F77" s="2"/>
      <c r="G77" s="2"/>
      <c r="H77" s="2"/>
      <c r="I77" s="2"/>
    </row>
    <row r="78" spans="2:10" x14ac:dyDescent="0.15">
      <c r="B78" s="2"/>
      <c r="C78" s="2"/>
      <c r="D78" s="2"/>
      <c r="E78" s="2"/>
      <c r="F78" s="2"/>
      <c r="G78" s="2"/>
      <c r="H78" s="2"/>
      <c r="I78" s="2"/>
      <c r="J78" s="2"/>
    </row>
    <row r="79" spans="2:10" x14ac:dyDescent="0.15">
      <c r="B79" s="2"/>
      <c r="C79" s="2"/>
      <c r="D79" s="2"/>
      <c r="E79" s="2"/>
      <c r="F79" s="2"/>
      <c r="G79" s="2"/>
      <c r="H79" s="2"/>
      <c r="I79" s="2"/>
      <c r="J79" s="2"/>
    </row>
    <row r="80" spans="2:10" x14ac:dyDescent="0.15">
      <c r="B80" s="2"/>
      <c r="C80" s="2"/>
      <c r="D80" s="2"/>
      <c r="E80" s="2"/>
      <c r="F80" s="2"/>
      <c r="J80" s="2"/>
    </row>
    <row r="81" spans="2:10" x14ac:dyDescent="0.15">
      <c r="B81" s="2"/>
      <c r="C81" s="2"/>
      <c r="D81" s="2"/>
      <c r="E81" s="2"/>
      <c r="F81" s="2"/>
      <c r="J81" s="2"/>
    </row>
    <row r="82" spans="2:10" x14ac:dyDescent="0.15">
      <c r="B82" s="2"/>
      <c r="C82" s="2"/>
      <c r="D82" s="2"/>
      <c r="E82" s="2"/>
      <c r="F82" s="2"/>
    </row>
    <row r="83" spans="2:10" x14ac:dyDescent="0.15">
      <c r="B83" s="2"/>
      <c r="C83" s="2"/>
      <c r="D83" s="26"/>
      <c r="E83" s="2"/>
      <c r="F83" s="26"/>
      <c r="G83" s="26"/>
      <c r="H83" s="26"/>
      <c r="I83" s="26"/>
      <c r="J83" s="26"/>
    </row>
    <row r="84" spans="2:10" x14ac:dyDescent="0.15">
      <c r="B84" s="2"/>
      <c r="C84" s="2"/>
      <c r="D84" s="2"/>
      <c r="E84" s="2"/>
      <c r="F84" s="2"/>
      <c r="G84" s="2"/>
      <c r="H84" s="2"/>
      <c r="I84" s="2"/>
      <c r="J84" s="2"/>
    </row>
    <row r="85" spans="2:10" x14ac:dyDescent="0.15">
      <c r="B85" s="2"/>
      <c r="C85" s="26"/>
      <c r="D85" s="2"/>
      <c r="E85" s="2"/>
      <c r="F85" s="2"/>
      <c r="G85" s="2"/>
      <c r="H85" s="2"/>
      <c r="I85" s="2"/>
      <c r="J85" s="2"/>
    </row>
    <row r="86" spans="2:10" x14ac:dyDescent="0.15">
      <c r="B86" s="26"/>
      <c r="C86" s="2"/>
      <c r="D86" s="2"/>
      <c r="E86" s="2"/>
      <c r="F86" s="2"/>
      <c r="G86" s="2"/>
      <c r="H86" s="2"/>
      <c r="I86" s="2"/>
      <c r="J86" s="2"/>
    </row>
    <row r="87" spans="2:10" x14ac:dyDescent="0.15">
      <c r="B87" s="2"/>
      <c r="C87" s="2"/>
      <c r="D87" s="2"/>
      <c r="E87" s="2"/>
      <c r="F87" s="2"/>
      <c r="G87" s="2"/>
      <c r="H87" s="2"/>
      <c r="I87" s="2"/>
      <c r="J87" s="2"/>
    </row>
    <row r="88" spans="2:10" x14ac:dyDescent="0.15">
      <c r="B88" s="2"/>
      <c r="C88" s="2"/>
      <c r="D88" s="2"/>
      <c r="E88" s="2"/>
      <c r="F88" s="2"/>
      <c r="G88" s="2"/>
      <c r="H88" s="2"/>
      <c r="I88" s="2"/>
      <c r="J88" s="2"/>
    </row>
    <row r="89" spans="2:10" x14ac:dyDescent="0.15">
      <c r="B89" s="2"/>
      <c r="C89" s="2"/>
      <c r="D89" s="2"/>
      <c r="E89" s="2"/>
      <c r="F89" s="2"/>
      <c r="G89" s="2"/>
      <c r="H89" s="2"/>
      <c r="I89" s="2"/>
      <c r="J89" s="2"/>
    </row>
    <row r="90" spans="2:10" x14ac:dyDescent="0.15">
      <c r="B90" s="2"/>
      <c r="C90" s="2"/>
      <c r="D90" s="2"/>
      <c r="E90" s="2"/>
      <c r="F90" s="2"/>
      <c r="G90" s="2"/>
      <c r="H90" s="2"/>
      <c r="I90" s="2"/>
      <c r="J90" s="2"/>
    </row>
    <row r="91" spans="2:10" x14ac:dyDescent="0.15">
      <c r="B91" s="2"/>
      <c r="C91" s="2"/>
      <c r="D91" s="2"/>
      <c r="E91" s="2"/>
      <c r="F91" s="2"/>
      <c r="G91" s="2"/>
      <c r="H91" s="2"/>
      <c r="I91" s="2"/>
      <c r="J91" s="2"/>
    </row>
    <row r="92" spans="2:10" x14ac:dyDescent="0.15">
      <c r="B92" s="2"/>
      <c r="C92" s="2"/>
      <c r="D92" s="2"/>
      <c r="E92" s="2"/>
      <c r="F92" s="2"/>
      <c r="G92" s="2"/>
      <c r="H92" s="2"/>
      <c r="I92" s="2"/>
      <c r="J92" s="2"/>
    </row>
    <row r="93" spans="2:10" x14ac:dyDescent="0.15">
      <c r="B93" s="2"/>
      <c r="C93" s="2"/>
      <c r="D93" s="2"/>
      <c r="E93" s="2"/>
      <c r="F93" s="2"/>
      <c r="G93" s="2"/>
      <c r="H93" s="2"/>
      <c r="I93" s="2"/>
      <c r="J93" s="2"/>
    </row>
    <row r="94" spans="2:10" x14ac:dyDescent="0.15">
      <c r="B94" s="2"/>
      <c r="C94" s="2"/>
      <c r="D94" s="2"/>
      <c r="E94" s="2"/>
      <c r="F94" s="2"/>
      <c r="G94" s="2"/>
      <c r="H94" s="2"/>
      <c r="I94" s="2"/>
      <c r="J94" s="2"/>
    </row>
    <row r="95" spans="2:10" x14ac:dyDescent="0.15">
      <c r="B95" s="2"/>
      <c r="C95" s="2"/>
      <c r="D95" s="2"/>
      <c r="E95" s="2"/>
      <c r="F95" s="2"/>
      <c r="G95" s="2"/>
      <c r="H95" s="2"/>
      <c r="I95" s="2"/>
      <c r="J95" s="2"/>
    </row>
    <row r="96" spans="2:10" x14ac:dyDescent="0.15">
      <c r="B96" s="2"/>
      <c r="C96" s="2"/>
      <c r="D96" s="2"/>
      <c r="E96" s="2"/>
      <c r="F96" s="2"/>
      <c r="G96" s="2"/>
      <c r="H96" s="2"/>
      <c r="I96" s="2"/>
      <c r="J96" s="2"/>
    </row>
    <row r="97" spans="2:11" x14ac:dyDescent="0.15">
      <c r="B97" s="2"/>
      <c r="C97" s="2"/>
      <c r="D97" s="2"/>
      <c r="E97" s="2"/>
      <c r="F97" s="2"/>
      <c r="G97" s="2"/>
      <c r="H97" s="2"/>
      <c r="I97" s="2"/>
      <c r="J97" s="2"/>
    </row>
    <row r="98" spans="2:11" x14ac:dyDescent="0.15">
      <c r="B98" s="2"/>
      <c r="C98" s="2"/>
      <c r="D98" s="2"/>
      <c r="E98" s="2"/>
      <c r="F98" s="2"/>
      <c r="G98" s="2"/>
      <c r="H98" s="2"/>
      <c r="I98" s="2"/>
      <c r="J98" s="2"/>
    </row>
    <row r="99" spans="2:11" x14ac:dyDescent="0.15">
      <c r="B99" s="2"/>
      <c r="C99" s="2"/>
      <c r="D99" s="2"/>
      <c r="E99" s="2"/>
      <c r="F99" s="2"/>
      <c r="G99" s="2"/>
      <c r="H99" s="2"/>
      <c r="I99" s="2"/>
      <c r="J99" s="2"/>
    </row>
    <row r="100" spans="2:11" x14ac:dyDescent="0.15">
      <c r="B100" s="2"/>
      <c r="C100" s="2"/>
      <c r="D100" s="2"/>
      <c r="E100" s="2"/>
      <c r="F100" s="2"/>
      <c r="G100" s="2"/>
      <c r="H100" s="2"/>
      <c r="I100" s="2"/>
      <c r="J100" s="2"/>
      <c r="K100" s="31"/>
    </row>
    <row r="101" spans="2:11" x14ac:dyDescent="0.15">
      <c r="B101" s="2"/>
      <c r="C101" s="2"/>
      <c r="D101" s="2"/>
      <c r="E101" s="2"/>
      <c r="F101" s="2"/>
      <c r="G101" s="2"/>
      <c r="H101" s="2"/>
      <c r="I101" s="2"/>
      <c r="J101" s="2"/>
    </row>
    <row r="102" spans="2:11" x14ac:dyDescent="0.15">
      <c r="B102" s="2"/>
      <c r="C102" s="2"/>
      <c r="D102" s="2"/>
      <c r="E102" s="2"/>
      <c r="F102" s="2"/>
      <c r="G102" s="2"/>
      <c r="H102" s="2"/>
      <c r="I102" s="2"/>
      <c r="J102" s="2"/>
    </row>
    <row r="103" spans="2:11" x14ac:dyDescent="0.15">
      <c r="B103" s="2"/>
      <c r="C103" s="2"/>
      <c r="D103" s="2"/>
      <c r="E103" s="2"/>
      <c r="F103" s="2"/>
      <c r="G103" s="2"/>
      <c r="H103" s="2"/>
      <c r="I103" s="2"/>
      <c r="J103" s="2"/>
    </row>
    <row r="104" spans="2:11" x14ac:dyDescent="0.15">
      <c r="B104" s="2"/>
      <c r="C104" s="2"/>
      <c r="D104" s="2"/>
      <c r="E104" s="2"/>
      <c r="F104" s="2"/>
      <c r="G104" s="2"/>
      <c r="H104" s="2"/>
      <c r="I104" s="2"/>
      <c r="J104" s="2"/>
    </row>
    <row r="105" spans="2:11" x14ac:dyDescent="0.15">
      <c r="B105" s="2"/>
      <c r="C105" s="2"/>
      <c r="D105" s="2"/>
      <c r="E105" s="2"/>
      <c r="F105" s="2"/>
      <c r="J105" s="2"/>
    </row>
    <row r="106" spans="2:11" x14ac:dyDescent="0.15">
      <c r="B106" s="2"/>
      <c r="C106" s="2"/>
      <c r="D106" s="2"/>
      <c r="E106" s="2"/>
      <c r="F106" s="2"/>
      <c r="J106" s="2"/>
    </row>
    <row r="107" spans="2:11" x14ac:dyDescent="0.15">
      <c r="B107" s="2"/>
      <c r="C107" s="2"/>
      <c r="D107" s="2"/>
      <c r="E107" s="2"/>
      <c r="F107" s="2"/>
      <c r="J107" s="2"/>
    </row>
    <row r="108" spans="2:11" x14ac:dyDescent="0.15">
      <c r="B108" s="2"/>
      <c r="C108" s="2"/>
      <c r="D108" s="2"/>
      <c r="E108" s="2"/>
      <c r="F108" s="2"/>
    </row>
    <row r="109" spans="2:11" x14ac:dyDescent="0.15">
      <c r="B109" s="2"/>
      <c r="C109" s="2"/>
      <c r="D109" s="2"/>
      <c r="E109" s="2"/>
      <c r="F109" s="2"/>
    </row>
    <row r="110" spans="2:11" x14ac:dyDescent="0.15">
      <c r="B110" s="2"/>
      <c r="C110" s="2"/>
      <c r="D110" s="2"/>
      <c r="E110" s="2"/>
      <c r="F110" s="2"/>
    </row>
    <row r="111" spans="2:11" x14ac:dyDescent="0.15">
      <c r="B111" s="2"/>
      <c r="C111" s="2"/>
      <c r="D111" s="2"/>
      <c r="E111" s="2"/>
      <c r="F111" s="2"/>
    </row>
    <row r="112" spans="2:11" x14ac:dyDescent="0.15">
      <c r="B112" s="2"/>
      <c r="C112" s="2"/>
      <c r="D112" s="2"/>
      <c r="E112" s="2"/>
      <c r="F112" s="2"/>
    </row>
    <row r="113" spans="1:12" x14ac:dyDescent="0.15">
      <c r="A113" s="31"/>
      <c r="B113" s="2"/>
      <c r="C113" s="2"/>
      <c r="D113" s="2"/>
      <c r="E113" s="2"/>
      <c r="F113" s="2"/>
    </row>
    <row r="114" spans="1:12" x14ac:dyDescent="0.15">
      <c r="B114" s="2"/>
      <c r="C114" s="2"/>
      <c r="D114" s="2"/>
      <c r="E114" s="2"/>
      <c r="F114" s="2"/>
    </row>
    <row r="115" spans="1:12" x14ac:dyDescent="0.15">
      <c r="B115" s="2"/>
      <c r="C115" s="2"/>
      <c r="D115" s="2"/>
      <c r="E115" s="2"/>
      <c r="F115" s="2"/>
    </row>
    <row r="116" spans="1:12" s="31" customFormat="1" x14ac:dyDescent="0.15">
      <c r="A116" s="1"/>
      <c r="B116" s="2"/>
      <c r="C116" s="2"/>
      <c r="D116" s="2"/>
      <c r="E116" s="2"/>
      <c r="F116" s="2"/>
      <c r="G116" s="1"/>
      <c r="H116" s="1"/>
      <c r="I116" s="1"/>
      <c r="J116" s="1"/>
      <c r="K116" s="1"/>
      <c r="L116" s="1"/>
    </row>
    <row r="117" spans="1:12" x14ac:dyDescent="0.15">
      <c r="B117" s="2"/>
      <c r="C117" s="2"/>
      <c r="D117" s="2"/>
      <c r="E117" s="2"/>
      <c r="F117" s="2"/>
    </row>
    <row r="118" spans="1:12" x14ac:dyDescent="0.15">
      <c r="B118" s="2"/>
      <c r="C118" s="2"/>
      <c r="D118" s="2"/>
      <c r="E118" s="2"/>
      <c r="F118" s="2"/>
    </row>
    <row r="119" spans="1:12" x14ac:dyDescent="0.15">
      <c r="B119" s="2"/>
      <c r="C119" s="2"/>
      <c r="D119" s="2"/>
      <c r="E119" s="2"/>
      <c r="F119" s="2"/>
    </row>
    <row r="120" spans="1:12" x14ac:dyDescent="0.15">
      <c r="B120" s="2"/>
      <c r="C120" s="2"/>
      <c r="D120" s="2"/>
      <c r="E120" s="2"/>
      <c r="F120" s="2"/>
    </row>
    <row r="121" spans="1:12" x14ac:dyDescent="0.15">
      <c r="B121" s="2"/>
      <c r="C121" s="2"/>
      <c r="D121" s="2"/>
      <c r="E121" s="2"/>
      <c r="F121" s="2"/>
    </row>
    <row r="122" spans="1:12" x14ac:dyDescent="0.15">
      <c r="B122" s="2"/>
      <c r="C122" s="2"/>
      <c r="D122" s="2"/>
      <c r="E122" s="2"/>
      <c r="F122" s="2"/>
    </row>
    <row r="123" spans="1:12" x14ac:dyDescent="0.15">
      <c r="B123" s="2"/>
      <c r="C123" s="2"/>
      <c r="D123" s="2"/>
      <c r="E123" s="2"/>
      <c r="F123" s="2"/>
    </row>
    <row r="124" spans="1:12" x14ac:dyDescent="0.15">
      <c r="B124" s="2"/>
      <c r="C124" s="2"/>
      <c r="D124" s="2"/>
      <c r="E124" s="2"/>
      <c r="F124" s="2"/>
    </row>
    <row r="125" spans="1:12" x14ac:dyDescent="0.15">
      <c r="B125" s="2"/>
      <c r="C125" s="2"/>
      <c r="D125" s="2"/>
      <c r="E125" s="2"/>
      <c r="F125" s="2"/>
    </row>
    <row r="126" spans="1:12" x14ac:dyDescent="0.15">
      <c r="B126" s="2"/>
      <c r="C126" s="2"/>
      <c r="D126" s="2"/>
      <c r="E126" s="2"/>
      <c r="F126" s="2"/>
    </row>
    <row r="127" spans="1:12" x14ac:dyDescent="0.15">
      <c r="B127" s="2"/>
      <c r="C127" s="2"/>
      <c r="D127" s="2"/>
      <c r="E127" s="2"/>
      <c r="F127" s="2"/>
    </row>
    <row r="128" spans="1:12" x14ac:dyDescent="0.15">
      <c r="B128" s="2"/>
      <c r="C128" s="2"/>
      <c r="D128" s="2"/>
      <c r="E128" s="2"/>
      <c r="F128" s="2"/>
    </row>
    <row r="129" spans="2:6" x14ac:dyDescent="0.15">
      <c r="B129" s="2"/>
      <c r="C129" s="2"/>
      <c r="D129" s="2"/>
      <c r="E129" s="2"/>
      <c r="F129" s="2"/>
    </row>
    <row r="130" spans="2:6" x14ac:dyDescent="0.15">
      <c r="B130" s="2"/>
      <c r="C130" s="2"/>
      <c r="D130" s="2"/>
      <c r="E130" s="2"/>
      <c r="F130" s="2"/>
    </row>
    <row r="131" spans="2:6" x14ac:dyDescent="0.15">
      <c r="B131" s="2"/>
      <c r="C131" s="2"/>
      <c r="D131" s="2"/>
      <c r="E131" s="2"/>
      <c r="F131" s="2"/>
    </row>
    <row r="132" spans="2:6" x14ac:dyDescent="0.15">
      <c r="B132" s="2"/>
      <c r="C132" s="2"/>
      <c r="D132" s="2"/>
      <c r="E132" s="2"/>
      <c r="F132" s="2"/>
    </row>
    <row r="133" spans="2:6" x14ac:dyDescent="0.15">
      <c r="B133" s="2"/>
      <c r="C133" s="2"/>
      <c r="D133" s="2"/>
      <c r="E133" s="2"/>
      <c r="F133" s="2"/>
    </row>
    <row r="134" spans="2:6" x14ac:dyDescent="0.15">
      <c r="B134" s="2"/>
      <c r="C134" s="2"/>
      <c r="D134" s="2"/>
      <c r="E134" s="2"/>
      <c r="F134" s="2"/>
    </row>
    <row r="135" spans="2:6" x14ac:dyDescent="0.15">
      <c r="B135" s="2"/>
      <c r="C135" s="2"/>
      <c r="D135" s="2"/>
      <c r="E135" s="2"/>
      <c r="F135" s="2"/>
    </row>
    <row r="136" spans="2:6" x14ac:dyDescent="0.15">
      <c r="B136" s="2"/>
      <c r="C136" s="2"/>
      <c r="D136" s="2"/>
      <c r="E136" s="2"/>
      <c r="F136" s="2"/>
    </row>
    <row r="137" spans="2:6" x14ac:dyDescent="0.15">
      <c r="B137" s="2"/>
      <c r="C137" s="2"/>
      <c r="D137" s="2"/>
      <c r="E137" s="2"/>
      <c r="F137" s="2"/>
    </row>
    <row r="138" spans="2:6" x14ac:dyDescent="0.15">
      <c r="B138" s="2"/>
      <c r="C138" s="2"/>
      <c r="D138" s="2"/>
      <c r="E138" s="2"/>
      <c r="F138" s="2"/>
    </row>
    <row r="139" spans="2:6" x14ac:dyDescent="0.15">
      <c r="B139" s="2"/>
      <c r="C139" s="2"/>
      <c r="D139" s="2"/>
      <c r="E139" s="2"/>
      <c r="F139" s="2"/>
    </row>
    <row r="140" spans="2:6" x14ac:dyDescent="0.15">
      <c r="B140" s="2"/>
      <c r="C140" s="2"/>
      <c r="D140" s="2"/>
      <c r="E140" s="2"/>
      <c r="F140" s="2"/>
    </row>
    <row r="141" spans="2:6" x14ac:dyDescent="0.15">
      <c r="B141" s="2"/>
      <c r="C141" s="2"/>
      <c r="D141" s="2"/>
      <c r="E141" s="2"/>
      <c r="F141" s="2"/>
    </row>
    <row r="142" spans="2:6" x14ac:dyDescent="0.15">
      <c r="B142" s="2"/>
      <c r="C142" s="2"/>
      <c r="D142" s="2"/>
      <c r="E142" s="2"/>
      <c r="F142" s="2"/>
    </row>
    <row r="143" spans="2:6" x14ac:dyDescent="0.15">
      <c r="B143" s="2"/>
      <c r="C143" s="2"/>
      <c r="D143" s="2"/>
      <c r="E143" s="2"/>
      <c r="F143" s="2"/>
    </row>
    <row r="144" spans="2:6" x14ac:dyDescent="0.15">
      <c r="B144" s="2"/>
      <c r="C144" s="2"/>
      <c r="D144" s="2"/>
      <c r="E144" s="2"/>
      <c r="F144" s="2"/>
    </row>
    <row r="145" spans="2:6" x14ac:dyDescent="0.15">
      <c r="B145" s="2"/>
      <c r="C145" s="2"/>
      <c r="D145" s="2"/>
      <c r="E145" s="2"/>
      <c r="F145" s="2"/>
    </row>
    <row r="146" spans="2:6" x14ac:dyDescent="0.15">
      <c r="B146" s="2"/>
      <c r="C146" s="2"/>
      <c r="D146" s="2"/>
      <c r="E146" s="2"/>
      <c r="F146" s="2"/>
    </row>
    <row r="147" spans="2:6" x14ac:dyDescent="0.15">
      <c r="B147" s="2"/>
      <c r="C147" s="2"/>
      <c r="D147" s="2"/>
      <c r="E147" s="2"/>
      <c r="F147" s="2"/>
    </row>
    <row r="148" spans="2:6" x14ac:dyDescent="0.15">
      <c r="B148" s="2"/>
      <c r="C148" s="2"/>
      <c r="D148" s="2"/>
      <c r="E148" s="2"/>
      <c r="F148" s="2"/>
    </row>
    <row r="149" spans="2:6" x14ac:dyDescent="0.15">
      <c r="B149" s="2"/>
      <c r="C149" s="2"/>
      <c r="D149" s="2"/>
      <c r="E149" s="2"/>
      <c r="F149" s="2"/>
    </row>
    <row r="150" spans="2:6" x14ac:dyDescent="0.15">
      <c r="B150" s="2"/>
      <c r="C150" s="2"/>
      <c r="D150" s="2"/>
      <c r="E150" s="2"/>
      <c r="F150" s="2"/>
    </row>
    <row r="151" spans="2:6" x14ac:dyDescent="0.15">
      <c r="B151" s="2"/>
      <c r="C151" s="2"/>
      <c r="D151" s="2"/>
      <c r="E151" s="2"/>
      <c r="F151" s="2"/>
    </row>
    <row r="152" spans="2:6" x14ac:dyDescent="0.15">
      <c r="B152" s="2"/>
      <c r="C152" s="2"/>
      <c r="D152" s="2"/>
      <c r="E152" s="2"/>
      <c r="F152" s="2"/>
    </row>
    <row r="153" spans="2:6" x14ac:dyDescent="0.15">
      <c r="B153" s="2"/>
      <c r="C153" s="2"/>
      <c r="D153" s="2"/>
      <c r="E153" s="2"/>
      <c r="F153" s="2"/>
    </row>
    <row r="154" spans="2:6" x14ac:dyDescent="0.15">
      <c r="B154" s="2"/>
      <c r="C154" s="2"/>
      <c r="D154" s="2"/>
      <c r="E154" s="2"/>
      <c r="F154" s="2"/>
    </row>
    <row r="155" spans="2:6" x14ac:dyDescent="0.15">
      <c r="B155" s="2"/>
      <c r="C155" s="2"/>
      <c r="D155" s="2"/>
      <c r="E155" s="2"/>
      <c r="F155" s="2"/>
    </row>
    <row r="156" spans="2:6" x14ac:dyDescent="0.15">
      <c r="B156" s="2"/>
      <c r="C156" s="2"/>
      <c r="D156" s="2"/>
      <c r="E156" s="2"/>
      <c r="F156" s="2"/>
    </row>
    <row r="157" spans="2:6" x14ac:dyDescent="0.15">
      <c r="B157" s="2"/>
      <c r="C157" s="2"/>
      <c r="D157" s="2"/>
      <c r="E157" s="2"/>
      <c r="F157" s="2"/>
    </row>
    <row r="158" spans="2:6" x14ac:dyDescent="0.15">
      <c r="B158" s="2"/>
      <c r="C158" s="2"/>
      <c r="D158" s="2"/>
      <c r="E158" s="2"/>
      <c r="F158" s="2"/>
    </row>
    <row r="159" spans="2:6" x14ac:dyDescent="0.15">
      <c r="B159" s="2"/>
      <c r="C159" s="2"/>
      <c r="D159" s="2"/>
      <c r="E159" s="2"/>
      <c r="F159" s="2"/>
    </row>
    <row r="160" spans="2:6" x14ac:dyDescent="0.15">
      <c r="B160" s="2"/>
      <c r="C160" s="2"/>
      <c r="D160" s="2"/>
      <c r="E160" s="2"/>
      <c r="F160" s="2"/>
    </row>
    <row r="161" spans="2:6" x14ac:dyDescent="0.15">
      <c r="B161" s="2"/>
      <c r="C161" s="2"/>
      <c r="D161" s="2"/>
      <c r="E161" s="2"/>
      <c r="F161" s="2"/>
    </row>
    <row r="162" spans="2:6" x14ac:dyDescent="0.15">
      <c r="B162" s="2"/>
      <c r="C162" s="2"/>
      <c r="D162" s="2"/>
      <c r="E162" s="2"/>
      <c r="F162" s="2"/>
    </row>
    <row r="163" spans="2:6" x14ac:dyDescent="0.15">
      <c r="B163" s="2"/>
      <c r="C163" s="2"/>
      <c r="D163" s="2"/>
      <c r="E163" s="2"/>
      <c r="F163" s="2"/>
    </row>
    <row r="164" spans="2:6" x14ac:dyDescent="0.15">
      <c r="B164" s="2"/>
      <c r="C164" s="2"/>
      <c r="D164" s="2"/>
      <c r="E164" s="2"/>
      <c r="F164" s="2"/>
    </row>
    <row r="165" spans="2:6" x14ac:dyDescent="0.15">
      <c r="B165" s="2"/>
      <c r="C165" s="2"/>
      <c r="D165" s="2"/>
      <c r="E165" s="2"/>
      <c r="F165" s="2"/>
    </row>
    <row r="166" spans="2:6" x14ac:dyDescent="0.15">
      <c r="B166" s="2"/>
      <c r="C166" s="2"/>
      <c r="D166" s="2"/>
      <c r="E166" s="2"/>
      <c r="F166" s="2"/>
    </row>
    <row r="167" spans="2:6" x14ac:dyDescent="0.15">
      <c r="B167" s="2"/>
      <c r="C167" s="2"/>
      <c r="D167" s="2"/>
      <c r="E167" s="2"/>
      <c r="F167" s="2"/>
    </row>
    <row r="168" spans="2:6" x14ac:dyDescent="0.15">
      <c r="B168" s="2"/>
      <c r="C168" s="2"/>
      <c r="D168" s="2"/>
      <c r="E168" s="2"/>
      <c r="F168" s="2"/>
    </row>
    <row r="169" spans="2:6" x14ac:dyDescent="0.15">
      <c r="B169" s="2"/>
      <c r="C169" s="2"/>
      <c r="D169" s="2"/>
      <c r="E169" s="2"/>
      <c r="F169" s="2"/>
    </row>
    <row r="170" spans="2:6" x14ac:dyDescent="0.15">
      <c r="B170" s="2"/>
      <c r="C170" s="2"/>
      <c r="D170" s="2"/>
      <c r="E170" s="2"/>
      <c r="F170" s="2"/>
    </row>
    <row r="171" spans="2:6" x14ac:dyDescent="0.15">
      <c r="B171" s="2"/>
      <c r="C171" s="2"/>
      <c r="D171" s="2"/>
      <c r="E171" s="2"/>
      <c r="F171" s="2"/>
    </row>
    <row r="172" spans="2:6" x14ac:dyDescent="0.15">
      <c r="B172" s="2"/>
      <c r="C172" s="2"/>
      <c r="D172" s="2"/>
      <c r="E172" s="2"/>
      <c r="F172" s="2"/>
    </row>
    <row r="173" spans="2:6" x14ac:dyDescent="0.15">
      <c r="B173" s="2"/>
      <c r="C173" s="2"/>
      <c r="D173" s="2"/>
      <c r="E173" s="2"/>
      <c r="F173" s="2"/>
    </row>
    <row r="174" spans="2:6" x14ac:dyDescent="0.15">
      <c r="B174" s="2"/>
      <c r="C174" s="2"/>
      <c r="D174" s="2"/>
      <c r="E174" s="2"/>
      <c r="F174" s="2"/>
    </row>
    <row r="175" spans="2:6" x14ac:dyDescent="0.15">
      <c r="B175" s="2"/>
      <c r="C175" s="2"/>
      <c r="D175" s="2"/>
      <c r="E175" s="2"/>
      <c r="F175" s="2"/>
    </row>
    <row r="176" spans="2:6" x14ac:dyDescent="0.15">
      <c r="B176" s="2"/>
      <c r="C176" s="2"/>
      <c r="D176" s="2"/>
      <c r="E176" s="2"/>
      <c r="F176" s="2"/>
    </row>
    <row r="177" spans="2:6" x14ac:dyDescent="0.15">
      <c r="B177" s="2"/>
      <c r="C177" s="2"/>
      <c r="D177" s="2"/>
      <c r="E177" s="2"/>
      <c r="F177" s="2"/>
    </row>
    <row r="178" spans="2:6" x14ac:dyDescent="0.15">
      <c r="B178" s="2"/>
      <c r="C178" s="2"/>
      <c r="D178" s="2"/>
      <c r="E178" s="2"/>
      <c r="F178" s="2"/>
    </row>
    <row r="179" spans="2:6" x14ac:dyDescent="0.15">
      <c r="B179" s="2"/>
      <c r="C179" s="2"/>
      <c r="D179" s="2"/>
      <c r="E179" s="2"/>
      <c r="F179" s="2"/>
    </row>
    <row r="180" spans="2:6" x14ac:dyDescent="0.15">
      <c r="B180" s="2"/>
      <c r="C180" s="2"/>
      <c r="D180" s="2"/>
      <c r="E180" s="2"/>
      <c r="F180" s="2"/>
    </row>
    <row r="181" spans="2:6" x14ac:dyDescent="0.15">
      <c r="B181" s="2"/>
      <c r="C181" s="2"/>
      <c r="D181" s="2"/>
      <c r="E181" s="2"/>
      <c r="F181" s="2"/>
    </row>
    <row r="182" spans="2:6" x14ac:dyDescent="0.15">
      <c r="B182" s="2"/>
      <c r="C182" s="2"/>
      <c r="D182" s="2"/>
      <c r="E182" s="2"/>
      <c r="F182" s="2"/>
    </row>
    <row r="183" spans="2:6" x14ac:dyDescent="0.15">
      <c r="B183" s="2"/>
      <c r="C183" s="2"/>
      <c r="D183" s="2"/>
      <c r="E183" s="2"/>
      <c r="F183" s="2"/>
    </row>
    <row r="184" spans="2:6" x14ac:dyDescent="0.15">
      <c r="B184" s="2"/>
      <c r="C184" s="2"/>
      <c r="D184" s="2"/>
      <c r="E184" s="2"/>
      <c r="F184" s="2"/>
    </row>
    <row r="185" spans="2:6" x14ac:dyDescent="0.15">
      <c r="B185" s="2"/>
      <c r="C185" s="2"/>
      <c r="D185" s="2"/>
      <c r="E185" s="2"/>
      <c r="F185" s="2"/>
    </row>
    <row r="186" spans="2:6" x14ac:dyDescent="0.15">
      <c r="B186" s="2"/>
      <c r="C186" s="2"/>
      <c r="D186" s="2"/>
      <c r="E186" s="2"/>
      <c r="F186" s="2"/>
    </row>
    <row r="187" spans="2:6" x14ac:dyDescent="0.15">
      <c r="B187" s="2"/>
      <c r="C187" s="2"/>
      <c r="D187" s="2"/>
      <c r="E187" s="2"/>
      <c r="F187" s="2"/>
    </row>
    <row r="188" spans="2:6" x14ac:dyDescent="0.15">
      <c r="B188" s="2"/>
      <c r="C188" s="2"/>
      <c r="D188" s="2"/>
      <c r="E188" s="2"/>
      <c r="F188" s="2"/>
    </row>
    <row r="189" spans="2:6" x14ac:dyDescent="0.15">
      <c r="B189" s="2"/>
      <c r="C189" s="2"/>
      <c r="D189" s="2"/>
      <c r="E189" s="2"/>
      <c r="F189" s="2"/>
    </row>
    <row r="190" spans="2:6" x14ac:dyDescent="0.15">
      <c r="B190" s="2"/>
      <c r="C190" s="2"/>
      <c r="D190" s="2"/>
      <c r="E190" s="2"/>
      <c r="F190" s="2"/>
    </row>
    <row r="191" spans="2:6" x14ac:dyDescent="0.15">
      <c r="B191" s="2"/>
      <c r="C191" s="2"/>
      <c r="D191" s="2"/>
      <c r="E191" s="2"/>
      <c r="F191" s="2"/>
    </row>
    <row r="192" spans="2:6" x14ac:dyDescent="0.15">
      <c r="B192" s="2"/>
      <c r="C192" s="2"/>
      <c r="D192" s="2"/>
      <c r="E192" s="2"/>
      <c r="F192" s="2"/>
    </row>
    <row r="193" spans="2:6" x14ac:dyDescent="0.15">
      <c r="B193" s="2"/>
      <c r="C193" s="2"/>
      <c r="D193" s="2"/>
      <c r="E193" s="2"/>
      <c r="F193" s="2"/>
    </row>
    <row r="194" spans="2:6" x14ac:dyDescent="0.15">
      <c r="B194" s="2"/>
      <c r="C194" s="2"/>
      <c r="D194" s="2"/>
      <c r="E194" s="2"/>
      <c r="F194" s="2"/>
    </row>
    <row r="195" spans="2:6" x14ac:dyDescent="0.15">
      <c r="B195" s="2"/>
      <c r="C195" s="2"/>
      <c r="D195" s="2"/>
      <c r="E195" s="2"/>
      <c r="F195" s="2"/>
    </row>
    <row r="196" spans="2:6" x14ac:dyDescent="0.15">
      <c r="B196" s="2"/>
      <c r="C196" s="2"/>
      <c r="D196" s="2"/>
      <c r="E196" s="2"/>
      <c r="F196" s="2"/>
    </row>
    <row r="197" spans="2:6" x14ac:dyDescent="0.15">
      <c r="B197" s="2"/>
      <c r="C197" s="2"/>
      <c r="D197" s="2"/>
      <c r="E197" s="2"/>
      <c r="F197" s="2"/>
    </row>
    <row r="198" spans="2:6" x14ac:dyDescent="0.15">
      <c r="B198" s="2"/>
      <c r="C198" s="2"/>
      <c r="D198" s="2"/>
      <c r="E198" s="2"/>
      <c r="F198" s="2"/>
    </row>
    <row r="199" spans="2:6" x14ac:dyDescent="0.15">
      <c r="B199" s="2"/>
      <c r="C199" s="2"/>
      <c r="D199" s="2"/>
      <c r="E199" s="2"/>
      <c r="F199" s="2"/>
    </row>
    <row r="200" spans="2:6" x14ac:dyDescent="0.15">
      <c r="B200" s="2"/>
      <c r="C200" s="2"/>
      <c r="D200" s="2"/>
      <c r="E200" s="2"/>
      <c r="F200" s="2"/>
    </row>
    <row r="201" spans="2:6" x14ac:dyDescent="0.15">
      <c r="B201" s="2"/>
      <c r="C201" s="2"/>
      <c r="D201" s="2"/>
      <c r="E201" s="2"/>
      <c r="F201" s="2"/>
    </row>
    <row r="202" spans="2:6" x14ac:dyDescent="0.15">
      <c r="B202" s="2"/>
      <c r="C202" s="2"/>
      <c r="D202" s="2"/>
      <c r="E202" s="2"/>
      <c r="F202" s="2"/>
    </row>
    <row r="203" spans="2:6" x14ac:dyDescent="0.15">
      <c r="B203" s="2"/>
      <c r="C203" s="2"/>
      <c r="D203" s="2"/>
      <c r="E203" s="2"/>
      <c r="F203" s="2"/>
    </row>
    <row r="204" spans="2:6" x14ac:dyDescent="0.15">
      <c r="B204" s="2"/>
      <c r="C204" s="2"/>
      <c r="D204" s="2"/>
      <c r="E204" s="2"/>
      <c r="F204" s="2"/>
    </row>
    <row r="205" spans="2:6" x14ac:dyDescent="0.15">
      <c r="B205" s="2"/>
      <c r="C205" s="2"/>
      <c r="D205" s="2"/>
      <c r="E205" s="2"/>
      <c r="F205" s="2"/>
    </row>
    <row r="206" spans="2:6" x14ac:dyDescent="0.15">
      <c r="B206" s="2"/>
      <c r="C206" s="2"/>
      <c r="D206" s="2"/>
      <c r="E206" s="2"/>
      <c r="F206" s="2"/>
    </row>
    <row r="207" spans="2:6" x14ac:dyDescent="0.15">
      <c r="B207" s="2"/>
      <c r="C207" s="2"/>
      <c r="D207" s="2"/>
      <c r="E207" s="2"/>
      <c r="F207" s="2"/>
    </row>
    <row r="208" spans="2:6" x14ac:dyDescent="0.15">
      <c r="B208" s="2"/>
      <c r="C208" s="2"/>
      <c r="D208" s="2"/>
      <c r="E208" s="2"/>
      <c r="F208" s="2"/>
    </row>
    <row r="209" spans="2:6" x14ac:dyDescent="0.15">
      <c r="B209" s="2"/>
      <c r="C209" s="2"/>
      <c r="D209" s="2"/>
      <c r="E209" s="2"/>
      <c r="F209" s="2"/>
    </row>
    <row r="210" spans="2:6" x14ac:dyDescent="0.15">
      <c r="B210" s="2"/>
      <c r="C210" s="2"/>
      <c r="D210" s="2"/>
      <c r="E210" s="2"/>
      <c r="F210" s="2"/>
    </row>
    <row r="211" spans="2:6" x14ac:dyDescent="0.15">
      <c r="B211" s="2"/>
      <c r="C211" s="2"/>
      <c r="D211" s="2"/>
      <c r="E211" s="2"/>
      <c r="F211" s="2"/>
    </row>
    <row r="212" spans="2:6" x14ac:dyDescent="0.15">
      <c r="B212" s="2"/>
      <c r="C212" s="2"/>
      <c r="D212" s="2"/>
      <c r="E212" s="2"/>
      <c r="F212" s="2"/>
    </row>
    <row r="213" spans="2:6" x14ac:dyDescent="0.15">
      <c r="B213" s="2"/>
      <c r="C213" s="2"/>
      <c r="D213" s="2"/>
      <c r="E213" s="2"/>
      <c r="F213" s="2"/>
    </row>
    <row r="214" spans="2:6" x14ac:dyDescent="0.15">
      <c r="B214" s="2"/>
      <c r="C214" s="2"/>
      <c r="D214" s="2"/>
      <c r="E214" s="2"/>
      <c r="F214" s="2"/>
    </row>
    <row r="215" spans="2:6" x14ac:dyDescent="0.15">
      <c r="B215" s="2"/>
      <c r="C215" s="2"/>
      <c r="D215" s="2"/>
      <c r="E215" s="2"/>
      <c r="F215" s="2"/>
    </row>
    <row r="216" spans="2:6" x14ac:dyDescent="0.15">
      <c r="B216" s="2"/>
      <c r="C216" s="2"/>
      <c r="D216" s="2"/>
      <c r="E216" s="2"/>
      <c r="F216" s="2"/>
    </row>
    <row r="217" spans="2:6" x14ac:dyDescent="0.15">
      <c r="B217" s="2"/>
      <c r="C217" s="2"/>
      <c r="D217" s="2"/>
      <c r="E217" s="2"/>
      <c r="F217" s="2"/>
    </row>
    <row r="218" spans="2:6" x14ac:dyDescent="0.15">
      <c r="B218" s="2"/>
      <c r="C218" s="2"/>
      <c r="D218" s="2"/>
      <c r="E218" s="2"/>
      <c r="F218" s="2"/>
    </row>
    <row r="219" spans="2:6" x14ac:dyDescent="0.15">
      <c r="B219" s="2"/>
      <c r="C219" s="2"/>
      <c r="D219" s="2"/>
      <c r="E219" s="2"/>
      <c r="F219" s="2"/>
    </row>
    <row r="220" spans="2:6" x14ac:dyDescent="0.15">
      <c r="B220" s="2"/>
      <c r="C220" s="2"/>
      <c r="D220" s="2"/>
      <c r="E220" s="2"/>
      <c r="F220" s="2"/>
    </row>
    <row r="221" spans="2:6" x14ac:dyDescent="0.15">
      <c r="B221" s="2"/>
      <c r="C221" s="2"/>
      <c r="D221" s="2"/>
      <c r="E221" s="2"/>
      <c r="F221" s="2"/>
    </row>
    <row r="222" spans="2:6" x14ac:dyDescent="0.15">
      <c r="B222" s="2"/>
      <c r="C222" s="2"/>
      <c r="D222" s="2"/>
      <c r="E222" s="2"/>
      <c r="F222" s="2"/>
    </row>
    <row r="223" spans="2:6" x14ac:dyDescent="0.15">
      <c r="B223" s="2"/>
      <c r="C223" s="2"/>
      <c r="D223" s="2"/>
      <c r="E223" s="2"/>
      <c r="F223" s="2"/>
    </row>
    <row r="224" spans="2:6" x14ac:dyDescent="0.15">
      <c r="B224" s="2"/>
      <c r="C224" s="2"/>
      <c r="D224" s="2"/>
      <c r="E224" s="2"/>
      <c r="F224" s="2"/>
    </row>
    <row r="225" spans="2:6" x14ac:dyDescent="0.15">
      <c r="B225" s="2"/>
      <c r="C225" s="2"/>
      <c r="D225" s="2"/>
      <c r="E225" s="2"/>
      <c r="F225" s="2"/>
    </row>
    <row r="226" spans="2:6" x14ac:dyDescent="0.15">
      <c r="B226" s="2"/>
      <c r="C226" s="2"/>
      <c r="D226" s="2"/>
      <c r="E226" s="2"/>
      <c r="F226" s="2"/>
    </row>
    <row r="227" spans="2:6" x14ac:dyDescent="0.15">
      <c r="B227" s="2"/>
      <c r="C227" s="2"/>
      <c r="D227" s="2"/>
      <c r="E227" s="2"/>
      <c r="F227" s="2"/>
    </row>
    <row r="228" spans="2:6" x14ac:dyDescent="0.15">
      <c r="B228" s="2"/>
      <c r="C228" s="2"/>
      <c r="D228" s="2"/>
      <c r="E228" s="2"/>
      <c r="F228" s="2"/>
    </row>
    <row r="229" spans="2:6" x14ac:dyDescent="0.15">
      <c r="B229" s="2"/>
      <c r="C229" s="2"/>
      <c r="D229" s="2"/>
      <c r="E229" s="2"/>
      <c r="F229" s="2"/>
    </row>
    <row r="230" spans="2:6" x14ac:dyDescent="0.15">
      <c r="B230" s="2"/>
      <c r="C230" s="2"/>
      <c r="D230" s="2"/>
      <c r="E230" s="2"/>
      <c r="F230" s="2"/>
    </row>
    <row r="231" spans="2:6" x14ac:dyDescent="0.15">
      <c r="B231" s="2"/>
      <c r="C231" s="2"/>
      <c r="D231" s="2"/>
      <c r="E231" s="2"/>
      <c r="F231" s="2"/>
    </row>
    <row r="232" spans="2:6" x14ac:dyDescent="0.15">
      <c r="B232" s="2"/>
      <c r="C232" s="2"/>
      <c r="D232" s="2"/>
      <c r="E232" s="2"/>
      <c r="F232" s="2"/>
    </row>
    <row r="233" spans="2:6" x14ac:dyDescent="0.15">
      <c r="B233" s="2"/>
      <c r="C233" s="2"/>
      <c r="D233" s="2"/>
      <c r="E233" s="2"/>
      <c r="F233" s="2"/>
    </row>
    <row r="234" spans="2:6" x14ac:dyDescent="0.15">
      <c r="B234" s="2"/>
      <c r="C234" s="2"/>
      <c r="D234" s="2"/>
      <c r="E234" s="2"/>
      <c r="F234" s="2"/>
    </row>
    <row r="235" spans="2:6" x14ac:dyDescent="0.15">
      <c r="B235" s="2"/>
      <c r="C235" s="2"/>
      <c r="D235" s="2"/>
      <c r="E235" s="2"/>
      <c r="F235" s="2"/>
    </row>
    <row r="236" spans="2:6" x14ac:dyDescent="0.15">
      <c r="B236" s="2"/>
      <c r="C236" s="2"/>
      <c r="D236" s="2"/>
      <c r="E236" s="2"/>
      <c r="F236" s="2"/>
    </row>
    <row r="237" spans="2:6" x14ac:dyDescent="0.15">
      <c r="B237" s="2"/>
      <c r="C237" s="2"/>
      <c r="D237" s="2"/>
      <c r="E237" s="2"/>
      <c r="F237" s="2"/>
    </row>
    <row r="238" spans="2:6" x14ac:dyDescent="0.15">
      <c r="B238" s="2"/>
      <c r="C238" s="2"/>
      <c r="D238" s="2"/>
      <c r="E238" s="2"/>
      <c r="F238" s="2"/>
    </row>
    <row r="239" spans="2:6" x14ac:dyDescent="0.15">
      <c r="B239" s="2"/>
      <c r="C239" s="2"/>
      <c r="D239" s="2"/>
      <c r="E239" s="2"/>
      <c r="F239" s="2"/>
    </row>
    <row r="240" spans="2:6" x14ac:dyDescent="0.15">
      <c r="B240" s="2"/>
      <c r="C240" s="2"/>
      <c r="D240" s="2"/>
      <c r="E240" s="2"/>
      <c r="F240" s="2"/>
    </row>
    <row r="241" spans="2:6" x14ac:dyDescent="0.15">
      <c r="B241" s="2"/>
      <c r="C241" s="2"/>
      <c r="D241" s="2"/>
      <c r="E241" s="2"/>
      <c r="F241" s="2"/>
    </row>
    <row r="242" spans="2:6" x14ac:dyDescent="0.15">
      <c r="B242" s="2"/>
      <c r="C242" s="2"/>
      <c r="D242" s="2"/>
      <c r="E242" s="2"/>
      <c r="F242" s="2"/>
    </row>
    <row r="243" spans="2:6" x14ac:dyDescent="0.15">
      <c r="B243" s="2"/>
      <c r="C243" s="2"/>
      <c r="D243" s="2"/>
      <c r="E243" s="2"/>
      <c r="F243" s="2"/>
    </row>
    <row r="244" spans="2:6" x14ac:dyDescent="0.15">
      <c r="B244" s="2"/>
      <c r="C244" s="2"/>
      <c r="D244" s="2"/>
      <c r="E244" s="2"/>
      <c r="F244" s="2"/>
    </row>
    <row r="245" spans="2:6" x14ac:dyDescent="0.15">
      <c r="B245" s="2"/>
      <c r="C245" s="2"/>
      <c r="D245" s="2"/>
      <c r="E245" s="2"/>
      <c r="F245" s="2"/>
    </row>
    <row r="246" spans="2:6" x14ac:dyDescent="0.15">
      <c r="B246" s="2"/>
      <c r="C246" s="2"/>
      <c r="D246" s="2"/>
      <c r="E246" s="2"/>
      <c r="F246" s="2"/>
    </row>
    <row r="247" spans="2:6" x14ac:dyDescent="0.15">
      <c r="B247" s="2"/>
      <c r="C247" s="2"/>
      <c r="E247" s="2"/>
      <c r="F247" s="2"/>
    </row>
    <row r="248" spans="2:6" x14ac:dyDescent="0.15">
      <c r="B248" s="2"/>
      <c r="C248" s="2"/>
      <c r="E248" s="2"/>
      <c r="F248" s="2"/>
    </row>
    <row r="249" spans="2:6" x14ac:dyDescent="0.15">
      <c r="B249" s="2"/>
    </row>
  </sheetData>
  <mergeCells count="28">
    <mergeCell ref="K26:L26"/>
    <mergeCell ref="K27:L27"/>
    <mergeCell ref="K28:L28"/>
    <mergeCell ref="K29:L29"/>
    <mergeCell ref="K20:L20"/>
    <mergeCell ref="K21:L21"/>
    <mergeCell ref="K22:L22"/>
    <mergeCell ref="K23:L23"/>
    <mergeCell ref="K24:L24"/>
    <mergeCell ref="K25:L25"/>
    <mergeCell ref="K19:L19"/>
    <mergeCell ref="K8:L8"/>
    <mergeCell ref="K9:L9"/>
    <mergeCell ref="K10:L10"/>
    <mergeCell ref="K11:L11"/>
    <mergeCell ref="K12:L12"/>
    <mergeCell ref="K13:L13"/>
    <mergeCell ref="K14:L14"/>
    <mergeCell ref="K15:L15"/>
    <mergeCell ref="K16:L16"/>
    <mergeCell ref="K17:L17"/>
    <mergeCell ref="K18:L18"/>
    <mergeCell ref="K7:L7"/>
    <mergeCell ref="B1:L1"/>
    <mergeCell ref="B2:L2"/>
    <mergeCell ref="K4:L4"/>
    <mergeCell ref="K5:L5"/>
    <mergeCell ref="K6:L6"/>
  </mergeCells>
  <printOptions horizontalCentered="1"/>
  <pageMargins left="3.937007874015748E-2" right="0.23622047244094491" top="0.55118110236220474" bottom="0.35433070866141736" header="0.31496062992125984" footer="0.31496062992125984"/>
  <pageSetup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3"/>
  <sheetViews>
    <sheetView zoomScale="144" zoomScaleNormal="144" workbookViewId="0">
      <pane xSplit="3" ySplit="4" topLeftCell="D30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3.2851562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19" ht="34.5" customHeight="1" x14ac:dyDescent="0.3">
      <c r="C2" s="309" t="s">
        <v>191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19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19" s="15" customFormat="1" ht="30" customHeight="1" x14ac:dyDescent="0.15">
      <c r="A5" s="10" t="s">
        <v>15</v>
      </c>
      <c r="B5" s="11" t="s">
        <v>16</v>
      </c>
      <c r="C5" s="169" t="s">
        <v>206</v>
      </c>
      <c r="D5" s="11" t="s">
        <v>248</v>
      </c>
      <c r="E5" s="12">
        <v>24042.45</v>
      </c>
      <c r="F5" s="11">
        <v>0</v>
      </c>
      <c r="G5" s="12">
        <v>808.5</v>
      </c>
      <c r="H5" s="11">
        <v>1144</v>
      </c>
      <c r="I5" s="11">
        <f>(E5*3%)</f>
        <v>721.27350000000001</v>
      </c>
      <c r="J5" s="13">
        <f>(H5+I5)</f>
        <v>1865.2735</v>
      </c>
      <c r="K5" s="13">
        <f>SUM(E5:I5)</f>
        <v>26716.2235</v>
      </c>
      <c r="L5" s="13">
        <f>(E5*8.5%)</f>
        <v>2043.6082500000002</v>
      </c>
      <c r="M5" s="11">
        <v>0</v>
      </c>
      <c r="N5" s="11">
        <v>4725.91</v>
      </c>
      <c r="O5" s="11"/>
      <c r="P5" s="11">
        <v>0</v>
      </c>
      <c r="Q5" s="13">
        <f>(L5+M5+N5+O5+P5)</f>
        <v>6769.5182500000001</v>
      </c>
      <c r="R5" s="14">
        <f>(K5-Q5)</f>
        <v>19946.705249999999</v>
      </c>
      <c r="S5" s="13"/>
    </row>
    <row r="6" spans="1:19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ref="I6:I33" si="0">(E6*3%)</f>
        <v>189.6705</v>
      </c>
      <c r="J6" s="13">
        <f t="shared" ref="J6:J33" si="1">(H6+I6)</f>
        <v>595.9905</v>
      </c>
      <c r="K6" s="13">
        <f t="shared" ref="K6:K33" si="2">SUM(E6:I6)</f>
        <v>7324.9005000000006</v>
      </c>
      <c r="L6" s="13">
        <f t="shared" ref="L6:L33" si="3">(E6*8.5%)</f>
        <v>537.39975000000004</v>
      </c>
      <c r="M6" s="11">
        <v>0</v>
      </c>
      <c r="N6" s="11">
        <v>1008.25</v>
      </c>
      <c r="O6" s="11">
        <f t="shared" ref="O6:O11" si="4">(E6*1%)</f>
        <v>63.223500000000008</v>
      </c>
      <c r="P6" s="11">
        <v>0</v>
      </c>
      <c r="Q6" s="13">
        <f t="shared" ref="Q6:Q23" si="5">(L6+M6+N6+O6+P6)</f>
        <v>1608.8732500000001</v>
      </c>
      <c r="R6" s="14">
        <f t="shared" ref="R6:R23" si="6">(K6-Q6)</f>
        <v>5716.027250000001</v>
      </c>
      <c r="S6" s="11"/>
    </row>
    <row r="7" spans="1:19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194.28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7389.6605</v>
      </c>
      <c r="L7" s="13">
        <f t="shared" si="3"/>
        <v>537.39975000000004</v>
      </c>
      <c r="M7" s="11">
        <v>2862.58</v>
      </c>
      <c r="N7" s="11">
        <v>1008.25</v>
      </c>
      <c r="O7" s="11">
        <f t="shared" si="4"/>
        <v>63.223500000000008</v>
      </c>
      <c r="P7" s="11">
        <v>0</v>
      </c>
      <c r="Q7" s="13">
        <f t="shared" si="5"/>
        <v>4471.4532500000005</v>
      </c>
      <c r="R7" s="14">
        <f t="shared" si="6"/>
        <v>2918.2072499999995</v>
      </c>
      <c r="S7" s="11"/>
    </row>
    <row r="8" spans="1:19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1089</v>
      </c>
      <c r="N8" s="11">
        <v>1284.92</v>
      </c>
      <c r="O8" s="11">
        <f t="shared" si="4"/>
        <v>75.632300000000001</v>
      </c>
      <c r="P8" s="11">
        <v>0</v>
      </c>
      <c r="Q8" s="13">
        <f t="shared" si="5"/>
        <v>3092.4268500000003</v>
      </c>
      <c r="R8" s="14">
        <f t="shared" si="6"/>
        <v>5560.1300499999998</v>
      </c>
      <c r="S8" s="11"/>
    </row>
    <row r="9" spans="1:19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1500</v>
      </c>
      <c r="N9" s="11">
        <v>1021.2</v>
      </c>
      <c r="O9" s="11">
        <f t="shared" si="4"/>
        <v>63.223500000000008</v>
      </c>
      <c r="P9" s="11">
        <v>0</v>
      </c>
      <c r="Q9" s="13">
        <f t="shared" si="5"/>
        <v>3121.8232500000004</v>
      </c>
      <c r="R9" s="14">
        <f t="shared" si="6"/>
        <v>4267.8372499999996</v>
      </c>
      <c r="S9" s="11"/>
    </row>
    <row r="10" spans="1:19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1284.92</v>
      </c>
      <c r="O10" s="11">
        <f t="shared" si="4"/>
        <v>75.632300000000001</v>
      </c>
      <c r="P10" s="11">
        <v>0</v>
      </c>
      <c r="Q10" s="13">
        <f t="shared" si="5"/>
        <v>2003.4268500000001</v>
      </c>
      <c r="R10" s="14">
        <f t="shared" si="6"/>
        <v>6616.7500500000006</v>
      </c>
      <c r="S10" s="11"/>
    </row>
    <row r="11" spans="1:19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1014.72</v>
      </c>
      <c r="O11" s="11">
        <f t="shared" si="4"/>
        <v>63.223500000000008</v>
      </c>
      <c r="P11" s="11">
        <v>0</v>
      </c>
      <c r="Q11" s="13">
        <f t="shared" si="5"/>
        <v>3640.3432499999999</v>
      </c>
      <c r="R11" s="14">
        <f t="shared" si="6"/>
        <v>3749.3172500000001</v>
      </c>
      <c r="S11" s="11"/>
    </row>
    <row r="12" spans="1:19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687.05</v>
      </c>
      <c r="O12" s="11"/>
      <c r="P12" s="11">
        <v>0</v>
      </c>
      <c r="Q12" s="13">
        <f t="shared" si="5"/>
        <v>1101.4709</v>
      </c>
      <c r="R12" s="14">
        <f t="shared" si="6"/>
        <v>4725.925299999999</v>
      </c>
      <c r="S12" s="11"/>
    </row>
    <row r="13" spans="1:19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674.11</v>
      </c>
      <c r="O13" s="11"/>
      <c r="P13" s="11">
        <v>0</v>
      </c>
      <c r="Q13" s="13">
        <f t="shared" si="5"/>
        <v>1088.5309</v>
      </c>
      <c r="R13" s="14">
        <f t="shared" si="6"/>
        <v>4674.1052999999993</v>
      </c>
      <c r="S13" s="11"/>
    </row>
    <row r="14" spans="1:19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1021.2</v>
      </c>
      <c r="O14" s="11"/>
      <c r="P14" s="11">
        <v>0</v>
      </c>
      <c r="Q14" s="13">
        <f t="shared" si="5"/>
        <v>2936.7497499999999</v>
      </c>
      <c r="R14" s="14">
        <f t="shared" si="6"/>
        <v>4485.2907500000001</v>
      </c>
      <c r="S14" s="11"/>
    </row>
    <row r="15" spans="1:19" s="15" customFormat="1" ht="30" customHeight="1" x14ac:dyDescent="0.15">
      <c r="A15" s="10" t="s">
        <v>180</v>
      </c>
      <c r="B15" s="11" t="s">
        <v>15</v>
      </c>
      <c r="C15" s="11" t="s">
        <v>179</v>
      </c>
      <c r="D15" s="11" t="s">
        <v>252</v>
      </c>
      <c r="E15" s="12">
        <v>15419.78</v>
      </c>
      <c r="F15" s="11">
        <v>97.14</v>
      </c>
      <c r="G15" s="12">
        <v>480.29</v>
      </c>
      <c r="H15" s="11">
        <v>758.17</v>
      </c>
      <c r="I15" s="11">
        <f t="shared" si="0"/>
        <v>462.59339999999997</v>
      </c>
      <c r="J15" s="13">
        <f t="shared" si="1"/>
        <v>1220.7633999999998</v>
      </c>
      <c r="K15" s="13">
        <f t="shared" si="2"/>
        <v>17217.973400000003</v>
      </c>
      <c r="L15" s="13">
        <f t="shared" si="3"/>
        <v>1310.6813000000002</v>
      </c>
      <c r="M15" s="11">
        <v>8302.27</v>
      </c>
      <c r="N15" s="11">
        <v>3322.6</v>
      </c>
      <c r="O15" s="11"/>
      <c r="P15" s="11">
        <v>0</v>
      </c>
      <c r="Q15" s="13">
        <f t="shared" si="5"/>
        <v>12935.551300000001</v>
      </c>
      <c r="R15" s="14">
        <f t="shared" si="6"/>
        <v>4282.4221000000016</v>
      </c>
      <c r="S15" s="11"/>
    </row>
    <row r="16" spans="1:19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661.17</v>
      </c>
      <c r="O16" s="11">
        <f t="shared" ref="O16:O30" si="7">(E16*1%)</f>
        <v>48.755400000000002</v>
      </c>
      <c r="P16" s="11">
        <v>0</v>
      </c>
      <c r="Q16" s="13">
        <f t="shared" si="5"/>
        <v>1124.3462999999999</v>
      </c>
      <c r="R16" s="14">
        <f t="shared" si="6"/>
        <v>4573.5299000000005</v>
      </c>
      <c r="S16" s="11"/>
    </row>
    <row r="17" spans="1:20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574</v>
      </c>
      <c r="N17" s="11">
        <v>1001.78</v>
      </c>
      <c r="O17" s="11">
        <f t="shared" si="7"/>
        <v>63.223500000000008</v>
      </c>
      <c r="P17" s="11">
        <v>0</v>
      </c>
      <c r="Q17" s="13">
        <f t="shared" si="5"/>
        <v>2176.4032500000003</v>
      </c>
      <c r="R17" s="14">
        <f t="shared" si="6"/>
        <v>5116.1172500000002</v>
      </c>
      <c r="S17" s="11"/>
    </row>
    <row r="18" spans="1:20" s="15" customFormat="1" ht="30" customHeight="1" x14ac:dyDescent="0.15">
      <c r="A18" s="18"/>
      <c r="B18" s="11" t="s">
        <v>47</v>
      </c>
      <c r="C18" s="19" t="s">
        <v>48</v>
      </c>
      <c r="D18" s="19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2907.86</v>
      </c>
      <c r="N18" s="11">
        <v>995.31</v>
      </c>
      <c r="O18" s="11">
        <f t="shared" si="7"/>
        <v>63.223500000000008</v>
      </c>
      <c r="P18" s="11">
        <v>0</v>
      </c>
      <c r="Q18" s="13">
        <f t="shared" si="5"/>
        <v>4503.7932500000006</v>
      </c>
      <c r="R18" s="14">
        <f t="shared" si="6"/>
        <v>2788.7272499999999</v>
      </c>
      <c r="S18" s="11"/>
    </row>
    <row r="19" spans="1:20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3313.52</v>
      </c>
      <c r="O19" s="11"/>
      <c r="P19" s="11">
        <v>0</v>
      </c>
      <c r="Q19" s="13">
        <f t="shared" si="5"/>
        <v>4624.2013000000006</v>
      </c>
      <c r="R19" s="14">
        <f t="shared" si="6"/>
        <v>12593.772100000002</v>
      </c>
      <c r="S19" s="11"/>
    </row>
    <row r="20" spans="1:20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1271.98</v>
      </c>
      <c r="O20" s="11">
        <f t="shared" si="7"/>
        <v>75.632300000000001</v>
      </c>
      <c r="P20" s="11">
        <v>0</v>
      </c>
      <c r="Q20" s="13">
        <f t="shared" si="5"/>
        <v>6184.8968500000001</v>
      </c>
      <c r="R20" s="14">
        <f t="shared" si="6"/>
        <v>2370.5200500000001</v>
      </c>
      <c r="S20" s="11"/>
    </row>
    <row r="21" spans="1:20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302</v>
      </c>
      <c r="N21" s="11">
        <v>995.31</v>
      </c>
      <c r="O21" s="11">
        <f t="shared" si="7"/>
        <v>63.223500000000008</v>
      </c>
      <c r="P21" s="11">
        <v>0</v>
      </c>
      <c r="Q21" s="13">
        <f t="shared" si="5"/>
        <v>1897.93325</v>
      </c>
      <c r="R21" s="14">
        <f>(K21-Q21)</f>
        <v>5362.2072500000004</v>
      </c>
      <c r="S21" s="11"/>
    </row>
    <row r="22" spans="1:20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995.31</v>
      </c>
      <c r="O22" s="11">
        <f t="shared" si="7"/>
        <v>63.223500000000008</v>
      </c>
      <c r="P22" s="11">
        <v>0</v>
      </c>
      <c r="Q22" s="13">
        <f t="shared" si="5"/>
        <v>1595.93325</v>
      </c>
      <c r="R22" s="14">
        <f t="shared" si="6"/>
        <v>5664.2072500000004</v>
      </c>
      <c r="S22" s="11"/>
    </row>
    <row r="23" spans="1:20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738.03</v>
      </c>
      <c r="O23" s="11">
        <f t="shared" si="7"/>
        <v>53.023199999999996</v>
      </c>
      <c r="P23" s="16">
        <v>0</v>
      </c>
      <c r="Q23" s="13">
        <f t="shared" si="5"/>
        <v>1241.7504000000001</v>
      </c>
      <c r="R23" s="14">
        <f t="shared" si="6"/>
        <v>4874.4391999999998</v>
      </c>
      <c r="S23" s="11"/>
    </row>
    <row r="24" spans="1:20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982.38</v>
      </c>
      <c r="O24" s="11">
        <f t="shared" si="7"/>
        <v>63.223500000000008</v>
      </c>
      <c r="P24" s="16">
        <v>0</v>
      </c>
      <c r="Q24" s="13">
        <f>(L24+M24+N24+O24+P24)</f>
        <v>3092.0032500000002</v>
      </c>
      <c r="R24" s="14">
        <f>(K24-Q24)</f>
        <v>4168.1372499999998</v>
      </c>
      <c r="S24" s="11"/>
    </row>
    <row r="25" spans="1:20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982.38</v>
      </c>
      <c r="O25" s="11">
        <f t="shared" si="7"/>
        <v>63.223500000000008</v>
      </c>
      <c r="P25" s="16">
        <v>0</v>
      </c>
      <c r="Q25" s="13">
        <f>(L25+M25+N25+O25+P25)</f>
        <v>1583.0032500000002</v>
      </c>
      <c r="R25" s="14">
        <f>(K25-Q25)</f>
        <v>5612.3772499999995</v>
      </c>
      <c r="S25" s="11"/>
    </row>
    <row r="26" spans="1:20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641.76</v>
      </c>
      <c r="O26" s="11">
        <f t="shared" si="7"/>
        <v>48.755400000000002</v>
      </c>
      <c r="P26" s="16">
        <v>0</v>
      </c>
      <c r="Q26" s="13">
        <f>(L26+M26+N26+O26+P26)</f>
        <v>1104.9363000000001</v>
      </c>
      <c r="R26" s="14">
        <f>(K26-Q26)</f>
        <v>4495.7998999999991</v>
      </c>
      <c r="S26" s="11"/>
    </row>
    <row r="27" spans="1:20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982.38</v>
      </c>
      <c r="O27" s="11">
        <f t="shared" si="7"/>
        <v>63.223500000000008</v>
      </c>
      <c r="P27" s="16">
        <v>0</v>
      </c>
      <c r="Q27" s="13">
        <f t="shared" ref="Q27:Q33" si="8">(L27+M27+N27+O27+P27)</f>
        <v>3270.0032500000002</v>
      </c>
      <c r="R27" s="14">
        <f t="shared" ref="R27:R33" si="9">(K27-Q27)</f>
        <v>3925.37725</v>
      </c>
      <c r="S27" s="11"/>
    </row>
    <row r="28" spans="1:20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641.76</v>
      </c>
      <c r="O28" s="11">
        <f t="shared" si="7"/>
        <v>48.755400000000002</v>
      </c>
      <c r="P28" s="16">
        <v>0</v>
      </c>
      <c r="Q28" s="13">
        <f t="shared" si="8"/>
        <v>1104.9363000000001</v>
      </c>
      <c r="R28" s="14">
        <f t="shared" si="9"/>
        <v>4495.7998999999991</v>
      </c>
      <c r="S28" s="11"/>
    </row>
    <row r="29" spans="1:20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982.38</v>
      </c>
      <c r="O29" s="11">
        <f t="shared" si="7"/>
        <v>63.223500000000008</v>
      </c>
      <c r="P29" s="16">
        <v>0</v>
      </c>
      <c r="Q29" s="13">
        <f t="shared" si="8"/>
        <v>1583.0032500000002</v>
      </c>
      <c r="R29" s="14">
        <f t="shared" si="9"/>
        <v>5612.3772499999995</v>
      </c>
      <c r="S29" s="11"/>
    </row>
    <row r="30" spans="1:20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641.76</v>
      </c>
      <c r="O30" s="11">
        <f t="shared" si="7"/>
        <v>48.755400000000002</v>
      </c>
      <c r="P30" s="16">
        <v>0</v>
      </c>
      <c r="Q30" s="13">
        <f t="shared" si="8"/>
        <v>2459.9363000000003</v>
      </c>
      <c r="R30" s="14">
        <f t="shared" si="9"/>
        <v>3140.7998999999991</v>
      </c>
      <c r="S30" s="11"/>
    </row>
    <row r="31" spans="1:20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 t="shared" si="0"/>
        <v>462.59339999999997</v>
      </c>
      <c r="J31" s="13">
        <f t="shared" si="1"/>
        <v>1220.7633999999998</v>
      </c>
      <c r="K31" s="13">
        <f t="shared" si="2"/>
        <v>17120.833400000003</v>
      </c>
      <c r="L31" s="13">
        <f t="shared" si="3"/>
        <v>1310.6813000000002</v>
      </c>
      <c r="M31" s="16">
        <v>1750</v>
      </c>
      <c r="N31" s="16">
        <v>3295.35</v>
      </c>
      <c r="O31" s="11">
        <v>0</v>
      </c>
      <c r="P31" s="16">
        <v>0</v>
      </c>
      <c r="Q31" s="13">
        <f t="shared" si="8"/>
        <v>6356.0313000000006</v>
      </c>
      <c r="R31" s="14">
        <f t="shared" si="9"/>
        <v>10764.802100000003</v>
      </c>
      <c r="S31" s="11"/>
    </row>
    <row r="32" spans="1:20" s="15" customFormat="1" ht="30" customHeight="1" x14ac:dyDescent="0.15">
      <c r="B32" s="16" t="s">
        <v>178</v>
      </c>
      <c r="C32" s="16" t="s">
        <v>177</v>
      </c>
      <c r="D32" s="16" t="s">
        <v>253</v>
      </c>
      <c r="E32" s="16">
        <v>15419.78</v>
      </c>
      <c r="F32" s="16">
        <v>0</v>
      </c>
      <c r="G32" s="16">
        <v>480.29</v>
      </c>
      <c r="H32" s="16">
        <v>758.17</v>
      </c>
      <c r="I32" s="16">
        <f>(E32*3%)</f>
        <v>462.59339999999997</v>
      </c>
      <c r="J32" s="13">
        <f>(H32+I32)</f>
        <v>1220.7633999999998</v>
      </c>
      <c r="K32" s="13">
        <f t="shared" si="2"/>
        <v>17120.833400000003</v>
      </c>
      <c r="L32" s="13">
        <f t="shared" si="3"/>
        <v>1310.6813000000002</v>
      </c>
      <c r="M32" s="16">
        <v>3427</v>
      </c>
      <c r="N32" s="16">
        <v>3295.35</v>
      </c>
      <c r="O32" s="11">
        <v>0</v>
      </c>
      <c r="P32" s="16">
        <v>0</v>
      </c>
      <c r="Q32" s="13">
        <f>(L32+M32+N32+O32+P32)</f>
        <v>8033.0313000000006</v>
      </c>
      <c r="R32" s="14">
        <f>(K32-Q32)</f>
        <v>9087.8021000000026</v>
      </c>
      <c r="S32" s="11"/>
      <c r="T32" s="17"/>
    </row>
    <row r="33" spans="1:20" s="15" customFormat="1" ht="30" customHeight="1" thickBot="1" x14ac:dyDescent="0.2">
      <c r="B33" s="16" t="s">
        <v>176</v>
      </c>
      <c r="C33" s="16" t="s">
        <v>175</v>
      </c>
      <c r="D33" s="16" t="s">
        <v>250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 t="shared" si="0"/>
        <v>462.59339999999997</v>
      </c>
      <c r="J33" s="13">
        <f t="shared" si="1"/>
        <v>1220.7633999999998</v>
      </c>
      <c r="K33" s="13">
        <f t="shared" si="2"/>
        <v>17120.833400000003</v>
      </c>
      <c r="L33" s="13">
        <f t="shared" si="3"/>
        <v>1310.6813000000002</v>
      </c>
      <c r="M33" s="16">
        <v>2750</v>
      </c>
      <c r="N33" s="16">
        <v>3295.35</v>
      </c>
      <c r="O33" s="11">
        <v>0</v>
      </c>
      <c r="P33" s="16">
        <v>0</v>
      </c>
      <c r="Q33" s="13">
        <f t="shared" si="8"/>
        <v>7356.0313000000006</v>
      </c>
      <c r="R33" s="14">
        <f t="shared" si="9"/>
        <v>9764.8021000000026</v>
      </c>
      <c r="S33" s="16"/>
      <c r="T33" s="17"/>
    </row>
    <row r="34" spans="1:20" ht="10.5" customHeight="1" thickBot="1" x14ac:dyDescent="0.2">
      <c r="A34" s="20"/>
      <c r="B34" s="21"/>
      <c r="C34" s="5" t="s">
        <v>75</v>
      </c>
      <c r="D34" s="5"/>
      <c r="E34" s="22">
        <f t="shared" ref="E34:R34" si="10">SUM(E5:E33)</f>
        <v>240577.15000000008</v>
      </c>
      <c r="F34" s="22">
        <f t="shared" si="10"/>
        <v>2428.5000000000018</v>
      </c>
      <c r="G34" s="22">
        <f t="shared" si="10"/>
        <v>9116.64</v>
      </c>
      <c r="H34" s="22">
        <f t="shared" si="10"/>
        <v>14077.050000000001</v>
      </c>
      <c r="I34" s="22">
        <f t="shared" si="10"/>
        <v>7217.3144999999995</v>
      </c>
      <c r="J34" s="22">
        <f t="shared" si="10"/>
        <v>21294.364499999996</v>
      </c>
      <c r="K34" s="22">
        <f t="shared" si="10"/>
        <v>273416.65450000012</v>
      </c>
      <c r="L34" s="22">
        <f t="shared" si="10"/>
        <v>20449.057750000004</v>
      </c>
      <c r="M34" s="22">
        <f t="shared" si="10"/>
        <v>37613.270000000004</v>
      </c>
      <c r="N34" s="22">
        <f t="shared" si="10"/>
        <v>42766.39</v>
      </c>
      <c r="O34" s="22">
        <f t="shared" si="10"/>
        <v>1233.6237000000003</v>
      </c>
      <c r="P34" s="22">
        <f t="shared" si="10"/>
        <v>0</v>
      </c>
      <c r="Q34" s="22">
        <f t="shared" si="10"/>
        <v>102062.34144999999</v>
      </c>
      <c r="R34" s="23">
        <f t="shared" si="10"/>
        <v>171354.31305</v>
      </c>
      <c r="S34" s="24"/>
    </row>
    <row r="35" spans="1:20" ht="10.5" customHeight="1" x14ac:dyDescent="0.15">
      <c r="A35" s="25"/>
      <c r="B35" s="2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"/>
    </row>
    <row r="36" spans="1:20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20" ht="10.5" customHeight="1" x14ac:dyDescent="0.15">
      <c r="A37" s="25"/>
      <c r="B37" s="27" t="s">
        <v>207</v>
      </c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20" ht="10.5" customHeight="1" x14ac:dyDescent="0.15">
      <c r="A38" s="25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20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20" x14ac:dyDescent="0.15">
      <c r="A40" s="2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20" x14ac:dyDescent="0.15">
      <c r="A41" s="2"/>
      <c r="B41" s="2"/>
      <c r="C41" s="26"/>
      <c r="D41" s="26"/>
      <c r="E41" s="27"/>
      <c r="F41" s="27"/>
      <c r="G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20" x14ac:dyDescent="0.15">
      <c r="A42" s="2"/>
      <c r="B42" s="28"/>
      <c r="C42" s="2" t="s">
        <v>76</v>
      </c>
      <c r="D42" s="2"/>
      <c r="E42" s="2"/>
      <c r="F42" s="2" t="s">
        <v>77</v>
      </c>
      <c r="G42" s="2"/>
      <c r="J42" s="2" t="s">
        <v>78</v>
      </c>
      <c r="L42" s="2"/>
      <c r="N42" s="2"/>
      <c r="P42" s="2"/>
      <c r="R42" s="2"/>
    </row>
    <row r="43" spans="1:20" ht="22.5" customHeight="1" x14ac:dyDescent="0.15">
      <c r="A43" s="2"/>
      <c r="B43" s="26"/>
      <c r="C43" s="26"/>
      <c r="D43" s="26"/>
      <c r="E43" s="26"/>
      <c r="G43" s="26"/>
      <c r="J43" s="2"/>
      <c r="L43" s="2"/>
      <c r="N43" s="2"/>
      <c r="O43" s="2"/>
      <c r="P43" s="2"/>
      <c r="R43" s="2"/>
    </row>
    <row r="44" spans="1:20" x14ac:dyDescent="0.15">
      <c r="A44" s="2"/>
      <c r="B44" s="2"/>
      <c r="C44" s="2" t="s">
        <v>79</v>
      </c>
      <c r="D44" s="2"/>
      <c r="E44" s="2"/>
      <c r="F44" s="2" t="s">
        <v>80</v>
      </c>
      <c r="J44" s="2" t="s">
        <v>81</v>
      </c>
      <c r="L44" s="2"/>
      <c r="R44" s="2"/>
      <c r="S44" s="2"/>
    </row>
    <row r="45" spans="1:20" x14ac:dyDescent="0.15">
      <c r="A45" s="2"/>
      <c r="B45" s="2"/>
      <c r="C45" s="2"/>
      <c r="D45" s="2"/>
      <c r="E45" s="2"/>
      <c r="F45" s="2"/>
      <c r="J45" s="2"/>
      <c r="L45" s="2"/>
      <c r="R45" s="2"/>
      <c r="S45" s="2"/>
    </row>
    <row r="46" spans="1:20" x14ac:dyDescent="0.15">
      <c r="A46" s="2"/>
      <c r="B46" s="2"/>
      <c r="C46" s="2" t="s">
        <v>82</v>
      </c>
      <c r="D46" s="2"/>
      <c r="E46" s="2"/>
      <c r="F46" s="2" t="s">
        <v>83</v>
      </c>
      <c r="J46" s="2" t="s">
        <v>84</v>
      </c>
      <c r="L46" s="2"/>
      <c r="R46" s="2"/>
      <c r="S46" s="2"/>
    </row>
    <row r="47" spans="1:20" x14ac:dyDescent="0.15">
      <c r="A47" s="2"/>
      <c r="B47" s="2"/>
      <c r="C47" s="2" t="s">
        <v>85</v>
      </c>
      <c r="D47" s="2"/>
      <c r="E47" s="2"/>
      <c r="F47" s="2" t="s">
        <v>86</v>
      </c>
      <c r="J47" s="2" t="s">
        <v>87</v>
      </c>
      <c r="L47" s="2"/>
      <c r="R47" s="2"/>
      <c r="S47" s="2"/>
    </row>
    <row r="48" spans="1:20" x14ac:dyDescent="0.15">
      <c r="A48" s="2"/>
      <c r="B48" s="2"/>
      <c r="C48" s="2"/>
      <c r="D48" s="2"/>
      <c r="E48" s="2"/>
      <c r="F48" s="2"/>
      <c r="G48" s="2"/>
      <c r="K48" s="2"/>
      <c r="L48" s="2"/>
      <c r="M48" s="27"/>
      <c r="Q48" s="2"/>
      <c r="R48" s="2"/>
      <c r="S48" s="2"/>
    </row>
    <row r="49" spans="2:18" x14ac:dyDescent="0.15">
      <c r="B49" s="2"/>
      <c r="C49" s="2"/>
      <c r="D49" s="2"/>
      <c r="E49" s="2"/>
      <c r="F49" s="2"/>
      <c r="G49" s="2"/>
      <c r="H49" s="2"/>
      <c r="I49" s="2"/>
      <c r="J49" s="27"/>
      <c r="K49" s="2"/>
      <c r="L49" s="2"/>
      <c r="M49" s="2"/>
      <c r="N49" s="2"/>
      <c r="O49" s="2"/>
      <c r="P49" s="2"/>
      <c r="Q49" s="2"/>
    </row>
    <row r="50" spans="2:18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2:18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  <c r="R51" s="2"/>
    </row>
    <row r="52" spans="2:18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2:18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2:18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2:18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</row>
    <row r="56" spans="2:18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2:18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2:18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2:18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2:18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2:18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2:18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2:18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2:18" x14ac:dyDescent="0.15">
      <c r="B64" s="28"/>
      <c r="C64" s="29"/>
      <c r="D64" s="29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"/>
      <c r="C68" s="2"/>
      <c r="D68" s="2"/>
      <c r="E68" s="2"/>
      <c r="F68" s="2"/>
      <c r="G68" s="2"/>
      <c r="H68" s="2"/>
      <c r="I68" s="2"/>
      <c r="J68" s="27"/>
      <c r="K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6"/>
      <c r="C74" s="26"/>
      <c r="D74" s="26"/>
      <c r="E74" s="2"/>
      <c r="F74" s="2"/>
      <c r="G74" s="27"/>
      <c r="H74" s="2"/>
      <c r="I74" s="27"/>
      <c r="J74" s="27"/>
      <c r="K74" s="2"/>
      <c r="L74" s="2"/>
      <c r="M74" s="2"/>
      <c r="N74" s="2"/>
      <c r="O74" s="2"/>
      <c r="P74" s="2"/>
      <c r="Q74" s="2"/>
    </row>
    <row r="75" spans="2:17" x14ac:dyDescent="0.1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2:17" x14ac:dyDescent="0.15">
      <c r="B76" s="2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30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6"/>
      <c r="L88" s="26"/>
      <c r="M88" s="26"/>
      <c r="N88" s="26"/>
      <c r="O88" s="26"/>
      <c r="P88" s="26"/>
      <c r="Q88" s="26"/>
      <c r="R88" s="26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x14ac:dyDescent="0.15">
      <c r="B90" s="26"/>
      <c r="C90" s="26"/>
      <c r="D90" s="26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"/>
      <c r="C91" s="2"/>
      <c r="D91" s="2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31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A118" s="31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s="31" customFormat="1" x14ac:dyDescent="0.1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15"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1"/>
  <sheetViews>
    <sheetView zoomScale="144" zoomScaleNormal="144" workbookViewId="0">
      <pane xSplit="3" ySplit="4" topLeftCell="D28" activePane="bottomRight" state="frozen"/>
      <selection pane="topRight" activeCell="D1" sqref="D1"/>
      <selection pane="bottomLeft" activeCell="A5" sqref="A5"/>
      <selection pane="bottomRight" activeCell="M35" sqref="M35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0.8554687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20" ht="34.5" customHeight="1" x14ac:dyDescent="0.3">
      <c r="C2" s="309" t="s">
        <v>0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20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0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20" s="15" customFormat="1" ht="30" customHeight="1" x14ac:dyDescent="0.15">
      <c r="A5" s="10" t="s">
        <v>15</v>
      </c>
      <c r="B5" s="11" t="s">
        <v>16</v>
      </c>
      <c r="C5" s="11" t="s">
        <v>17</v>
      </c>
      <c r="D5" s="11" t="s">
        <v>248</v>
      </c>
      <c r="E5" s="12">
        <v>28621.96</v>
      </c>
      <c r="F5" s="11">
        <v>0</v>
      </c>
      <c r="G5" s="12">
        <v>808.5</v>
      </c>
      <c r="H5" s="11">
        <v>1144</v>
      </c>
      <c r="I5" s="11">
        <f>(E5*3%)</f>
        <v>858.65879999999993</v>
      </c>
      <c r="J5" s="13">
        <f>(H5+I5)</f>
        <v>2002.6587999999999</v>
      </c>
      <c r="K5" s="13">
        <f>SUM(E5:I5)</f>
        <v>31433.1188</v>
      </c>
      <c r="L5" s="13">
        <f>(E5*8.5%)</f>
        <v>2432.8666000000003</v>
      </c>
      <c r="M5" s="11">
        <v>0</v>
      </c>
      <c r="N5" s="11">
        <v>7614.62</v>
      </c>
      <c r="O5" s="11"/>
      <c r="P5" s="11">
        <v>0</v>
      </c>
      <c r="Q5" s="13">
        <f>(L5+M5+N5+O5+P5)</f>
        <v>10047.4866</v>
      </c>
      <c r="R5" s="14">
        <f>(K5-Q5)</f>
        <v>21385.6322</v>
      </c>
      <c r="S5" s="13"/>
    </row>
    <row r="6" spans="1:20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ref="I6:I31" si="0">(E6*3%)</f>
        <v>189.6705</v>
      </c>
      <c r="J6" s="13">
        <f t="shared" ref="J6:J31" si="1">(H6+I6)</f>
        <v>595.9905</v>
      </c>
      <c r="K6" s="13">
        <f t="shared" ref="K6:K31" si="2">SUM(E6:I6)</f>
        <v>7324.9005000000006</v>
      </c>
      <c r="L6" s="13">
        <f t="shared" ref="L6:L31" si="3">(E6*8.5%)</f>
        <v>537.39975000000004</v>
      </c>
      <c r="M6" s="11">
        <v>0</v>
      </c>
      <c r="N6" s="11">
        <v>1008.25</v>
      </c>
      <c r="O6" s="11">
        <f t="shared" ref="O6:O11" si="4">(E6*1%)</f>
        <v>63.223500000000008</v>
      </c>
      <c r="P6" s="11">
        <v>0</v>
      </c>
      <c r="Q6" s="13">
        <f t="shared" ref="Q6:Q31" si="5">(L6+M6+N6+O6+P6)</f>
        <v>1608.8732500000001</v>
      </c>
      <c r="R6" s="14">
        <f t="shared" ref="R6:R31" si="6">(K6-Q6)</f>
        <v>5716.027250000001</v>
      </c>
      <c r="S6" s="11"/>
    </row>
    <row r="7" spans="1:20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161.9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7357.2804999999998</v>
      </c>
      <c r="L7" s="13">
        <f t="shared" si="3"/>
        <v>537.39975000000004</v>
      </c>
      <c r="M7" s="11">
        <v>2862.58</v>
      </c>
      <c r="N7" s="11">
        <v>1008.25</v>
      </c>
      <c r="O7" s="11">
        <f t="shared" si="4"/>
        <v>63.223500000000008</v>
      </c>
      <c r="P7" s="11">
        <v>0</v>
      </c>
      <c r="Q7" s="13">
        <f t="shared" si="5"/>
        <v>4471.4532500000005</v>
      </c>
      <c r="R7" s="14">
        <f t="shared" si="6"/>
        <v>2885.8272499999994</v>
      </c>
      <c r="S7" s="11"/>
    </row>
    <row r="8" spans="1:20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1089</v>
      </c>
      <c r="N8" s="11">
        <v>1284.92</v>
      </c>
      <c r="O8" s="11">
        <f t="shared" si="4"/>
        <v>75.632300000000001</v>
      </c>
      <c r="P8" s="11">
        <v>0</v>
      </c>
      <c r="Q8" s="13">
        <f t="shared" si="5"/>
        <v>3092.4268500000003</v>
      </c>
      <c r="R8" s="14">
        <f t="shared" si="6"/>
        <v>5560.1300499999998</v>
      </c>
      <c r="S8" s="11"/>
    </row>
    <row r="9" spans="1:20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1500</v>
      </c>
      <c r="N9" s="11">
        <v>1021.2</v>
      </c>
      <c r="O9" s="11">
        <f t="shared" si="4"/>
        <v>63.223500000000008</v>
      </c>
      <c r="P9" s="11">
        <v>0</v>
      </c>
      <c r="Q9" s="13">
        <f t="shared" si="5"/>
        <v>3121.8232500000004</v>
      </c>
      <c r="R9" s="14">
        <f t="shared" si="6"/>
        <v>4267.8372499999996</v>
      </c>
      <c r="S9" s="11"/>
    </row>
    <row r="10" spans="1:20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1284.92</v>
      </c>
      <c r="O10" s="11">
        <f t="shared" si="4"/>
        <v>75.632300000000001</v>
      </c>
      <c r="P10" s="11">
        <v>0</v>
      </c>
      <c r="Q10" s="13">
        <f t="shared" si="5"/>
        <v>2003.4268500000001</v>
      </c>
      <c r="R10" s="14">
        <f t="shared" si="6"/>
        <v>6616.7500500000006</v>
      </c>
      <c r="S10" s="11"/>
    </row>
    <row r="11" spans="1:20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1014.72</v>
      </c>
      <c r="O11" s="11">
        <f t="shared" si="4"/>
        <v>63.223500000000008</v>
      </c>
      <c r="P11" s="11">
        <v>0</v>
      </c>
      <c r="Q11" s="13">
        <f t="shared" si="5"/>
        <v>3640.3432499999999</v>
      </c>
      <c r="R11" s="14">
        <f t="shared" si="6"/>
        <v>3749.3172500000001</v>
      </c>
      <c r="S11" s="11"/>
    </row>
    <row r="12" spans="1:20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687.05</v>
      </c>
      <c r="O12" s="11"/>
      <c r="P12" s="11">
        <v>0</v>
      </c>
      <c r="Q12" s="13">
        <f t="shared" si="5"/>
        <v>1101.4709</v>
      </c>
      <c r="R12" s="14">
        <f t="shared" si="6"/>
        <v>4725.925299999999</v>
      </c>
      <c r="S12" s="11"/>
    </row>
    <row r="13" spans="1:20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674.11</v>
      </c>
      <c r="O13" s="11"/>
      <c r="P13" s="11">
        <v>0</v>
      </c>
      <c r="Q13" s="13">
        <f t="shared" si="5"/>
        <v>1088.5309</v>
      </c>
      <c r="R13" s="14">
        <f t="shared" si="6"/>
        <v>4674.1052999999993</v>
      </c>
      <c r="S13" s="11"/>
    </row>
    <row r="14" spans="1:20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1021.2</v>
      </c>
      <c r="O14" s="11"/>
      <c r="P14" s="11">
        <v>0</v>
      </c>
      <c r="Q14" s="13">
        <f t="shared" si="5"/>
        <v>2936.7497499999999</v>
      </c>
      <c r="R14" s="14">
        <f t="shared" si="6"/>
        <v>4485.2907500000001</v>
      </c>
      <c r="S14" s="11"/>
    </row>
    <row r="15" spans="1:20" s="15" customFormat="1" ht="30" customHeight="1" x14ac:dyDescent="0.15">
      <c r="B15" s="16" t="s">
        <v>39</v>
      </c>
      <c r="C15" s="16" t="s">
        <v>40</v>
      </c>
      <c r="D15" s="11" t="s">
        <v>250</v>
      </c>
      <c r="E15" s="16">
        <v>15419.78</v>
      </c>
      <c r="F15" s="16">
        <v>0</v>
      </c>
      <c r="G15" s="16">
        <v>480.29</v>
      </c>
      <c r="H15" s="16">
        <v>758.17</v>
      </c>
      <c r="I15" s="16">
        <f t="shared" si="0"/>
        <v>462.59339999999997</v>
      </c>
      <c r="J15" s="13">
        <f t="shared" si="1"/>
        <v>1220.7633999999998</v>
      </c>
      <c r="K15" s="13">
        <f t="shared" si="2"/>
        <v>17120.833400000003</v>
      </c>
      <c r="L15" s="13">
        <f>(E15*8.5%)</f>
        <v>1310.6813000000002</v>
      </c>
      <c r="M15" s="16">
        <v>0</v>
      </c>
      <c r="N15" s="16">
        <v>3295.35</v>
      </c>
      <c r="O15" s="11">
        <v>0</v>
      </c>
      <c r="P15" s="16">
        <v>0</v>
      </c>
      <c r="Q15" s="13">
        <f t="shared" si="5"/>
        <v>4606.0313000000006</v>
      </c>
      <c r="R15" s="14">
        <f t="shared" si="6"/>
        <v>12514.802100000003</v>
      </c>
      <c r="S15" s="16"/>
      <c r="T15" s="17"/>
    </row>
    <row r="16" spans="1:20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661.17</v>
      </c>
      <c r="O16" s="11">
        <f t="shared" ref="O16:O30" si="7">(E16*1%)</f>
        <v>48.755400000000002</v>
      </c>
      <c r="P16" s="11">
        <v>0</v>
      </c>
      <c r="Q16" s="13">
        <f t="shared" si="5"/>
        <v>1124.3462999999999</v>
      </c>
      <c r="R16" s="14">
        <f t="shared" si="6"/>
        <v>4573.5299000000005</v>
      </c>
      <c r="S16" s="11"/>
    </row>
    <row r="17" spans="1:19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574</v>
      </c>
      <c r="N17" s="11">
        <v>1001.78</v>
      </c>
      <c r="O17" s="11">
        <f t="shared" si="7"/>
        <v>63.223500000000008</v>
      </c>
      <c r="P17" s="11">
        <v>0</v>
      </c>
      <c r="Q17" s="13">
        <f t="shared" si="5"/>
        <v>2176.4032500000003</v>
      </c>
      <c r="R17" s="14">
        <f t="shared" si="6"/>
        <v>5116.1172500000002</v>
      </c>
      <c r="S17" s="11"/>
    </row>
    <row r="18" spans="1:19" s="15" customFormat="1" ht="30" customHeight="1" x14ac:dyDescent="0.15">
      <c r="A18" s="18"/>
      <c r="B18" s="11" t="s">
        <v>47</v>
      </c>
      <c r="C18" s="19" t="s">
        <v>48</v>
      </c>
      <c r="D18" s="11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2907.86</v>
      </c>
      <c r="N18" s="11">
        <v>995.31</v>
      </c>
      <c r="O18" s="11">
        <f t="shared" si="7"/>
        <v>63.223500000000008</v>
      </c>
      <c r="P18" s="11">
        <v>0</v>
      </c>
      <c r="Q18" s="13">
        <f t="shared" si="5"/>
        <v>4503.7932500000006</v>
      </c>
      <c r="R18" s="14">
        <f t="shared" si="6"/>
        <v>2788.7272499999999</v>
      </c>
      <c r="S18" s="11"/>
    </row>
    <row r="19" spans="1:19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3313.52</v>
      </c>
      <c r="O19" s="11"/>
      <c r="P19" s="11">
        <v>0</v>
      </c>
      <c r="Q19" s="13">
        <f t="shared" si="5"/>
        <v>4624.2013000000006</v>
      </c>
      <c r="R19" s="14">
        <f t="shared" si="6"/>
        <v>12593.772100000002</v>
      </c>
      <c r="S19" s="11"/>
    </row>
    <row r="20" spans="1:19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1271.98</v>
      </c>
      <c r="O20" s="11">
        <f t="shared" si="7"/>
        <v>75.632300000000001</v>
      </c>
      <c r="P20" s="11">
        <v>0</v>
      </c>
      <c r="Q20" s="13">
        <f t="shared" si="5"/>
        <v>6184.8968500000001</v>
      </c>
      <c r="R20" s="14">
        <f t="shared" si="6"/>
        <v>2370.5200500000001</v>
      </c>
      <c r="S20" s="11"/>
    </row>
    <row r="21" spans="1:19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302</v>
      </c>
      <c r="N21" s="11">
        <v>995.31</v>
      </c>
      <c r="O21" s="11">
        <f t="shared" si="7"/>
        <v>63.223500000000008</v>
      </c>
      <c r="P21" s="11">
        <v>0</v>
      </c>
      <c r="Q21" s="13">
        <f t="shared" si="5"/>
        <v>1897.93325</v>
      </c>
      <c r="R21" s="14">
        <f>(K21-Q21)</f>
        <v>5362.2072500000004</v>
      </c>
      <c r="S21" s="11"/>
    </row>
    <row r="22" spans="1:19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995.31</v>
      </c>
      <c r="O22" s="11">
        <f t="shared" si="7"/>
        <v>63.223500000000008</v>
      </c>
      <c r="P22" s="11">
        <v>0</v>
      </c>
      <c r="Q22" s="13">
        <f t="shared" si="5"/>
        <v>1595.93325</v>
      </c>
      <c r="R22" s="14">
        <f t="shared" si="6"/>
        <v>5664.2072500000004</v>
      </c>
      <c r="S22" s="11"/>
    </row>
    <row r="23" spans="1:19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738.03</v>
      </c>
      <c r="O23" s="11">
        <f t="shared" si="7"/>
        <v>53.023199999999996</v>
      </c>
      <c r="P23" s="16">
        <v>0</v>
      </c>
      <c r="Q23" s="13">
        <f t="shared" si="5"/>
        <v>1241.7504000000001</v>
      </c>
      <c r="R23" s="14">
        <f t="shared" si="6"/>
        <v>4874.4391999999998</v>
      </c>
      <c r="S23" s="11"/>
    </row>
    <row r="24" spans="1:19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982.38</v>
      </c>
      <c r="O24" s="11">
        <f t="shared" si="7"/>
        <v>63.223500000000008</v>
      </c>
      <c r="P24" s="16">
        <v>0</v>
      </c>
      <c r="Q24" s="13">
        <f t="shared" si="5"/>
        <v>3092.0032500000002</v>
      </c>
      <c r="R24" s="14">
        <f t="shared" si="6"/>
        <v>4168.1372499999998</v>
      </c>
      <c r="S24" s="11"/>
    </row>
    <row r="25" spans="1:19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982.38</v>
      </c>
      <c r="O25" s="11">
        <f t="shared" si="7"/>
        <v>63.223500000000008</v>
      </c>
      <c r="P25" s="16">
        <v>0</v>
      </c>
      <c r="Q25" s="13">
        <f t="shared" si="5"/>
        <v>1583.0032500000002</v>
      </c>
      <c r="R25" s="14">
        <f t="shared" si="6"/>
        <v>5612.3772499999995</v>
      </c>
      <c r="S25" s="11"/>
    </row>
    <row r="26" spans="1:19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641.76</v>
      </c>
      <c r="O26" s="11">
        <f t="shared" si="7"/>
        <v>48.755400000000002</v>
      </c>
      <c r="P26" s="16">
        <v>0</v>
      </c>
      <c r="Q26" s="13">
        <f t="shared" si="5"/>
        <v>1104.9363000000001</v>
      </c>
      <c r="R26" s="14">
        <f t="shared" si="6"/>
        <v>4495.7998999999991</v>
      </c>
      <c r="S26" s="11"/>
    </row>
    <row r="27" spans="1:19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982.38</v>
      </c>
      <c r="O27" s="11">
        <f t="shared" si="7"/>
        <v>63.223500000000008</v>
      </c>
      <c r="P27" s="16">
        <v>0</v>
      </c>
      <c r="Q27" s="13">
        <f t="shared" si="5"/>
        <v>3270.0032500000002</v>
      </c>
      <c r="R27" s="14">
        <f t="shared" si="6"/>
        <v>3925.37725</v>
      </c>
      <c r="S27" s="11"/>
    </row>
    <row r="28" spans="1:19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641.76</v>
      </c>
      <c r="O28" s="11">
        <f t="shared" si="7"/>
        <v>48.755400000000002</v>
      </c>
      <c r="P28" s="16">
        <v>0</v>
      </c>
      <c r="Q28" s="13">
        <f t="shared" si="5"/>
        <v>1104.9363000000001</v>
      </c>
      <c r="R28" s="14">
        <f t="shared" si="6"/>
        <v>4495.7998999999991</v>
      </c>
      <c r="S28" s="11"/>
    </row>
    <row r="29" spans="1:19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982.38</v>
      </c>
      <c r="O29" s="11">
        <f t="shared" si="7"/>
        <v>63.223500000000008</v>
      </c>
      <c r="P29" s="16">
        <v>0</v>
      </c>
      <c r="Q29" s="13">
        <f t="shared" si="5"/>
        <v>1583.0032500000002</v>
      </c>
      <c r="R29" s="14">
        <f t="shared" si="6"/>
        <v>5612.3772499999995</v>
      </c>
      <c r="S29" s="11"/>
    </row>
    <row r="30" spans="1:19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641.76</v>
      </c>
      <c r="O30" s="11">
        <f t="shared" si="7"/>
        <v>48.755400000000002</v>
      </c>
      <c r="P30" s="16">
        <v>0</v>
      </c>
      <c r="Q30" s="13">
        <f t="shared" si="5"/>
        <v>2459.9363000000003</v>
      </c>
      <c r="R30" s="14">
        <f t="shared" si="6"/>
        <v>3140.7998999999991</v>
      </c>
      <c r="S30" s="11"/>
    </row>
    <row r="31" spans="1:19" s="15" customFormat="1" ht="30" customHeight="1" thickBot="1" x14ac:dyDescent="0.2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 t="shared" si="0"/>
        <v>462.59339999999997</v>
      </c>
      <c r="J31" s="13">
        <f t="shared" si="1"/>
        <v>1220.7633999999998</v>
      </c>
      <c r="K31" s="13">
        <f t="shared" si="2"/>
        <v>17120.833400000003</v>
      </c>
      <c r="L31" s="13">
        <f t="shared" si="3"/>
        <v>1310.6813000000002</v>
      </c>
      <c r="M31" s="16">
        <v>1750</v>
      </c>
      <c r="N31" s="16">
        <v>3295.35</v>
      </c>
      <c r="O31" s="11">
        <v>0</v>
      </c>
      <c r="P31" s="16">
        <v>0</v>
      </c>
      <c r="Q31" s="13">
        <f t="shared" si="5"/>
        <v>6356.0313000000006</v>
      </c>
      <c r="R31" s="14">
        <f t="shared" si="6"/>
        <v>10764.802100000003</v>
      </c>
      <c r="S31" s="11"/>
    </row>
    <row r="32" spans="1:19" ht="10.5" customHeight="1" thickBot="1" x14ac:dyDescent="0.2">
      <c r="A32" s="20"/>
      <c r="B32" s="21"/>
      <c r="C32" s="8" t="s">
        <v>75</v>
      </c>
      <c r="D32" s="228"/>
      <c r="E32" s="226">
        <f t="shared" ref="E32:R32" si="8">SUM(E5:E31)</f>
        <v>214317.10000000009</v>
      </c>
      <c r="F32" s="22">
        <f t="shared" si="8"/>
        <v>2298.9800000000014</v>
      </c>
      <c r="G32" s="22">
        <f t="shared" si="8"/>
        <v>8156.0599999999986</v>
      </c>
      <c r="H32" s="22">
        <f t="shared" si="8"/>
        <v>12560.710000000001</v>
      </c>
      <c r="I32" s="22">
        <f t="shared" si="8"/>
        <v>6429.5130000000008</v>
      </c>
      <c r="J32" s="22">
        <f t="shared" si="8"/>
        <v>18990.222999999998</v>
      </c>
      <c r="K32" s="22">
        <f t="shared" si="8"/>
        <v>243762.36300000013</v>
      </c>
      <c r="L32" s="22">
        <f t="shared" si="8"/>
        <v>18216.953500000007</v>
      </c>
      <c r="M32" s="22">
        <f t="shared" si="8"/>
        <v>23134</v>
      </c>
      <c r="N32" s="22">
        <f t="shared" si="8"/>
        <v>39037.149999999994</v>
      </c>
      <c r="O32" s="22">
        <f t="shared" si="8"/>
        <v>1233.6237000000003</v>
      </c>
      <c r="P32" s="22">
        <f t="shared" si="8"/>
        <v>0</v>
      </c>
      <c r="Q32" s="22">
        <f t="shared" si="8"/>
        <v>81621.727200000008</v>
      </c>
      <c r="R32" s="23">
        <f t="shared" si="8"/>
        <v>162140.63580000002</v>
      </c>
      <c r="S32" s="24"/>
    </row>
    <row r="33" spans="1:19" ht="10.5" customHeight="1" x14ac:dyDescent="0.15">
      <c r="A33" s="25"/>
      <c r="B33" s="2"/>
      <c r="C33" s="26"/>
      <c r="D33" s="2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"/>
    </row>
    <row r="34" spans="1:19" ht="10.5" customHeight="1" x14ac:dyDescent="0.15">
      <c r="A34" s="25"/>
      <c r="B34" s="2"/>
      <c r="C34" s="26"/>
      <c r="D34" s="26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"/>
    </row>
    <row r="35" spans="1:19" ht="10.5" customHeight="1" x14ac:dyDescent="0.15">
      <c r="A35" s="25"/>
      <c r="B35" s="2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"/>
    </row>
    <row r="36" spans="1:19" ht="10.5" customHeight="1" x14ac:dyDescent="0.15">
      <c r="A36" s="25"/>
      <c r="B36" s="2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19" x14ac:dyDescent="0.15">
      <c r="A37" s="25"/>
      <c r="B37" s="2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</row>
    <row r="38" spans="1:19" x14ac:dyDescent="0.15">
      <c r="A38" s="2"/>
      <c r="B38" s="2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</row>
    <row r="39" spans="1:19" x14ac:dyDescent="0.15">
      <c r="A39" s="2"/>
      <c r="B39" s="2"/>
      <c r="C39" s="26"/>
      <c r="D39" s="26"/>
      <c r="E39" s="27"/>
      <c r="F39" s="27"/>
      <c r="G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19" x14ac:dyDescent="0.15">
      <c r="A40" s="2"/>
      <c r="B40" s="28"/>
      <c r="C40" s="2" t="s">
        <v>76</v>
      </c>
      <c r="D40" s="2"/>
      <c r="E40" s="2"/>
      <c r="F40" s="2" t="s">
        <v>77</v>
      </c>
      <c r="G40" s="2"/>
      <c r="J40" s="2" t="s">
        <v>78</v>
      </c>
      <c r="L40" s="2"/>
      <c r="N40" s="2"/>
      <c r="P40" s="2"/>
      <c r="R40" s="2"/>
    </row>
    <row r="41" spans="1:19" ht="22.5" customHeight="1" x14ac:dyDescent="0.15">
      <c r="A41" s="2"/>
      <c r="B41" s="26"/>
      <c r="C41" s="26"/>
      <c r="D41" s="26"/>
      <c r="E41" s="26"/>
      <c r="G41" s="26"/>
      <c r="J41" s="2"/>
      <c r="L41" s="2"/>
      <c r="N41" s="2"/>
      <c r="O41" s="2"/>
      <c r="P41" s="2"/>
      <c r="R41" s="2"/>
    </row>
    <row r="42" spans="1:19" x14ac:dyDescent="0.15">
      <c r="A42" s="2"/>
      <c r="B42" s="2"/>
      <c r="C42" s="2" t="s">
        <v>79</v>
      </c>
      <c r="D42" s="2"/>
      <c r="E42" s="2"/>
      <c r="F42" s="2" t="s">
        <v>80</v>
      </c>
      <c r="J42" s="2" t="s">
        <v>81</v>
      </c>
      <c r="L42" s="2"/>
      <c r="R42" s="2"/>
      <c r="S42" s="2"/>
    </row>
    <row r="43" spans="1:19" x14ac:dyDescent="0.15">
      <c r="A43" s="2"/>
      <c r="B43" s="2"/>
      <c r="C43" s="2"/>
      <c r="D43" s="2"/>
      <c r="E43" s="2"/>
      <c r="F43" s="2"/>
      <c r="J43" s="2"/>
      <c r="L43" s="2"/>
      <c r="R43" s="2"/>
      <c r="S43" s="2"/>
    </row>
    <row r="44" spans="1:19" x14ac:dyDescent="0.15">
      <c r="A44" s="2"/>
      <c r="B44" s="2"/>
      <c r="C44" s="2" t="s">
        <v>82</v>
      </c>
      <c r="D44" s="2"/>
      <c r="E44" s="2"/>
      <c r="F44" s="2" t="s">
        <v>83</v>
      </c>
      <c r="J44" s="2" t="s">
        <v>84</v>
      </c>
      <c r="L44" s="2"/>
      <c r="R44" s="2"/>
      <c r="S44" s="2"/>
    </row>
    <row r="45" spans="1:19" x14ac:dyDescent="0.15">
      <c r="A45" s="2"/>
      <c r="B45" s="2"/>
      <c r="C45" s="2" t="s">
        <v>85</v>
      </c>
      <c r="D45" s="2"/>
      <c r="E45" s="2"/>
      <c r="F45" s="2" t="s">
        <v>86</v>
      </c>
      <c r="J45" s="2" t="s">
        <v>87</v>
      </c>
      <c r="L45" s="2"/>
      <c r="R45" s="2"/>
      <c r="S45" s="2"/>
    </row>
    <row r="46" spans="1:19" x14ac:dyDescent="0.15">
      <c r="A46" s="2"/>
      <c r="B46" s="2"/>
      <c r="C46" s="2"/>
      <c r="D46" s="2"/>
      <c r="E46" s="2"/>
      <c r="F46" s="2"/>
      <c r="G46" s="2"/>
      <c r="K46" s="2"/>
      <c r="L46" s="2"/>
      <c r="M46" s="27"/>
      <c r="Q46" s="2"/>
      <c r="R46" s="2"/>
      <c r="S46" s="2"/>
    </row>
    <row r="47" spans="1:19" x14ac:dyDescent="0.15">
      <c r="B47" s="2"/>
      <c r="C47" s="2"/>
      <c r="D47" s="2"/>
      <c r="E47" s="2"/>
      <c r="F47" s="2"/>
      <c r="G47" s="2"/>
      <c r="H47" s="2"/>
      <c r="I47" s="2"/>
      <c r="J47" s="27"/>
      <c r="K47" s="2"/>
      <c r="L47" s="2"/>
      <c r="M47" s="2"/>
      <c r="N47" s="2"/>
      <c r="O47" s="2"/>
      <c r="P47" s="2"/>
      <c r="Q47" s="2"/>
    </row>
    <row r="48" spans="1:19" x14ac:dyDescent="0.15">
      <c r="B48" s="2"/>
      <c r="C48" s="2"/>
      <c r="D48" s="2"/>
      <c r="E48" s="2"/>
      <c r="F48" s="2"/>
      <c r="G48" s="2"/>
      <c r="H48" s="2"/>
      <c r="I48" s="2"/>
      <c r="J48" s="27"/>
      <c r="K48" s="2"/>
      <c r="L48" s="2"/>
      <c r="M48" s="2"/>
      <c r="N48" s="2"/>
      <c r="O48" s="2"/>
      <c r="P48" s="2"/>
      <c r="Q48" s="2"/>
    </row>
    <row r="49" spans="2:18" x14ac:dyDescent="0.15">
      <c r="B49" s="2"/>
      <c r="C49" s="2"/>
      <c r="D49" s="2"/>
      <c r="E49" s="2"/>
      <c r="F49" s="2"/>
      <c r="G49" s="2"/>
      <c r="H49" s="2"/>
      <c r="I49" s="2"/>
      <c r="J49" s="27"/>
      <c r="K49" s="2"/>
      <c r="L49" s="2"/>
      <c r="M49" s="2"/>
      <c r="N49" s="2"/>
      <c r="O49" s="2"/>
      <c r="P49" s="2"/>
      <c r="Q49" s="2"/>
      <c r="R49" s="2"/>
    </row>
    <row r="50" spans="2:18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  <c r="R50" s="2"/>
    </row>
    <row r="51" spans="2:18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  <c r="R51" s="2"/>
    </row>
    <row r="52" spans="2:18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2:18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</row>
    <row r="54" spans="2:18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</row>
    <row r="55" spans="2:18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</row>
    <row r="56" spans="2:18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2:18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2:18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2:18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2:18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2:18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2:18" x14ac:dyDescent="0.15">
      <c r="B62" s="28"/>
      <c r="C62" s="29"/>
      <c r="D62" s="29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2:18" x14ac:dyDescent="0.15">
      <c r="B63" s="28"/>
      <c r="C63" s="29"/>
      <c r="D63" s="29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2:18" x14ac:dyDescent="0.15">
      <c r="B64" s="28"/>
      <c r="C64" s="29"/>
      <c r="D64" s="29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"/>
      <c r="C66" s="2"/>
      <c r="D66" s="2"/>
      <c r="E66" s="2"/>
      <c r="F66" s="2"/>
      <c r="G66" s="2"/>
      <c r="H66" s="2"/>
      <c r="I66" s="2"/>
      <c r="J66" s="27"/>
      <c r="K66" s="2"/>
    </row>
    <row r="67" spans="2:17" x14ac:dyDescent="0.15">
      <c r="B67" s="2"/>
      <c r="C67" s="2"/>
      <c r="D67" s="2"/>
      <c r="E67" s="2"/>
      <c r="F67" s="2"/>
      <c r="G67" s="2"/>
      <c r="H67" s="2"/>
      <c r="I67" s="2"/>
      <c r="J67" s="27"/>
      <c r="K67" s="2"/>
    </row>
    <row r="68" spans="2:17" x14ac:dyDescent="0.15">
      <c r="B68" s="2"/>
      <c r="C68" s="2"/>
      <c r="D68" s="2"/>
      <c r="E68" s="2"/>
      <c r="F68" s="2"/>
      <c r="G68" s="2"/>
      <c r="H68" s="2"/>
      <c r="I68" s="2"/>
      <c r="J68" s="27"/>
      <c r="K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6"/>
      <c r="C72" s="26"/>
      <c r="D72" s="26"/>
      <c r="E72" s="2"/>
      <c r="F72" s="2"/>
      <c r="G72" s="27"/>
      <c r="H72" s="2"/>
      <c r="I72" s="27"/>
      <c r="J72" s="27"/>
      <c r="K72" s="2"/>
      <c r="L72" s="2"/>
      <c r="M72" s="2"/>
      <c r="N72" s="2"/>
      <c r="O72" s="2"/>
      <c r="P72" s="2"/>
      <c r="Q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2:17" x14ac:dyDescent="0.15">
      <c r="B74" s="28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2:17" x14ac:dyDescent="0.1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2:17" x14ac:dyDescent="0.1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30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30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30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R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6"/>
      <c r="L86" s="26"/>
      <c r="M86" s="26"/>
      <c r="N86" s="26"/>
      <c r="O86" s="26"/>
      <c r="P86" s="26"/>
      <c r="Q86" s="26"/>
      <c r="R86" s="26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x14ac:dyDescent="0.15">
      <c r="B88" s="26"/>
      <c r="C88" s="26"/>
      <c r="D88" s="26"/>
      <c r="E88" s="2"/>
      <c r="F88" s="2"/>
      <c r="G88" s="2"/>
      <c r="H88" s="30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x14ac:dyDescent="0.15">
      <c r="B90" s="2"/>
      <c r="C90" s="2"/>
      <c r="D90" s="2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"/>
      <c r="C91" s="2"/>
      <c r="D91" s="2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31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A116" s="31"/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s="31" customFormat="1" x14ac:dyDescent="0.1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x14ac:dyDescent="0.15"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20" x14ac:dyDescent="0.15"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53"/>
  <sheetViews>
    <sheetView zoomScale="144" zoomScaleNormal="144" workbookViewId="0">
      <pane xSplit="3" ySplit="4" topLeftCell="D30" activePane="bottomRight" state="frozen"/>
      <selection pane="topRight" activeCell="D1" sqref="D1"/>
      <selection pane="bottomLeft" activeCell="A5" sqref="A5"/>
      <selection pane="bottomRight" activeCell="R4" sqref="R4"/>
    </sheetView>
  </sheetViews>
  <sheetFormatPr baseColWidth="10" defaultRowHeight="8.25" x14ac:dyDescent="0.15"/>
  <cols>
    <col min="1" max="1" width="0.140625" style="1" customWidth="1"/>
    <col min="2" max="2" width="6.28515625" style="1" customWidth="1"/>
    <col min="3" max="4" width="26.28515625" style="1" customWidth="1"/>
    <col min="5" max="5" width="8.5703125" style="1" customWidth="1"/>
    <col min="6" max="6" width="10" style="1" customWidth="1"/>
    <col min="7" max="7" width="10.7109375" style="1" customWidth="1"/>
    <col min="8" max="8" width="9.140625" style="1" customWidth="1"/>
    <col min="9" max="9" width="10.140625" style="1" customWidth="1"/>
    <col min="10" max="10" width="9.140625" style="1" customWidth="1"/>
    <col min="11" max="11" width="11.85546875" style="1" customWidth="1"/>
    <col min="12" max="12" width="9.85546875" style="1" customWidth="1"/>
    <col min="13" max="13" width="12.140625" style="1" customWidth="1"/>
    <col min="14" max="15" width="8" style="1" customWidth="1"/>
    <col min="16" max="16" width="8.42578125" style="1" customWidth="1"/>
    <col min="17" max="17" width="11" style="1" customWidth="1"/>
    <col min="18" max="18" width="11.140625" style="1" customWidth="1"/>
    <col min="19" max="19" width="30" style="1" customWidth="1"/>
    <col min="20" max="20" width="11.28515625" style="1" customWidth="1"/>
    <col min="21" max="257" width="11.42578125" style="1"/>
    <col min="258" max="258" width="0.140625" style="1" customWidth="1"/>
    <col min="259" max="259" width="6.28515625" style="1" customWidth="1"/>
    <col min="260" max="260" width="26.28515625" style="1" customWidth="1"/>
    <col min="261" max="261" width="8.5703125" style="1" customWidth="1"/>
    <col min="262" max="262" width="10" style="1" customWidth="1"/>
    <col min="263" max="263" width="10.7109375" style="1" customWidth="1"/>
    <col min="264" max="264" width="9.140625" style="1" customWidth="1"/>
    <col min="265" max="265" width="10.140625" style="1" customWidth="1"/>
    <col min="266" max="266" width="9.140625" style="1" customWidth="1"/>
    <col min="267" max="267" width="11.85546875" style="1" customWidth="1"/>
    <col min="268" max="268" width="9.85546875" style="1" customWidth="1"/>
    <col min="269" max="269" width="12.140625" style="1" customWidth="1"/>
    <col min="270" max="271" width="8" style="1" customWidth="1"/>
    <col min="272" max="272" width="8.42578125" style="1" customWidth="1"/>
    <col min="273" max="273" width="11" style="1" customWidth="1"/>
    <col min="274" max="274" width="9.5703125" style="1" customWidth="1"/>
    <col min="275" max="275" width="30" style="1" customWidth="1"/>
    <col min="276" max="276" width="11.28515625" style="1" customWidth="1"/>
    <col min="277" max="513" width="11.42578125" style="1"/>
    <col min="514" max="514" width="0.140625" style="1" customWidth="1"/>
    <col min="515" max="515" width="6.28515625" style="1" customWidth="1"/>
    <col min="516" max="516" width="26.28515625" style="1" customWidth="1"/>
    <col min="517" max="517" width="8.5703125" style="1" customWidth="1"/>
    <col min="518" max="518" width="10" style="1" customWidth="1"/>
    <col min="519" max="519" width="10.7109375" style="1" customWidth="1"/>
    <col min="520" max="520" width="9.140625" style="1" customWidth="1"/>
    <col min="521" max="521" width="10.140625" style="1" customWidth="1"/>
    <col min="522" max="522" width="9.140625" style="1" customWidth="1"/>
    <col min="523" max="523" width="11.85546875" style="1" customWidth="1"/>
    <col min="524" max="524" width="9.85546875" style="1" customWidth="1"/>
    <col min="525" max="525" width="12.140625" style="1" customWidth="1"/>
    <col min="526" max="527" width="8" style="1" customWidth="1"/>
    <col min="528" max="528" width="8.42578125" style="1" customWidth="1"/>
    <col min="529" max="529" width="11" style="1" customWidth="1"/>
    <col min="530" max="530" width="9.5703125" style="1" customWidth="1"/>
    <col min="531" max="531" width="30" style="1" customWidth="1"/>
    <col min="532" max="532" width="11.28515625" style="1" customWidth="1"/>
    <col min="533" max="769" width="11.42578125" style="1"/>
    <col min="770" max="770" width="0.140625" style="1" customWidth="1"/>
    <col min="771" max="771" width="6.28515625" style="1" customWidth="1"/>
    <col min="772" max="772" width="26.28515625" style="1" customWidth="1"/>
    <col min="773" max="773" width="8.5703125" style="1" customWidth="1"/>
    <col min="774" max="774" width="10" style="1" customWidth="1"/>
    <col min="775" max="775" width="10.7109375" style="1" customWidth="1"/>
    <col min="776" max="776" width="9.140625" style="1" customWidth="1"/>
    <col min="777" max="777" width="10.140625" style="1" customWidth="1"/>
    <col min="778" max="778" width="9.140625" style="1" customWidth="1"/>
    <col min="779" max="779" width="11.85546875" style="1" customWidth="1"/>
    <col min="780" max="780" width="9.85546875" style="1" customWidth="1"/>
    <col min="781" max="781" width="12.140625" style="1" customWidth="1"/>
    <col min="782" max="783" width="8" style="1" customWidth="1"/>
    <col min="784" max="784" width="8.42578125" style="1" customWidth="1"/>
    <col min="785" max="785" width="11" style="1" customWidth="1"/>
    <col min="786" max="786" width="9.5703125" style="1" customWidth="1"/>
    <col min="787" max="787" width="30" style="1" customWidth="1"/>
    <col min="788" max="788" width="11.28515625" style="1" customWidth="1"/>
    <col min="789" max="1025" width="11.42578125" style="1"/>
    <col min="1026" max="1026" width="0.140625" style="1" customWidth="1"/>
    <col min="1027" max="1027" width="6.28515625" style="1" customWidth="1"/>
    <col min="1028" max="1028" width="26.28515625" style="1" customWidth="1"/>
    <col min="1029" max="1029" width="8.5703125" style="1" customWidth="1"/>
    <col min="1030" max="1030" width="10" style="1" customWidth="1"/>
    <col min="1031" max="1031" width="10.7109375" style="1" customWidth="1"/>
    <col min="1032" max="1032" width="9.140625" style="1" customWidth="1"/>
    <col min="1033" max="1033" width="10.140625" style="1" customWidth="1"/>
    <col min="1034" max="1034" width="9.140625" style="1" customWidth="1"/>
    <col min="1035" max="1035" width="11.85546875" style="1" customWidth="1"/>
    <col min="1036" max="1036" width="9.85546875" style="1" customWidth="1"/>
    <col min="1037" max="1037" width="12.140625" style="1" customWidth="1"/>
    <col min="1038" max="1039" width="8" style="1" customWidth="1"/>
    <col min="1040" max="1040" width="8.42578125" style="1" customWidth="1"/>
    <col min="1041" max="1041" width="11" style="1" customWidth="1"/>
    <col min="1042" max="1042" width="9.5703125" style="1" customWidth="1"/>
    <col min="1043" max="1043" width="30" style="1" customWidth="1"/>
    <col min="1044" max="1044" width="11.28515625" style="1" customWidth="1"/>
    <col min="1045" max="1281" width="11.42578125" style="1"/>
    <col min="1282" max="1282" width="0.140625" style="1" customWidth="1"/>
    <col min="1283" max="1283" width="6.28515625" style="1" customWidth="1"/>
    <col min="1284" max="1284" width="26.28515625" style="1" customWidth="1"/>
    <col min="1285" max="1285" width="8.5703125" style="1" customWidth="1"/>
    <col min="1286" max="1286" width="10" style="1" customWidth="1"/>
    <col min="1287" max="1287" width="10.7109375" style="1" customWidth="1"/>
    <col min="1288" max="1288" width="9.140625" style="1" customWidth="1"/>
    <col min="1289" max="1289" width="10.140625" style="1" customWidth="1"/>
    <col min="1290" max="1290" width="9.140625" style="1" customWidth="1"/>
    <col min="1291" max="1291" width="11.85546875" style="1" customWidth="1"/>
    <col min="1292" max="1292" width="9.85546875" style="1" customWidth="1"/>
    <col min="1293" max="1293" width="12.140625" style="1" customWidth="1"/>
    <col min="1294" max="1295" width="8" style="1" customWidth="1"/>
    <col min="1296" max="1296" width="8.42578125" style="1" customWidth="1"/>
    <col min="1297" max="1297" width="11" style="1" customWidth="1"/>
    <col min="1298" max="1298" width="9.5703125" style="1" customWidth="1"/>
    <col min="1299" max="1299" width="30" style="1" customWidth="1"/>
    <col min="1300" max="1300" width="11.28515625" style="1" customWidth="1"/>
    <col min="1301" max="1537" width="11.42578125" style="1"/>
    <col min="1538" max="1538" width="0.140625" style="1" customWidth="1"/>
    <col min="1539" max="1539" width="6.28515625" style="1" customWidth="1"/>
    <col min="1540" max="1540" width="26.28515625" style="1" customWidth="1"/>
    <col min="1541" max="1541" width="8.5703125" style="1" customWidth="1"/>
    <col min="1542" max="1542" width="10" style="1" customWidth="1"/>
    <col min="1543" max="1543" width="10.7109375" style="1" customWidth="1"/>
    <col min="1544" max="1544" width="9.140625" style="1" customWidth="1"/>
    <col min="1545" max="1545" width="10.140625" style="1" customWidth="1"/>
    <col min="1546" max="1546" width="9.140625" style="1" customWidth="1"/>
    <col min="1547" max="1547" width="11.85546875" style="1" customWidth="1"/>
    <col min="1548" max="1548" width="9.85546875" style="1" customWidth="1"/>
    <col min="1549" max="1549" width="12.140625" style="1" customWidth="1"/>
    <col min="1550" max="1551" width="8" style="1" customWidth="1"/>
    <col min="1552" max="1552" width="8.42578125" style="1" customWidth="1"/>
    <col min="1553" max="1553" width="11" style="1" customWidth="1"/>
    <col min="1554" max="1554" width="9.5703125" style="1" customWidth="1"/>
    <col min="1555" max="1555" width="30" style="1" customWidth="1"/>
    <col min="1556" max="1556" width="11.28515625" style="1" customWidth="1"/>
    <col min="1557" max="1793" width="11.42578125" style="1"/>
    <col min="1794" max="1794" width="0.140625" style="1" customWidth="1"/>
    <col min="1795" max="1795" width="6.28515625" style="1" customWidth="1"/>
    <col min="1796" max="1796" width="26.28515625" style="1" customWidth="1"/>
    <col min="1797" max="1797" width="8.5703125" style="1" customWidth="1"/>
    <col min="1798" max="1798" width="10" style="1" customWidth="1"/>
    <col min="1799" max="1799" width="10.7109375" style="1" customWidth="1"/>
    <col min="1800" max="1800" width="9.140625" style="1" customWidth="1"/>
    <col min="1801" max="1801" width="10.140625" style="1" customWidth="1"/>
    <col min="1802" max="1802" width="9.140625" style="1" customWidth="1"/>
    <col min="1803" max="1803" width="11.85546875" style="1" customWidth="1"/>
    <col min="1804" max="1804" width="9.85546875" style="1" customWidth="1"/>
    <col min="1805" max="1805" width="12.140625" style="1" customWidth="1"/>
    <col min="1806" max="1807" width="8" style="1" customWidth="1"/>
    <col min="1808" max="1808" width="8.42578125" style="1" customWidth="1"/>
    <col min="1809" max="1809" width="11" style="1" customWidth="1"/>
    <col min="1810" max="1810" width="9.5703125" style="1" customWidth="1"/>
    <col min="1811" max="1811" width="30" style="1" customWidth="1"/>
    <col min="1812" max="1812" width="11.28515625" style="1" customWidth="1"/>
    <col min="1813" max="2049" width="11.42578125" style="1"/>
    <col min="2050" max="2050" width="0.140625" style="1" customWidth="1"/>
    <col min="2051" max="2051" width="6.28515625" style="1" customWidth="1"/>
    <col min="2052" max="2052" width="26.28515625" style="1" customWidth="1"/>
    <col min="2053" max="2053" width="8.5703125" style="1" customWidth="1"/>
    <col min="2054" max="2054" width="10" style="1" customWidth="1"/>
    <col min="2055" max="2055" width="10.7109375" style="1" customWidth="1"/>
    <col min="2056" max="2056" width="9.140625" style="1" customWidth="1"/>
    <col min="2057" max="2057" width="10.140625" style="1" customWidth="1"/>
    <col min="2058" max="2058" width="9.140625" style="1" customWidth="1"/>
    <col min="2059" max="2059" width="11.85546875" style="1" customWidth="1"/>
    <col min="2060" max="2060" width="9.85546875" style="1" customWidth="1"/>
    <col min="2061" max="2061" width="12.140625" style="1" customWidth="1"/>
    <col min="2062" max="2063" width="8" style="1" customWidth="1"/>
    <col min="2064" max="2064" width="8.42578125" style="1" customWidth="1"/>
    <col min="2065" max="2065" width="11" style="1" customWidth="1"/>
    <col min="2066" max="2066" width="9.5703125" style="1" customWidth="1"/>
    <col min="2067" max="2067" width="30" style="1" customWidth="1"/>
    <col min="2068" max="2068" width="11.28515625" style="1" customWidth="1"/>
    <col min="2069" max="2305" width="11.42578125" style="1"/>
    <col min="2306" max="2306" width="0.140625" style="1" customWidth="1"/>
    <col min="2307" max="2307" width="6.28515625" style="1" customWidth="1"/>
    <col min="2308" max="2308" width="26.28515625" style="1" customWidth="1"/>
    <col min="2309" max="2309" width="8.5703125" style="1" customWidth="1"/>
    <col min="2310" max="2310" width="10" style="1" customWidth="1"/>
    <col min="2311" max="2311" width="10.7109375" style="1" customWidth="1"/>
    <col min="2312" max="2312" width="9.140625" style="1" customWidth="1"/>
    <col min="2313" max="2313" width="10.140625" style="1" customWidth="1"/>
    <col min="2314" max="2314" width="9.140625" style="1" customWidth="1"/>
    <col min="2315" max="2315" width="11.85546875" style="1" customWidth="1"/>
    <col min="2316" max="2316" width="9.85546875" style="1" customWidth="1"/>
    <col min="2317" max="2317" width="12.140625" style="1" customWidth="1"/>
    <col min="2318" max="2319" width="8" style="1" customWidth="1"/>
    <col min="2320" max="2320" width="8.42578125" style="1" customWidth="1"/>
    <col min="2321" max="2321" width="11" style="1" customWidth="1"/>
    <col min="2322" max="2322" width="9.5703125" style="1" customWidth="1"/>
    <col min="2323" max="2323" width="30" style="1" customWidth="1"/>
    <col min="2324" max="2324" width="11.28515625" style="1" customWidth="1"/>
    <col min="2325" max="2561" width="11.42578125" style="1"/>
    <col min="2562" max="2562" width="0.140625" style="1" customWidth="1"/>
    <col min="2563" max="2563" width="6.28515625" style="1" customWidth="1"/>
    <col min="2564" max="2564" width="26.28515625" style="1" customWidth="1"/>
    <col min="2565" max="2565" width="8.5703125" style="1" customWidth="1"/>
    <col min="2566" max="2566" width="10" style="1" customWidth="1"/>
    <col min="2567" max="2567" width="10.7109375" style="1" customWidth="1"/>
    <col min="2568" max="2568" width="9.140625" style="1" customWidth="1"/>
    <col min="2569" max="2569" width="10.140625" style="1" customWidth="1"/>
    <col min="2570" max="2570" width="9.140625" style="1" customWidth="1"/>
    <col min="2571" max="2571" width="11.85546875" style="1" customWidth="1"/>
    <col min="2572" max="2572" width="9.85546875" style="1" customWidth="1"/>
    <col min="2573" max="2573" width="12.140625" style="1" customWidth="1"/>
    <col min="2574" max="2575" width="8" style="1" customWidth="1"/>
    <col min="2576" max="2576" width="8.42578125" style="1" customWidth="1"/>
    <col min="2577" max="2577" width="11" style="1" customWidth="1"/>
    <col min="2578" max="2578" width="9.5703125" style="1" customWidth="1"/>
    <col min="2579" max="2579" width="30" style="1" customWidth="1"/>
    <col min="2580" max="2580" width="11.28515625" style="1" customWidth="1"/>
    <col min="2581" max="2817" width="11.42578125" style="1"/>
    <col min="2818" max="2818" width="0.140625" style="1" customWidth="1"/>
    <col min="2819" max="2819" width="6.28515625" style="1" customWidth="1"/>
    <col min="2820" max="2820" width="26.28515625" style="1" customWidth="1"/>
    <col min="2821" max="2821" width="8.5703125" style="1" customWidth="1"/>
    <col min="2822" max="2822" width="10" style="1" customWidth="1"/>
    <col min="2823" max="2823" width="10.7109375" style="1" customWidth="1"/>
    <col min="2824" max="2824" width="9.140625" style="1" customWidth="1"/>
    <col min="2825" max="2825" width="10.140625" style="1" customWidth="1"/>
    <col min="2826" max="2826" width="9.140625" style="1" customWidth="1"/>
    <col min="2827" max="2827" width="11.85546875" style="1" customWidth="1"/>
    <col min="2828" max="2828" width="9.85546875" style="1" customWidth="1"/>
    <col min="2829" max="2829" width="12.140625" style="1" customWidth="1"/>
    <col min="2830" max="2831" width="8" style="1" customWidth="1"/>
    <col min="2832" max="2832" width="8.42578125" style="1" customWidth="1"/>
    <col min="2833" max="2833" width="11" style="1" customWidth="1"/>
    <col min="2834" max="2834" width="9.5703125" style="1" customWidth="1"/>
    <col min="2835" max="2835" width="30" style="1" customWidth="1"/>
    <col min="2836" max="2836" width="11.28515625" style="1" customWidth="1"/>
    <col min="2837" max="3073" width="11.42578125" style="1"/>
    <col min="3074" max="3074" width="0.140625" style="1" customWidth="1"/>
    <col min="3075" max="3075" width="6.28515625" style="1" customWidth="1"/>
    <col min="3076" max="3076" width="26.28515625" style="1" customWidth="1"/>
    <col min="3077" max="3077" width="8.5703125" style="1" customWidth="1"/>
    <col min="3078" max="3078" width="10" style="1" customWidth="1"/>
    <col min="3079" max="3079" width="10.7109375" style="1" customWidth="1"/>
    <col min="3080" max="3080" width="9.140625" style="1" customWidth="1"/>
    <col min="3081" max="3081" width="10.140625" style="1" customWidth="1"/>
    <col min="3082" max="3082" width="9.140625" style="1" customWidth="1"/>
    <col min="3083" max="3083" width="11.85546875" style="1" customWidth="1"/>
    <col min="3084" max="3084" width="9.85546875" style="1" customWidth="1"/>
    <col min="3085" max="3085" width="12.140625" style="1" customWidth="1"/>
    <col min="3086" max="3087" width="8" style="1" customWidth="1"/>
    <col min="3088" max="3088" width="8.42578125" style="1" customWidth="1"/>
    <col min="3089" max="3089" width="11" style="1" customWidth="1"/>
    <col min="3090" max="3090" width="9.5703125" style="1" customWidth="1"/>
    <col min="3091" max="3091" width="30" style="1" customWidth="1"/>
    <col min="3092" max="3092" width="11.28515625" style="1" customWidth="1"/>
    <col min="3093" max="3329" width="11.42578125" style="1"/>
    <col min="3330" max="3330" width="0.140625" style="1" customWidth="1"/>
    <col min="3331" max="3331" width="6.28515625" style="1" customWidth="1"/>
    <col min="3332" max="3332" width="26.28515625" style="1" customWidth="1"/>
    <col min="3333" max="3333" width="8.5703125" style="1" customWidth="1"/>
    <col min="3334" max="3334" width="10" style="1" customWidth="1"/>
    <col min="3335" max="3335" width="10.7109375" style="1" customWidth="1"/>
    <col min="3336" max="3336" width="9.140625" style="1" customWidth="1"/>
    <col min="3337" max="3337" width="10.140625" style="1" customWidth="1"/>
    <col min="3338" max="3338" width="9.140625" style="1" customWidth="1"/>
    <col min="3339" max="3339" width="11.85546875" style="1" customWidth="1"/>
    <col min="3340" max="3340" width="9.85546875" style="1" customWidth="1"/>
    <col min="3341" max="3341" width="12.140625" style="1" customWidth="1"/>
    <col min="3342" max="3343" width="8" style="1" customWidth="1"/>
    <col min="3344" max="3344" width="8.42578125" style="1" customWidth="1"/>
    <col min="3345" max="3345" width="11" style="1" customWidth="1"/>
    <col min="3346" max="3346" width="9.5703125" style="1" customWidth="1"/>
    <col min="3347" max="3347" width="30" style="1" customWidth="1"/>
    <col min="3348" max="3348" width="11.28515625" style="1" customWidth="1"/>
    <col min="3349" max="3585" width="11.42578125" style="1"/>
    <col min="3586" max="3586" width="0.140625" style="1" customWidth="1"/>
    <col min="3587" max="3587" width="6.28515625" style="1" customWidth="1"/>
    <col min="3588" max="3588" width="26.28515625" style="1" customWidth="1"/>
    <col min="3589" max="3589" width="8.5703125" style="1" customWidth="1"/>
    <col min="3590" max="3590" width="10" style="1" customWidth="1"/>
    <col min="3591" max="3591" width="10.7109375" style="1" customWidth="1"/>
    <col min="3592" max="3592" width="9.140625" style="1" customWidth="1"/>
    <col min="3593" max="3593" width="10.140625" style="1" customWidth="1"/>
    <col min="3594" max="3594" width="9.140625" style="1" customWidth="1"/>
    <col min="3595" max="3595" width="11.85546875" style="1" customWidth="1"/>
    <col min="3596" max="3596" width="9.85546875" style="1" customWidth="1"/>
    <col min="3597" max="3597" width="12.140625" style="1" customWidth="1"/>
    <col min="3598" max="3599" width="8" style="1" customWidth="1"/>
    <col min="3600" max="3600" width="8.42578125" style="1" customWidth="1"/>
    <col min="3601" max="3601" width="11" style="1" customWidth="1"/>
    <col min="3602" max="3602" width="9.5703125" style="1" customWidth="1"/>
    <col min="3603" max="3603" width="30" style="1" customWidth="1"/>
    <col min="3604" max="3604" width="11.28515625" style="1" customWidth="1"/>
    <col min="3605" max="3841" width="11.42578125" style="1"/>
    <col min="3842" max="3842" width="0.140625" style="1" customWidth="1"/>
    <col min="3843" max="3843" width="6.28515625" style="1" customWidth="1"/>
    <col min="3844" max="3844" width="26.28515625" style="1" customWidth="1"/>
    <col min="3845" max="3845" width="8.5703125" style="1" customWidth="1"/>
    <col min="3846" max="3846" width="10" style="1" customWidth="1"/>
    <col min="3847" max="3847" width="10.7109375" style="1" customWidth="1"/>
    <col min="3848" max="3848" width="9.140625" style="1" customWidth="1"/>
    <col min="3849" max="3849" width="10.140625" style="1" customWidth="1"/>
    <col min="3850" max="3850" width="9.140625" style="1" customWidth="1"/>
    <col min="3851" max="3851" width="11.85546875" style="1" customWidth="1"/>
    <col min="3852" max="3852" width="9.85546875" style="1" customWidth="1"/>
    <col min="3853" max="3853" width="12.140625" style="1" customWidth="1"/>
    <col min="3854" max="3855" width="8" style="1" customWidth="1"/>
    <col min="3856" max="3856" width="8.42578125" style="1" customWidth="1"/>
    <col min="3857" max="3857" width="11" style="1" customWidth="1"/>
    <col min="3858" max="3858" width="9.5703125" style="1" customWidth="1"/>
    <col min="3859" max="3859" width="30" style="1" customWidth="1"/>
    <col min="3860" max="3860" width="11.28515625" style="1" customWidth="1"/>
    <col min="3861" max="4097" width="11.42578125" style="1"/>
    <col min="4098" max="4098" width="0.140625" style="1" customWidth="1"/>
    <col min="4099" max="4099" width="6.28515625" style="1" customWidth="1"/>
    <col min="4100" max="4100" width="26.28515625" style="1" customWidth="1"/>
    <col min="4101" max="4101" width="8.5703125" style="1" customWidth="1"/>
    <col min="4102" max="4102" width="10" style="1" customWidth="1"/>
    <col min="4103" max="4103" width="10.7109375" style="1" customWidth="1"/>
    <col min="4104" max="4104" width="9.140625" style="1" customWidth="1"/>
    <col min="4105" max="4105" width="10.140625" style="1" customWidth="1"/>
    <col min="4106" max="4106" width="9.140625" style="1" customWidth="1"/>
    <col min="4107" max="4107" width="11.85546875" style="1" customWidth="1"/>
    <col min="4108" max="4108" width="9.85546875" style="1" customWidth="1"/>
    <col min="4109" max="4109" width="12.140625" style="1" customWidth="1"/>
    <col min="4110" max="4111" width="8" style="1" customWidth="1"/>
    <col min="4112" max="4112" width="8.42578125" style="1" customWidth="1"/>
    <col min="4113" max="4113" width="11" style="1" customWidth="1"/>
    <col min="4114" max="4114" width="9.5703125" style="1" customWidth="1"/>
    <col min="4115" max="4115" width="30" style="1" customWidth="1"/>
    <col min="4116" max="4116" width="11.28515625" style="1" customWidth="1"/>
    <col min="4117" max="4353" width="11.42578125" style="1"/>
    <col min="4354" max="4354" width="0.140625" style="1" customWidth="1"/>
    <col min="4355" max="4355" width="6.28515625" style="1" customWidth="1"/>
    <col min="4356" max="4356" width="26.28515625" style="1" customWidth="1"/>
    <col min="4357" max="4357" width="8.5703125" style="1" customWidth="1"/>
    <col min="4358" max="4358" width="10" style="1" customWidth="1"/>
    <col min="4359" max="4359" width="10.7109375" style="1" customWidth="1"/>
    <col min="4360" max="4360" width="9.140625" style="1" customWidth="1"/>
    <col min="4361" max="4361" width="10.140625" style="1" customWidth="1"/>
    <col min="4362" max="4362" width="9.140625" style="1" customWidth="1"/>
    <col min="4363" max="4363" width="11.85546875" style="1" customWidth="1"/>
    <col min="4364" max="4364" width="9.85546875" style="1" customWidth="1"/>
    <col min="4365" max="4365" width="12.140625" style="1" customWidth="1"/>
    <col min="4366" max="4367" width="8" style="1" customWidth="1"/>
    <col min="4368" max="4368" width="8.42578125" style="1" customWidth="1"/>
    <col min="4369" max="4369" width="11" style="1" customWidth="1"/>
    <col min="4370" max="4370" width="9.5703125" style="1" customWidth="1"/>
    <col min="4371" max="4371" width="30" style="1" customWidth="1"/>
    <col min="4372" max="4372" width="11.28515625" style="1" customWidth="1"/>
    <col min="4373" max="4609" width="11.42578125" style="1"/>
    <col min="4610" max="4610" width="0.140625" style="1" customWidth="1"/>
    <col min="4611" max="4611" width="6.28515625" style="1" customWidth="1"/>
    <col min="4612" max="4612" width="26.28515625" style="1" customWidth="1"/>
    <col min="4613" max="4613" width="8.5703125" style="1" customWidth="1"/>
    <col min="4614" max="4614" width="10" style="1" customWidth="1"/>
    <col min="4615" max="4615" width="10.7109375" style="1" customWidth="1"/>
    <col min="4616" max="4616" width="9.140625" style="1" customWidth="1"/>
    <col min="4617" max="4617" width="10.140625" style="1" customWidth="1"/>
    <col min="4618" max="4618" width="9.140625" style="1" customWidth="1"/>
    <col min="4619" max="4619" width="11.85546875" style="1" customWidth="1"/>
    <col min="4620" max="4620" width="9.85546875" style="1" customWidth="1"/>
    <col min="4621" max="4621" width="12.140625" style="1" customWidth="1"/>
    <col min="4622" max="4623" width="8" style="1" customWidth="1"/>
    <col min="4624" max="4624" width="8.42578125" style="1" customWidth="1"/>
    <col min="4625" max="4625" width="11" style="1" customWidth="1"/>
    <col min="4626" max="4626" width="9.5703125" style="1" customWidth="1"/>
    <col min="4627" max="4627" width="30" style="1" customWidth="1"/>
    <col min="4628" max="4628" width="11.28515625" style="1" customWidth="1"/>
    <col min="4629" max="4865" width="11.42578125" style="1"/>
    <col min="4866" max="4866" width="0.140625" style="1" customWidth="1"/>
    <col min="4867" max="4867" width="6.28515625" style="1" customWidth="1"/>
    <col min="4868" max="4868" width="26.28515625" style="1" customWidth="1"/>
    <col min="4869" max="4869" width="8.5703125" style="1" customWidth="1"/>
    <col min="4870" max="4870" width="10" style="1" customWidth="1"/>
    <col min="4871" max="4871" width="10.7109375" style="1" customWidth="1"/>
    <col min="4872" max="4872" width="9.140625" style="1" customWidth="1"/>
    <col min="4873" max="4873" width="10.140625" style="1" customWidth="1"/>
    <col min="4874" max="4874" width="9.140625" style="1" customWidth="1"/>
    <col min="4875" max="4875" width="11.85546875" style="1" customWidth="1"/>
    <col min="4876" max="4876" width="9.85546875" style="1" customWidth="1"/>
    <col min="4877" max="4877" width="12.140625" style="1" customWidth="1"/>
    <col min="4878" max="4879" width="8" style="1" customWidth="1"/>
    <col min="4880" max="4880" width="8.42578125" style="1" customWidth="1"/>
    <col min="4881" max="4881" width="11" style="1" customWidth="1"/>
    <col min="4882" max="4882" width="9.5703125" style="1" customWidth="1"/>
    <col min="4883" max="4883" width="30" style="1" customWidth="1"/>
    <col min="4884" max="4884" width="11.28515625" style="1" customWidth="1"/>
    <col min="4885" max="5121" width="11.42578125" style="1"/>
    <col min="5122" max="5122" width="0.140625" style="1" customWidth="1"/>
    <col min="5123" max="5123" width="6.28515625" style="1" customWidth="1"/>
    <col min="5124" max="5124" width="26.28515625" style="1" customWidth="1"/>
    <col min="5125" max="5125" width="8.5703125" style="1" customWidth="1"/>
    <col min="5126" max="5126" width="10" style="1" customWidth="1"/>
    <col min="5127" max="5127" width="10.7109375" style="1" customWidth="1"/>
    <col min="5128" max="5128" width="9.140625" style="1" customWidth="1"/>
    <col min="5129" max="5129" width="10.140625" style="1" customWidth="1"/>
    <col min="5130" max="5130" width="9.140625" style="1" customWidth="1"/>
    <col min="5131" max="5131" width="11.85546875" style="1" customWidth="1"/>
    <col min="5132" max="5132" width="9.85546875" style="1" customWidth="1"/>
    <col min="5133" max="5133" width="12.140625" style="1" customWidth="1"/>
    <col min="5134" max="5135" width="8" style="1" customWidth="1"/>
    <col min="5136" max="5136" width="8.42578125" style="1" customWidth="1"/>
    <col min="5137" max="5137" width="11" style="1" customWidth="1"/>
    <col min="5138" max="5138" width="9.5703125" style="1" customWidth="1"/>
    <col min="5139" max="5139" width="30" style="1" customWidth="1"/>
    <col min="5140" max="5140" width="11.28515625" style="1" customWidth="1"/>
    <col min="5141" max="5377" width="11.42578125" style="1"/>
    <col min="5378" max="5378" width="0.140625" style="1" customWidth="1"/>
    <col min="5379" max="5379" width="6.28515625" style="1" customWidth="1"/>
    <col min="5380" max="5380" width="26.28515625" style="1" customWidth="1"/>
    <col min="5381" max="5381" width="8.5703125" style="1" customWidth="1"/>
    <col min="5382" max="5382" width="10" style="1" customWidth="1"/>
    <col min="5383" max="5383" width="10.7109375" style="1" customWidth="1"/>
    <col min="5384" max="5384" width="9.140625" style="1" customWidth="1"/>
    <col min="5385" max="5385" width="10.140625" style="1" customWidth="1"/>
    <col min="5386" max="5386" width="9.140625" style="1" customWidth="1"/>
    <col min="5387" max="5387" width="11.85546875" style="1" customWidth="1"/>
    <col min="5388" max="5388" width="9.85546875" style="1" customWidth="1"/>
    <col min="5389" max="5389" width="12.140625" style="1" customWidth="1"/>
    <col min="5390" max="5391" width="8" style="1" customWidth="1"/>
    <col min="5392" max="5392" width="8.42578125" style="1" customWidth="1"/>
    <col min="5393" max="5393" width="11" style="1" customWidth="1"/>
    <col min="5394" max="5394" width="9.5703125" style="1" customWidth="1"/>
    <col min="5395" max="5395" width="30" style="1" customWidth="1"/>
    <col min="5396" max="5396" width="11.28515625" style="1" customWidth="1"/>
    <col min="5397" max="5633" width="11.42578125" style="1"/>
    <col min="5634" max="5634" width="0.140625" style="1" customWidth="1"/>
    <col min="5635" max="5635" width="6.28515625" style="1" customWidth="1"/>
    <col min="5636" max="5636" width="26.28515625" style="1" customWidth="1"/>
    <col min="5637" max="5637" width="8.5703125" style="1" customWidth="1"/>
    <col min="5638" max="5638" width="10" style="1" customWidth="1"/>
    <col min="5639" max="5639" width="10.7109375" style="1" customWidth="1"/>
    <col min="5640" max="5640" width="9.140625" style="1" customWidth="1"/>
    <col min="5641" max="5641" width="10.140625" style="1" customWidth="1"/>
    <col min="5642" max="5642" width="9.140625" style="1" customWidth="1"/>
    <col min="5643" max="5643" width="11.85546875" style="1" customWidth="1"/>
    <col min="5644" max="5644" width="9.85546875" style="1" customWidth="1"/>
    <col min="5645" max="5645" width="12.140625" style="1" customWidth="1"/>
    <col min="5646" max="5647" width="8" style="1" customWidth="1"/>
    <col min="5648" max="5648" width="8.42578125" style="1" customWidth="1"/>
    <col min="5649" max="5649" width="11" style="1" customWidth="1"/>
    <col min="5650" max="5650" width="9.5703125" style="1" customWidth="1"/>
    <col min="5651" max="5651" width="30" style="1" customWidth="1"/>
    <col min="5652" max="5652" width="11.28515625" style="1" customWidth="1"/>
    <col min="5653" max="5889" width="11.42578125" style="1"/>
    <col min="5890" max="5890" width="0.140625" style="1" customWidth="1"/>
    <col min="5891" max="5891" width="6.28515625" style="1" customWidth="1"/>
    <col min="5892" max="5892" width="26.28515625" style="1" customWidth="1"/>
    <col min="5893" max="5893" width="8.5703125" style="1" customWidth="1"/>
    <col min="5894" max="5894" width="10" style="1" customWidth="1"/>
    <col min="5895" max="5895" width="10.7109375" style="1" customWidth="1"/>
    <col min="5896" max="5896" width="9.140625" style="1" customWidth="1"/>
    <col min="5897" max="5897" width="10.140625" style="1" customWidth="1"/>
    <col min="5898" max="5898" width="9.140625" style="1" customWidth="1"/>
    <col min="5899" max="5899" width="11.85546875" style="1" customWidth="1"/>
    <col min="5900" max="5900" width="9.85546875" style="1" customWidth="1"/>
    <col min="5901" max="5901" width="12.140625" style="1" customWidth="1"/>
    <col min="5902" max="5903" width="8" style="1" customWidth="1"/>
    <col min="5904" max="5904" width="8.42578125" style="1" customWidth="1"/>
    <col min="5905" max="5905" width="11" style="1" customWidth="1"/>
    <col min="5906" max="5906" width="9.5703125" style="1" customWidth="1"/>
    <col min="5907" max="5907" width="30" style="1" customWidth="1"/>
    <col min="5908" max="5908" width="11.28515625" style="1" customWidth="1"/>
    <col min="5909" max="6145" width="11.42578125" style="1"/>
    <col min="6146" max="6146" width="0.140625" style="1" customWidth="1"/>
    <col min="6147" max="6147" width="6.28515625" style="1" customWidth="1"/>
    <col min="6148" max="6148" width="26.28515625" style="1" customWidth="1"/>
    <col min="6149" max="6149" width="8.5703125" style="1" customWidth="1"/>
    <col min="6150" max="6150" width="10" style="1" customWidth="1"/>
    <col min="6151" max="6151" width="10.7109375" style="1" customWidth="1"/>
    <col min="6152" max="6152" width="9.140625" style="1" customWidth="1"/>
    <col min="6153" max="6153" width="10.140625" style="1" customWidth="1"/>
    <col min="6154" max="6154" width="9.140625" style="1" customWidth="1"/>
    <col min="6155" max="6155" width="11.85546875" style="1" customWidth="1"/>
    <col min="6156" max="6156" width="9.85546875" style="1" customWidth="1"/>
    <col min="6157" max="6157" width="12.140625" style="1" customWidth="1"/>
    <col min="6158" max="6159" width="8" style="1" customWidth="1"/>
    <col min="6160" max="6160" width="8.42578125" style="1" customWidth="1"/>
    <col min="6161" max="6161" width="11" style="1" customWidth="1"/>
    <col min="6162" max="6162" width="9.5703125" style="1" customWidth="1"/>
    <col min="6163" max="6163" width="30" style="1" customWidth="1"/>
    <col min="6164" max="6164" width="11.28515625" style="1" customWidth="1"/>
    <col min="6165" max="6401" width="11.42578125" style="1"/>
    <col min="6402" max="6402" width="0.140625" style="1" customWidth="1"/>
    <col min="6403" max="6403" width="6.28515625" style="1" customWidth="1"/>
    <col min="6404" max="6404" width="26.28515625" style="1" customWidth="1"/>
    <col min="6405" max="6405" width="8.5703125" style="1" customWidth="1"/>
    <col min="6406" max="6406" width="10" style="1" customWidth="1"/>
    <col min="6407" max="6407" width="10.7109375" style="1" customWidth="1"/>
    <col min="6408" max="6408" width="9.140625" style="1" customWidth="1"/>
    <col min="6409" max="6409" width="10.140625" style="1" customWidth="1"/>
    <col min="6410" max="6410" width="9.140625" style="1" customWidth="1"/>
    <col min="6411" max="6411" width="11.85546875" style="1" customWidth="1"/>
    <col min="6412" max="6412" width="9.85546875" style="1" customWidth="1"/>
    <col min="6413" max="6413" width="12.140625" style="1" customWidth="1"/>
    <col min="6414" max="6415" width="8" style="1" customWidth="1"/>
    <col min="6416" max="6416" width="8.42578125" style="1" customWidth="1"/>
    <col min="6417" max="6417" width="11" style="1" customWidth="1"/>
    <col min="6418" max="6418" width="9.5703125" style="1" customWidth="1"/>
    <col min="6419" max="6419" width="30" style="1" customWidth="1"/>
    <col min="6420" max="6420" width="11.28515625" style="1" customWidth="1"/>
    <col min="6421" max="6657" width="11.42578125" style="1"/>
    <col min="6658" max="6658" width="0.140625" style="1" customWidth="1"/>
    <col min="6659" max="6659" width="6.28515625" style="1" customWidth="1"/>
    <col min="6660" max="6660" width="26.28515625" style="1" customWidth="1"/>
    <col min="6661" max="6661" width="8.5703125" style="1" customWidth="1"/>
    <col min="6662" max="6662" width="10" style="1" customWidth="1"/>
    <col min="6663" max="6663" width="10.7109375" style="1" customWidth="1"/>
    <col min="6664" max="6664" width="9.140625" style="1" customWidth="1"/>
    <col min="6665" max="6665" width="10.140625" style="1" customWidth="1"/>
    <col min="6666" max="6666" width="9.140625" style="1" customWidth="1"/>
    <col min="6667" max="6667" width="11.85546875" style="1" customWidth="1"/>
    <col min="6668" max="6668" width="9.85546875" style="1" customWidth="1"/>
    <col min="6669" max="6669" width="12.140625" style="1" customWidth="1"/>
    <col min="6670" max="6671" width="8" style="1" customWidth="1"/>
    <col min="6672" max="6672" width="8.42578125" style="1" customWidth="1"/>
    <col min="6673" max="6673" width="11" style="1" customWidth="1"/>
    <col min="6674" max="6674" width="9.5703125" style="1" customWidth="1"/>
    <col min="6675" max="6675" width="30" style="1" customWidth="1"/>
    <col min="6676" max="6676" width="11.28515625" style="1" customWidth="1"/>
    <col min="6677" max="6913" width="11.42578125" style="1"/>
    <col min="6914" max="6914" width="0.140625" style="1" customWidth="1"/>
    <col min="6915" max="6915" width="6.28515625" style="1" customWidth="1"/>
    <col min="6916" max="6916" width="26.28515625" style="1" customWidth="1"/>
    <col min="6917" max="6917" width="8.5703125" style="1" customWidth="1"/>
    <col min="6918" max="6918" width="10" style="1" customWidth="1"/>
    <col min="6919" max="6919" width="10.7109375" style="1" customWidth="1"/>
    <col min="6920" max="6920" width="9.140625" style="1" customWidth="1"/>
    <col min="6921" max="6921" width="10.140625" style="1" customWidth="1"/>
    <col min="6922" max="6922" width="9.140625" style="1" customWidth="1"/>
    <col min="6923" max="6923" width="11.85546875" style="1" customWidth="1"/>
    <col min="6924" max="6924" width="9.85546875" style="1" customWidth="1"/>
    <col min="6925" max="6925" width="12.140625" style="1" customWidth="1"/>
    <col min="6926" max="6927" width="8" style="1" customWidth="1"/>
    <col min="6928" max="6928" width="8.42578125" style="1" customWidth="1"/>
    <col min="6929" max="6929" width="11" style="1" customWidth="1"/>
    <col min="6930" max="6930" width="9.5703125" style="1" customWidth="1"/>
    <col min="6931" max="6931" width="30" style="1" customWidth="1"/>
    <col min="6932" max="6932" width="11.28515625" style="1" customWidth="1"/>
    <col min="6933" max="7169" width="11.42578125" style="1"/>
    <col min="7170" max="7170" width="0.140625" style="1" customWidth="1"/>
    <col min="7171" max="7171" width="6.28515625" style="1" customWidth="1"/>
    <col min="7172" max="7172" width="26.28515625" style="1" customWidth="1"/>
    <col min="7173" max="7173" width="8.5703125" style="1" customWidth="1"/>
    <col min="7174" max="7174" width="10" style="1" customWidth="1"/>
    <col min="7175" max="7175" width="10.7109375" style="1" customWidth="1"/>
    <col min="7176" max="7176" width="9.140625" style="1" customWidth="1"/>
    <col min="7177" max="7177" width="10.140625" style="1" customWidth="1"/>
    <col min="7178" max="7178" width="9.140625" style="1" customWidth="1"/>
    <col min="7179" max="7179" width="11.85546875" style="1" customWidth="1"/>
    <col min="7180" max="7180" width="9.85546875" style="1" customWidth="1"/>
    <col min="7181" max="7181" width="12.140625" style="1" customWidth="1"/>
    <col min="7182" max="7183" width="8" style="1" customWidth="1"/>
    <col min="7184" max="7184" width="8.42578125" style="1" customWidth="1"/>
    <col min="7185" max="7185" width="11" style="1" customWidth="1"/>
    <col min="7186" max="7186" width="9.5703125" style="1" customWidth="1"/>
    <col min="7187" max="7187" width="30" style="1" customWidth="1"/>
    <col min="7188" max="7188" width="11.28515625" style="1" customWidth="1"/>
    <col min="7189" max="7425" width="11.42578125" style="1"/>
    <col min="7426" max="7426" width="0.140625" style="1" customWidth="1"/>
    <col min="7427" max="7427" width="6.28515625" style="1" customWidth="1"/>
    <col min="7428" max="7428" width="26.28515625" style="1" customWidth="1"/>
    <col min="7429" max="7429" width="8.5703125" style="1" customWidth="1"/>
    <col min="7430" max="7430" width="10" style="1" customWidth="1"/>
    <col min="7431" max="7431" width="10.7109375" style="1" customWidth="1"/>
    <col min="7432" max="7432" width="9.140625" style="1" customWidth="1"/>
    <col min="7433" max="7433" width="10.140625" style="1" customWidth="1"/>
    <col min="7434" max="7434" width="9.140625" style="1" customWidth="1"/>
    <col min="7435" max="7435" width="11.85546875" style="1" customWidth="1"/>
    <col min="7436" max="7436" width="9.85546875" style="1" customWidth="1"/>
    <col min="7437" max="7437" width="12.140625" style="1" customWidth="1"/>
    <col min="7438" max="7439" width="8" style="1" customWidth="1"/>
    <col min="7440" max="7440" width="8.42578125" style="1" customWidth="1"/>
    <col min="7441" max="7441" width="11" style="1" customWidth="1"/>
    <col min="7442" max="7442" width="9.5703125" style="1" customWidth="1"/>
    <col min="7443" max="7443" width="30" style="1" customWidth="1"/>
    <col min="7444" max="7444" width="11.28515625" style="1" customWidth="1"/>
    <col min="7445" max="7681" width="11.42578125" style="1"/>
    <col min="7682" max="7682" width="0.140625" style="1" customWidth="1"/>
    <col min="7683" max="7683" width="6.28515625" style="1" customWidth="1"/>
    <col min="7684" max="7684" width="26.28515625" style="1" customWidth="1"/>
    <col min="7685" max="7685" width="8.5703125" style="1" customWidth="1"/>
    <col min="7686" max="7686" width="10" style="1" customWidth="1"/>
    <col min="7687" max="7687" width="10.7109375" style="1" customWidth="1"/>
    <col min="7688" max="7688" width="9.140625" style="1" customWidth="1"/>
    <col min="7689" max="7689" width="10.140625" style="1" customWidth="1"/>
    <col min="7690" max="7690" width="9.140625" style="1" customWidth="1"/>
    <col min="7691" max="7691" width="11.85546875" style="1" customWidth="1"/>
    <col min="7692" max="7692" width="9.85546875" style="1" customWidth="1"/>
    <col min="7693" max="7693" width="12.140625" style="1" customWidth="1"/>
    <col min="7694" max="7695" width="8" style="1" customWidth="1"/>
    <col min="7696" max="7696" width="8.42578125" style="1" customWidth="1"/>
    <col min="7697" max="7697" width="11" style="1" customWidth="1"/>
    <col min="7698" max="7698" width="9.5703125" style="1" customWidth="1"/>
    <col min="7699" max="7699" width="30" style="1" customWidth="1"/>
    <col min="7700" max="7700" width="11.28515625" style="1" customWidth="1"/>
    <col min="7701" max="7937" width="11.42578125" style="1"/>
    <col min="7938" max="7938" width="0.140625" style="1" customWidth="1"/>
    <col min="7939" max="7939" width="6.28515625" style="1" customWidth="1"/>
    <col min="7940" max="7940" width="26.28515625" style="1" customWidth="1"/>
    <col min="7941" max="7941" width="8.5703125" style="1" customWidth="1"/>
    <col min="7942" max="7942" width="10" style="1" customWidth="1"/>
    <col min="7943" max="7943" width="10.7109375" style="1" customWidth="1"/>
    <col min="7944" max="7944" width="9.140625" style="1" customWidth="1"/>
    <col min="7945" max="7945" width="10.140625" style="1" customWidth="1"/>
    <col min="7946" max="7946" width="9.140625" style="1" customWidth="1"/>
    <col min="7947" max="7947" width="11.85546875" style="1" customWidth="1"/>
    <col min="7948" max="7948" width="9.85546875" style="1" customWidth="1"/>
    <col min="7949" max="7949" width="12.140625" style="1" customWidth="1"/>
    <col min="7950" max="7951" width="8" style="1" customWidth="1"/>
    <col min="7952" max="7952" width="8.42578125" style="1" customWidth="1"/>
    <col min="7953" max="7953" width="11" style="1" customWidth="1"/>
    <col min="7954" max="7954" width="9.5703125" style="1" customWidth="1"/>
    <col min="7955" max="7955" width="30" style="1" customWidth="1"/>
    <col min="7956" max="7956" width="11.28515625" style="1" customWidth="1"/>
    <col min="7957" max="8193" width="11.42578125" style="1"/>
    <col min="8194" max="8194" width="0.140625" style="1" customWidth="1"/>
    <col min="8195" max="8195" width="6.28515625" style="1" customWidth="1"/>
    <col min="8196" max="8196" width="26.28515625" style="1" customWidth="1"/>
    <col min="8197" max="8197" width="8.5703125" style="1" customWidth="1"/>
    <col min="8198" max="8198" width="10" style="1" customWidth="1"/>
    <col min="8199" max="8199" width="10.7109375" style="1" customWidth="1"/>
    <col min="8200" max="8200" width="9.140625" style="1" customWidth="1"/>
    <col min="8201" max="8201" width="10.140625" style="1" customWidth="1"/>
    <col min="8202" max="8202" width="9.140625" style="1" customWidth="1"/>
    <col min="8203" max="8203" width="11.85546875" style="1" customWidth="1"/>
    <col min="8204" max="8204" width="9.85546875" style="1" customWidth="1"/>
    <col min="8205" max="8205" width="12.140625" style="1" customWidth="1"/>
    <col min="8206" max="8207" width="8" style="1" customWidth="1"/>
    <col min="8208" max="8208" width="8.42578125" style="1" customWidth="1"/>
    <col min="8209" max="8209" width="11" style="1" customWidth="1"/>
    <col min="8210" max="8210" width="9.5703125" style="1" customWidth="1"/>
    <col min="8211" max="8211" width="30" style="1" customWidth="1"/>
    <col min="8212" max="8212" width="11.28515625" style="1" customWidth="1"/>
    <col min="8213" max="8449" width="11.42578125" style="1"/>
    <col min="8450" max="8450" width="0.140625" style="1" customWidth="1"/>
    <col min="8451" max="8451" width="6.28515625" style="1" customWidth="1"/>
    <col min="8452" max="8452" width="26.28515625" style="1" customWidth="1"/>
    <col min="8453" max="8453" width="8.5703125" style="1" customWidth="1"/>
    <col min="8454" max="8454" width="10" style="1" customWidth="1"/>
    <col min="8455" max="8455" width="10.7109375" style="1" customWidth="1"/>
    <col min="8456" max="8456" width="9.140625" style="1" customWidth="1"/>
    <col min="8457" max="8457" width="10.140625" style="1" customWidth="1"/>
    <col min="8458" max="8458" width="9.140625" style="1" customWidth="1"/>
    <col min="8459" max="8459" width="11.85546875" style="1" customWidth="1"/>
    <col min="8460" max="8460" width="9.85546875" style="1" customWidth="1"/>
    <col min="8461" max="8461" width="12.140625" style="1" customWidth="1"/>
    <col min="8462" max="8463" width="8" style="1" customWidth="1"/>
    <col min="8464" max="8464" width="8.42578125" style="1" customWidth="1"/>
    <col min="8465" max="8465" width="11" style="1" customWidth="1"/>
    <col min="8466" max="8466" width="9.5703125" style="1" customWidth="1"/>
    <col min="8467" max="8467" width="30" style="1" customWidth="1"/>
    <col min="8468" max="8468" width="11.28515625" style="1" customWidth="1"/>
    <col min="8469" max="8705" width="11.42578125" style="1"/>
    <col min="8706" max="8706" width="0.140625" style="1" customWidth="1"/>
    <col min="8707" max="8707" width="6.28515625" style="1" customWidth="1"/>
    <col min="8708" max="8708" width="26.28515625" style="1" customWidth="1"/>
    <col min="8709" max="8709" width="8.5703125" style="1" customWidth="1"/>
    <col min="8710" max="8710" width="10" style="1" customWidth="1"/>
    <col min="8711" max="8711" width="10.7109375" style="1" customWidth="1"/>
    <col min="8712" max="8712" width="9.140625" style="1" customWidth="1"/>
    <col min="8713" max="8713" width="10.140625" style="1" customWidth="1"/>
    <col min="8714" max="8714" width="9.140625" style="1" customWidth="1"/>
    <col min="8715" max="8715" width="11.85546875" style="1" customWidth="1"/>
    <col min="8716" max="8716" width="9.85546875" style="1" customWidth="1"/>
    <col min="8717" max="8717" width="12.140625" style="1" customWidth="1"/>
    <col min="8718" max="8719" width="8" style="1" customWidth="1"/>
    <col min="8720" max="8720" width="8.42578125" style="1" customWidth="1"/>
    <col min="8721" max="8721" width="11" style="1" customWidth="1"/>
    <col min="8722" max="8722" width="9.5703125" style="1" customWidth="1"/>
    <col min="8723" max="8723" width="30" style="1" customWidth="1"/>
    <col min="8724" max="8724" width="11.28515625" style="1" customWidth="1"/>
    <col min="8725" max="8961" width="11.42578125" style="1"/>
    <col min="8962" max="8962" width="0.140625" style="1" customWidth="1"/>
    <col min="8963" max="8963" width="6.28515625" style="1" customWidth="1"/>
    <col min="8964" max="8964" width="26.28515625" style="1" customWidth="1"/>
    <col min="8965" max="8965" width="8.5703125" style="1" customWidth="1"/>
    <col min="8966" max="8966" width="10" style="1" customWidth="1"/>
    <col min="8967" max="8967" width="10.7109375" style="1" customWidth="1"/>
    <col min="8968" max="8968" width="9.140625" style="1" customWidth="1"/>
    <col min="8969" max="8969" width="10.140625" style="1" customWidth="1"/>
    <col min="8970" max="8970" width="9.140625" style="1" customWidth="1"/>
    <col min="8971" max="8971" width="11.85546875" style="1" customWidth="1"/>
    <col min="8972" max="8972" width="9.85546875" style="1" customWidth="1"/>
    <col min="8973" max="8973" width="12.140625" style="1" customWidth="1"/>
    <col min="8974" max="8975" width="8" style="1" customWidth="1"/>
    <col min="8976" max="8976" width="8.42578125" style="1" customWidth="1"/>
    <col min="8977" max="8977" width="11" style="1" customWidth="1"/>
    <col min="8978" max="8978" width="9.5703125" style="1" customWidth="1"/>
    <col min="8979" max="8979" width="30" style="1" customWidth="1"/>
    <col min="8980" max="8980" width="11.28515625" style="1" customWidth="1"/>
    <col min="8981" max="9217" width="11.42578125" style="1"/>
    <col min="9218" max="9218" width="0.140625" style="1" customWidth="1"/>
    <col min="9219" max="9219" width="6.28515625" style="1" customWidth="1"/>
    <col min="9220" max="9220" width="26.28515625" style="1" customWidth="1"/>
    <col min="9221" max="9221" width="8.5703125" style="1" customWidth="1"/>
    <col min="9222" max="9222" width="10" style="1" customWidth="1"/>
    <col min="9223" max="9223" width="10.7109375" style="1" customWidth="1"/>
    <col min="9224" max="9224" width="9.140625" style="1" customWidth="1"/>
    <col min="9225" max="9225" width="10.140625" style="1" customWidth="1"/>
    <col min="9226" max="9226" width="9.140625" style="1" customWidth="1"/>
    <col min="9227" max="9227" width="11.85546875" style="1" customWidth="1"/>
    <col min="9228" max="9228" width="9.85546875" style="1" customWidth="1"/>
    <col min="9229" max="9229" width="12.140625" style="1" customWidth="1"/>
    <col min="9230" max="9231" width="8" style="1" customWidth="1"/>
    <col min="9232" max="9232" width="8.42578125" style="1" customWidth="1"/>
    <col min="9233" max="9233" width="11" style="1" customWidth="1"/>
    <col min="9234" max="9234" width="9.5703125" style="1" customWidth="1"/>
    <col min="9235" max="9235" width="30" style="1" customWidth="1"/>
    <col min="9236" max="9236" width="11.28515625" style="1" customWidth="1"/>
    <col min="9237" max="9473" width="11.42578125" style="1"/>
    <col min="9474" max="9474" width="0.140625" style="1" customWidth="1"/>
    <col min="9475" max="9475" width="6.28515625" style="1" customWidth="1"/>
    <col min="9476" max="9476" width="26.28515625" style="1" customWidth="1"/>
    <col min="9477" max="9477" width="8.5703125" style="1" customWidth="1"/>
    <col min="9478" max="9478" width="10" style="1" customWidth="1"/>
    <col min="9479" max="9479" width="10.7109375" style="1" customWidth="1"/>
    <col min="9480" max="9480" width="9.140625" style="1" customWidth="1"/>
    <col min="9481" max="9481" width="10.140625" style="1" customWidth="1"/>
    <col min="9482" max="9482" width="9.140625" style="1" customWidth="1"/>
    <col min="9483" max="9483" width="11.85546875" style="1" customWidth="1"/>
    <col min="9484" max="9484" width="9.85546875" style="1" customWidth="1"/>
    <col min="9485" max="9485" width="12.140625" style="1" customWidth="1"/>
    <col min="9486" max="9487" width="8" style="1" customWidth="1"/>
    <col min="9488" max="9488" width="8.42578125" style="1" customWidth="1"/>
    <col min="9489" max="9489" width="11" style="1" customWidth="1"/>
    <col min="9490" max="9490" width="9.5703125" style="1" customWidth="1"/>
    <col min="9491" max="9491" width="30" style="1" customWidth="1"/>
    <col min="9492" max="9492" width="11.28515625" style="1" customWidth="1"/>
    <col min="9493" max="9729" width="11.42578125" style="1"/>
    <col min="9730" max="9730" width="0.140625" style="1" customWidth="1"/>
    <col min="9731" max="9731" width="6.28515625" style="1" customWidth="1"/>
    <col min="9732" max="9732" width="26.28515625" style="1" customWidth="1"/>
    <col min="9733" max="9733" width="8.5703125" style="1" customWidth="1"/>
    <col min="9734" max="9734" width="10" style="1" customWidth="1"/>
    <col min="9735" max="9735" width="10.7109375" style="1" customWidth="1"/>
    <col min="9736" max="9736" width="9.140625" style="1" customWidth="1"/>
    <col min="9737" max="9737" width="10.140625" style="1" customWidth="1"/>
    <col min="9738" max="9738" width="9.140625" style="1" customWidth="1"/>
    <col min="9739" max="9739" width="11.85546875" style="1" customWidth="1"/>
    <col min="9740" max="9740" width="9.85546875" style="1" customWidth="1"/>
    <col min="9741" max="9741" width="12.140625" style="1" customWidth="1"/>
    <col min="9742" max="9743" width="8" style="1" customWidth="1"/>
    <col min="9744" max="9744" width="8.42578125" style="1" customWidth="1"/>
    <col min="9745" max="9745" width="11" style="1" customWidth="1"/>
    <col min="9746" max="9746" width="9.5703125" style="1" customWidth="1"/>
    <col min="9747" max="9747" width="30" style="1" customWidth="1"/>
    <col min="9748" max="9748" width="11.28515625" style="1" customWidth="1"/>
    <col min="9749" max="9985" width="11.42578125" style="1"/>
    <col min="9986" max="9986" width="0.140625" style="1" customWidth="1"/>
    <col min="9987" max="9987" width="6.28515625" style="1" customWidth="1"/>
    <col min="9988" max="9988" width="26.28515625" style="1" customWidth="1"/>
    <col min="9989" max="9989" width="8.5703125" style="1" customWidth="1"/>
    <col min="9990" max="9990" width="10" style="1" customWidth="1"/>
    <col min="9991" max="9991" width="10.7109375" style="1" customWidth="1"/>
    <col min="9992" max="9992" width="9.140625" style="1" customWidth="1"/>
    <col min="9993" max="9993" width="10.140625" style="1" customWidth="1"/>
    <col min="9994" max="9994" width="9.140625" style="1" customWidth="1"/>
    <col min="9995" max="9995" width="11.85546875" style="1" customWidth="1"/>
    <col min="9996" max="9996" width="9.85546875" style="1" customWidth="1"/>
    <col min="9997" max="9997" width="12.140625" style="1" customWidth="1"/>
    <col min="9998" max="9999" width="8" style="1" customWidth="1"/>
    <col min="10000" max="10000" width="8.42578125" style="1" customWidth="1"/>
    <col min="10001" max="10001" width="11" style="1" customWidth="1"/>
    <col min="10002" max="10002" width="9.5703125" style="1" customWidth="1"/>
    <col min="10003" max="10003" width="30" style="1" customWidth="1"/>
    <col min="10004" max="10004" width="11.28515625" style="1" customWidth="1"/>
    <col min="10005" max="10241" width="11.42578125" style="1"/>
    <col min="10242" max="10242" width="0.140625" style="1" customWidth="1"/>
    <col min="10243" max="10243" width="6.28515625" style="1" customWidth="1"/>
    <col min="10244" max="10244" width="26.28515625" style="1" customWidth="1"/>
    <col min="10245" max="10245" width="8.5703125" style="1" customWidth="1"/>
    <col min="10246" max="10246" width="10" style="1" customWidth="1"/>
    <col min="10247" max="10247" width="10.7109375" style="1" customWidth="1"/>
    <col min="10248" max="10248" width="9.140625" style="1" customWidth="1"/>
    <col min="10249" max="10249" width="10.140625" style="1" customWidth="1"/>
    <col min="10250" max="10250" width="9.140625" style="1" customWidth="1"/>
    <col min="10251" max="10251" width="11.85546875" style="1" customWidth="1"/>
    <col min="10252" max="10252" width="9.85546875" style="1" customWidth="1"/>
    <col min="10253" max="10253" width="12.140625" style="1" customWidth="1"/>
    <col min="10254" max="10255" width="8" style="1" customWidth="1"/>
    <col min="10256" max="10256" width="8.42578125" style="1" customWidth="1"/>
    <col min="10257" max="10257" width="11" style="1" customWidth="1"/>
    <col min="10258" max="10258" width="9.5703125" style="1" customWidth="1"/>
    <col min="10259" max="10259" width="30" style="1" customWidth="1"/>
    <col min="10260" max="10260" width="11.28515625" style="1" customWidth="1"/>
    <col min="10261" max="10497" width="11.42578125" style="1"/>
    <col min="10498" max="10498" width="0.140625" style="1" customWidth="1"/>
    <col min="10499" max="10499" width="6.28515625" style="1" customWidth="1"/>
    <col min="10500" max="10500" width="26.28515625" style="1" customWidth="1"/>
    <col min="10501" max="10501" width="8.5703125" style="1" customWidth="1"/>
    <col min="10502" max="10502" width="10" style="1" customWidth="1"/>
    <col min="10503" max="10503" width="10.7109375" style="1" customWidth="1"/>
    <col min="10504" max="10504" width="9.140625" style="1" customWidth="1"/>
    <col min="10505" max="10505" width="10.140625" style="1" customWidth="1"/>
    <col min="10506" max="10506" width="9.140625" style="1" customWidth="1"/>
    <col min="10507" max="10507" width="11.85546875" style="1" customWidth="1"/>
    <col min="10508" max="10508" width="9.85546875" style="1" customWidth="1"/>
    <col min="10509" max="10509" width="12.140625" style="1" customWidth="1"/>
    <col min="10510" max="10511" width="8" style="1" customWidth="1"/>
    <col min="10512" max="10512" width="8.42578125" style="1" customWidth="1"/>
    <col min="10513" max="10513" width="11" style="1" customWidth="1"/>
    <col min="10514" max="10514" width="9.5703125" style="1" customWidth="1"/>
    <col min="10515" max="10515" width="30" style="1" customWidth="1"/>
    <col min="10516" max="10516" width="11.28515625" style="1" customWidth="1"/>
    <col min="10517" max="10753" width="11.42578125" style="1"/>
    <col min="10754" max="10754" width="0.140625" style="1" customWidth="1"/>
    <col min="10755" max="10755" width="6.28515625" style="1" customWidth="1"/>
    <col min="10756" max="10756" width="26.28515625" style="1" customWidth="1"/>
    <col min="10757" max="10757" width="8.5703125" style="1" customWidth="1"/>
    <col min="10758" max="10758" width="10" style="1" customWidth="1"/>
    <col min="10759" max="10759" width="10.7109375" style="1" customWidth="1"/>
    <col min="10760" max="10760" width="9.140625" style="1" customWidth="1"/>
    <col min="10761" max="10761" width="10.140625" style="1" customWidth="1"/>
    <col min="10762" max="10762" width="9.140625" style="1" customWidth="1"/>
    <col min="10763" max="10763" width="11.85546875" style="1" customWidth="1"/>
    <col min="10764" max="10764" width="9.85546875" style="1" customWidth="1"/>
    <col min="10765" max="10765" width="12.140625" style="1" customWidth="1"/>
    <col min="10766" max="10767" width="8" style="1" customWidth="1"/>
    <col min="10768" max="10768" width="8.42578125" style="1" customWidth="1"/>
    <col min="10769" max="10769" width="11" style="1" customWidth="1"/>
    <col min="10770" max="10770" width="9.5703125" style="1" customWidth="1"/>
    <col min="10771" max="10771" width="30" style="1" customWidth="1"/>
    <col min="10772" max="10772" width="11.28515625" style="1" customWidth="1"/>
    <col min="10773" max="11009" width="11.42578125" style="1"/>
    <col min="11010" max="11010" width="0.140625" style="1" customWidth="1"/>
    <col min="11011" max="11011" width="6.28515625" style="1" customWidth="1"/>
    <col min="11012" max="11012" width="26.28515625" style="1" customWidth="1"/>
    <col min="11013" max="11013" width="8.5703125" style="1" customWidth="1"/>
    <col min="11014" max="11014" width="10" style="1" customWidth="1"/>
    <col min="11015" max="11015" width="10.7109375" style="1" customWidth="1"/>
    <col min="11016" max="11016" width="9.140625" style="1" customWidth="1"/>
    <col min="11017" max="11017" width="10.140625" style="1" customWidth="1"/>
    <col min="11018" max="11018" width="9.140625" style="1" customWidth="1"/>
    <col min="11019" max="11019" width="11.85546875" style="1" customWidth="1"/>
    <col min="11020" max="11020" width="9.85546875" style="1" customWidth="1"/>
    <col min="11021" max="11021" width="12.140625" style="1" customWidth="1"/>
    <col min="11022" max="11023" width="8" style="1" customWidth="1"/>
    <col min="11024" max="11024" width="8.42578125" style="1" customWidth="1"/>
    <col min="11025" max="11025" width="11" style="1" customWidth="1"/>
    <col min="11026" max="11026" width="9.5703125" style="1" customWidth="1"/>
    <col min="11027" max="11027" width="30" style="1" customWidth="1"/>
    <col min="11028" max="11028" width="11.28515625" style="1" customWidth="1"/>
    <col min="11029" max="11265" width="11.42578125" style="1"/>
    <col min="11266" max="11266" width="0.140625" style="1" customWidth="1"/>
    <col min="11267" max="11267" width="6.28515625" style="1" customWidth="1"/>
    <col min="11268" max="11268" width="26.28515625" style="1" customWidth="1"/>
    <col min="11269" max="11269" width="8.5703125" style="1" customWidth="1"/>
    <col min="11270" max="11270" width="10" style="1" customWidth="1"/>
    <col min="11271" max="11271" width="10.7109375" style="1" customWidth="1"/>
    <col min="11272" max="11272" width="9.140625" style="1" customWidth="1"/>
    <col min="11273" max="11273" width="10.140625" style="1" customWidth="1"/>
    <col min="11274" max="11274" width="9.140625" style="1" customWidth="1"/>
    <col min="11275" max="11275" width="11.85546875" style="1" customWidth="1"/>
    <col min="11276" max="11276" width="9.85546875" style="1" customWidth="1"/>
    <col min="11277" max="11277" width="12.140625" style="1" customWidth="1"/>
    <col min="11278" max="11279" width="8" style="1" customWidth="1"/>
    <col min="11280" max="11280" width="8.42578125" style="1" customWidth="1"/>
    <col min="11281" max="11281" width="11" style="1" customWidth="1"/>
    <col min="11282" max="11282" width="9.5703125" style="1" customWidth="1"/>
    <col min="11283" max="11283" width="30" style="1" customWidth="1"/>
    <col min="11284" max="11284" width="11.28515625" style="1" customWidth="1"/>
    <col min="11285" max="11521" width="11.42578125" style="1"/>
    <col min="11522" max="11522" width="0.140625" style="1" customWidth="1"/>
    <col min="11523" max="11523" width="6.28515625" style="1" customWidth="1"/>
    <col min="11524" max="11524" width="26.28515625" style="1" customWidth="1"/>
    <col min="11525" max="11525" width="8.5703125" style="1" customWidth="1"/>
    <col min="11526" max="11526" width="10" style="1" customWidth="1"/>
    <col min="11527" max="11527" width="10.7109375" style="1" customWidth="1"/>
    <col min="11528" max="11528" width="9.140625" style="1" customWidth="1"/>
    <col min="11529" max="11529" width="10.140625" style="1" customWidth="1"/>
    <col min="11530" max="11530" width="9.140625" style="1" customWidth="1"/>
    <col min="11531" max="11531" width="11.85546875" style="1" customWidth="1"/>
    <col min="11532" max="11532" width="9.85546875" style="1" customWidth="1"/>
    <col min="11533" max="11533" width="12.140625" style="1" customWidth="1"/>
    <col min="11534" max="11535" width="8" style="1" customWidth="1"/>
    <col min="11536" max="11536" width="8.42578125" style="1" customWidth="1"/>
    <col min="11537" max="11537" width="11" style="1" customWidth="1"/>
    <col min="11538" max="11538" width="9.5703125" style="1" customWidth="1"/>
    <col min="11539" max="11539" width="30" style="1" customWidth="1"/>
    <col min="11540" max="11540" width="11.28515625" style="1" customWidth="1"/>
    <col min="11541" max="11777" width="11.42578125" style="1"/>
    <col min="11778" max="11778" width="0.140625" style="1" customWidth="1"/>
    <col min="11779" max="11779" width="6.28515625" style="1" customWidth="1"/>
    <col min="11780" max="11780" width="26.28515625" style="1" customWidth="1"/>
    <col min="11781" max="11781" width="8.5703125" style="1" customWidth="1"/>
    <col min="11782" max="11782" width="10" style="1" customWidth="1"/>
    <col min="11783" max="11783" width="10.7109375" style="1" customWidth="1"/>
    <col min="11784" max="11784" width="9.140625" style="1" customWidth="1"/>
    <col min="11785" max="11785" width="10.140625" style="1" customWidth="1"/>
    <col min="11786" max="11786" width="9.140625" style="1" customWidth="1"/>
    <col min="11787" max="11787" width="11.85546875" style="1" customWidth="1"/>
    <col min="11788" max="11788" width="9.85546875" style="1" customWidth="1"/>
    <col min="11789" max="11789" width="12.140625" style="1" customWidth="1"/>
    <col min="11790" max="11791" width="8" style="1" customWidth="1"/>
    <col min="11792" max="11792" width="8.42578125" style="1" customWidth="1"/>
    <col min="11793" max="11793" width="11" style="1" customWidth="1"/>
    <col min="11794" max="11794" width="9.5703125" style="1" customWidth="1"/>
    <col min="11795" max="11795" width="30" style="1" customWidth="1"/>
    <col min="11796" max="11796" width="11.28515625" style="1" customWidth="1"/>
    <col min="11797" max="12033" width="11.42578125" style="1"/>
    <col min="12034" max="12034" width="0.140625" style="1" customWidth="1"/>
    <col min="12035" max="12035" width="6.28515625" style="1" customWidth="1"/>
    <col min="12036" max="12036" width="26.28515625" style="1" customWidth="1"/>
    <col min="12037" max="12037" width="8.5703125" style="1" customWidth="1"/>
    <col min="12038" max="12038" width="10" style="1" customWidth="1"/>
    <col min="12039" max="12039" width="10.7109375" style="1" customWidth="1"/>
    <col min="12040" max="12040" width="9.140625" style="1" customWidth="1"/>
    <col min="12041" max="12041" width="10.140625" style="1" customWidth="1"/>
    <col min="12042" max="12042" width="9.140625" style="1" customWidth="1"/>
    <col min="12043" max="12043" width="11.85546875" style="1" customWidth="1"/>
    <col min="12044" max="12044" width="9.85546875" style="1" customWidth="1"/>
    <col min="12045" max="12045" width="12.140625" style="1" customWidth="1"/>
    <col min="12046" max="12047" width="8" style="1" customWidth="1"/>
    <col min="12048" max="12048" width="8.42578125" style="1" customWidth="1"/>
    <col min="12049" max="12049" width="11" style="1" customWidth="1"/>
    <col min="12050" max="12050" width="9.5703125" style="1" customWidth="1"/>
    <col min="12051" max="12051" width="30" style="1" customWidth="1"/>
    <col min="12052" max="12052" width="11.28515625" style="1" customWidth="1"/>
    <col min="12053" max="12289" width="11.42578125" style="1"/>
    <col min="12290" max="12290" width="0.140625" style="1" customWidth="1"/>
    <col min="12291" max="12291" width="6.28515625" style="1" customWidth="1"/>
    <col min="12292" max="12292" width="26.28515625" style="1" customWidth="1"/>
    <col min="12293" max="12293" width="8.5703125" style="1" customWidth="1"/>
    <col min="12294" max="12294" width="10" style="1" customWidth="1"/>
    <col min="12295" max="12295" width="10.7109375" style="1" customWidth="1"/>
    <col min="12296" max="12296" width="9.140625" style="1" customWidth="1"/>
    <col min="12297" max="12297" width="10.140625" style="1" customWidth="1"/>
    <col min="12298" max="12298" width="9.140625" style="1" customWidth="1"/>
    <col min="12299" max="12299" width="11.85546875" style="1" customWidth="1"/>
    <col min="12300" max="12300" width="9.85546875" style="1" customWidth="1"/>
    <col min="12301" max="12301" width="12.140625" style="1" customWidth="1"/>
    <col min="12302" max="12303" width="8" style="1" customWidth="1"/>
    <col min="12304" max="12304" width="8.42578125" style="1" customWidth="1"/>
    <col min="12305" max="12305" width="11" style="1" customWidth="1"/>
    <col min="12306" max="12306" width="9.5703125" style="1" customWidth="1"/>
    <col min="12307" max="12307" width="30" style="1" customWidth="1"/>
    <col min="12308" max="12308" width="11.28515625" style="1" customWidth="1"/>
    <col min="12309" max="12545" width="11.42578125" style="1"/>
    <col min="12546" max="12546" width="0.140625" style="1" customWidth="1"/>
    <col min="12547" max="12547" width="6.28515625" style="1" customWidth="1"/>
    <col min="12548" max="12548" width="26.28515625" style="1" customWidth="1"/>
    <col min="12549" max="12549" width="8.5703125" style="1" customWidth="1"/>
    <col min="12550" max="12550" width="10" style="1" customWidth="1"/>
    <col min="12551" max="12551" width="10.7109375" style="1" customWidth="1"/>
    <col min="12552" max="12552" width="9.140625" style="1" customWidth="1"/>
    <col min="12553" max="12553" width="10.140625" style="1" customWidth="1"/>
    <col min="12554" max="12554" width="9.140625" style="1" customWidth="1"/>
    <col min="12555" max="12555" width="11.85546875" style="1" customWidth="1"/>
    <col min="12556" max="12556" width="9.85546875" style="1" customWidth="1"/>
    <col min="12557" max="12557" width="12.140625" style="1" customWidth="1"/>
    <col min="12558" max="12559" width="8" style="1" customWidth="1"/>
    <col min="12560" max="12560" width="8.42578125" style="1" customWidth="1"/>
    <col min="12561" max="12561" width="11" style="1" customWidth="1"/>
    <col min="12562" max="12562" width="9.5703125" style="1" customWidth="1"/>
    <col min="12563" max="12563" width="30" style="1" customWidth="1"/>
    <col min="12564" max="12564" width="11.28515625" style="1" customWidth="1"/>
    <col min="12565" max="12801" width="11.42578125" style="1"/>
    <col min="12802" max="12802" width="0.140625" style="1" customWidth="1"/>
    <col min="12803" max="12803" width="6.28515625" style="1" customWidth="1"/>
    <col min="12804" max="12804" width="26.28515625" style="1" customWidth="1"/>
    <col min="12805" max="12805" width="8.5703125" style="1" customWidth="1"/>
    <col min="12806" max="12806" width="10" style="1" customWidth="1"/>
    <col min="12807" max="12807" width="10.7109375" style="1" customWidth="1"/>
    <col min="12808" max="12808" width="9.140625" style="1" customWidth="1"/>
    <col min="12809" max="12809" width="10.140625" style="1" customWidth="1"/>
    <col min="12810" max="12810" width="9.140625" style="1" customWidth="1"/>
    <col min="12811" max="12811" width="11.85546875" style="1" customWidth="1"/>
    <col min="12812" max="12812" width="9.85546875" style="1" customWidth="1"/>
    <col min="12813" max="12813" width="12.140625" style="1" customWidth="1"/>
    <col min="12814" max="12815" width="8" style="1" customWidth="1"/>
    <col min="12816" max="12816" width="8.42578125" style="1" customWidth="1"/>
    <col min="12817" max="12817" width="11" style="1" customWidth="1"/>
    <col min="12818" max="12818" width="9.5703125" style="1" customWidth="1"/>
    <col min="12819" max="12819" width="30" style="1" customWidth="1"/>
    <col min="12820" max="12820" width="11.28515625" style="1" customWidth="1"/>
    <col min="12821" max="13057" width="11.42578125" style="1"/>
    <col min="13058" max="13058" width="0.140625" style="1" customWidth="1"/>
    <col min="13059" max="13059" width="6.28515625" style="1" customWidth="1"/>
    <col min="13060" max="13060" width="26.28515625" style="1" customWidth="1"/>
    <col min="13061" max="13061" width="8.5703125" style="1" customWidth="1"/>
    <col min="13062" max="13062" width="10" style="1" customWidth="1"/>
    <col min="13063" max="13063" width="10.7109375" style="1" customWidth="1"/>
    <col min="13064" max="13064" width="9.140625" style="1" customWidth="1"/>
    <col min="13065" max="13065" width="10.140625" style="1" customWidth="1"/>
    <col min="13066" max="13066" width="9.140625" style="1" customWidth="1"/>
    <col min="13067" max="13067" width="11.85546875" style="1" customWidth="1"/>
    <col min="13068" max="13068" width="9.85546875" style="1" customWidth="1"/>
    <col min="13069" max="13069" width="12.140625" style="1" customWidth="1"/>
    <col min="13070" max="13071" width="8" style="1" customWidth="1"/>
    <col min="13072" max="13072" width="8.42578125" style="1" customWidth="1"/>
    <col min="13073" max="13073" width="11" style="1" customWidth="1"/>
    <col min="13074" max="13074" width="9.5703125" style="1" customWidth="1"/>
    <col min="13075" max="13075" width="30" style="1" customWidth="1"/>
    <col min="13076" max="13076" width="11.28515625" style="1" customWidth="1"/>
    <col min="13077" max="13313" width="11.42578125" style="1"/>
    <col min="13314" max="13314" width="0.140625" style="1" customWidth="1"/>
    <col min="13315" max="13315" width="6.28515625" style="1" customWidth="1"/>
    <col min="13316" max="13316" width="26.28515625" style="1" customWidth="1"/>
    <col min="13317" max="13317" width="8.5703125" style="1" customWidth="1"/>
    <col min="13318" max="13318" width="10" style="1" customWidth="1"/>
    <col min="13319" max="13319" width="10.7109375" style="1" customWidth="1"/>
    <col min="13320" max="13320" width="9.140625" style="1" customWidth="1"/>
    <col min="13321" max="13321" width="10.140625" style="1" customWidth="1"/>
    <col min="13322" max="13322" width="9.140625" style="1" customWidth="1"/>
    <col min="13323" max="13323" width="11.85546875" style="1" customWidth="1"/>
    <col min="13324" max="13324" width="9.85546875" style="1" customWidth="1"/>
    <col min="13325" max="13325" width="12.140625" style="1" customWidth="1"/>
    <col min="13326" max="13327" width="8" style="1" customWidth="1"/>
    <col min="13328" max="13328" width="8.42578125" style="1" customWidth="1"/>
    <col min="13329" max="13329" width="11" style="1" customWidth="1"/>
    <col min="13330" max="13330" width="9.5703125" style="1" customWidth="1"/>
    <col min="13331" max="13331" width="30" style="1" customWidth="1"/>
    <col min="13332" max="13332" width="11.28515625" style="1" customWidth="1"/>
    <col min="13333" max="13569" width="11.42578125" style="1"/>
    <col min="13570" max="13570" width="0.140625" style="1" customWidth="1"/>
    <col min="13571" max="13571" width="6.28515625" style="1" customWidth="1"/>
    <col min="13572" max="13572" width="26.28515625" style="1" customWidth="1"/>
    <col min="13573" max="13573" width="8.5703125" style="1" customWidth="1"/>
    <col min="13574" max="13574" width="10" style="1" customWidth="1"/>
    <col min="13575" max="13575" width="10.7109375" style="1" customWidth="1"/>
    <col min="13576" max="13576" width="9.140625" style="1" customWidth="1"/>
    <col min="13577" max="13577" width="10.140625" style="1" customWidth="1"/>
    <col min="13578" max="13578" width="9.140625" style="1" customWidth="1"/>
    <col min="13579" max="13579" width="11.85546875" style="1" customWidth="1"/>
    <col min="13580" max="13580" width="9.85546875" style="1" customWidth="1"/>
    <col min="13581" max="13581" width="12.140625" style="1" customWidth="1"/>
    <col min="13582" max="13583" width="8" style="1" customWidth="1"/>
    <col min="13584" max="13584" width="8.42578125" style="1" customWidth="1"/>
    <col min="13585" max="13585" width="11" style="1" customWidth="1"/>
    <col min="13586" max="13586" width="9.5703125" style="1" customWidth="1"/>
    <col min="13587" max="13587" width="30" style="1" customWidth="1"/>
    <col min="13588" max="13588" width="11.28515625" style="1" customWidth="1"/>
    <col min="13589" max="13825" width="11.42578125" style="1"/>
    <col min="13826" max="13826" width="0.140625" style="1" customWidth="1"/>
    <col min="13827" max="13827" width="6.28515625" style="1" customWidth="1"/>
    <col min="13828" max="13828" width="26.28515625" style="1" customWidth="1"/>
    <col min="13829" max="13829" width="8.5703125" style="1" customWidth="1"/>
    <col min="13830" max="13830" width="10" style="1" customWidth="1"/>
    <col min="13831" max="13831" width="10.7109375" style="1" customWidth="1"/>
    <col min="13832" max="13832" width="9.140625" style="1" customWidth="1"/>
    <col min="13833" max="13833" width="10.140625" style="1" customWidth="1"/>
    <col min="13834" max="13834" width="9.140625" style="1" customWidth="1"/>
    <col min="13835" max="13835" width="11.85546875" style="1" customWidth="1"/>
    <col min="13836" max="13836" width="9.85546875" style="1" customWidth="1"/>
    <col min="13837" max="13837" width="12.140625" style="1" customWidth="1"/>
    <col min="13838" max="13839" width="8" style="1" customWidth="1"/>
    <col min="13840" max="13840" width="8.42578125" style="1" customWidth="1"/>
    <col min="13841" max="13841" width="11" style="1" customWidth="1"/>
    <col min="13842" max="13842" width="9.5703125" style="1" customWidth="1"/>
    <col min="13843" max="13843" width="30" style="1" customWidth="1"/>
    <col min="13844" max="13844" width="11.28515625" style="1" customWidth="1"/>
    <col min="13845" max="14081" width="11.42578125" style="1"/>
    <col min="14082" max="14082" width="0.140625" style="1" customWidth="1"/>
    <col min="14083" max="14083" width="6.28515625" style="1" customWidth="1"/>
    <col min="14084" max="14084" width="26.28515625" style="1" customWidth="1"/>
    <col min="14085" max="14085" width="8.5703125" style="1" customWidth="1"/>
    <col min="14086" max="14086" width="10" style="1" customWidth="1"/>
    <col min="14087" max="14087" width="10.7109375" style="1" customWidth="1"/>
    <col min="14088" max="14088" width="9.140625" style="1" customWidth="1"/>
    <col min="14089" max="14089" width="10.140625" style="1" customWidth="1"/>
    <col min="14090" max="14090" width="9.140625" style="1" customWidth="1"/>
    <col min="14091" max="14091" width="11.85546875" style="1" customWidth="1"/>
    <col min="14092" max="14092" width="9.85546875" style="1" customWidth="1"/>
    <col min="14093" max="14093" width="12.140625" style="1" customWidth="1"/>
    <col min="14094" max="14095" width="8" style="1" customWidth="1"/>
    <col min="14096" max="14096" width="8.42578125" style="1" customWidth="1"/>
    <col min="14097" max="14097" width="11" style="1" customWidth="1"/>
    <col min="14098" max="14098" width="9.5703125" style="1" customWidth="1"/>
    <col min="14099" max="14099" width="30" style="1" customWidth="1"/>
    <col min="14100" max="14100" width="11.28515625" style="1" customWidth="1"/>
    <col min="14101" max="14337" width="11.42578125" style="1"/>
    <col min="14338" max="14338" width="0.140625" style="1" customWidth="1"/>
    <col min="14339" max="14339" width="6.28515625" style="1" customWidth="1"/>
    <col min="14340" max="14340" width="26.28515625" style="1" customWidth="1"/>
    <col min="14341" max="14341" width="8.5703125" style="1" customWidth="1"/>
    <col min="14342" max="14342" width="10" style="1" customWidth="1"/>
    <col min="14343" max="14343" width="10.7109375" style="1" customWidth="1"/>
    <col min="14344" max="14344" width="9.140625" style="1" customWidth="1"/>
    <col min="14345" max="14345" width="10.140625" style="1" customWidth="1"/>
    <col min="14346" max="14346" width="9.140625" style="1" customWidth="1"/>
    <col min="14347" max="14347" width="11.85546875" style="1" customWidth="1"/>
    <col min="14348" max="14348" width="9.85546875" style="1" customWidth="1"/>
    <col min="14349" max="14349" width="12.140625" style="1" customWidth="1"/>
    <col min="14350" max="14351" width="8" style="1" customWidth="1"/>
    <col min="14352" max="14352" width="8.42578125" style="1" customWidth="1"/>
    <col min="14353" max="14353" width="11" style="1" customWidth="1"/>
    <col min="14354" max="14354" width="9.5703125" style="1" customWidth="1"/>
    <col min="14355" max="14355" width="30" style="1" customWidth="1"/>
    <col min="14356" max="14356" width="11.28515625" style="1" customWidth="1"/>
    <col min="14357" max="14593" width="11.42578125" style="1"/>
    <col min="14594" max="14594" width="0.140625" style="1" customWidth="1"/>
    <col min="14595" max="14595" width="6.28515625" style="1" customWidth="1"/>
    <col min="14596" max="14596" width="26.28515625" style="1" customWidth="1"/>
    <col min="14597" max="14597" width="8.5703125" style="1" customWidth="1"/>
    <col min="14598" max="14598" width="10" style="1" customWidth="1"/>
    <col min="14599" max="14599" width="10.7109375" style="1" customWidth="1"/>
    <col min="14600" max="14600" width="9.140625" style="1" customWidth="1"/>
    <col min="14601" max="14601" width="10.140625" style="1" customWidth="1"/>
    <col min="14602" max="14602" width="9.140625" style="1" customWidth="1"/>
    <col min="14603" max="14603" width="11.85546875" style="1" customWidth="1"/>
    <col min="14604" max="14604" width="9.85546875" style="1" customWidth="1"/>
    <col min="14605" max="14605" width="12.140625" style="1" customWidth="1"/>
    <col min="14606" max="14607" width="8" style="1" customWidth="1"/>
    <col min="14608" max="14608" width="8.42578125" style="1" customWidth="1"/>
    <col min="14609" max="14609" width="11" style="1" customWidth="1"/>
    <col min="14610" max="14610" width="9.5703125" style="1" customWidth="1"/>
    <col min="14611" max="14611" width="30" style="1" customWidth="1"/>
    <col min="14612" max="14612" width="11.28515625" style="1" customWidth="1"/>
    <col min="14613" max="14849" width="11.42578125" style="1"/>
    <col min="14850" max="14850" width="0.140625" style="1" customWidth="1"/>
    <col min="14851" max="14851" width="6.28515625" style="1" customWidth="1"/>
    <col min="14852" max="14852" width="26.28515625" style="1" customWidth="1"/>
    <col min="14853" max="14853" width="8.5703125" style="1" customWidth="1"/>
    <col min="14854" max="14854" width="10" style="1" customWidth="1"/>
    <col min="14855" max="14855" width="10.7109375" style="1" customWidth="1"/>
    <col min="14856" max="14856" width="9.140625" style="1" customWidth="1"/>
    <col min="14857" max="14857" width="10.140625" style="1" customWidth="1"/>
    <col min="14858" max="14858" width="9.140625" style="1" customWidth="1"/>
    <col min="14859" max="14859" width="11.85546875" style="1" customWidth="1"/>
    <col min="14860" max="14860" width="9.85546875" style="1" customWidth="1"/>
    <col min="14861" max="14861" width="12.140625" style="1" customWidth="1"/>
    <col min="14862" max="14863" width="8" style="1" customWidth="1"/>
    <col min="14864" max="14864" width="8.42578125" style="1" customWidth="1"/>
    <col min="14865" max="14865" width="11" style="1" customWidth="1"/>
    <col min="14866" max="14866" width="9.5703125" style="1" customWidth="1"/>
    <col min="14867" max="14867" width="30" style="1" customWidth="1"/>
    <col min="14868" max="14868" width="11.28515625" style="1" customWidth="1"/>
    <col min="14869" max="15105" width="11.42578125" style="1"/>
    <col min="15106" max="15106" width="0.140625" style="1" customWidth="1"/>
    <col min="15107" max="15107" width="6.28515625" style="1" customWidth="1"/>
    <col min="15108" max="15108" width="26.28515625" style="1" customWidth="1"/>
    <col min="15109" max="15109" width="8.5703125" style="1" customWidth="1"/>
    <col min="15110" max="15110" width="10" style="1" customWidth="1"/>
    <col min="15111" max="15111" width="10.7109375" style="1" customWidth="1"/>
    <col min="15112" max="15112" width="9.140625" style="1" customWidth="1"/>
    <col min="15113" max="15113" width="10.140625" style="1" customWidth="1"/>
    <col min="15114" max="15114" width="9.140625" style="1" customWidth="1"/>
    <col min="15115" max="15115" width="11.85546875" style="1" customWidth="1"/>
    <col min="15116" max="15116" width="9.85546875" style="1" customWidth="1"/>
    <col min="15117" max="15117" width="12.140625" style="1" customWidth="1"/>
    <col min="15118" max="15119" width="8" style="1" customWidth="1"/>
    <col min="15120" max="15120" width="8.42578125" style="1" customWidth="1"/>
    <col min="15121" max="15121" width="11" style="1" customWidth="1"/>
    <col min="15122" max="15122" width="9.5703125" style="1" customWidth="1"/>
    <col min="15123" max="15123" width="30" style="1" customWidth="1"/>
    <col min="15124" max="15124" width="11.28515625" style="1" customWidth="1"/>
    <col min="15125" max="15361" width="11.42578125" style="1"/>
    <col min="15362" max="15362" width="0.140625" style="1" customWidth="1"/>
    <col min="15363" max="15363" width="6.28515625" style="1" customWidth="1"/>
    <col min="15364" max="15364" width="26.28515625" style="1" customWidth="1"/>
    <col min="15365" max="15365" width="8.5703125" style="1" customWidth="1"/>
    <col min="15366" max="15366" width="10" style="1" customWidth="1"/>
    <col min="15367" max="15367" width="10.7109375" style="1" customWidth="1"/>
    <col min="15368" max="15368" width="9.140625" style="1" customWidth="1"/>
    <col min="15369" max="15369" width="10.140625" style="1" customWidth="1"/>
    <col min="15370" max="15370" width="9.140625" style="1" customWidth="1"/>
    <col min="15371" max="15371" width="11.85546875" style="1" customWidth="1"/>
    <col min="15372" max="15372" width="9.85546875" style="1" customWidth="1"/>
    <col min="15373" max="15373" width="12.140625" style="1" customWidth="1"/>
    <col min="15374" max="15375" width="8" style="1" customWidth="1"/>
    <col min="15376" max="15376" width="8.42578125" style="1" customWidth="1"/>
    <col min="15377" max="15377" width="11" style="1" customWidth="1"/>
    <col min="15378" max="15378" width="9.5703125" style="1" customWidth="1"/>
    <col min="15379" max="15379" width="30" style="1" customWidth="1"/>
    <col min="15380" max="15380" width="11.28515625" style="1" customWidth="1"/>
    <col min="15381" max="15617" width="11.42578125" style="1"/>
    <col min="15618" max="15618" width="0.140625" style="1" customWidth="1"/>
    <col min="15619" max="15619" width="6.28515625" style="1" customWidth="1"/>
    <col min="15620" max="15620" width="26.28515625" style="1" customWidth="1"/>
    <col min="15621" max="15621" width="8.5703125" style="1" customWidth="1"/>
    <col min="15622" max="15622" width="10" style="1" customWidth="1"/>
    <col min="15623" max="15623" width="10.7109375" style="1" customWidth="1"/>
    <col min="15624" max="15624" width="9.140625" style="1" customWidth="1"/>
    <col min="15625" max="15625" width="10.140625" style="1" customWidth="1"/>
    <col min="15626" max="15626" width="9.140625" style="1" customWidth="1"/>
    <col min="15627" max="15627" width="11.85546875" style="1" customWidth="1"/>
    <col min="15628" max="15628" width="9.85546875" style="1" customWidth="1"/>
    <col min="15629" max="15629" width="12.140625" style="1" customWidth="1"/>
    <col min="15630" max="15631" width="8" style="1" customWidth="1"/>
    <col min="15632" max="15632" width="8.42578125" style="1" customWidth="1"/>
    <col min="15633" max="15633" width="11" style="1" customWidth="1"/>
    <col min="15634" max="15634" width="9.5703125" style="1" customWidth="1"/>
    <col min="15635" max="15635" width="30" style="1" customWidth="1"/>
    <col min="15636" max="15636" width="11.28515625" style="1" customWidth="1"/>
    <col min="15637" max="15873" width="11.42578125" style="1"/>
    <col min="15874" max="15874" width="0.140625" style="1" customWidth="1"/>
    <col min="15875" max="15875" width="6.28515625" style="1" customWidth="1"/>
    <col min="15876" max="15876" width="26.28515625" style="1" customWidth="1"/>
    <col min="15877" max="15877" width="8.5703125" style="1" customWidth="1"/>
    <col min="15878" max="15878" width="10" style="1" customWidth="1"/>
    <col min="15879" max="15879" width="10.7109375" style="1" customWidth="1"/>
    <col min="15880" max="15880" width="9.140625" style="1" customWidth="1"/>
    <col min="15881" max="15881" width="10.140625" style="1" customWidth="1"/>
    <col min="15882" max="15882" width="9.140625" style="1" customWidth="1"/>
    <col min="15883" max="15883" width="11.85546875" style="1" customWidth="1"/>
    <col min="15884" max="15884" width="9.85546875" style="1" customWidth="1"/>
    <col min="15885" max="15885" width="12.140625" style="1" customWidth="1"/>
    <col min="15886" max="15887" width="8" style="1" customWidth="1"/>
    <col min="15888" max="15888" width="8.42578125" style="1" customWidth="1"/>
    <col min="15889" max="15889" width="11" style="1" customWidth="1"/>
    <col min="15890" max="15890" width="9.5703125" style="1" customWidth="1"/>
    <col min="15891" max="15891" width="30" style="1" customWidth="1"/>
    <col min="15892" max="15892" width="11.28515625" style="1" customWidth="1"/>
    <col min="15893" max="16129" width="11.42578125" style="1"/>
    <col min="16130" max="16130" width="0.140625" style="1" customWidth="1"/>
    <col min="16131" max="16131" width="6.28515625" style="1" customWidth="1"/>
    <col min="16132" max="16132" width="26.28515625" style="1" customWidth="1"/>
    <col min="16133" max="16133" width="8.5703125" style="1" customWidth="1"/>
    <col min="16134" max="16134" width="10" style="1" customWidth="1"/>
    <col min="16135" max="16135" width="10.7109375" style="1" customWidth="1"/>
    <col min="16136" max="16136" width="9.140625" style="1" customWidth="1"/>
    <col min="16137" max="16137" width="10.140625" style="1" customWidth="1"/>
    <col min="16138" max="16138" width="9.140625" style="1" customWidth="1"/>
    <col min="16139" max="16139" width="11.85546875" style="1" customWidth="1"/>
    <col min="16140" max="16140" width="9.85546875" style="1" customWidth="1"/>
    <col min="16141" max="16141" width="12.140625" style="1" customWidth="1"/>
    <col min="16142" max="16143" width="8" style="1" customWidth="1"/>
    <col min="16144" max="16144" width="8.42578125" style="1" customWidth="1"/>
    <col min="16145" max="16145" width="11" style="1" customWidth="1"/>
    <col min="16146" max="16146" width="9.5703125" style="1" customWidth="1"/>
    <col min="16147" max="16147" width="30" style="1" customWidth="1"/>
    <col min="16148" max="16148" width="11.28515625" style="1" customWidth="1"/>
    <col min="16149" max="16384" width="11.42578125" style="1"/>
  </cols>
  <sheetData>
    <row r="2" spans="1:20" ht="34.5" customHeight="1" x14ac:dyDescent="0.3">
      <c r="C2" s="309" t="s">
        <v>89</v>
      </c>
      <c r="D2" s="309"/>
      <c r="E2" s="310"/>
      <c r="F2" s="310"/>
      <c r="G2" s="310"/>
      <c r="H2" s="310"/>
      <c r="I2" s="310"/>
      <c r="J2" s="310"/>
      <c r="K2" s="310"/>
      <c r="L2" s="310"/>
    </row>
    <row r="3" spans="1:20" ht="9" thickBo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0" s="3" customFormat="1" ht="26.25" customHeight="1" thickBot="1" x14ac:dyDescent="0.2">
      <c r="A4" s="3" t="s">
        <v>1</v>
      </c>
      <c r="B4" s="4" t="s">
        <v>1</v>
      </c>
      <c r="C4" s="5" t="s">
        <v>2</v>
      </c>
      <c r="D4" s="5" t="s">
        <v>247</v>
      </c>
      <c r="E4" s="5" t="s">
        <v>3</v>
      </c>
      <c r="F4" s="6" t="s">
        <v>4</v>
      </c>
      <c r="G4" s="6" t="s">
        <v>5</v>
      </c>
      <c r="H4" s="5" t="s">
        <v>6</v>
      </c>
      <c r="I4" s="6" t="s">
        <v>7</v>
      </c>
      <c r="J4" s="6" t="s">
        <v>8</v>
      </c>
      <c r="K4" s="6" t="s">
        <v>254</v>
      </c>
      <c r="L4" s="6" t="s">
        <v>9</v>
      </c>
      <c r="M4" s="6" t="s">
        <v>88</v>
      </c>
      <c r="N4" s="6" t="s">
        <v>10</v>
      </c>
      <c r="O4" s="6" t="s">
        <v>11</v>
      </c>
      <c r="P4" s="7" t="s">
        <v>12</v>
      </c>
      <c r="Q4" s="6" t="s">
        <v>255</v>
      </c>
      <c r="R4" s="225" t="s">
        <v>256</v>
      </c>
      <c r="S4" s="9" t="s">
        <v>14</v>
      </c>
    </row>
    <row r="5" spans="1:20" s="15" customFormat="1" ht="30" customHeight="1" x14ac:dyDescent="0.15">
      <c r="A5" s="10" t="s">
        <v>15</v>
      </c>
      <c r="B5" s="11" t="s">
        <v>16</v>
      </c>
      <c r="C5" s="11" t="s">
        <v>17</v>
      </c>
      <c r="D5" s="11" t="s">
        <v>248</v>
      </c>
      <c r="E5" s="12">
        <v>28621.96</v>
      </c>
      <c r="F5" s="11">
        <v>0</v>
      </c>
      <c r="G5" s="12">
        <v>808.5</v>
      </c>
      <c r="H5" s="11">
        <v>1144</v>
      </c>
      <c r="I5" s="11">
        <f>(E5*3%)</f>
        <v>858.65879999999993</v>
      </c>
      <c r="J5" s="13">
        <f>(H5+I5)</f>
        <v>2002.6587999999999</v>
      </c>
      <c r="K5" s="13">
        <f>SUM(E5:I5)</f>
        <v>31433.1188</v>
      </c>
      <c r="L5" s="13">
        <f>(E5*8.5%)</f>
        <v>2432.8666000000003</v>
      </c>
      <c r="M5" s="11">
        <v>0</v>
      </c>
      <c r="N5" s="11">
        <v>7614.62</v>
      </c>
      <c r="O5" s="11"/>
      <c r="P5" s="11">
        <v>0</v>
      </c>
      <c r="Q5" s="13">
        <f>(L5+M5+N5+O5+P5)</f>
        <v>10047.4866</v>
      </c>
      <c r="R5" s="14">
        <f>(K5-Q5)</f>
        <v>21385.6322</v>
      </c>
      <c r="S5" s="13"/>
    </row>
    <row r="6" spans="1:20" s="15" customFormat="1" ht="29.25" customHeight="1" x14ac:dyDescent="0.15">
      <c r="A6" s="10" t="s">
        <v>18</v>
      </c>
      <c r="B6" s="11" t="s">
        <v>18</v>
      </c>
      <c r="C6" s="11" t="s">
        <v>19</v>
      </c>
      <c r="D6" s="11" t="s">
        <v>249</v>
      </c>
      <c r="E6" s="12">
        <v>6322.35</v>
      </c>
      <c r="F6" s="11">
        <v>129.52000000000001</v>
      </c>
      <c r="G6" s="12">
        <v>277.04000000000002</v>
      </c>
      <c r="H6" s="11">
        <v>406.32</v>
      </c>
      <c r="I6" s="11">
        <f t="shared" ref="I6:I33" si="0">(E6*3%)</f>
        <v>189.6705</v>
      </c>
      <c r="J6" s="13">
        <f t="shared" ref="J6:J33" si="1">(H6+I6)</f>
        <v>595.9905</v>
      </c>
      <c r="K6" s="13">
        <f t="shared" ref="K6:K33" si="2">SUM(E6:I6)</f>
        <v>7324.9005000000006</v>
      </c>
      <c r="L6" s="13">
        <f t="shared" ref="L6:L33" si="3">(E6*8.5%)</f>
        <v>537.39975000000004</v>
      </c>
      <c r="M6" s="11">
        <v>0</v>
      </c>
      <c r="N6" s="11">
        <v>1017.41</v>
      </c>
      <c r="O6" s="11">
        <f t="shared" ref="O6:O11" si="4">(E6*1%)</f>
        <v>63.223500000000008</v>
      </c>
      <c r="P6" s="11">
        <v>0</v>
      </c>
      <c r="Q6" s="13">
        <f t="shared" ref="Q6:Q33" si="5">(L6+M6+N6+O6+P6)</f>
        <v>1618.03325</v>
      </c>
      <c r="R6" s="14">
        <f t="shared" ref="R6:R33" si="6">(K6-Q6)</f>
        <v>5706.8672500000011</v>
      </c>
      <c r="S6" s="11"/>
    </row>
    <row r="7" spans="1:20" s="15" customFormat="1" ht="30" customHeight="1" x14ac:dyDescent="0.15">
      <c r="A7" s="10" t="s">
        <v>20</v>
      </c>
      <c r="B7" s="11" t="s">
        <v>21</v>
      </c>
      <c r="C7" s="11" t="s">
        <v>22</v>
      </c>
      <c r="D7" s="11" t="s">
        <v>250</v>
      </c>
      <c r="E7" s="12">
        <v>6322.35</v>
      </c>
      <c r="F7" s="11">
        <v>161.9</v>
      </c>
      <c r="G7" s="12">
        <v>277.04000000000002</v>
      </c>
      <c r="H7" s="11">
        <v>406.32</v>
      </c>
      <c r="I7" s="11">
        <f t="shared" si="0"/>
        <v>189.6705</v>
      </c>
      <c r="J7" s="13">
        <f t="shared" si="1"/>
        <v>595.9905</v>
      </c>
      <c r="K7" s="13">
        <f t="shared" si="2"/>
        <v>7357.2804999999998</v>
      </c>
      <c r="L7" s="13">
        <f t="shared" si="3"/>
        <v>537.39975000000004</v>
      </c>
      <c r="M7" s="11">
        <v>2862.58</v>
      </c>
      <c r="N7" s="11">
        <v>1024.33</v>
      </c>
      <c r="O7" s="11">
        <f t="shared" si="4"/>
        <v>63.223500000000008</v>
      </c>
      <c r="P7" s="11">
        <v>0</v>
      </c>
      <c r="Q7" s="13">
        <f t="shared" si="5"/>
        <v>4487.5332500000004</v>
      </c>
      <c r="R7" s="14">
        <f t="shared" si="6"/>
        <v>2869.7472499999994</v>
      </c>
      <c r="S7" s="11"/>
    </row>
    <row r="8" spans="1:20" s="15" customFormat="1" ht="30" customHeight="1" x14ac:dyDescent="0.15">
      <c r="A8" s="10" t="s">
        <v>21</v>
      </c>
      <c r="B8" s="11" t="s">
        <v>23</v>
      </c>
      <c r="C8" s="11" t="s">
        <v>24</v>
      </c>
      <c r="D8" s="11" t="s">
        <v>250</v>
      </c>
      <c r="E8" s="12">
        <v>7563.23</v>
      </c>
      <c r="F8" s="11">
        <v>161.9</v>
      </c>
      <c r="G8" s="12">
        <v>282.08999999999997</v>
      </c>
      <c r="H8" s="11">
        <v>418.44</v>
      </c>
      <c r="I8" s="11">
        <f t="shared" si="0"/>
        <v>226.89689999999999</v>
      </c>
      <c r="J8" s="13">
        <f t="shared" si="1"/>
        <v>645.33690000000001</v>
      </c>
      <c r="K8" s="13">
        <f t="shared" si="2"/>
        <v>8652.5568999999996</v>
      </c>
      <c r="L8" s="13">
        <f t="shared" si="3"/>
        <v>642.87455</v>
      </c>
      <c r="M8" s="11">
        <v>1089</v>
      </c>
      <c r="N8" s="11">
        <v>1301</v>
      </c>
      <c r="O8" s="11">
        <f t="shared" si="4"/>
        <v>75.632300000000001</v>
      </c>
      <c r="P8" s="11">
        <v>0</v>
      </c>
      <c r="Q8" s="13">
        <f t="shared" si="5"/>
        <v>3108.5068500000002</v>
      </c>
      <c r="R8" s="14">
        <f t="shared" si="6"/>
        <v>5544.0500499999998</v>
      </c>
      <c r="S8" s="11"/>
    </row>
    <row r="9" spans="1:20" s="15" customFormat="1" ht="30" customHeight="1" x14ac:dyDescent="0.15">
      <c r="A9" s="10" t="s">
        <v>23</v>
      </c>
      <c r="B9" s="11" t="s">
        <v>25</v>
      </c>
      <c r="C9" s="11" t="s">
        <v>26</v>
      </c>
      <c r="D9" s="11" t="s">
        <v>248</v>
      </c>
      <c r="E9" s="12">
        <v>6322.35</v>
      </c>
      <c r="F9" s="11">
        <v>194.28</v>
      </c>
      <c r="G9" s="12">
        <v>277.04000000000002</v>
      </c>
      <c r="H9" s="11">
        <v>406.32</v>
      </c>
      <c r="I9" s="11">
        <f t="shared" si="0"/>
        <v>189.6705</v>
      </c>
      <c r="J9" s="13">
        <f t="shared" si="1"/>
        <v>595.9905</v>
      </c>
      <c r="K9" s="13">
        <f t="shared" si="2"/>
        <v>7389.6605</v>
      </c>
      <c r="L9" s="13">
        <f t="shared" si="3"/>
        <v>537.39975000000004</v>
      </c>
      <c r="M9" s="11">
        <v>1500</v>
      </c>
      <c r="N9" s="11">
        <v>1031.24</v>
      </c>
      <c r="O9" s="11">
        <f t="shared" si="4"/>
        <v>63.223500000000008</v>
      </c>
      <c r="P9" s="11">
        <v>0</v>
      </c>
      <c r="Q9" s="13">
        <f t="shared" si="5"/>
        <v>3131.8632500000003</v>
      </c>
      <c r="R9" s="14">
        <f t="shared" si="6"/>
        <v>4257.7972499999996</v>
      </c>
      <c r="S9" s="11"/>
    </row>
    <row r="10" spans="1:20" s="15" customFormat="1" ht="30" customHeight="1" x14ac:dyDescent="0.15">
      <c r="A10" s="10" t="s">
        <v>25</v>
      </c>
      <c r="B10" s="11" t="s">
        <v>27</v>
      </c>
      <c r="C10" s="11" t="s">
        <v>28</v>
      </c>
      <c r="D10" s="11" t="s">
        <v>250</v>
      </c>
      <c r="E10" s="12">
        <v>7563.23</v>
      </c>
      <c r="F10" s="11">
        <v>129.52000000000001</v>
      </c>
      <c r="G10" s="12">
        <v>282.08999999999997</v>
      </c>
      <c r="H10" s="11">
        <v>418.44</v>
      </c>
      <c r="I10" s="11">
        <f t="shared" si="0"/>
        <v>226.89689999999999</v>
      </c>
      <c r="J10" s="13">
        <f t="shared" si="1"/>
        <v>645.33690000000001</v>
      </c>
      <c r="K10" s="13">
        <f t="shared" si="2"/>
        <v>8620.1769000000004</v>
      </c>
      <c r="L10" s="13">
        <f t="shared" si="3"/>
        <v>642.87455</v>
      </c>
      <c r="M10" s="11">
        <v>0</v>
      </c>
      <c r="N10" s="11">
        <v>1294.08</v>
      </c>
      <c r="O10" s="11">
        <f t="shared" si="4"/>
        <v>75.632300000000001</v>
      </c>
      <c r="P10" s="11">
        <v>0</v>
      </c>
      <c r="Q10" s="13">
        <f t="shared" si="5"/>
        <v>2012.5868499999999</v>
      </c>
      <c r="R10" s="14">
        <f t="shared" si="6"/>
        <v>6607.5900500000007</v>
      </c>
      <c r="S10" s="11"/>
    </row>
    <row r="11" spans="1:20" s="15" customFormat="1" ht="30" customHeight="1" x14ac:dyDescent="0.15">
      <c r="A11" s="10" t="s">
        <v>27</v>
      </c>
      <c r="B11" s="11" t="s">
        <v>29</v>
      </c>
      <c r="C11" s="11" t="s">
        <v>30</v>
      </c>
      <c r="D11" s="11" t="s">
        <v>250</v>
      </c>
      <c r="E11" s="12">
        <v>6322.35</v>
      </c>
      <c r="F11" s="11">
        <v>194.28</v>
      </c>
      <c r="G11" s="12">
        <v>277.04000000000002</v>
      </c>
      <c r="H11" s="11">
        <v>406.32</v>
      </c>
      <c r="I11" s="11">
        <f t="shared" si="0"/>
        <v>189.6705</v>
      </c>
      <c r="J11" s="13">
        <f t="shared" si="1"/>
        <v>595.9905</v>
      </c>
      <c r="K11" s="13">
        <f t="shared" si="2"/>
        <v>7389.6605</v>
      </c>
      <c r="L11" s="13">
        <f t="shared" si="3"/>
        <v>537.39975000000004</v>
      </c>
      <c r="M11" s="11">
        <v>2025</v>
      </c>
      <c r="N11" s="11">
        <v>1031.24</v>
      </c>
      <c r="O11" s="11">
        <f t="shared" si="4"/>
        <v>63.223500000000008</v>
      </c>
      <c r="P11" s="11">
        <v>0</v>
      </c>
      <c r="Q11" s="13">
        <f t="shared" si="5"/>
        <v>3656.8632500000003</v>
      </c>
      <c r="R11" s="14">
        <f t="shared" si="6"/>
        <v>3732.7972499999996</v>
      </c>
      <c r="S11" s="11"/>
    </row>
    <row r="12" spans="1:20" s="15" customFormat="1" ht="30" customHeight="1" x14ac:dyDescent="0.15">
      <c r="A12" s="10" t="s">
        <v>31</v>
      </c>
      <c r="B12" s="11" t="s">
        <v>32</v>
      </c>
      <c r="C12" s="11" t="s">
        <v>33</v>
      </c>
      <c r="D12" s="11" t="s">
        <v>251</v>
      </c>
      <c r="E12" s="12">
        <v>4875.54</v>
      </c>
      <c r="F12" s="11">
        <v>226.66</v>
      </c>
      <c r="G12" s="12">
        <v>207.91</v>
      </c>
      <c r="H12" s="11">
        <v>371.02</v>
      </c>
      <c r="I12" s="11">
        <f t="shared" si="0"/>
        <v>146.2662</v>
      </c>
      <c r="J12" s="13">
        <f t="shared" si="1"/>
        <v>517.28620000000001</v>
      </c>
      <c r="K12" s="13">
        <f t="shared" si="2"/>
        <v>5827.3961999999992</v>
      </c>
      <c r="L12" s="13">
        <f t="shared" si="3"/>
        <v>414.42090000000002</v>
      </c>
      <c r="M12" s="11">
        <v>0</v>
      </c>
      <c r="N12" s="11">
        <v>697.54</v>
      </c>
      <c r="O12" s="11"/>
      <c r="P12" s="11">
        <v>0</v>
      </c>
      <c r="Q12" s="13">
        <f t="shared" si="5"/>
        <v>1111.9609</v>
      </c>
      <c r="R12" s="14">
        <f t="shared" si="6"/>
        <v>4715.4352999999992</v>
      </c>
      <c r="S12" s="11"/>
    </row>
    <row r="13" spans="1:20" s="15" customFormat="1" ht="30" customHeight="1" x14ac:dyDescent="0.15">
      <c r="A13" s="10" t="s">
        <v>34</v>
      </c>
      <c r="B13" s="11" t="s">
        <v>35</v>
      </c>
      <c r="C13" s="11" t="s">
        <v>36</v>
      </c>
      <c r="D13" s="11" t="s">
        <v>251</v>
      </c>
      <c r="E13" s="12">
        <v>4875.54</v>
      </c>
      <c r="F13" s="11">
        <v>161.9</v>
      </c>
      <c r="G13" s="12">
        <v>207.91</v>
      </c>
      <c r="H13" s="11">
        <v>371.02</v>
      </c>
      <c r="I13" s="11">
        <f t="shared" si="0"/>
        <v>146.2662</v>
      </c>
      <c r="J13" s="13">
        <f t="shared" si="1"/>
        <v>517.28620000000001</v>
      </c>
      <c r="K13" s="13">
        <f t="shared" si="2"/>
        <v>5762.636199999999</v>
      </c>
      <c r="L13" s="13">
        <f t="shared" si="3"/>
        <v>414.42090000000002</v>
      </c>
      <c r="M13" s="11">
        <v>0</v>
      </c>
      <c r="N13" s="11">
        <v>683.71</v>
      </c>
      <c r="O13" s="11"/>
      <c r="P13" s="11">
        <v>0</v>
      </c>
      <c r="Q13" s="13">
        <f t="shared" si="5"/>
        <v>1098.1309000000001</v>
      </c>
      <c r="R13" s="14">
        <f t="shared" si="6"/>
        <v>4664.5052999999989</v>
      </c>
      <c r="S13" s="11"/>
    </row>
    <row r="14" spans="1:20" s="15" customFormat="1" ht="30" customHeight="1" x14ac:dyDescent="0.15">
      <c r="A14" s="10" t="s">
        <v>35</v>
      </c>
      <c r="B14" s="11" t="s">
        <v>37</v>
      </c>
      <c r="C14" s="11" t="s">
        <v>38</v>
      </c>
      <c r="D14" s="11" t="s">
        <v>251</v>
      </c>
      <c r="E14" s="12">
        <v>6322.35</v>
      </c>
      <c r="F14" s="11">
        <v>226.66</v>
      </c>
      <c r="G14" s="12">
        <v>277.04000000000002</v>
      </c>
      <c r="H14" s="11">
        <v>406.32</v>
      </c>
      <c r="I14" s="11">
        <f t="shared" si="0"/>
        <v>189.6705</v>
      </c>
      <c r="J14" s="13">
        <f t="shared" si="1"/>
        <v>595.9905</v>
      </c>
      <c r="K14" s="13">
        <f t="shared" si="2"/>
        <v>7422.0405000000001</v>
      </c>
      <c r="L14" s="13">
        <f t="shared" si="3"/>
        <v>537.39975000000004</v>
      </c>
      <c r="M14" s="11">
        <v>1378.15</v>
      </c>
      <c r="N14" s="11">
        <v>1038.1600000000001</v>
      </c>
      <c r="O14" s="11"/>
      <c r="P14" s="11">
        <v>0</v>
      </c>
      <c r="Q14" s="13">
        <f t="shared" si="5"/>
        <v>2953.70975</v>
      </c>
      <c r="R14" s="14">
        <f t="shared" si="6"/>
        <v>4468.3307500000001</v>
      </c>
      <c r="S14" s="11"/>
    </row>
    <row r="15" spans="1:20" s="15" customFormat="1" ht="30" customHeight="1" x14ac:dyDescent="0.15">
      <c r="B15" s="16" t="s">
        <v>39</v>
      </c>
      <c r="C15" s="170" t="s">
        <v>212</v>
      </c>
      <c r="D15" s="11" t="s">
        <v>250</v>
      </c>
      <c r="E15" s="16">
        <v>15419.78</v>
      </c>
      <c r="F15" s="16">
        <v>0</v>
      </c>
      <c r="G15" s="16">
        <v>480.29</v>
      </c>
      <c r="H15" s="16">
        <v>758.17</v>
      </c>
      <c r="I15" s="16">
        <f t="shared" si="0"/>
        <v>462.59339999999997</v>
      </c>
      <c r="J15" s="13">
        <f t="shared" si="1"/>
        <v>1220.7633999999998</v>
      </c>
      <c r="K15" s="13">
        <f t="shared" si="2"/>
        <v>17120.833400000003</v>
      </c>
      <c r="L15" s="13">
        <f>(E15*8.5%)</f>
        <v>1310.6813000000002</v>
      </c>
      <c r="M15" s="16">
        <v>0</v>
      </c>
      <c r="N15" s="16">
        <v>3320.93</v>
      </c>
      <c r="O15" s="11">
        <v>0</v>
      </c>
      <c r="P15" s="16">
        <v>0</v>
      </c>
      <c r="Q15" s="13">
        <f t="shared" si="5"/>
        <v>4631.6113000000005</v>
      </c>
      <c r="R15" s="14">
        <f t="shared" si="6"/>
        <v>12489.222100000003</v>
      </c>
      <c r="S15" s="16"/>
      <c r="T15" s="17"/>
    </row>
    <row r="16" spans="1:20" s="15" customFormat="1" ht="30" customHeight="1" x14ac:dyDescent="0.15">
      <c r="A16" s="10" t="s">
        <v>41</v>
      </c>
      <c r="B16" s="11" t="s">
        <v>42</v>
      </c>
      <c r="C16" s="11" t="s">
        <v>43</v>
      </c>
      <c r="D16" s="11" t="s">
        <v>250</v>
      </c>
      <c r="E16" s="12">
        <v>4875.54</v>
      </c>
      <c r="F16" s="11">
        <v>97.14</v>
      </c>
      <c r="G16" s="12">
        <v>207.91</v>
      </c>
      <c r="H16" s="11">
        <v>371.02</v>
      </c>
      <c r="I16" s="11">
        <f>(E16*3%)</f>
        <v>146.2662</v>
      </c>
      <c r="J16" s="13">
        <f t="shared" si="1"/>
        <v>517.28620000000001</v>
      </c>
      <c r="K16" s="13">
        <f t="shared" si="2"/>
        <v>5697.8762000000006</v>
      </c>
      <c r="L16" s="13">
        <f t="shared" si="3"/>
        <v>414.42090000000002</v>
      </c>
      <c r="M16" s="11">
        <v>0</v>
      </c>
      <c r="N16" s="11">
        <v>669.88</v>
      </c>
      <c r="O16" s="11">
        <f t="shared" ref="O16:O30" si="7">(E16*1%)</f>
        <v>48.755400000000002</v>
      </c>
      <c r="P16" s="11">
        <v>0</v>
      </c>
      <c r="Q16" s="13">
        <f t="shared" si="5"/>
        <v>1133.0563</v>
      </c>
      <c r="R16" s="14">
        <f t="shared" si="6"/>
        <v>4564.8199000000004</v>
      </c>
      <c r="S16" s="11"/>
    </row>
    <row r="17" spans="1:19" s="15" customFormat="1" ht="30" customHeight="1" x14ac:dyDescent="0.15">
      <c r="A17" s="10" t="s">
        <v>44</v>
      </c>
      <c r="B17" s="11" t="s">
        <v>45</v>
      </c>
      <c r="C17" s="11" t="s">
        <v>46</v>
      </c>
      <c r="D17" s="11" t="s">
        <v>250</v>
      </c>
      <c r="E17" s="12">
        <v>6322.35</v>
      </c>
      <c r="F17" s="11">
        <v>97.14</v>
      </c>
      <c r="G17" s="12">
        <v>277.04000000000002</v>
      </c>
      <c r="H17" s="11">
        <v>406.32</v>
      </c>
      <c r="I17" s="11">
        <f t="shared" si="0"/>
        <v>189.6705</v>
      </c>
      <c r="J17" s="13">
        <f t="shared" si="1"/>
        <v>595.9905</v>
      </c>
      <c r="K17" s="13">
        <f t="shared" si="2"/>
        <v>7292.5205000000005</v>
      </c>
      <c r="L17" s="13">
        <f t="shared" si="3"/>
        <v>537.39975000000004</v>
      </c>
      <c r="M17" s="11">
        <v>574</v>
      </c>
      <c r="N17" s="11">
        <v>1010.49</v>
      </c>
      <c r="O17" s="11">
        <f t="shared" si="7"/>
        <v>63.223500000000008</v>
      </c>
      <c r="P17" s="11">
        <v>0</v>
      </c>
      <c r="Q17" s="13">
        <f t="shared" si="5"/>
        <v>2185.1132500000003</v>
      </c>
      <c r="R17" s="14">
        <f t="shared" si="6"/>
        <v>5107.4072500000002</v>
      </c>
      <c r="S17" s="11"/>
    </row>
    <row r="18" spans="1:19" s="15" customFormat="1" ht="30" customHeight="1" x14ac:dyDescent="0.15">
      <c r="A18" s="18"/>
      <c r="B18" s="11" t="s">
        <v>47</v>
      </c>
      <c r="C18" s="19" t="s">
        <v>48</v>
      </c>
      <c r="D18" s="11" t="s">
        <v>251</v>
      </c>
      <c r="E18" s="12">
        <v>6322.35</v>
      </c>
      <c r="F18" s="11">
        <v>97.14</v>
      </c>
      <c r="G18" s="12">
        <v>277.04000000000002</v>
      </c>
      <c r="H18" s="11">
        <v>406.32</v>
      </c>
      <c r="I18" s="11">
        <f t="shared" si="0"/>
        <v>189.6705</v>
      </c>
      <c r="J18" s="13">
        <f t="shared" si="1"/>
        <v>595.9905</v>
      </c>
      <c r="K18" s="13">
        <f t="shared" si="2"/>
        <v>7292.5205000000005</v>
      </c>
      <c r="L18" s="13">
        <f t="shared" si="3"/>
        <v>537.39975000000004</v>
      </c>
      <c r="M18" s="11">
        <v>2907.86</v>
      </c>
      <c r="N18" s="11">
        <v>1010.49</v>
      </c>
      <c r="O18" s="11">
        <f t="shared" si="7"/>
        <v>63.223500000000008</v>
      </c>
      <c r="P18" s="11">
        <v>0</v>
      </c>
      <c r="Q18" s="13">
        <f t="shared" si="5"/>
        <v>4518.97325</v>
      </c>
      <c r="R18" s="14">
        <f t="shared" si="6"/>
        <v>2773.5472500000005</v>
      </c>
      <c r="S18" s="11"/>
    </row>
    <row r="19" spans="1:19" s="15" customFormat="1" ht="30" customHeight="1" x14ac:dyDescent="0.15">
      <c r="A19" s="18"/>
      <c r="B19" s="11" t="s">
        <v>49</v>
      </c>
      <c r="C19" s="19" t="s">
        <v>50</v>
      </c>
      <c r="D19" s="19" t="s">
        <v>251</v>
      </c>
      <c r="E19" s="12">
        <v>15419.78</v>
      </c>
      <c r="F19" s="11">
        <v>97.14</v>
      </c>
      <c r="G19" s="12">
        <v>480.29</v>
      </c>
      <c r="H19" s="11">
        <v>758.17</v>
      </c>
      <c r="I19" s="11">
        <f t="shared" si="0"/>
        <v>462.59339999999997</v>
      </c>
      <c r="J19" s="13">
        <f t="shared" si="1"/>
        <v>1220.7633999999998</v>
      </c>
      <c r="K19" s="13">
        <f t="shared" si="2"/>
        <v>17217.973400000003</v>
      </c>
      <c r="L19" s="13">
        <f t="shared" si="3"/>
        <v>1310.6813000000002</v>
      </c>
      <c r="M19" s="11">
        <v>0</v>
      </c>
      <c r="N19" s="11">
        <v>3339.1</v>
      </c>
      <c r="O19" s="11"/>
      <c r="P19" s="11">
        <v>0</v>
      </c>
      <c r="Q19" s="13">
        <f t="shared" si="5"/>
        <v>4649.7813000000006</v>
      </c>
      <c r="R19" s="14">
        <f t="shared" si="6"/>
        <v>12568.192100000002</v>
      </c>
      <c r="S19" s="11"/>
    </row>
    <row r="20" spans="1:19" s="15" customFormat="1" ht="30" customHeight="1" x14ac:dyDescent="0.15">
      <c r="B20" s="11" t="s">
        <v>51</v>
      </c>
      <c r="C20" s="11" t="s">
        <v>52</v>
      </c>
      <c r="D20" s="11" t="s">
        <v>253</v>
      </c>
      <c r="E20" s="11">
        <v>7563.23</v>
      </c>
      <c r="F20" s="11">
        <v>64.760000000000005</v>
      </c>
      <c r="G20" s="11">
        <v>282.08999999999997</v>
      </c>
      <c r="H20" s="11">
        <v>418.44</v>
      </c>
      <c r="I20" s="11">
        <f t="shared" si="0"/>
        <v>226.89689999999999</v>
      </c>
      <c r="J20" s="13">
        <f t="shared" si="1"/>
        <v>645.33690000000001</v>
      </c>
      <c r="K20" s="13">
        <f t="shared" si="2"/>
        <v>8555.4169000000002</v>
      </c>
      <c r="L20" s="13">
        <f t="shared" si="3"/>
        <v>642.87455</v>
      </c>
      <c r="M20" s="11">
        <v>4194.41</v>
      </c>
      <c r="N20" s="11">
        <v>1280.25</v>
      </c>
      <c r="O20" s="11">
        <f t="shared" si="7"/>
        <v>75.632300000000001</v>
      </c>
      <c r="P20" s="11">
        <v>0</v>
      </c>
      <c r="Q20" s="13">
        <f t="shared" si="5"/>
        <v>6193.1668500000005</v>
      </c>
      <c r="R20" s="14">
        <f t="shared" si="6"/>
        <v>2362.2500499999996</v>
      </c>
      <c r="S20" s="11"/>
    </row>
    <row r="21" spans="1:19" s="15" customFormat="1" ht="30" customHeight="1" x14ac:dyDescent="0.15">
      <c r="B21" s="11" t="s">
        <v>53</v>
      </c>
      <c r="C21" s="11" t="s">
        <v>54</v>
      </c>
      <c r="D21" s="11" t="s">
        <v>249</v>
      </c>
      <c r="E21" s="11">
        <v>6322.35</v>
      </c>
      <c r="F21" s="11">
        <v>64.760000000000005</v>
      </c>
      <c r="G21" s="11">
        <v>277.04000000000002</v>
      </c>
      <c r="H21" s="11">
        <v>406.32</v>
      </c>
      <c r="I21" s="11">
        <f t="shared" si="0"/>
        <v>189.6705</v>
      </c>
      <c r="J21" s="13">
        <f t="shared" si="1"/>
        <v>595.9905</v>
      </c>
      <c r="K21" s="13">
        <f t="shared" si="2"/>
        <v>7260.1405000000004</v>
      </c>
      <c r="L21" s="13">
        <f t="shared" si="3"/>
        <v>537.39975000000004</v>
      </c>
      <c r="M21" s="11">
        <v>302</v>
      </c>
      <c r="N21" s="11">
        <v>1003.58</v>
      </c>
      <c r="O21" s="11">
        <f t="shared" si="7"/>
        <v>63.223500000000008</v>
      </c>
      <c r="P21" s="11">
        <v>0</v>
      </c>
      <c r="Q21" s="13">
        <f t="shared" si="5"/>
        <v>1906.20325</v>
      </c>
      <c r="R21" s="14">
        <f>(K21-Q21)</f>
        <v>5353.9372500000009</v>
      </c>
      <c r="S21" s="11"/>
    </row>
    <row r="22" spans="1:19" s="15" customFormat="1" ht="30" customHeight="1" x14ac:dyDescent="0.15">
      <c r="B22" s="11" t="s">
        <v>55</v>
      </c>
      <c r="C22" s="11" t="s">
        <v>56</v>
      </c>
      <c r="D22" s="11" t="s">
        <v>252</v>
      </c>
      <c r="E22" s="11">
        <v>6322.35</v>
      </c>
      <c r="F22" s="11">
        <v>64.760000000000005</v>
      </c>
      <c r="G22" s="11">
        <v>277.04000000000002</v>
      </c>
      <c r="H22" s="11">
        <v>406.32</v>
      </c>
      <c r="I22" s="11">
        <f t="shared" si="0"/>
        <v>189.6705</v>
      </c>
      <c r="J22" s="13">
        <f t="shared" si="1"/>
        <v>595.9905</v>
      </c>
      <c r="K22" s="13">
        <f t="shared" si="2"/>
        <v>7260.1405000000004</v>
      </c>
      <c r="L22" s="13">
        <f t="shared" si="3"/>
        <v>537.39975000000004</v>
      </c>
      <c r="M22" s="11">
        <v>0</v>
      </c>
      <c r="N22" s="11">
        <v>1003.58</v>
      </c>
      <c r="O22" s="11">
        <f t="shared" si="7"/>
        <v>63.223500000000008</v>
      </c>
      <c r="P22" s="11">
        <v>0</v>
      </c>
      <c r="Q22" s="13">
        <f t="shared" si="5"/>
        <v>1604.20325</v>
      </c>
      <c r="R22" s="14">
        <f t="shared" si="6"/>
        <v>5655.9372500000009</v>
      </c>
      <c r="S22" s="11"/>
    </row>
    <row r="23" spans="1:19" s="15" customFormat="1" ht="30" customHeight="1" x14ac:dyDescent="0.15">
      <c r="B23" s="16" t="s">
        <v>57</v>
      </c>
      <c r="C23" s="16" t="s">
        <v>58</v>
      </c>
      <c r="D23" s="16" t="s">
        <v>253</v>
      </c>
      <c r="E23" s="16">
        <v>5302.32</v>
      </c>
      <c r="F23" s="16">
        <v>64.760000000000005</v>
      </c>
      <c r="G23" s="16">
        <v>211.44</v>
      </c>
      <c r="H23" s="16">
        <v>378.6</v>
      </c>
      <c r="I23" s="16">
        <f t="shared" si="0"/>
        <v>159.06959999999998</v>
      </c>
      <c r="J23" s="13">
        <f t="shared" si="1"/>
        <v>537.66959999999995</v>
      </c>
      <c r="K23" s="13">
        <f t="shared" si="2"/>
        <v>6116.1895999999997</v>
      </c>
      <c r="L23" s="13">
        <f t="shared" si="3"/>
        <v>450.69720000000001</v>
      </c>
      <c r="M23" s="16">
        <v>0</v>
      </c>
      <c r="N23" s="16">
        <v>759.23</v>
      </c>
      <c r="O23" s="11">
        <f t="shared" si="7"/>
        <v>53.023199999999996</v>
      </c>
      <c r="P23" s="16">
        <v>0</v>
      </c>
      <c r="Q23" s="13">
        <f t="shared" si="5"/>
        <v>1262.9504000000002</v>
      </c>
      <c r="R23" s="14">
        <f t="shared" si="6"/>
        <v>4853.2392</v>
      </c>
      <c r="S23" s="11"/>
    </row>
    <row r="24" spans="1:19" s="15" customFormat="1" ht="30" customHeight="1" x14ac:dyDescent="0.15">
      <c r="B24" s="16" t="s">
        <v>59</v>
      </c>
      <c r="C24" s="16" t="s">
        <v>60</v>
      </c>
      <c r="D24" s="16" t="s">
        <v>252</v>
      </c>
      <c r="E24" s="16">
        <v>6322.35</v>
      </c>
      <c r="F24" s="16">
        <v>64.760000000000005</v>
      </c>
      <c r="G24" s="16">
        <v>277.04000000000002</v>
      </c>
      <c r="H24" s="16">
        <v>406.32</v>
      </c>
      <c r="I24" s="16">
        <f t="shared" si="0"/>
        <v>189.6705</v>
      </c>
      <c r="J24" s="13">
        <f t="shared" si="1"/>
        <v>595.9905</v>
      </c>
      <c r="K24" s="13">
        <f t="shared" si="2"/>
        <v>7260.1405000000004</v>
      </c>
      <c r="L24" s="13">
        <f t="shared" si="3"/>
        <v>537.39975000000004</v>
      </c>
      <c r="M24" s="16">
        <v>1509</v>
      </c>
      <c r="N24" s="16">
        <v>1003.58</v>
      </c>
      <c r="O24" s="11">
        <f t="shared" si="7"/>
        <v>63.223500000000008</v>
      </c>
      <c r="P24" s="16">
        <v>0</v>
      </c>
      <c r="Q24" s="13">
        <f t="shared" si="5"/>
        <v>3113.20325</v>
      </c>
      <c r="R24" s="14">
        <f t="shared" si="6"/>
        <v>4146.9372500000009</v>
      </c>
      <c r="S24" s="11"/>
    </row>
    <row r="25" spans="1:19" s="15" customFormat="1" ht="30" customHeight="1" x14ac:dyDescent="0.15">
      <c r="B25" s="16" t="s">
        <v>61</v>
      </c>
      <c r="C25" s="16" t="s">
        <v>62</v>
      </c>
      <c r="D25" s="16" t="s">
        <v>251</v>
      </c>
      <c r="E25" s="16">
        <v>6322.35</v>
      </c>
      <c r="F25" s="16">
        <v>0</v>
      </c>
      <c r="G25" s="16">
        <v>277.04000000000002</v>
      </c>
      <c r="H25" s="16">
        <v>406.32</v>
      </c>
      <c r="I25" s="16">
        <f t="shared" si="0"/>
        <v>189.6705</v>
      </c>
      <c r="J25" s="13">
        <f t="shared" si="1"/>
        <v>595.9905</v>
      </c>
      <c r="K25" s="13">
        <f t="shared" si="2"/>
        <v>7195.3805000000002</v>
      </c>
      <c r="L25" s="13">
        <f t="shared" si="3"/>
        <v>537.39975000000004</v>
      </c>
      <c r="M25" s="16">
        <v>0</v>
      </c>
      <c r="N25" s="16">
        <v>989.74</v>
      </c>
      <c r="O25" s="11">
        <f t="shared" si="7"/>
        <v>63.223500000000008</v>
      </c>
      <c r="P25" s="16">
        <v>0</v>
      </c>
      <c r="Q25" s="13">
        <f t="shared" si="5"/>
        <v>1590.3632500000001</v>
      </c>
      <c r="R25" s="14">
        <f t="shared" si="6"/>
        <v>5605.0172499999999</v>
      </c>
      <c r="S25" s="11"/>
    </row>
    <row r="26" spans="1:19" s="15" customFormat="1" ht="30" customHeight="1" x14ac:dyDescent="0.15">
      <c r="B26" s="16" t="s">
        <v>63</v>
      </c>
      <c r="C26" s="16" t="s">
        <v>64</v>
      </c>
      <c r="D26" s="16" t="s">
        <v>253</v>
      </c>
      <c r="E26" s="16">
        <v>4875.54</v>
      </c>
      <c r="F26" s="16">
        <v>0</v>
      </c>
      <c r="G26" s="16">
        <v>207.91</v>
      </c>
      <c r="H26" s="16">
        <v>371.02</v>
      </c>
      <c r="I26" s="16">
        <f t="shared" si="0"/>
        <v>146.2662</v>
      </c>
      <c r="J26" s="13">
        <f t="shared" si="1"/>
        <v>517.28620000000001</v>
      </c>
      <c r="K26" s="13">
        <f t="shared" si="2"/>
        <v>5600.7361999999994</v>
      </c>
      <c r="L26" s="13">
        <f t="shared" si="3"/>
        <v>414.42090000000002</v>
      </c>
      <c r="M26" s="16">
        <v>0</v>
      </c>
      <c r="N26" s="16">
        <v>649.13</v>
      </c>
      <c r="O26" s="11">
        <f t="shared" si="7"/>
        <v>48.755400000000002</v>
      </c>
      <c r="P26" s="16">
        <v>0</v>
      </c>
      <c r="Q26" s="13">
        <f t="shared" si="5"/>
        <v>1112.3063</v>
      </c>
      <c r="R26" s="14">
        <f t="shared" si="6"/>
        <v>4488.4298999999992</v>
      </c>
      <c r="S26" s="11"/>
    </row>
    <row r="27" spans="1:19" s="15" customFormat="1" ht="30" customHeight="1" x14ac:dyDescent="0.15">
      <c r="B27" s="16" t="s">
        <v>65</v>
      </c>
      <c r="C27" s="16" t="s">
        <v>66</v>
      </c>
      <c r="D27" s="16" t="s">
        <v>252</v>
      </c>
      <c r="E27" s="16">
        <v>6322.35</v>
      </c>
      <c r="F27" s="16">
        <v>0</v>
      </c>
      <c r="G27" s="16">
        <v>277.04000000000002</v>
      </c>
      <c r="H27" s="16">
        <v>406.32</v>
      </c>
      <c r="I27" s="16">
        <f t="shared" si="0"/>
        <v>189.6705</v>
      </c>
      <c r="J27" s="13">
        <f t="shared" si="1"/>
        <v>595.9905</v>
      </c>
      <c r="K27" s="13">
        <f t="shared" si="2"/>
        <v>7195.3805000000002</v>
      </c>
      <c r="L27" s="13">
        <f t="shared" si="3"/>
        <v>537.39975000000004</v>
      </c>
      <c r="M27" s="16">
        <v>1687</v>
      </c>
      <c r="N27" s="16">
        <v>989.74</v>
      </c>
      <c r="O27" s="11">
        <f t="shared" si="7"/>
        <v>63.223500000000008</v>
      </c>
      <c r="P27" s="16">
        <v>0</v>
      </c>
      <c r="Q27" s="13">
        <f t="shared" si="5"/>
        <v>3277.3632500000003</v>
      </c>
      <c r="R27" s="14">
        <f t="shared" si="6"/>
        <v>3918.0172499999999</v>
      </c>
      <c r="S27" s="11"/>
    </row>
    <row r="28" spans="1:19" s="15" customFormat="1" ht="30" customHeight="1" x14ac:dyDescent="0.15">
      <c r="B28" s="16" t="s">
        <v>67</v>
      </c>
      <c r="C28" s="16" t="s">
        <v>68</v>
      </c>
      <c r="D28" s="16" t="s">
        <v>251</v>
      </c>
      <c r="E28" s="16">
        <v>4875.54</v>
      </c>
      <c r="F28" s="16">
        <v>0</v>
      </c>
      <c r="G28" s="16">
        <v>207.91</v>
      </c>
      <c r="H28" s="16">
        <v>371.02</v>
      </c>
      <c r="I28" s="16">
        <f t="shared" si="0"/>
        <v>146.2662</v>
      </c>
      <c r="J28" s="13">
        <f t="shared" si="1"/>
        <v>517.28620000000001</v>
      </c>
      <c r="K28" s="13">
        <f t="shared" si="2"/>
        <v>5600.7361999999994</v>
      </c>
      <c r="L28" s="13">
        <f t="shared" si="3"/>
        <v>414.42090000000002</v>
      </c>
      <c r="M28" s="16">
        <v>0</v>
      </c>
      <c r="N28" s="16">
        <v>649.13</v>
      </c>
      <c r="O28" s="11">
        <f t="shared" si="7"/>
        <v>48.755400000000002</v>
      </c>
      <c r="P28" s="16">
        <v>0</v>
      </c>
      <c r="Q28" s="13">
        <f t="shared" si="5"/>
        <v>1112.3063</v>
      </c>
      <c r="R28" s="14">
        <f t="shared" si="6"/>
        <v>4488.4298999999992</v>
      </c>
      <c r="S28" s="11"/>
    </row>
    <row r="29" spans="1:19" s="15" customFormat="1" ht="30" customHeight="1" x14ac:dyDescent="0.15">
      <c r="B29" s="16" t="s">
        <v>69</v>
      </c>
      <c r="C29" s="16" t="s">
        <v>70</v>
      </c>
      <c r="D29" s="16" t="s">
        <v>250</v>
      </c>
      <c r="E29" s="16">
        <v>6322.35</v>
      </c>
      <c r="F29" s="16">
        <v>0</v>
      </c>
      <c r="G29" s="16">
        <v>277.04000000000002</v>
      </c>
      <c r="H29" s="16">
        <v>406.32</v>
      </c>
      <c r="I29" s="16">
        <f t="shared" si="0"/>
        <v>189.6705</v>
      </c>
      <c r="J29" s="13">
        <f t="shared" si="1"/>
        <v>595.9905</v>
      </c>
      <c r="K29" s="13">
        <f t="shared" si="2"/>
        <v>7195.3805000000002</v>
      </c>
      <c r="L29" s="13">
        <f t="shared" si="3"/>
        <v>537.39975000000004</v>
      </c>
      <c r="M29" s="16">
        <v>0</v>
      </c>
      <c r="N29" s="16">
        <v>989.74</v>
      </c>
      <c r="O29" s="11">
        <f t="shared" si="7"/>
        <v>63.223500000000008</v>
      </c>
      <c r="P29" s="16">
        <v>0</v>
      </c>
      <c r="Q29" s="13">
        <f t="shared" si="5"/>
        <v>1590.3632500000001</v>
      </c>
      <c r="R29" s="14">
        <f t="shared" si="6"/>
        <v>5605.0172499999999</v>
      </c>
      <c r="S29" s="11"/>
    </row>
    <row r="30" spans="1:19" s="15" customFormat="1" ht="30" customHeight="1" x14ac:dyDescent="0.15">
      <c r="B30" s="16" t="s">
        <v>71</v>
      </c>
      <c r="C30" s="16" t="s">
        <v>72</v>
      </c>
      <c r="D30" s="16" t="s">
        <v>253</v>
      </c>
      <c r="E30" s="16">
        <v>4875.54</v>
      </c>
      <c r="F30" s="16">
        <v>0</v>
      </c>
      <c r="G30" s="16">
        <v>207.91</v>
      </c>
      <c r="H30" s="16">
        <v>371.02</v>
      </c>
      <c r="I30" s="16">
        <f t="shared" si="0"/>
        <v>146.2662</v>
      </c>
      <c r="J30" s="13">
        <f t="shared" si="1"/>
        <v>517.28620000000001</v>
      </c>
      <c r="K30" s="13">
        <f t="shared" si="2"/>
        <v>5600.7361999999994</v>
      </c>
      <c r="L30" s="13">
        <f t="shared" si="3"/>
        <v>414.42090000000002</v>
      </c>
      <c r="M30" s="16">
        <v>1355</v>
      </c>
      <c r="N30" s="16">
        <v>649.13</v>
      </c>
      <c r="O30" s="11">
        <f t="shared" si="7"/>
        <v>48.755400000000002</v>
      </c>
      <c r="P30" s="16">
        <v>0</v>
      </c>
      <c r="Q30" s="13">
        <f t="shared" si="5"/>
        <v>2467.3063000000002</v>
      </c>
      <c r="R30" s="14">
        <f t="shared" si="6"/>
        <v>3133.4298999999992</v>
      </c>
      <c r="S30" s="11"/>
    </row>
    <row r="31" spans="1:19" s="15" customFormat="1" ht="30" customHeight="1" x14ac:dyDescent="0.15">
      <c r="B31" s="16" t="s">
        <v>73</v>
      </c>
      <c r="C31" s="16" t="s">
        <v>74</v>
      </c>
      <c r="D31" s="16" t="s">
        <v>249</v>
      </c>
      <c r="E31" s="16">
        <v>15419.78</v>
      </c>
      <c r="F31" s="16">
        <v>0</v>
      </c>
      <c r="G31" s="16">
        <v>480.29</v>
      </c>
      <c r="H31" s="16">
        <v>758.17</v>
      </c>
      <c r="I31" s="16">
        <f>(E31*3%)</f>
        <v>462.59339999999997</v>
      </c>
      <c r="J31" s="13">
        <f>(H31+I31)</f>
        <v>1220.7633999999998</v>
      </c>
      <c r="K31" s="13">
        <f>SUM(E31:I31)</f>
        <v>17120.833400000003</v>
      </c>
      <c r="L31" s="13">
        <f>(E31*8.5%)</f>
        <v>1310.6813000000002</v>
      </c>
      <c r="M31" s="16">
        <v>1750</v>
      </c>
      <c r="N31" s="16">
        <v>3320.93</v>
      </c>
      <c r="O31" s="11">
        <v>0</v>
      </c>
      <c r="P31" s="16">
        <v>0</v>
      </c>
      <c r="Q31" s="13">
        <f>(L31+M31+N31+O31+P31)</f>
        <v>6381.6113000000005</v>
      </c>
      <c r="R31" s="14">
        <f>(K31-Q31)</f>
        <v>10739.222100000003</v>
      </c>
      <c r="S31" s="11"/>
    </row>
    <row r="32" spans="1:19" s="15" customFormat="1" ht="30" customHeight="1" x14ac:dyDescent="0.15">
      <c r="B32" s="16" t="s">
        <v>90</v>
      </c>
      <c r="C32" s="170" t="s">
        <v>208</v>
      </c>
      <c r="D32" s="16" t="s">
        <v>253</v>
      </c>
      <c r="E32" s="16">
        <v>12335.82</v>
      </c>
      <c r="F32" s="16">
        <v>0</v>
      </c>
      <c r="G32" s="16">
        <v>384.23</v>
      </c>
      <c r="H32" s="16">
        <v>606.54</v>
      </c>
      <c r="I32" s="16">
        <f>(E32*3%)</f>
        <v>370.07459999999998</v>
      </c>
      <c r="J32" s="13">
        <f>(H32+I32)</f>
        <v>976.61459999999988</v>
      </c>
      <c r="K32" s="13">
        <f>SUM(E32:I32)</f>
        <v>13696.6646</v>
      </c>
      <c r="L32" s="13">
        <f>(E32*8.5%)</f>
        <v>1048.5447000000001</v>
      </c>
      <c r="M32" s="16">
        <v>0</v>
      </c>
      <c r="N32" s="16">
        <v>2656.74</v>
      </c>
      <c r="O32" s="11">
        <v>0</v>
      </c>
      <c r="P32" s="16">
        <v>0</v>
      </c>
      <c r="Q32" s="13">
        <f>(L32+M32+N32+O32+P32)</f>
        <v>3705.2847000000002</v>
      </c>
      <c r="R32" s="14">
        <f>(K32-Q32)</f>
        <v>9991.3798999999999</v>
      </c>
      <c r="S32" s="11"/>
    </row>
    <row r="33" spans="1:19" s="15" customFormat="1" ht="30" customHeight="1" thickBot="1" x14ac:dyDescent="0.2">
      <c r="B33" s="16" t="s">
        <v>92</v>
      </c>
      <c r="C33" s="170" t="s">
        <v>209</v>
      </c>
      <c r="D33" s="16" t="s">
        <v>252</v>
      </c>
      <c r="E33" s="16">
        <v>15419.78</v>
      </c>
      <c r="F33" s="16">
        <v>0</v>
      </c>
      <c r="G33" s="16">
        <v>480.29</v>
      </c>
      <c r="H33" s="16">
        <v>758.17</v>
      </c>
      <c r="I33" s="16">
        <f t="shared" si="0"/>
        <v>462.59339999999997</v>
      </c>
      <c r="J33" s="13">
        <f t="shared" si="1"/>
        <v>1220.7633999999998</v>
      </c>
      <c r="K33" s="13">
        <f t="shared" si="2"/>
        <v>17120.833400000003</v>
      </c>
      <c r="L33" s="13">
        <f t="shared" si="3"/>
        <v>1310.6813000000002</v>
      </c>
      <c r="M33" s="16">
        <v>0</v>
      </c>
      <c r="N33" s="16">
        <v>3320.93</v>
      </c>
      <c r="O33" s="11">
        <v>0</v>
      </c>
      <c r="P33" s="16">
        <v>0</v>
      </c>
      <c r="Q33" s="13">
        <f t="shared" si="5"/>
        <v>4631.6113000000005</v>
      </c>
      <c r="R33" s="14">
        <f t="shared" si="6"/>
        <v>12489.222100000003</v>
      </c>
      <c r="S33" s="11"/>
    </row>
    <row r="34" spans="1:19" ht="10.5" customHeight="1" thickBot="1" x14ac:dyDescent="0.2">
      <c r="A34" s="20"/>
      <c r="B34" s="21"/>
      <c r="C34" s="5" t="s">
        <v>75</v>
      </c>
      <c r="D34" s="5"/>
      <c r="E34" s="22">
        <f t="shared" ref="E34:R34" si="8">SUM(E5:E33)</f>
        <v>242072.7000000001</v>
      </c>
      <c r="F34" s="22">
        <f t="shared" si="8"/>
        <v>2298.9800000000014</v>
      </c>
      <c r="G34" s="22">
        <f t="shared" si="8"/>
        <v>9020.58</v>
      </c>
      <c r="H34" s="22">
        <f t="shared" si="8"/>
        <v>13925.42</v>
      </c>
      <c r="I34" s="22">
        <f t="shared" si="8"/>
        <v>7262.1810000000005</v>
      </c>
      <c r="J34" s="22">
        <f t="shared" si="8"/>
        <v>21187.600999999999</v>
      </c>
      <c r="K34" s="22">
        <f t="shared" si="8"/>
        <v>274579.86100000015</v>
      </c>
      <c r="L34" s="22">
        <f t="shared" si="8"/>
        <v>20576.179500000006</v>
      </c>
      <c r="M34" s="22">
        <f t="shared" si="8"/>
        <v>23134</v>
      </c>
      <c r="N34" s="22">
        <f t="shared" si="8"/>
        <v>45349.649999999994</v>
      </c>
      <c r="O34" s="22">
        <f t="shared" si="8"/>
        <v>1233.6237000000003</v>
      </c>
      <c r="P34" s="22">
        <f t="shared" si="8"/>
        <v>0</v>
      </c>
      <c r="Q34" s="22">
        <f t="shared" si="8"/>
        <v>90293.453199999989</v>
      </c>
      <c r="R34" s="23">
        <f t="shared" si="8"/>
        <v>184286.40780000002</v>
      </c>
      <c r="S34" s="24"/>
    </row>
    <row r="35" spans="1:19" ht="10.5" customHeight="1" x14ac:dyDescent="0.15">
      <c r="A35" s="25"/>
      <c r="B35" s="2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"/>
    </row>
    <row r="36" spans="1:19" ht="10.5" customHeight="1" x14ac:dyDescent="0.15">
      <c r="A36" s="25"/>
      <c r="B36" s="27" t="s">
        <v>210</v>
      </c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"/>
    </row>
    <row r="37" spans="1:19" ht="10.5" customHeight="1" x14ac:dyDescent="0.15">
      <c r="A37" s="25"/>
      <c r="B37" s="27" t="s">
        <v>211</v>
      </c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"/>
    </row>
    <row r="38" spans="1:19" ht="10.5" customHeight="1" x14ac:dyDescent="0.15">
      <c r="A38" s="25"/>
      <c r="B38" s="27" t="s">
        <v>213</v>
      </c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"/>
    </row>
    <row r="39" spans="1:19" x14ac:dyDescent="0.15">
      <c r="A39" s="25"/>
      <c r="B39" s="2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19" x14ac:dyDescent="0.15">
      <c r="A40" s="2"/>
      <c r="B40" s="2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</row>
    <row r="41" spans="1:19" x14ac:dyDescent="0.15">
      <c r="A41" s="2"/>
      <c r="B41" s="2"/>
      <c r="C41" s="26"/>
      <c r="D41" s="26"/>
      <c r="E41" s="27"/>
      <c r="F41" s="27"/>
      <c r="G41" s="27"/>
      <c r="I41" s="27"/>
      <c r="J41" s="27"/>
      <c r="K41" s="27"/>
      <c r="L41" s="27"/>
      <c r="M41" s="27"/>
      <c r="N41" s="27"/>
      <c r="O41" s="27"/>
      <c r="P41" s="27"/>
      <c r="Q41" s="27"/>
      <c r="R41" s="27"/>
    </row>
    <row r="42" spans="1:19" x14ac:dyDescent="0.15">
      <c r="A42" s="2"/>
      <c r="B42" s="28"/>
      <c r="C42" s="2" t="s">
        <v>76</v>
      </c>
      <c r="D42" s="2"/>
      <c r="E42" s="2"/>
      <c r="F42" s="2" t="s">
        <v>77</v>
      </c>
      <c r="G42" s="2"/>
      <c r="J42" s="2" t="s">
        <v>78</v>
      </c>
      <c r="L42" s="2"/>
      <c r="N42" s="2"/>
      <c r="P42" s="2"/>
      <c r="R42" s="2"/>
    </row>
    <row r="43" spans="1:19" ht="22.5" customHeight="1" x14ac:dyDescent="0.15">
      <c r="A43" s="2"/>
      <c r="B43" s="26"/>
      <c r="C43" s="26"/>
      <c r="D43" s="26"/>
      <c r="E43" s="26"/>
      <c r="G43" s="26"/>
      <c r="J43" s="2"/>
      <c r="L43" s="2"/>
      <c r="N43" s="2"/>
      <c r="O43" s="2"/>
      <c r="P43" s="2"/>
      <c r="R43" s="2"/>
    </row>
    <row r="44" spans="1:19" x14ac:dyDescent="0.15">
      <c r="A44" s="2"/>
      <c r="B44" s="2"/>
      <c r="C44" s="2" t="s">
        <v>79</v>
      </c>
      <c r="D44" s="2"/>
      <c r="E44" s="2"/>
      <c r="F44" s="2" t="s">
        <v>80</v>
      </c>
      <c r="J44" s="2" t="s">
        <v>81</v>
      </c>
      <c r="L44" s="2"/>
      <c r="R44" s="2"/>
      <c r="S44" s="2"/>
    </row>
    <row r="45" spans="1:19" x14ac:dyDescent="0.15">
      <c r="A45" s="2"/>
      <c r="B45" s="2"/>
      <c r="C45" s="2"/>
      <c r="D45" s="2"/>
      <c r="E45" s="2"/>
      <c r="F45" s="2"/>
      <c r="J45" s="2"/>
      <c r="L45" s="2"/>
      <c r="R45" s="2"/>
      <c r="S45" s="2"/>
    </row>
    <row r="46" spans="1:19" x14ac:dyDescent="0.15">
      <c r="A46" s="2"/>
      <c r="B46" s="2"/>
      <c r="C46" s="2" t="s">
        <v>82</v>
      </c>
      <c r="D46" s="2"/>
      <c r="E46" s="2"/>
      <c r="F46" s="2" t="s">
        <v>83</v>
      </c>
      <c r="J46" s="2" t="s">
        <v>84</v>
      </c>
      <c r="L46" s="2"/>
      <c r="R46" s="2"/>
      <c r="S46" s="2"/>
    </row>
    <row r="47" spans="1:19" x14ac:dyDescent="0.15">
      <c r="A47" s="2"/>
      <c r="B47" s="2"/>
      <c r="C47" s="2" t="s">
        <v>85</v>
      </c>
      <c r="D47" s="2"/>
      <c r="E47" s="2"/>
      <c r="F47" s="2" t="s">
        <v>86</v>
      </c>
      <c r="J47" s="2" t="s">
        <v>87</v>
      </c>
      <c r="L47" s="2"/>
      <c r="R47" s="2"/>
      <c r="S47" s="2"/>
    </row>
    <row r="48" spans="1:19" x14ac:dyDescent="0.15">
      <c r="A48" s="2"/>
      <c r="B48" s="2"/>
      <c r="C48" s="2"/>
      <c r="D48" s="2"/>
      <c r="E48" s="2"/>
      <c r="F48" s="2"/>
      <c r="G48" s="2"/>
      <c r="K48" s="2"/>
      <c r="L48" s="2"/>
      <c r="M48" s="27"/>
      <c r="Q48" s="2"/>
      <c r="R48" s="2"/>
      <c r="S48" s="2"/>
    </row>
    <row r="49" spans="2:18" x14ac:dyDescent="0.15">
      <c r="B49" s="2"/>
      <c r="C49" s="2"/>
      <c r="D49" s="2"/>
      <c r="E49" s="2"/>
      <c r="F49" s="2"/>
      <c r="G49" s="2"/>
      <c r="H49" s="2"/>
      <c r="I49" s="2"/>
      <c r="J49" s="27"/>
      <c r="K49" s="2"/>
      <c r="L49" s="2"/>
      <c r="M49" s="2"/>
      <c r="N49" s="2"/>
      <c r="O49" s="2"/>
      <c r="P49" s="2"/>
      <c r="Q49" s="2"/>
    </row>
    <row r="50" spans="2:18" x14ac:dyDescent="0.15">
      <c r="B50" s="2"/>
      <c r="C50" s="2"/>
      <c r="D50" s="2"/>
      <c r="E50" s="2"/>
      <c r="F50" s="2"/>
      <c r="G50" s="2"/>
      <c r="H50" s="2"/>
      <c r="I50" s="2"/>
      <c r="J50" s="27"/>
      <c r="K50" s="2"/>
      <c r="L50" s="2"/>
      <c r="M50" s="2"/>
      <c r="N50" s="2"/>
      <c r="O50" s="2"/>
      <c r="P50" s="2"/>
      <c r="Q50" s="2"/>
    </row>
    <row r="51" spans="2:18" x14ac:dyDescent="0.15">
      <c r="B51" s="2"/>
      <c r="C51" s="2"/>
      <c r="D51" s="2"/>
      <c r="E51" s="2"/>
      <c r="F51" s="2"/>
      <c r="G51" s="2"/>
      <c r="H51" s="2"/>
      <c r="I51" s="2"/>
      <c r="J51" s="27"/>
      <c r="K51" s="2"/>
      <c r="L51" s="2"/>
      <c r="M51" s="2"/>
      <c r="N51" s="2"/>
      <c r="O51" s="2"/>
      <c r="P51" s="2"/>
      <c r="Q51" s="2"/>
      <c r="R51" s="2"/>
    </row>
    <row r="52" spans="2:18" x14ac:dyDescent="0.15">
      <c r="B52" s="2"/>
      <c r="C52" s="2"/>
      <c r="D52" s="2"/>
      <c r="E52" s="2"/>
      <c r="F52" s="2"/>
      <c r="G52" s="2"/>
      <c r="H52" s="2"/>
      <c r="I52" s="2"/>
      <c r="J52" s="27"/>
      <c r="K52" s="2"/>
      <c r="L52" s="2"/>
      <c r="M52" s="2"/>
      <c r="N52" s="2"/>
      <c r="O52" s="2"/>
      <c r="P52" s="2"/>
      <c r="Q52" s="2"/>
      <c r="R52" s="2"/>
    </row>
    <row r="53" spans="2:18" x14ac:dyDescent="0.15">
      <c r="B53" s="2"/>
      <c r="C53" s="2"/>
      <c r="D53" s="2"/>
      <c r="E53" s="2"/>
      <c r="F53" s="2"/>
      <c r="G53" s="2"/>
      <c r="H53" s="2"/>
      <c r="I53" s="2"/>
      <c r="J53" s="27"/>
      <c r="K53" s="2"/>
      <c r="L53" s="2"/>
      <c r="M53" s="2"/>
      <c r="N53" s="2"/>
      <c r="O53" s="2"/>
      <c r="P53" s="2"/>
      <c r="Q53" s="2"/>
      <c r="R53" s="2"/>
    </row>
    <row r="54" spans="2:18" x14ac:dyDescent="0.15">
      <c r="B54" s="2"/>
      <c r="C54" s="2"/>
      <c r="D54" s="2"/>
      <c r="E54" s="2"/>
      <c r="F54" s="2"/>
      <c r="G54" s="2"/>
      <c r="H54" s="2"/>
      <c r="I54" s="2"/>
      <c r="J54" s="27"/>
      <c r="K54" s="2"/>
      <c r="L54" s="2"/>
      <c r="M54" s="2"/>
      <c r="N54" s="2"/>
      <c r="O54" s="2"/>
      <c r="P54" s="2"/>
      <c r="Q54" s="2"/>
      <c r="R54" s="2"/>
    </row>
    <row r="55" spans="2:18" x14ac:dyDescent="0.15">
      <c r="B55" s="2"/>
      <c r="C55" s="2"/>
      <c r="D55" s="2"/>
      <c r="E55" s="2"/>
      <c r="F55" s="2"/>
      <c r="G55" s="2"/>
      <c r="H55" s="2"/>
      <c r="I55" s="2"/>
      <c r="J55" s="27"/>
      <c r="K55" s="2"/>
      <c r="L55" s="2"/>
      <c r="M55" s="2"/>
      <c r="N55" s="2"/>
      <c r="O55" s="2"/>
      <c r="P55" s="2"/>
      <c r="Q55" s="2"/>
    </row>
    <row r="56" spans="2:18" x14ac:dyDescent="0.15">
      <c r="B56" s="2"/>
      <c r="C56" s="2"/>
      <c r="D56" s="2"/>
      <c r="E56" s="2"/>
      <c r="F56" s="2"/>
      <c r="G56" s="2"/>
      <c r="H56" s="2"/>
      <c r="I56" s="2"/>
      <c r="J56" s="27"/>
      <c r="K56" s="2"/>
      <c r="L56" s="2"/>
      <c r="M56" s="2"/>
      <c r="N56" s="2"/>
      <c r="O56" s="2"/>
      <c r="P56" s="2"/>
      <c r="Q56" s="2"/>
    </row>
    <row r="57" spans="2:18" x14ac:dyDescent="0.15">
      <c r="B57" s="2"/>
      <c r="C57" s="2"/>
      <c r="D57" s="2"/>
      <c r="E57" s="2"/>
      <c r="F57" s="2"/>
      <c r="G57" s="2"/>
      <c r="H57" s="2"/>
      <c r="I57" s="2"/>
      <c r="J57" s="27"/>
      <c r="K57" s="2"/>
      <c r="L57" s="2"/>
      <c r="M57" s="2"/>
      <c r="N57" s="2"/>
      <c r="O57" s="2"/>
      <c r="P57" s="2"/>
      <c r="Q57" s="2"/>
    </row>
    <row r="58" spans="2:18" x14ac:dyDescent="0.15">
      <c r="B58" s="2"/>
      <c r="C58" s="2"/>
      <c r="D58" s="2"/>
      <c r="E58" s="2"/>
      <c r="F58" s="2"/>
      <c r="G58" s="2"/>
      <c r="H58" s="2"/>
      <c r="I58" s="2"/>
      <c r="J58" s="27"/>
      <c r="K58" s="2"/>
      <c r="L58" s="2"/>
      <c r="M58" s="2"/>
      <c r="N58" s="2"/>
      <c r="O58" s="2"/>
      <c r="P58" s="2"/>
      <c r="Q58" s="2"/>
    </row>
    <row r="59" spans="2:18" x14ac:dyDescent="0.15">
      <c r="B59" s="2"/>
      <c r="C59" s="2"/>
      <c r="D59" s="2"/>
      <c r="E59" s="2"/>
      <c r="F59" s="2"/>
      <c r="G59" s="2"/>
      <c r="H59" s="2"/>
      <c r="I59" s="2"/>
      <c r="J59" s="27"/>
      <c r="K59" s="2"/>
      <c r="L59" s="2"/>
      <c r="M59" s="2"/>
      <c r="N59" s="2"/>
      <c r="O59" s="2"/>
      <c r="P59" s="2"/>
      <c r="Q59" s="2"/>
    </row>
    <row r="60" spans="2:18" x14ac:dyDescent="0.15">
      <c r="B60" s="2"/>
      <c r="C60" s="2"/>
      <c r="D60" s="2"/>
      <c r="E60" s="2"/>
      <c r="F60" s="2"/>
      <c r="G60" s="2"/>
      <c r="H60" s="2"/>
      <c r="I60" s="2"/>
      <c r="J60" s="27"/>
      <c r="K60" s="2"/>
      <c r="L60" s="2"/>
      <c r="M60" s="2"/>
      <c r="N60" s="2"/>
      <c r="O60" s="2"/>
      <c r="P60" s="2"/>
      <c r="Q60" s="2"/>
    </row>
    <row r="61" spans="2:18" x14ac:dyDescent="0.15">
      <c r="B61" s="2"/>
      <c r="C61" s="2"/>
      <c r="D61" s="2"/>
      <c r="E61" s="2"/>
      <c r="F61" s="2"/>
      <c r="G61" s="2"/>
      <c r="H61" s="2"/>
      <c r="I61" s="2"/>
      <c r="J61" s="27"/>
      <c r="K61" s="2"/>
      <c r="L61" s="2"/>
      <c r="M61" s="2"/>
      <c r="N61" s="2"/>
      <c r="O61" s="2"/>
      <c r="P61" s="2"/>
      <c r="Q61" s="2"/>
    </row>
    <row r="62" spans="2:18" x14ac:dyDescent="0.15">
      <c r="B62" s="2"/>
      <c r="C62" s="2"/>
      <c r="D62" s="2"/>
      <c r="E62" s="2"/>
      <c r="F62" s="2"/>
      <c r="G62" s="2"/>
      <c r="H62" s="2"/>
      <c r="I62" s="2"/>
      <c r="J62" s="27"/>
      <c r="K62" s="2"/>
      <c r="L62" s="2"/>
      <c r="M62" s="2"/>
      <c r="N62" s="2"/>
      <c r="O62" s="2"/>
      <c r="P62" s="2"/>
      <c r="Q62" s="2"/>
    </row>
    <row r="63" spans="2:18" x14ac:dyDescent="0.15">
      <c r="B63" s="2"/>
      <c r="C63" s="2"/>
      <c r="D63" s="2"/>
      <c r="E63" s="2"/>
      <c r="F63" s="2"/>
      <c r="G63" s="2"/>
      <c r="H63" s="2"/>
      <c r="I63" s="2"/>
      <c r="J63" s="27"/>
      <c r="K63" s="2"/>
      <c r="L63" s="2"/>
      <c r="M63" s="2"/>
      <c r="N63" s="2"/>
      <c r="O63" s="2"/>
      <c r="P63" s="2"/>
      <c r="Q63" s="2"/>
    </row>
    <row r="64" spans="2:18" x14ac:dyDescent="0.15">
      <c r="B64" s="28"/>
      <c r="C64" s="29"/>
      <c r="D64" s="29"/>
      <c r="E64" s="2"/>
      <c r="F64" s="2"/>
      <c r="G64" s="2"/>
      <c r="H64" s="2"/>
      <c r="I64" s="2"/>
      <c r="J64" s="27"/>
      <c r="K64" s="2"/>
      <c r="L64" s="2"/>
      <c r="M64" s="2"/>
      <c r="N64" s="2"/>
      <c r="O64" s="2"/>
      <c r="P64" s="2"/>
      <c r="Q64" s="2"/>
    </row>
    <row r="65" spans="2:17" x14ac:dyDescent="0.15">
      <c r="B65" s="28"/>
      <c r="C65" s="29"/>
      <c r="D65" s="29"/>
      <c r="E65" s="2"/>
      <c r="F65" s="2"/>
      <c r="G65" s="2"/>
      <c r="H65" s="2"/>
      <c r="I65" s="2"/>
      <c r="J65" s="27"/>
      <c r="K65" s="2"/>
      <c r="L65" s="2"/>
      <c r="M65" s="2"/>
      <c r="N65" s="2"/>
      <c r="O65" s="2"/>
      <c r="P65" s="2"/>
      <c r="Q65" s="2"/>
    </row>
    <row r="66" spans="2:17" x14ac:dyDescent="0.15">
      <c r="B66" s="28"/>
      <c r="C66" s="29"/>
      <c r="D66" s="29"/>
      <c r="E66" s="2"/>
      <c r="F66" s="2"/>
      <c r="G66" s="2"/>
      <c r="H66" s="2"/>
      <c r="I66" s="2"/>
      <c r="J66" s="27"/>
      <c r="K66" s="2"/>
      <c r="L66" s="2"/>
      <c r="M66" s="2"/>
      <c r="N66" s="2"/>
      <c r="O66" s="2"/>
      <c r="P66" s="2"/>
      <c r="Q66" s="2"/>
    </row>
    <row r="67" spans="2:17" x14ac:dyDescent="0.15">
      <c r="B67" s="28"/>
      <c r="C67" s="29"/>
      <c r="D67" s="29"/>
      <c r="E67" s="2"/>
      <c r="F67" s="2"/>
      <c r="G67" s="2"/>
      <c r="H67" s="2"/>
      <c r="I67" s="2"/>
      <c r="J67" s="27"/>
      <c r="K67" s="2"/>
      <c r="L67" s="2"/>
      <c r="M67" s="2"/>
      <c r="N67" s="2"/>
      <c r="O67" s="2"/>
      <c r="P67" s="2"/>
      <c r="Q67" s="2"/>
    </row>
    <row r="68" spans="2:17" x14ac:dyDescent="0.15">
      <c r="B68" s="2"/>
      <c r="C68" s="2"/>
      <c r="D68" s="2"/>
      <c r="E68" s="2"/>
      <c r="F68" s="2"/>
      <c r="G68" s="2"/>
      <c r="H68" s="2"/>
      <c r="I68" s="2"/>
      <c r="J68" s="27"/>
      <c r="K68" s="2"/>
    </row>
    <row r="69" spans="2:17" x14ac:dyDescent="0.15">
      <c r="B69" s="2"/>
      <c r="C69" s="2"/>
      <c r="D69" s="2"/>
      <c r="E69" s="2"/>
      <c r="F69" s="2"/>
      <c r="G69" s="2"/>
      <c r="H69" s="2"/>
      <c r="I69" s="2"/>
      <c r="J69" s="27"/>
      <c r="K69" s="2"/>
    </row>
    <row r="70" spans="2:17" x14ac:dyDescent="0.15">
      <c r="B70" s="2"/>
      <c r="C70" s="2"/>
      <c r="D70" s="2"/>
      <c r="E70" s="2"/>
      <c r="F70" s="2"/>
      <c r="G70" s="2"/>
      <c r="H70" s="2"/>
      <c r="I70" s="2"/>
      <c r="J70" s="27"/>
      <c r="K70" s="2"/>
    </row>
    <row r="71" spans="2:17" x14ac:dyDescent="0.15">
      <c r="B71" s="2"/>
      <c r="C71" s="2"/>
      <c r="D71" s="2"/>
      <c r="E71" s="2"/>
      <c r="F71" s="2"/>
      <c r="G71" s="2"/>
      <c r="H71" s="2"/>
      <c r="I71" s="2"/>
      <c r="J71" s="27"/>
      <c r="K71" s="2"/>
    </row>
    <row r="72" spans="2:17" x14ac:dyDescent="0.15">
      <c r="B72" s="2"/>
      <c r="C72" s="2"/>
      <c r="D72" s="2"/>
      <c r="E72" s="2"/>
      <c r="F72" s="2"/>
      <c r="G72" s="2"/>
      <c r="H72" s="2"/>
      <c r="I72" s="2"/>
      <c r="J72" s="27"/>
      <c r="K72" s="2"/>
    </row>
    <row r="73" spans="2:17" x14ac:dyDescent="0.15">
      <c r="B73" s="2"/>
      <c r="C73" s="2"/>
      <c r="D73" s="2"/>
      <c r="E73" s="2"/>
      <c r="F73" s="2"/>
      <c r="G73" s="2"/>
      <c r="H73" s="2"/>
      <c r="I73" s="2"/>
      <c r="J73" s="27"/>
      <c r="K73" s="2"/>
    </row>
    <row r="74" spans="2:17" x14ac:dyDescent="0.15">
      <c r="B74" s="26"/>
      <c r="C74" s="26"/>
      <c r="D74" s="26"/>
      <c r="E74" s="2"/>
      <c r="F74" s="2"/>
      <c r="G74" s="27"/>
      <c r="H74" s="2"/>
      <c r="I74" s="27"/>
      <c r="J74" s="27"/>
      <c r="K74" s="2"/>
      <c r="L74" s="2"/>
      <c r="M74" s="2"/>
      <c r="N74" s="2"/>
      <c r="O74" s="2"/>
      <c r="P74" s="2"/>
      <c r="Q74" s="2"/>
    </row>
    <row r="75" spans="2:17" x14ac:dyDescent="0.1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2:17" x14ac:dyDescent="0.15">
      <c r="B76" s="28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x14ac:dyDescent="0.1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1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1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15">
      <c r="B80" s="2"/>
      <c r="C80" s="2"/>
      <c r="D80" s="2"/>
      <c r="E80" s="2"/>
      <c r="F80" s="2"/>
      <c r="G80" s="2"/>
      <c r="H80" s="30"/>
      <c r="I80" s="2"/>
      <c r="J80" s="2"/>
      <c r="K80" s="2"/>
      <c r="L80" s="2"/>
      <c r="M80" s="2"/>
      <c r="N80" s="2"/>
      <c r="O80" s="2"/>
      <c r="P80" s="2"/>
      <c r="Q80" s="2"/>
    </row>
    <row r="81" spans="2:18" x14ac:dyDescent="0.15">
      <c r="B81" s="2"/>
      <c r="C81" s="2"/>
      <c r="D81" s="2"/>
      <c r="E81" s="2"/>
      <c r="F81" s="2"/>
      <c r="G81" s="2"/>
      <c r="H81" s="30"/>
      <c r="I81" s="2"/>
      <c r="J81" s="2"/>
      <c r="K81" s="2"/>
      <c r="L81" s="2"/>
      <c r="M81" s="2"/>
      <c r="N81" s="2"/>
      <c r="O81" s="2"/>
      <c r="P81" s="2"/>
      <c r="Q81" s="2"/>
    </row>
    <row r="82" spans="2:18" x14ac:dyDescent="0.15">
      <c r="B82" s="2"/>
      <c r="C82" s="2"/>
      <c r="D82" s="2"/>
      <c r="E82" s="2"/>
      <c r="F82" s="2"/>
      <c r="G82" s="2"/>
      <c r="H82" s="30"/>
      <c r="I82" s="2"/>
      <c r="J82" s="2"/>
      <c r="K82" s="2"/>
      <c r="L82" s="2"/>
      <c r="M82" s="2"/>
      <c r="N82" s="2"/>
      <c r="O82" s="2"/>
      <c r="P82" s="2"/>
      <c r="Q82" s="2"/>
    </row>
    <row r="83" spans="2:18" x14ac:dyDescent="0.15">
      <c r="B83" s="2"/>
      <c r="C83" s="2"/>
      <c r="D83" s="2"/>
      <c r="E83" s="2"/>
      <c r="F83" s="2"/>
      <c r="G83" s="2"/>
      <c r="H83" s="30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x14ac:dyDescent="0.15">
      <c r="B84" s="2"/>
      <c r="C84" s="2"/>
      <c r="D84" s="2"/>
      <c r="E84" s="2"/>
      <c r="F84" s="2"/>
      <c r="G84" s="2"/>
      <c r="H84" s="30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x14ac:dyDescent="0.15">
      <c r="B85" s="2"/>
      <c r="C85" s="2"/>
      <c r="D85" s="2"/>
      <c r="E85" s="2"/>
      <c r="F85" s="2"/>
      <c r="G85" s="2"/>
      <c r="H85" s="30"/>
      <c r="I85" s="2"/>
      <c r="J85" s="2"/>
      <c r="K85" s="2"/>
      <c r="R85" s="2"/>
    </row>
    <row r="86" spans="2:18" x14ac:dyDescent="0.15">
      <c r="B86" s="2"/>
      <c r="C86" s="2"/>
      <c r="D86" s="2"/>
      <c r="E86" s="2"/>
      <c r="F86" s="2"/>
      <c r="G86" s="2"/>
      <c r="H86" s="30"/>
      <c r="I86" s="2"/>
      <c r="J86" s="2"/>
      <c r="K86" s="2"/>
      <c r="R86" s="2"/>
    </row>
    <row r="87" spans="2:18" x14ac:dyDescent="0.15">
      <c r="B87" s="2"/>
      <c r="C87" s="2"/>
      <c r="D87" s="2"/>
      <c r="E87" s="2"/>
      <c r="F87" s="2"/>
      <c r="G87" s="2"/>
      <c r="H87" s="30"/>
      <c r="I87" s="2"/>
      <c r="J87" s="2"/>
      <c r="K87" s="2"/>
    </row>
    <row r="88" spans="2:18" x14ac:dyDescent="0.15">
      <c r="B88" s="2"/>
      <c r="C88" s="2"/>
      <c r="D88" s="2"/>
      <c r="E88" s="2"/>
      <c r="F88" s="2"/>
      <c r="G88" s="2"/>
      <c r="H88" s="30"/>
      <c r="I88" s="2"/>
      <c r="J88" s="2"/>
      <c r="K88" s="26"/>
      <c r="L88" s="26"/>
      <c r="M88" s="26"/>
      <c r="N88" s="26"/>
      <c r="O88" s="26"/>
      <c r="P88" s="26"/>
      <c r="Q88" s="26"/>
      <c r="R88" s="26"/>
    </row>
    <row r="89" spans="2:18" x14ac:dyDescent="0.15">
      <c r="B89" s="2"/>
      <c r="C89" s="2"/>
      <c r="D89" s="2"/>
      <c r="E89" s="2"/>
      <c r="F89" s="2"/>
      <c r="G89" s="2"/>
      <c r="H89" s="30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x14ac:dyDescent="0.15">
      <c r="B90" s="26"/>
      <c r="C90" s="26"/>
      <c r="D90" s="26"/>
      <c r="E90" s="2"/>
      <c r="F90" s="2"/>
      <c r="G90" s="2"/>
      <c r="H90" s="30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x14ac:dyDescent="0.15">
      <c r="B91" s="2"/>
      <c r="C91" s="2"/>
      <c r="D91" s="2"/>
      <c r="E91" s="2"/>
      <c r="F91" s="2"/>
      <c r="G91" s="2"/>
      <c r="H91" s="30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x14ac:dyDescent="0.15">
      <c r="B92" s="2"/>
      <c r="C92" s="2"/>
      <c r="D92" s="2"/>
      <c r="E92" s="2"/>
      <c r="F92" s="2"/>
      <c r="G92" s="2"/>
      <c r="H92" s="30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x14ac:dyDescent="0.15">
      <c r="B93" s="2"/>
      <c r="C93" s="2"/>
      <c r="D93" s="2"/>
      <c r="E93" s="2"/>
      <c r="F93" s="2"/>
      <c r="G93" s="2"/>
      <c r="H93" s="30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x14ac:dyDescent="0.15">
      <c r="B94" s="2"/>
      <c r="C94" s="2"/>
      <c r="D94" s="2"/>
      <c r="E94" s="2"/>
      <c r="F94" s="2"/>
      <c r="G94" s="2"/>
      <c r="H94" s="30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x14ac:dyDescent="0.15">
      <c r="B95" s="2"/>
      <c r="C95" s="2"/>
      <c r="D95" s="2"/>
      <c r="E95" s="2"/>
      <c r="F95" s="2"/>
      <c r="G95" s="2"/>
      <c r="H95" s="30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x14ac:dyDescent="0.15">
      <c r="B96" s="2"/>
      <c r="C96" s="2"/>
      <c r="D96" s="2"/>
      <c r="E96" s="2"/>
      <c r="F96" s="2"/>
      <c r="G96" s="2"/>
      <c r="H96" s="30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9" x14ac:dyDescent="0.15">
      <c r="B97" s="2"/>
      <c r="C97" s="2"/>
      <c r="D97" s="2"/>
      <c r="E97" s="2"/>
      <c r="F97" s="2"/>
      <c r="G97" s="2"/>
      <c r="H97" s="30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9" x14ac:dyDescent="0.15">
      <c r="B98" s="2"/>
      <c r="C98" s="2"/>
      <c r="D98" s="2"/>
      <c r="E98" s="2"/>
      <c r="F98" s="2"/>
      <c r="G98" s="2"/>
      <c r="H98" s="30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9" x14ac:dyDescent="0.15">
      <c r="B99" s="2"/>
      <c r="C99" s="2"/>
      <c r="D99" s="2"/>
      <c r="E99" s="2"/>
      <c r="F99" s="2"/>
      <c r="G99" s="2"/>
      <c r="H99" s="30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9" x14ac:dyDescent="0.15">
      <c r="B100" s="2"/>
      <c r="C100" s="2"/>
      <c r="D100" s="2"/>
      <c r="E100" s="2"/>
      <c r="F100" s="2"/>
      <c r="G100" s="2"/>
      <c r="H100" s="30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9" x14ac:dyDescent="0.15">
      <c r="B101" s="2"/>
      <c r="C101" s="2"/>
      <c r="D101" s="2"/>
      <c r="E101" s="2"/>
      <c r="F101" s="2"/>
      <c r="G101" s="2"/>
      <c r="H101" s="30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9" x14ac:dyDescent="0.1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9" x14ac:dyDescent="0.1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9" x14ac:dyDescent="0.1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9" x14ac:dyDescent="0.1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31"/>
    </row>
    <row r="106" spans="2:19" x14ac:dyDescent="0.1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9" x14ac:dyDescent="0.1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9" x14ac:dyDescent="0.1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9" x14ac:dyDescent="0.1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9" x14ac:dyDescent="0.15">
      <c r="B110" s="2"/>
      <c r="C110" s="2"/>
      <c r="D110" s="2"/>
      <c r="E110" s="2"/>
      <c r="F110" s="2"/>
      <c r="G110" s="2"/>
      <c r="H110" s="2"/>
      <c r="I110" s="2"/>
      <c r="J110" s="2"/>
      <c r="K110" s="2"/>
      <c r="R110" s="2"/>
    </row>
    <row r="111" spans="2:19" x14ac:dyDescent="0.15">
      <c r="B111" s="2"/>
      <c r="C111" s="2"/>
      <c r="D111" s="2"/>
      <c r="E111" s="2"/>
      <c r="F111" s="2"/>
      <c r="G111" s="2"/>
      <c r="H111" s="2"/>
      <c r="I111" s="2"/>
      <c r="J111" s="2"/>
      <c r="K111" s="2"/>
      <c r="R111" s="2"/>
    </row>
    <row r="112" spans="2:19" x14ac:dyDescent="0.15">
      <c r="B112" s="2"/>
      <c r="C112" s="2"/>
      <c r="D112" s="2"/>
      <c r="E112" s="2"/>
      <c r="F112" s="2"/>
      <c r="G112" s="2"/>
      <c r="H112" s="2"/>
      <c r="I112" s="2"/>
      <c r="J112" s="2"/>
      <c r="K112" s="2"/>
      <c r="R112" s="2"/>
    </row>
    <row r="113" spans="1:20" x14ac:dyDescent="0.15"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20" x14ac:dyDescent="0.15"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20" x14ac:dyDescent="0.15"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20" x14ac:dyDescent="0.15"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20" x14ac:dyDescent="0.15"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20" x14ac:dyDescent="0.15">
      <c r="A118" s="31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20" x14ac:dyDescent="0.15"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20" x14ac:dyDescent="0.15"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20" s="31" customFormat="1" x14ac:dyDescent="0.1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15"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20" x14ac:dyDescent="0.15"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20" x14ac:dyDescent="0.15"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20" x14ac:dyDescent="0.15"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20" x14ac:dyDescent="0.15"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20" x14ac:dyDescent="0.15"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20" x14ac:dyDescent="0.15"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2:11" x14ac:dyDescent="0.15"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2:11" x14ac:dyDescent="0.15"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2:11" x14ac:dyDescent="0.15"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2:11" x14ac:dyDescent="0.15"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2:11" x14ac:dyDescent="0.15"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2:11" x14ac:dyDescent="0.15"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2:11" x14ac:dyDescent="0.15"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2:11" x14ac:dyDescent="0.15"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2:11" x14ac:dyDescent="0.15"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2:11" x14ac:dyDescent="0.15"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2:11" x14ac:dyDescent="0.15"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2:11" x14ac:dyDescent="0.15"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2:11" x14ac:dyDescent="0.15"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2:11" x14ac:dyDescent="0.15"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2:11" x14ac:dyDescent="0.15"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2:11" x14ac:dyDescent="0.15"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2:11" x14ac:dyDescent="0.15"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2:11" x14ac:dyDescent="0.15"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2:11" x14ac:dyDescent="0.15"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2:11" x14ac:dyDescent="0.15"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2:11" x14ac:dyDescent="0.15"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2:11" x14ac:dyDescent="0.15"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2:11" x14ac:dyDescent="0.15"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2:11" x14ac:dyDescent="0.15"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2:11" x14ac:dyDescent="0.15"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2:11" x14ac:dyDescent="0.15"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2:11" x14ac:dyDescent="0.15"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2:11" x14ac:dyDescent="0.15"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2:11" x14ac:dyDescent="0.15"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2:11" x14ac:dyDescent="0.15"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2:11" x14ac:dyDescent="0.15"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2:11" x14ac:dyDescent="0.15"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2:11" x14ac:dyDescent="0.15"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2:11" x14ac:dyDescent="0.15"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2:11" x14ac:dyDescent="0.15"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2:11" x14ac:dyDescent="0.15"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2:11" x14ac:dyDescent="0.15"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2:11" x14ac:dyDescent="0.15"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2:11" x14ac:dyDescent="0.15"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2:11" x14ac:dyDescent="0.15"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2:11" x14ac:dyDescent="0.15"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2:11" x14ac:dyDescent="0.15"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2:11" x14ac:dyDescent="0.15"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2:11" x14ac:dyDescent="0.15"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2:11" x14ac:dyDescent="0.15"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2:11" x14ac:dyDescent="0.15"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2:11" x14ac:dyDescent="0.15"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2:11" x14ac:dyDescent="0.15"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2:11" x14ac:dyDescent="0.15"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2:11" x14ac:dyDescent="0.15"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2:11" x14ac:dyDescent="0.15"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2:11" x14ac:dyDescent="0.15"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2:11" x14ac:dyDescent="0.15"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2:11" x14ac:dyDescent="0.15"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2:11" x14ac:dyDescent="0.15"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2:11" x14ac:dyDescent="0.15"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2:11" x14ac:dyDescent="0.15"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2:11" x14ac:dyDescent="0.15"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2:11" x14ac:dyDescent="0.15"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2:11" x14ac:dyDescent="0.15"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2:11" x14ac:dyDescent="0.15"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2:11" x14ac:dyDescent="0.15"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2:11" x14ac:dyDescent="0.15"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2:11" x14ac:dyDescent="0.15"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2:11" x14ac:dyDescent="0.15"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2:11" x14ac:dyDescent="0.15"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2:11" x14ac:dyDescent="0.15"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2:11" x14ac:dyDescent="0.15"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2:11" x14ac:dyDescent="0.15"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2:11" x14ac:dyDescent="0.15"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2:11" x14ac:dyDescent="0.15"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2:11" x14ac:dyDescent="0.15"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2:11" x14ac:dyDescent="0.15"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2:11" x14ac:dyDescent="0.15"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2:11" x14ac:dyDescent="0.15"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2:11" x14ac:dyDescent="0.15"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2:11" x14ac:dyDescent="0.15"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2:11" x14ac:dyDescent="0.15"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2:11" x14ac:dyDescent="0.15"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2:11" x14ac:dyDescent="0.15"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2:11" x14ac:dyDescent="0.15"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2:11" x14ac:dyDescent="0.15"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2:11" x14ac:dyDescent="0.15"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2:11" x14ac:dyDescent="0.15"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2:11" x14ac:dyDescent="0.15"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2:11" x14ac:dyDescent="0.15"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2:11" x14ac:dyDescent="0.15"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2:11" x14ac:dyDescent="0.15"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2:11" x14ac:dyDescent="0.15"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2:11" x14ac:dyDescent="0.15"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2:11" x14ac:dyDescent="0.15"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2:11" x14ac:dyDescent="0.15"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2:11" x14ac:dyDescent="0.15"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2:11" x14ac:dyDescent="0.15"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2:11" x14ac:dyDescent="0.15"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2:11" x14ac:dyDescent="0.15"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2:11" x14ac:dyDescent="0.15"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2:11" x14ac:dyDescent="0.15"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2:11" x14ac:dyDescent="0.15"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2:11" x14ac:dyDescent="0.15"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2:11" x14ac:dyDescent="0.15"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2:11" x14ac:dyDescent="0.15"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2:11" x14ac:dyDescent="0.15"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2:11" x14ac:dyDescent="0.15"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2:11" x14ac:dyDescent="0.15"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2:11" x14ac:dyDescent="0.15"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2:11" x14ac:dyDescent="0.15"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2:11" x14ac:dyDescent="0.15"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2:11" x14ac:dyDescent="0.15"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2:11" x14ac:dyDescent="0.15"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2:11" x14ac:dyDescent="0.15"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2:11" x14ac:dyDescent="0.15"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2:11" x14ac:dyDescent="0.15"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2:11" x14ac:dyDescent="0.15"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2:11" x14ac:dyDescent="0.15"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2:11" x14ac:dyDescent="0.15"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2:11" x14ac:dyDescent="0.15"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2:11" x14ac:dyDescent="0.15"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2:11" x14ac:dyDescent="0.15"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2:11" x14ac:dyDescent="0.15"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2:11" x14ac:dyDescent="0.15"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2:11" x14ac:dyDescent="0.15"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2:11" x14ac:dyDescent="0.15"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2:11" x14ac:dyDescent="0.15"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2:11" x14ac:dyDescent="0.15">
      <c r="B253" s="2"/>
      <c r="C253" s="2"/>
      <c r="D253" s="2"/>
      <c r="E253" s="2"/>
      <c r="F253" s="2"/>
      <c r="G253" s="2"/>
      <c r="H253" s="2"/>
      <c r="I253" s="2"/>
      <c r="J253" s="2"/>
      <c r="K253" s="2"/>
    </row>
  </sheetData>
  <mergeCells count="1">
    <mergeCell ref="C2:L2"/>
  </mergeCells>
  <printOptions horizontalCentered="1"/>
  <pageMargins left="0" right="7.874015748031496E-2" top="0.78740157480314965" bottom="0.19685039370078741" header="0.55118110236220474" footer="0"/>
  <pageSetup paperSize="5" scale="80" orientation="landscape" r:id="rId1"/>
  <headerFooter differentOddEven="1">
    <oddFooter>&amp;R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12</vt:i4>
      </vt:variant>
    </vt:vector>
  </HeadingPairs>
  <TitlesOfParts>
    <vt:vector size="40" baseType="lpstr">
      <vt:lpstr>Ene 1</vt:lpstr>
      <vt:lpstr>Ene 2</vt:lpstr>
      <vt:lpstr>Feb 1</vt:lpstr>
      <vt:lpstr>Feb 2</vt:lpstr>
      <vt:lpstr>Mar 1</vt:lpstr>
      <vt:lpstr>Aguinaldo 1</vt:lpstr>
      <vt:lpstr>Mar 2</vt:lpstr>
      <vt:lpstr>Abr 1</vt:lpstr>
      <vt:lpstr>Abr 2</vt:lpstr>
      <vt:lpstr>May 1</vt:lpstr>
      <vt:lpstr>May 2</vt:lpstr>
      <vt:lpstr>Jun 1</vt:lpstr>
      <vt:lpstr>Jun 2</vt:lpstr>
      <vt:lpstr>Jul 1</vt:lpstr>
      <vt:lpstr>Jul 2</vt:lpstr>
      <vt:lpstr>Prima vacac</vt:lpstr>
      <vt:lpstr>Ago 1</vt:lpstr>
      <vt:lpstr>Ago 2</vt:lpstr>
      <vt:lpstr>Sep 1</vt:lpstr>
      <vt:lpstr>Sep 2 y Estímulo</vt:lpstr>
      <vt:lpstr>Oct 1</vt:lpstr>
      <vt:lpstr>Oct 2</vt:lpstr>
      <vt:lpstr>Nov 1 y Aguinaldo 2</vt:lpstr>
      <vt:lpstr>Nov 2</vt:lpstr>
      <vt:lpstr>Dic 1</vt:lpstr>
      <vt:lpstr>Aguinaldo 3</vt:lpstr>
      <vt:lpstr>Dic 2</vt:lpstr>
      <vt:lpstr>Prima vacac. Carlos Garibaldi</vt:lpstr>
      <vt:lpstr>'Ago 1'!Área_de_impresión</vt:lpstr>
      <vt:lpstr>'Ago 2'!Área_de_impresión</vt:lpstr>
      <vt:lpstr>'Aguinaldo 3'!Área_de_impresión</vt:lpstr>
      <vt:lpstr>'Dic 1'!Área_de_impresión</vt:lpstr>
      <vt:lpstr>'Dic 2'!Área_de_impresión</vt:lpstr>
      <vt:lpstr>'Nov 1 y Aguinaldo 2'!Área_de_impresión</vt:lpstr>
      <vt:lpstr>'Nov 2'!Área_de_impresión</vt:lpstr>
      <vt:lpstr>'Oct 1'!Área_de_impresión</vt:lpstr>
      <vt:lpstr>'Oct 2'!Área_de_impresión</vt:lpstr>
      <vt:lpstr>'Prima vacac. Carlos Garibaldi'!Área_de_impresión</vt:lpstr>
      <vt:lpstr>'Sep 1'!Área_de_impresión</vt:lpstr>
      <vt:lpstr>'Sep 2 y Estímulo'!Área_de_impresión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cgaribaldi</dc:creator>
  <cp:lastModifiedBy>rtorres</cp:lastModifiedBy>
  <dcterms:created xsi:type="dcterms:W3CDTF">2014-06-18T18:33:29Z</dcterms:created>
  <dcterms:modified xsi:type="dcterms:W3CDTF">2014-09-22T16:25:57Z</dcterms:modified>
</cp:coreProperties>
</file>