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25" windowWidth="15195" windowHeight="7665" tabRatio="807" activeTab="10"/>
  </bookViews>
  <sheets>
    <sheet name="REGIDORES" sheetId="1" r:id="rId1"/>
    <sheet name="PRESIDENCIA" sheetId="2" r:id="rId2"/>
    <sheet name="DELEGACIONES" sheetId="3" r:id="rId3"/>
    <sheet name="HACIENDA" sheetId="4" r:id="rId4"/>
    <sheet name="ARCH. Y  PROMOCION ECO" sheetId="5" r:id="rId5"/>
    <sheet name="PLANEACION" sheetId="6" r:id="rId6"/>
    <sheet name="OBRAS " sheetId="7" r:id="rId7"/>
    <sheet name="PARQUES" sheetId="8" r:id="rId8"/>
    <sheet name="SER. MEDICO" sheetId="9" r:id="rId9"/>
    <sheet name="SEGURIDAD" sheetId="10" r:id="rId10"/>
    <sheet name="EVENTUALES" sheetId="11" r:id="rId11"/>
    <sheet name="JUBILADOS" sheetId="12" r:id="rId12"/>
  </sheets>
  <externalReferences>
    <externalReference r:id="rId15"/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<sst xmlns="http://schemas.openxmlformats.org/spreadsheetml/2006/main" count="2110" uniqueCount="528">
  <si>
    <t>SALARIO</t>
  </si>
  <si>
    <t>PERCEPCIONES</t>
  </si>
  <si>
    <t>TOTAL</t>
  </si>
  <si>
    <t>FIRMA</t>
  </si>
  <si>
    <t>IMPORTE</t>
  </si>
  <si>
    <t>SUB-TOTAL</t>
  </si>
  <si>
    <t>SUB CUENTA</t>
  </si>
  <si>
    <t>NOMBRE DEL
EMPLEADO</t>
  </si>
  <si>
    <t>CARGO</t>
  </si>
  <si>
    <t>DIAS</t>
  </si>
  <si>
    <t>ISR</t>
  </si>
  <si>
    <t>NUMERO</t>
  </si>
  <si>
    <t>DEDUCCIONES</t>
  </si>
  <si>
    <t>DIAS EXTRAS</t>
  </si>
  <si>
    <t>PRESIDENTE MUNICIPAL</t>
  </si>
  <si>
    <t>ENCARGADO DE LA HACIENDA MUNICIPAL</t>
  </si>
  <si>
    <t>______________________________________</t>
  </si>
  <si>
    <t>C. J. JESUS FRANCO SALCEDO</t>
  </si>
  <si>
    <t>CHOFER</t>
  </si>
  <si>
    <t>MENSAJERA</t>
  </si>
  <si>
    <t>BERTHA HERNANDEZ CASTELLANOS</t>
  </si>
  <si>
    <t>OCULTA</t>
  </si>
  <si>
    <t xml:space="preserve">NOMBRE DEL </t>
  </si>
  <si>
    <t>DÍAS</t>
  </si>
  <si>
    <t>EMPLEADO</t>
  </si>
  <si>
    <t>VAC.</t>
  </si>
  <si>
    <t>P.V.</t>
  </si>
  <si>
    <t>SUB/EMP.</t>
  </si>
  <si>
    <t>I.S.P.T.</t>
  </si>
  <si>
    <t>PRESIDENCIA</t>
  </si>
  <si>
    <t>SECRETARIO
DE AYUNTAMIENTO</t>
  </si>
  <si>
    <t>SECRETARIA</t>
  </si>
  <si>
    <t>___________________________________________</t>
  </si>
  <si>
    <t>__________________________________________</t>
  </si>
  <si>
    <t>SINDICO</t>
  </si>
  <si>
    <t>SINDICATURA</t>
  </si>
  <si>
    <t>OFICIALIA MAYOR</t>
  </si>
  <si>
    <t>AUXILIAR</t>
  </si>
  <si>
    <t>JURIDICO</t>
  </si>
  <si>
    <t>REGISTRO CIVIL</t>
  </si>
  <si>
    <t>OFICIAL DE 
REGISTRO CIVIL</t>
  </si>
  <si>
    <t>CASA DE CULTURA</t>
  </si>
  <si>
    <t>DIRECTOR</t>
  </si>
  <si>
    <t>FRANCISCO SEGURA MONTES</t>
  </si>
  <si>
    <t>MA. DEL CARMEN GUTIERREZ ROBLEDO</t>
  </si>
  <si>
    <t>MARIANA GODINEZ LOPEZ</t>
  </si>
  <si>
    <t>INS. COMPUTO BIBLIOTECA
ZAPOTLAN</t>
  </si>
  <si>
    <t>MANTENIMIENTO DE  VEHICULOS MUNICIPALES</t>
  </si>
  <si>
    <t>AYUDANTE</t>
  </si>
  <si>
    <t>PARTICIPACION CIUDADANA</t>
  </si>
  <si>
    <t>ANA LUISA RANGEL VAZQUEZ</t>
  </si>
  <si>
    <t>LETICIA FLORES SALCEDO</t>
  </si>
  <si>
    <t xml:space="preserve">FRANCISCO OROZCO JIMENEZ </t>
  </si>
  <si>
    <t xml:space="preserve">JARDINERO </t>
  </si>
  <si>
    <t>JOSE ROSARIO LOPEZ PEREZ</t>
  </si>
  <si>
    <t xml:space="preserve">ALBAÑIL DEG. </t>
  </si>
  <si>
    <t>MANUEL GALBAN  MALDONADO</t>
  </si>
  <si>
    <t>PINTOR Y AUX. ALBAÑIL</t>
  </si>
  <si>
    <t>ROSA ELENA MALDONADO CAMARENA</t>
  </si>
  <si>
    <t>ENC. COM. BIBLIOTECA</t>
  </si>
  <si>
    <t>MARIA REYNOSO GARCIA</t>
  </si>
  <si>
    <t>INT. AUD. TECUALTITAN</t>
  </si>
  <si>
    <t>ENCARGADO PLATANAR</t>
  </si>
  <si>
    <t>JAR.  PLAZA. PLATANAR</t>
  </si>
  <si>
    <t>DELEGACION TECUALTITAN</t>
  </si>
  <si>
    <t>SUB
CUENTA</t>
  </si>
  <si>
    <t>AGENCIAS MUNICIPALES ( AGENTES )</t>
  </si>
  <si>
    <t>AGENCIAS  ( CEMENTERIOS )</t>
  </si>
  <si>
    <t>SANTIAGO ROBLEDO GUTIERREZ</t>
  </si>
  <si>
    <t>ENCARGADO AHUATLAN</t>
  </si>
  <si>
    <t>ROSAURA RIVERA NAPOLES</t>
  </si>
  <si>
    <t>ENC    ATZCATLAN</t>
  </si>
  <si>
    <t>ENCARGADO OTATLAN</t>
  </si>
  <si>
    <t>MARIA SANTOS GARCIA</t>
  </si>
  <si>
    <t>ENC. SANTIAGO TOT</t>
  </si>
  <si>
    <t>AGENCIAS ( JARDINEROS )</t>
  </si>
  <si>
    <t>ISIDRA GONZALEZ LLAMAS</t>
  </si>
  <si>
    <t>JARDINERO PLAZA CHILA</t>
  </si>
  <si>
    <t>MARIA DEL CARMEN PEREZ SEGURA</t>
  </si>
  <si>
    <t>JARD. DEL PARQUE DE  CHILA</t>
  </si>
  <si>
    <t>JARDINERO PZA. OTATLAN</t>
  </si>
  <si>
    <t>JUAN GAYTAN RODRIGUEZ</t>
  </si>
  <si>
    <t>JARDINERO PZA. ATZCATLAN</t>
  </si>
  <si>
    <t>JAVIER PIMENTEL PONCE</t>
  </si>
  <si>
    <t>JARDINERO SANTIAGO</t>
  </si>
  <si>
    <t>JARDINERO PLAZA CERRITOS</t>
  </si>
  <si>
    <t>JESUS GEORGE PLASCENCIA</t>
  </si>
  <si>
    <t>JARD. PLAZA LA COLONIA</t>
  </si>
  <si>
    <t>JAR. PLAZA RANCHO NUEVO</t>
  </si>
  <si>
    <t>ROBERTO YAÑEZ PEREZ</t>
  </si>
  <si>
    <t>JARD. PLAZA DE LA NORIA</t>
  </si>
  <si>
    <t>MARIA REYES GODINEZ SOTO</t>
  </si>
  <si>
    <t>JARD. PLAZA  * LA VIBORA</t>
  </si>
  <si>
    <t>SUSANO MONTAÑO QUIJANO</t>
  </si>
  <si>
    <t>JARD. PLAZA LA CONSTANCIA</t>
  </si>
  <si>
    <t>IGNACIO FONSECA GUTIERREZ</t>
  </si>
  <si>
    <t>JAR. AUX. ZAPOTLAN</t>
  </si>
  <si>
    <t>IGNACIO ZUÑIGA FLORES</t>
  </si>
  <si>
    <t>JARD. PLAZA PROVIDENCIA</t>
  </si>
  <si>
    <t>JARD. PARQUE AHUATLAN</t>
  </si>
  <si>
    <t>CARLA PATRICIA SANCHEZ CRUZ</t>
  </si>
  <si>
    <t>JARD. PLAZA EL MIRADOR</t>
  </si>
  <si>
    <t>JESUS GOMEZ GARCIA</t>
  </si>
  <si>
    <t>JARD. PLAZA AHUATLAN</t>
  </si>
  <si>
    <t>LOCADIO GUTIERREZ CURIEL</t>
  </si>
  <si>
    <t>JARD. UNIDAD DEP. ZAPOTLAN</t>
  </si>
  <si>
    <t>CRISOFORO J. CASILLAS GARCIA</t>
  </si>
  <si>
    <t>ENC. CAM.DEPORTIVO ZAPOTLAN</t>
  </si>
  <si>
    <t>JUAN ZARAGOZA LOPEZ</t>
  </si>
  <si>
    <t>JAR. PLAZA PROVIDENCIA</t>
  </si>
  <si>
    <t>AGENCIAS ( AUX. DE INTENDENCIA Y BARRENDEROS )</t>
  </si>
  <si>
    <t>BARRENDERA
PLAZA OTATLAN</t>
  </si>
  <si>
    <t>INTENDENTE, CASA
SALUD EL UVALANO</t>
  </si>
  <si>
    <t>HACIENDA MUNICIPAL</t>
  </si>
  <si>
    <t>EVA ALEJANDRA BECERRA CARRANZA</t>
  </si>
  <si>
    <t>LUZ MARIA URIBE GUTIERREZ</t>
  </si>
  <si>
    <t>ENCARGADO DE 
PADRON Y LICENCIAS</t>
  </si>
  <si>
    <t>MONICA CASTELLANOS SEGURA</t>
  </si>
  <si>
    <t>IMPUESTO PREDIAL Y CATASTRO</t>
  </si>
  <si>
    <t>OBRAS PUBLICAS</t>
  </si>
  <si>
    <t>PEDRO OMAR FRANCO RODRIGUEZ</t>
  </si>
  <si>
    <t>ING. OBRAS PUBLICAS</t>
  </si>
  <si>
    <t>JOSE  MUÑOZ GONZALEZ</t>
  </si>
  <si>
    <t>AUX. TECNICO</t>
  </si>
  <si>
    <t>JUAN PABLO FONSECA PADILLA</t>
  </si>
  <si>
    <t>RUBEN MACIAS MENDOZA</t>
  </si>
  <si>
    <t>RICARDO SOTO LOPEZ</t>
  </si>
  <si>
    <t>GERARDO GUTIERREZ JAUREGUI</t>
  </si>
  <si>
    <t>MARTIN MUÑOZ GONZALEZ</t>
  </si>
  <si>
    <t>RASTRO MUNICIPAL</t>
  </si>
  <si>
    <t>JOSE GARIBAY MONTES</t>
  </si>
  <si>
    <t>AUX. PARQUES Y JARDINES</t>
  </si>
  <si>
    <t>JAVIER GUERRA HERNANDEZ</t>
  </si>
  <si>
    <t>CHOFER CAMION VOLTEO</t>
  </si>
  <si>
    <t>CHOFER CAMION</t>
  </si>
  <si>
    <t>CENOVIO BECERRA PADILLA</t>
  </si>
  <si>
    <t>J. JESUS FONSECA ROSAS</t>
  </si>
  <si>
    <t>RAMON ALVAREZ DIAZ</t>
  </si>
  <si>
    <t>OP. RETROEXCAVADORA</t>
  </si>
  <si>
    <t>J. GUADALUPE DE ANDA NUÑO</t>
  </si>
  <si>
    <t>INT. PZA. ZAPOTLAN</t>
  </si>
  <si>
    <t>JUAN CARLOS FLORES CURIEL</t>
  </si>
  <si>
    <t>BARRENDERO ASEO PUB.</t>
  </si>
  <si>
    <t>FELICITAS GUZMAN ALCARAZ</t>
  </si>
  <si>
    <t>ENC. BAÑOS BUBLICOS</t>
  </si>
  <si>
    <t>JOSE GUADALUPE ROSALES ZARAGOZA</t>
  </si>
  <si>
    <t>JARD. PQUE. ZAPOTLAN</t>
  </si>
  <si>
    <t>RAMON AMEZCUA RAMIREZ</t>
  </si>
  <si>
    <t>JUAN CARLOS NAPOLES GARCIA</t>
  </si>
  <si>
    <t>AUX. DE ASEO PUBLICO</t>
  </si>
  <si>
    <t>ALUMBRADO PUBLICO</t>
  </si>
  <si>
    <t>RAMON RAMIREZ GARCIA</t>
  </si>
  <si>
    <t>ENCARGADO</t>
  </si>
  <si>
    <t>AGUA, DRENAJE Y ALCANTARILLADO</t>
  </si>
  <si>
    <t>J. JESUS FLORES CORTES</t>
  </si>
  <si>
    <t>DANIEL MONTES BECERRA</t>
  </si>
  <si>
    <t>FONTANERO</t>
  </si>
  <si>
    <t>FELIPE MALDONADO JAUREGUI</t>
  </si>
  <si>
    <t>DEPORTES</t>
  </si>
  <si>
    <t>LAURA BELEN LLAMAS DIAZ</t>
  </si>
  <si>
    <t>DESARROLLO RURAL Y FOMENTO AGROPECUARIO</t>
  </si>
  <si>
    <t>SERVICIO MEDICO MUNICIPAL</t>
  </si>
  <si>
    <t>ROSA SALCEDO LOPEZ</t>
  </si>
  <si>
    <t>ENFERMERA</t>
  </si>
  <si>
    <t>SEGURIDAD  ( DIRECCION )</t>
  </si>
  <si>
    <t>CLEOTILDE SALCEDO AGUILAR</t>
  </si>
  <si>
    <t>SEGURIDAD  ( POLICIAS )</t>
  </si>
  <si>
    <t>POLICIA</t>
  </si>
  <si>
    <t>CABINERO</t>
  </si>
  <si>
    <t>FELIX YAÑEZ GONZALEZ</t>
  </si>
  <si>
    <t>PARAMEDICO</t>
  </si>
  <si>
    <t>CARLOS NAPOLES MENDOZA</t>
  </si>
  <si>
    <t>VELADOR</t>
  </si>
  <si>
    <t>MARCO ANTONIO CONTRERAS CASTRO</t>
  </si>
  <si>
    <t>JORGE LUIS GUTIERREZ VELAZQUEZ</t>
  </si>
  <si>
    <t>ENC. TANQUE</t>
  </si>
  <si>
    <t>OTROS</t>
  </si>
  <si>
    <t>OTRAS</t>
  </si>
  <si>
    <t>EDUARDO CASTAÑEDA MANZANO</t>
  </si>
  <si>
    <t>JUAN MANUEL RAMIREZ HERNANDEZ</t>
  </si>
  <si>
    <t>LAURA OCEGUEDA CAMPOS</t>
  </si>
  <si>
    <t>ENC. DE COMUSIDA</t>
  </si>
  <si>
    <t>ELISEO DIAZ HERNANDEZ</t>
  </si>
  <si>
    <t>POR CONTRATO</t>
  </si>
  <si>
    <t>ENC. CEMENTERIO
TECUALTITAN</t>
  </si>
  <si>
    <t>JUAN MANUEL ZARAGOZA MALDONADO</t>
  </si>
  <si>
    <t>AYU. DE ASEO</t>
  </si>
  <si>
    <t>INSTRUCTOR DEL RASTRO 
MUNICIPAL</t>
  </si>
  <si>
    <t>ENCARGADO DE HACIENDA
MUNICIPAL</t>
  </si>
  <si>
    <t>AGUIN.</t>
  </si>
  <si>
    <t>_____________________________________________</t>
  </si>
  <si>
    <t>HORAS 
EXTRAS</t>
  </si>
  <si>
    <t>AUX. EN HACIENDA
MUNICIPAL</t>
  </si>
  <si>
    <t>AUX. DEL DEPARTAMENTO
PROMOCION ECONOMICA</t>
  </si>
  <si>
    <t>ROSALBA CASTELLANOS FLORES</t>
  </si>
  <si>
    <t>AUXILIAR DE 
BIBLIOTECA EN
ZAPOTLAN</t>
  </si>
  <si>
    <t>ARCHIVO</t>
  </si>
  <si>
    <t>PRIMITIVO  CHAVEZ  GUTIERREZ</t>
  </si>
  <si>
    <t>SECRETARIO DEL 
ARCHIVO</t>
  </si>
  <si>
    <t>ANA BERTHA VELAZQUEZ GUTIERREZ</t>
  </si>
  <si>
    <t>SANDRA DOLORES ALVAREZ PADILLA</t>
  </si>
  <si>
    <t>ELVIA DELGADILLO CARBAJAL</t>
  </si>
  <si>
    <t>JUBILADO</t>
  </si>
  <si>
    <t>OTROS    SUBSIDIOS</t>
  </si>
  <si>
    <t>SECRETARIA    GENERAL</t>
  </si>
  <si>
    <t>AUX. TECNICO EQ. 
COMPUTO</t>
  </si>
  <si>
    <t>REGIDOR</t>
  </si>
  <si>
    <t>REGIDORA</t>
  </si>
  <si>
    <t>ENC. DE LA
ALAMEDA EN  CHILA</t>
  </si>
  <si>
    <t>MARIA JOSEFINA OCHOA FLORES</t>
  </si>
  <si>
    <t>VICTORIA SALCEDO MONTES</t>
  </si>
  <si>
    <t>AUXILIAR   DE  
PRESIDENCIA</t>
  </si>
  <si>
    <t>JEFATURA  DE  
PROMOCION  ECONOMICA</t>
  </si>
  <si>
    <t>PROMOCION     ECONOMICA</t>
  </si>
  <si>
    <t>GUILLERMINA  FLORES  ZUÑIGA</t>
  </si>
  <si>
    <t>CUENTA</t>
  </si>
  <si>
    <t>CHOFER DE 
CAMION  ESCOLAR</t>
  </si>
  <si>
    <t>INTENDENTE
 PRESIDENCIA</t>
  </si>
  <si>
    <t>BIBLIOTECARIA,
 AHUATLAN</t>
  </si>
  <si>
    <t>MAESTRA
 BAILE POLINESIO</t>
  </si>
  <si>
    <t>AUX. CULTURA, 
T/ VESPERTINO</t>
  </si>
  <si>
    <t>JEFE   MANTENIMIENTO
VEHICULAR</t>
  </si>
  <si>
    <t>EDUARDO SERMEÑO SANCHEZ</t>
  </si>
  <si>
    <t>ENCARGADO
RASTRO   MUNICIPAL</t>
  </si>
  <si>
    <t>JEFE    DE 
FOMENTO AGROPECUARIO</t>
  </si>
  <si>
    <t>JEFE    DE  
PARTICIPACION SOCIAL</t>
  </si>
  <si>
    <t>MARIA GUADALUPE RAMIREZ PEREZ</t>
  </si>
  <si>
    <t>INTENDENTE</t>
  </si>
  <si>
    <t>MARTINIANO HIDALGO REYES</t>
  </si>
  <si>
    <t>ASEO   PUBLICO</t>
  </si>
  <si>
    <t xml:space="preserve"> PARQUES Y JARDINES</t>
  </si>
  <si>
    <t>CAJERA DE AGUA POTABLE
SANTIAGO TOTOLIMIXPAN</t>
  </si>
  <si>
    <t>GILBERTO PEREZ SEGURA</t>
  </si>
  <si>
    <t>SARGENTO</t>
  </si>
  <si>
    <t>ESTEBAN AVIÑA AVALOS</t>
  </si>
  <si>
    <t>DANIEL HERNANDEZ OROZCO</t>
  </si>
  <si>
    <t>SIXTA RAMIREZ FLORES</t>
  </si>
  <si>
    <t>ENC. BOMBAS
 AGUA POTABLE</t>
  </si>
  <si>
    <t>BOMBERO DE
 MESA AMULA</t>
  </si>
  <si>
    <t>JEFE DPTO
 AGUA POTABLE</t>
  </si>
  <si>
    <t>JULIO CESAR MONTES GUTIERREZ</t>
  </si>
  <si>
    <t>JUAN GONZALEZ MUNGUIA</t>
  </si>
  <si>
    <t>CARLOS  ERNESTO  PADILLA  SALCEDO</t>
  </si>
  <si>
    <t>ALBAÑIL</t>
  </si>
  <si>
    <t xml:space="preserve"> </t>
  </si>
  <si>
    <t>BOMBERO DE
 EL PLATANAR</t>
  </si>
  <si>
    <t>MANUEL ZERMEÑO SANCHEZ</t>
  </si>
  <si>
    <t>SERGIO GONZALEZ ZERMEÑO</t>
  </si>
  <si>
    <t>PEON ALBAÑIL</t>
  </si>
  <si>
    <t>JUAN MANUEL PADILLA MORENO</t>
  </si>
  <si>
    <t>SALVADOR RAMIREZ TORRES</t>
  </si>
  <si>
    <t>SALVADOR FLORES ALVAREZ</t>
  </si>
  <si>
    <t>JARDINERO EN LA PLAZA
DEL RINCON DE CHILA</t>
  </si>
  <si>
    <t>JOSE LUIS GONZALEZ GODINEZ</t>
  </si>
  <si>
    <t>IRMA YOLANDA CRUZ SANCHEZ</t>
  </si>
  <si>
    <t>JARDINERO PLAZA
EL SAUZ</t>
  </si>
  <si>
    <t>AUXILIAR DE 
OFICIALIA MAYOR</t>
  </si>
  <si>
    <t>RAFAEL RENTERIA GONZALEZ</t>
  </si>
  <si>
    <t>EDUARDO IÑIGUEZ DIAZ</t>
  </si>
  <si>
    <t>AUXILIAR TECNICO
DEP. DESARROLLO RURAL</t>
  </si>
  <si>
    <t>LIC. FRANCISCO JAVIER SANCHEZ MARTINEZ</t>
  </si>
  <si>
    <t>PRESIDENTE
 MUNICIPAL</t>
  </si>
  <si>
    <t xml:space="preserve">                                           _________________________________________________</t>
  </si>
  <si>
    <t>____________________________________________________</t>
  </si>
  <si>
    <t>______________________________________________</t>
  </si>
  <si>
    <t>_________________________________________________</t>
  </si>
  <si>
    <t>___________________________________________________</t>
  </si>
  <si>
    <t>__________________________________</t>
  </si>
  <si>
    <t>NOMBRE DEL 
EMPLEADO</t>
  </si>
  <si>
    <t>ALBERTO CORONA  FIGUEROA</t>
  </si>
  <si>
    <t>ENC.  DEL PERSONAL
EN OBRAS PUBLICAS</t>
  </si>
  <si>
    <t>DIRECTOR 
DEPORTES MUNICIPAL</t>
  </si>
  <si>
    <t>PROMOTOR DE DEPORTES</t>
  </si>
  <si>
    <t>DIR. DE CASA DE LA 
CULTURA</t>
  </si>
  <si>
    <t>SUB DIRECTOR
OBRAS PUBLICAS</t>
  </si>
  <si>
    <t>MANUEL FLORES MUÑIZ</t>
  </si>
  <si>
    <t>LUCIO CARBAJAL MENDOZA</t>
  </si>
  <si>
    <t>LUIS ORLANDO FLORES SANCHEZ</t>
  </si>
  <si>
    <t>JOSE  ANTONIO  RAMIREZ  RIBERA</t>
  </si>
  <si>
    <t>ENCARGADO DE HACIENDA MUNICIPAL</t>
  </si>
  <si>
    <t xml:space="preserve"> PARTIDA 113</t>
  </si>
  <si>
    <t>H. AYUNTAMIENTO CONSTITUCIONAL DE ZAPOTLAN DEL REY, JAL. 2015  -  2018</t>
  </si>
  <si>
    <t>C. CELSO FLORES HERNANDEZ</t>
  </si>
  <si>
    <t>C. SERGIO HUMBERTO ESTRADA REYNOSO</t>
  </si>
  <si>
    <t>GUILLERMINA RAMIREZ IÑIGUEZ</t>
  </si>
  <si>
    <t>AUXILIAR DE 
INTENDENCIA</t>
  </si>
  <si>
    <t>CELSO FLORES HERNANDEZ</t>
  </si>
  <si>
    <t>AMANDA MALDONADO FLORES</t>
  </si>
  <si>
    <t>ANA REBECA SALCEDO SALCEDO</t>
  </si>
  <si>
    <t>AUX. OFICIALIA</t>
  </si>
  <si>
    <t>MARIA GUADALUPE LOPEZ AGUIRRE</t>
  </si>
  <si>
    <t>MIGUEL SOTO LOPEZ</t>
  </si>
  <si>
    <t>ENC. CORREO</t>
  </si>
  <si>
    <t>JUAN JOSE VILLALOBOS LOMELI</t>
  </si>
  <si>
    <t>AUX. DE ALUMBRADO
PUBLICO</t>
  </si>
  <si>
    <t>MARIA MAGDALENA GONZALEZ SALAZAR</t>
  </si>
  <si>
    <t>AUX. DE INTENDENCIA</t>
  </si>
  <si>
    <t>ENC. BIBLIOTECA DE 
SANTIAGO</t>
  </si>
  <si>
    <t>AUX. BIBLIOTECA DE 
SANTIAGO</t>
  </si>
  <si>
    <t>JOSEFINA DIAZ CORTES</t>
  </si>
  <si>
    <t xml:space="preserve">INTENDENTE DE </t>
  </si>
  <si>
    <t>LUISA DANIEL SANTIAGO</t>
  </si>
  <si>
    <t>EVERARDO RAMOS ALVAREZ</t>
  </si>
  <si>
    <t>MECANICO</t>
  </si>
  <si>
    <t>CANDELARIO LLAMAS BECERRA</t>
  </si>
  <si>
    <t>AUCENCIO ROMO HERNANDEZ</t>
  </si>
  <si>
    <t>FIDELA MARTINEZ SANCHEZ</t>
  </si>
  <si>
    <t>ENC. ZAPOTLAN DEL REY</t>
  </si>
  <si>
    <t>J. JESUS BECERRA ORTEGA</t>
  </si>
  <si>
    <t>MA. DE JESUS GUTIERREZ CASTRO</t>
  </si>
  <si>
    <t>FEDERICO GARCIA CUEVAS</t>
  </si>
  <si>
    <t>AYUDANTE DE OBRAS</t>
  </si>
  <si>
    <t>AYUDANTE EN OBRAS</t>
  </si>
  <si>
    <t>MARTIN PEREZ CUEVAS</t>
  </si>
  <si>
    <t>CHOFER CAMION
 ASEO PUBL.</t>
  </si>
  <si>
    <t>J. JESUS ROJO LOPEZ</t>
  </si>
  <si>
    <t>PODADOR</t>
  </si>
  <si>
    <t>JOSE FRANCISCO DIAZ GONZALEZ</t>
  </si>
  <si>
    <t>RAMON HERNANDEZ CORTEZ</t>
  </si>
  <si>
    <t>JUAN MANUEL GONZALEZ GODINEZ</t>
  </si>
  <si>
    <t>BOMBERO DE CERRITOS</t>
  </si>
  <si>
    <t>RAFAEL OLIVEROS ANAYA</t>
  </si>
  <si>
    <t>BOMBERO DE TECUALTITAN</t>
  </si>
  <si>
    <t>JOSE REYES OLIVA MENDOZA</t>
  </si>
  <si>
    <t>BOMBERO DE CHILA</t>
  </si>
  <si>
    <t>DAVID HERNANDEZ GAYTAN</t>
  </si>
  <si>
    <t>BOMBERO DE LA 
COL. GUADALUPANA</t>
  </si>
  <si>
    <t>J. ANTONIO GUTIERREZ FLORES</t>
  </si>
  <si>
    <t>BOMBERO LA COLONIA</t>
  </si>
  <si>
    <t>ALEJANDRO GUTIERREZ GARCIA</t>
  </si>
  <si>
    <t>BOMBERO DE 
POTRERO DE GOMEZ</t>
  </si>
  <si>
    <t>JOSE OSCAR PEREZ SANCHEZ</t>
  </si>
  <si>
    <t>CESAR EDUARDO CASTRO CASTELLANOS</t>
  </si>
  <si>
    <t>CHOFER AMBULANCIA</t>
  </si>
  <si>
    <t>JUAN MANUEL RAMIREZ GONZALEZ</t>
  </si>
  <si>
    <t>JOSE RAMIREZ VALENZUELA</t>
  </si>
  <si>
    <t>HILARIO SALCEDO MARTINEZ</t>
  </si>
  <si>
    <t>INOCENTE GONGORA OBANDO</t>
  </si>
  <si>
    <t>OSCAR MIGUEL RODRIGUEZ GUTIERREZ</t>
  </si>
  <si>
    <t>JOSE LUIS GUTIERREZ MARTINEZ</t>
  </si>
  <si>
    <t>JUAN CARLOS BARTOLO GODINEZ</t>
  </si>
  <si>
    <t>JUEZ MUNICIPAL</t>
  </si>
  <si>
    <t>ALVARO MALDONADO FLORES</t>
  </si>
  <si>
    <t>LUIS ANTONIO LOPEZ FLORES</t>
  </si>
  <si>
    <t>J. REFUGIO TORRES MURILLO</t>
  </si>
  <si>
    <t>ANTONIO GARCIA HERNANDEZ</t>
  </si>
  <si>
    <t>JOSE DE JESUS AGUILAR GARCIA</t>
  </si>
  <si>
    <t>JESUS CORTES LOZANO</t>
  </si>
  <si>
    <t>DOMINGO VELAZQUEZ RIVERA</t>
  </si>
  <si>
    <t>TORIBIO ANTONIO NUÑO SAHAGUN</t>
  </si>
  <si>
    <t>MARIBEL SOLIS SERRANO</t>
  </si>
  <si>
    <t>ENC. INSTANCIA DE LA 
MUJER</t>
  </si>
  <si>
    <t>MANUEL CARRANZA GUTIERREZ</t>
  </si>
  <si>
    <t>GONZALO RAMIREZ SERRANO</t>
  </si>
  <si>
    <t>LUIS MANUEL TOVAR URIBE</t>
  </si>
  <si>
    <t>JESUS MIGUEL MUÑOZ CORTES</t>
  </si>
  <si>
    <t>SALVADOR BARAJAS GARCIA</t>
  </si>
  <si>
    <t>LOURDES LIZET ASCENCIO PEREZ</t>
  </si>
  <si>
    <t>JUAN FRANCISCO FLORES CORONADO</t>
  </si>
  <si>
    <t>DIR. PLANEACION Y 
PROYECTOS</t>
  </si>
  <si>
    <t>BONIFACIO OCHOA ESPINOZA</t>
  </si>
  <si>
    <t>RICARDO BAUTISTA MALDONADO</t>
  </si>
  <si>
    <t>BRENDA ISABEL VALDOVINOS RAMIREZ</t>
  </si>
  <si>
    <t>JULIA RAMIREZ RAMIREZ</t>
  </si>
  <si>
    <t>ANTONIA GARCIA CRUZ</t>
  </si>
  <si>
    <t>MARIBEL GOMEZ CARLIN</t>
  </si>
  <si>
    <t>GERMAN ALEJANDRO HARO GONZALEZ</t>
  </si>
  <si>
    <t>ARTURO RIVERA REYNOSO</t>
  </si>
  <si>
    <t>ALMA KARELI OREGEL ESCOTO</t>
  </si>
  <si>
    <t>JOSE DE JESUS VAZQUEZ RAMIREZ</t>
  </si>
  <si>
    <t>LUZ MARIA SALCEDO CORNEJO</t>
  </si>
  <si>
    <t>JUAN MANUEL HERNANDEZ SOLIS</t>
  </si>
  <si>
    <t>HUGO CRUZ MORALES</t>
  </si>
  <si>
    <t>AVELARDO  GUTIERREZ MALDONADO</t>
  </si>
  <si>
    <t>CONTRALORIA</t>
  </si>
  <si>
    <t>JAVIER RODRIGUEZ MACIAS</t>
  </si>
  <si>
    <t>JESUS SOTO FRANCO</t>
  </si>
  <si>
    <t>ROSENDO RODRIGUEZ HERNANDEZ</t>
  </si>
  <si>
    <t>JOSE DE JESUS RAMOS FLORES</t>
  </si>
  <si>
    <t>BOMBERO DE 
RINCON DE CHILA</t>
  </si>
  <si>
    <t>SANDRA YALID SANTIAGO PABLO</t>
  </si>
  <si>
    <t>JUANA HERNANDEZ LOMELI</t>
  </si>
  <si>
    <t>HUMBERTO RAMOS RAMIREZ</t>
  </si>
  <si>
    <t>ARMANDO EVERARDO FLORES GARCIA</t>
  </si>
  <si>
    <t>ENC. CORREO
AHUATLAN</t>
  </si>
  <si>
    <t>ENCARNACION IÑIGUEZ CUEVAS</t>
  </si>
  <si>
    <t>AGENTE JABALI</t>
  </si>
  <si>
    <t>AGENTE CHILA</t>
  </si>
  <si>
    <t>RUBEN MENDOZA SOSA</t>
  </si>
  <si>
    <t>AGENTE   OTATLAN</t>
  </si>
  <si>
    <t>AGENTE CERRITOS</t>
  </si>
  <si>
    <t>JORGE LUIS GODINES SILVA</t>
  </si>
  <si>
    <t>JOSE GUADALUPE BECERRA GUTIERREZ</t>
  </si>
  <si>
    <t>AGENTE
 RINCON DE CHILA</t>
  </si>
  <si>
    <t>AGENTE MIRADOR</t>
  </si>
  <si>
    <t>FERNANDO IBARRA NAVARRO</t>
  </si>
  <si>
    <t>AGENTE    LA  NORIA</t>
  </si>
  <si>
    <t>ISIDRO LUNA CRUZ</t>
  </si>
  <si>
    <t>AGENTE   LA  VIBORA</t>
  </si>
  <si>
    <t>ENC. DE  E.C.A.
Y ECOLOGIA</t>
  </si>
  <si>
    <t>PLANEACION   Y   PROYECTOS</t>
  </si>
  <si>
    <t>FRANCISCO JAVIER FONSECA PADILLA</t>
  </si>
  <si>
    <t>SECRETARIO  
TRANSPARENCIA</t>
  </si>
  <si>
    <t>J. JESUS CISNEROS FIGUEROA</t>
  </si>
  <si>
    <t>ABOGADO</t>
  </si>
  <si>
    <t>SALVADOR  FLORES  AVILA</t>
  </si>
  <si>
    <t>CONTRALOR</t>
  </si>
  <si>
    <t>JUAN NUÑO SOTO</t>
  </si>
  <si>
    <t>AGENTE DE AZCATLAN</t>
  </si>
  <si>
    <t>GERARDO  TOVAR REYES</t>
  </si>
  <si>
    <t>AGENTE LA CONSTANCIA</t>
  </si>
  <si>
    <t>IGNACIO CASTELLANOS GUTIERREZ</t>
  </si>
  <si>
    <t>AGENTE EL UVALANO</t>
  </si>
  <si>
    <t>JORGE LEDESMA GUZMAN</t>
  </si>
  <si>
    <t>AGENTE EL PLATANAR</t>
  </si>
  <si>
    <t>JUAN MANUEL BECERRA GUTIERREZ</t>
  </si>
  <si>
    <t>AGENTE LA COLONIA</t>
  </si>
  <si>
    <t>CLAUDIA ALEJANDRA CONTRERAS PLASCENCIA</t>
  </si>
  <si>
    <t>ARNULFO FONSECA PAREDES</t>
  </si>
  <si>
    <t>AGENTE RANCHO NUEVO</t>
  </si>
  <si>
    <t>AGENTE
LA SOLEDAD DE PEREZ</t>
  </si>
  <si>
    <t>JUAN OREGEL HERNANDEZ</t>
  </si>
  <si>
    <t>AGENTE  AHUATLAN</t>
  </si>
  <si>
    <t>CESAR GUTIERREZ BARAJAS</t>
  </si>
  <si>
    <t>AGENTE
POTRERO DE GOMEZ</t>
  </si>
  <si>
    <t>VICTORIANO SALCEDO GARCIA</t>
  </si>
  <si>
    <t>AGENTE MESA DE AMULA</t>
  </si>
  <si>
    <t>JUAN JOSE CORNEJO RAMIREZ</t>
  </si>
  <si>
    <t>AGENTE  LA  CAÑADA</t>
  </si>
  <si>
    <t>AGENTE 
COL. GUADALUPANA</t>
  </si>
  <si>
    <t>DAVID GARCIA OLIVARES</t>
  </si>
  <si>
    <t>DELEGADO
TECUALTITAN</t>
  </si>
  <si>
    <t>JOSE LOPEZ SALCEDO</t>
  </si>
  <si>
    <t>AGENTE  LA CAMPANA</t>
  </si>
  <si>
    <t>JEANETTE CRUZ GARCIA</t>
  </si>
  <si>
    <t>SECRETARIA PRESIDENCIA</t>
  </si>
  <si>
    <t>OFICIAL MAYOR
ADMINISTRATIVO</t>
  </si>
  <si>
    <t>JOSE PASCUAL ALVAREZ FRANCO</t>
  </si>
  <si>
    <t>EXEQUIEL PLASCENCIA HERRERA</t>
  </si>
  <si>
    <t>JOSE ANTONIO RAMOS VILLA</t>
  </si>
  <si>
    <t>AGENTE LOS FRESNOS</t>
  </si>
  <si>
    <t>ESTEBAN GUTIERREZ LOPEZ</t>
  </si>
  <si>
    <t>AGENTE SANTIAGO</t>
  </si>
  <si>
    <t>SALVADOR ALEJANDRO LOPEZ GONZALEZ</t>
  </si>
  <si>
    <t>ARTURO PATIÑO ROSAS</t>
  </si>
  <si>
    <t>CRISANTO   PADILLA  ESPINOZA</t>
  </si>
  <si>
    <t>CHOFER DE 
CAMION ESCOLAR</t>
  </si>
  <si>
    <t>SERGIO HUMBERTO ESTRADA REYNOSO</t>
  </si>
  <si>
    <t>RAMIRO ROGRIGUEZ CASTELLANOS</t>
  </si>
  <si>
    <t>INTENDENDE</t>
  </si>
  <si>
    <t>JOSE SALVADOR RODRIGUEZ GIRON</t>
  </si>
  <si>
    <t>JUAN JOSE GONZALEZ SERRANO</t>
  </si>
  <si>
    <t>FRANCISCO REYES SALDAÑA</t>
  </si>
  <si>
    <t>JOSE REYES GUTIERREZ ALDANA</t>
  </si>
  <si>
    <t>VELADOR 
TALLER</t>
  </si>
  <si>
    <t>ALEJO SANCHEZ MUÑOZ</t>
  </si>
  <si>
    <t>JARDINERO LOS POCITOS</t>
  </si>
  <si>
    <t>MA. ISABEL RAMIREZ FLORES</t>
  </si>
  <si>
    <t>JESUS JUSTO FRANCO BRIONES</t>
  </si>
  <si>
    <t>TOPOGRAFO</t>
  </si>
  <si>
    <t>ENCARGADA 
BIBLIOTECA TECUALTITAN</t>
  </si>
  <si>
    <t>MA.  DEL  ROCIO  FLORES  ROJAS</t>
  </si>
  <si>
    <t>JUAN  PAULO   CASILLAS CARRANZA</t>
  </si>
  <si>
    <t>CAJA</t>
  </si>
  <si>
    <t>JORGE     GONZALEZ     FLORES</t>
  </si>
  <si>
    <t xml:space="preserve">CAJA </t>
  </si>
  <si>
    <t>DIRECTOR 
PROTECCION CIVIL
SERVICIOS MEDICOS</t>
  </si>
  <si>
    <t>JORGE ARTURO IÑIGUEZ LOZANO</t>
  </si>
  <si>
    <t>AUX. CORREOS
DE MEXICO</t>
  </si>
  <si>
    <t>ALFREDO CASTELLANOS MUÑOZ</t>
  </si>
  <si>
    <t>COMANDANTE</t>
  </si>
  <si>
    <t>POLICIA DE LINEA</t>
  </si>
  <si>
    <t>AGENTE  EL  SAUZ</t>
  </si>
  <si>
    <t>J.   CRUZ  FLORES  CONTRERAS</t>
  </si>
  <si>
    <t>ESPERANZA  GARCIA   OLIVAREZ</t>
  </si>
  <si>
    <t>SECRETARIA
DELEGACION TECUALTITAN</t>
  </si>
  <si>
    <t>JUAN  MUÑOZ  MANZANO</t>
  </si>
  <si>
    <t>BOMBERO DE 
OTATLAN</t>
  </si>
  <si>
    <t>SONIA ANGELICA MENDOZA CABALLERO</t>
  </si>
  <si>
    <t>SECRETARIA
SINDICATURA</t>
  </si>
  <si>
    <t>OMERO  MUÑOZ  FLORES</t>
  </si>
  <si>
    <t>CHOFER ASEO PUBLICO</t>
  </si>
  <si>
    <t>JOSE ANTONIO FLORES CURIEL</t>
  </si>
  <si>
    <t>ALFREDO AGUIRRE MALDONADO</t>
  </si>
  <si>
    <t>BRANDON ALEXIS VAZQUEZ GUTIERREZ</t>
  </si>
  <si>
    <t>JORGE LOPEZ RIOS</t>
  </si>
  <si>
    <t>JUAN JOSE MEJIA VAZQUEZ</t>
  </si>
  <si>
    <t>MARIA LUISA SAHAGUN SAHAGUN</t>
  </si>
  <si>
    <t>INTENDENDE
BIBLIOTECA AHUATLAN</t>
  </si>
  <si>
    <t>ROBERTO MALDONADO LLAMAS</t>
  </si>
  <si>
    <t>AUX. UNIDAD DEPORTIVA</t>
  </si>
  <si>
    <t>BOMBERO 
SANTIAGO TOTOLIMIXPAN</t>
  </si>
  <si>
    <t>TOMAS ALVAREZ  FLORES</t>
  </si>
  <si>
    <t>JOSE RAUL MARQUEZ LOPEZ</t>
  </si>
  <si>
    <t>BLANCA ALICIA PIÑA DE ANDA</t>
  </si>
  <si>
    <t>GONZALO VARGAS NUÑEZ</t>
  </si>
  <si>
    <t>JAIME NUÑO CASTELLANOS</t>
  </si>
  <si>
    <t>OSCAR ARTURO VILLALOBOS  MARES</t>
  </si>
  <si>
    <t>MARIO ALFREDO JUAREZ GONZALEZ</t>
  </si>
  <si>
    <t>JUAN  ANGEL  VALENCIA  SANCHEZ</t>
  </si>
  <si>
    <t>LUIS   FERNANDO  LOPEZ  SALAZAR</t>
  </si>
  <si>
    <t>JUAN RODRIGUEZ  RAZO</t>
  </si>
  <si>
    <t>ARMERO</t>
  </si>
  <si>
    <t>BEATRIZ CASTELLANOS CARLIN</t>
  </si>
  <si>
    <t>MARCO ANTONIO VARGAS NUÑEZ</t>
  </si>
  <si>
    <t>ELISEO DIAZ LOPEZ</t>
  </si>
  <si>
    <t>YOLANDA CASTELLANOS LOPEZ</t>
  </si>
  <si>
    <t>ENC. LA NORIA</t>
  </si>
  <si>
    <t>MARIA ROSARIO TAMAYO PEREZ</t>
  </si>
  <si>
    <t>JARDINERO
PLAZA   CHILA</t>
  </si>
  <si>
    <t>MIRYAM  OCEGUEDA   CRUZ</t>
  </si>
  <si>
    <t>RICARDO  CASTELLANOS  TORRES</t>
  </si>
  <si>
    <t>PEDRO CORNEJO SERRANO</t>
  </si>
  <si>
    <t>JOSE MAYORAL NAPOLES</t>
  </si>
  <si>
    <t>JORGE SANCHEZ RUIZ</t>
  </si>
  <si>
    <t>CESAR ALBERTO DIAZ GONZALEZ</t>
  </si>
  <si>
    <t>NOMINA DEL     1     AL     15   DE    JULIO     DEL   2016</t>
  </si>
  <si>
    <t>NOMINA       DEL     1    AL     15     DE     JULIO      DEL   2016</t>
  </si>
  <si>
    <t>NOMINA    DEL     1     AL     15    DE    JULIO      DEL   2016</t>
  </si>
  <si>
    <t>NOMINA DEL     1    AL    15    DE    JULIO      DEL   2016</t>
  </si>
  <si>
    <t>NOMINA    DEL     1     AL      17    DE    JULIO    DEL   2016</t>
  </si>
  <si>
    <t>NOMINA     DEL      1       AL       15       DE     JULIO      DEL   2016</t>
  </si>
  <si>
    <t>NOMINA   DEL    1     AL     15    DE     JULIO     DEL   2016</t>
  </si>
  <si>
    <t>NOMINA   DEL      1     AL     15    DE     JULIO     DEL   2016</t>
  </si>
  <si>
    <t>NOMINA   DEL    1    AL    15    DE   JULIO    DEL   2016</t>
  </si>
  <si>
    <t>LEONOR BRAVO PEREZ</t>
  </si>
  <si>
    <t>JUAN MANUEL LOZA HERNANDEZ</t>
  </si>
  <si>
    <t>PLAZA CERRITOS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</si>
</sst>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\ _€_-;\-* #,##0\ _€_-;_-* &quot;-&quot;\ _€_-;_-@_-"/>
    <numFmt numFmtId="165" formatCode="_-* #,##0.00\ &quot;€&quot;_-;\-* #,##0.00\ &quot;€&quot;_-;_-* &quot;-&quot;??\ &quot;€&quot;_-;_-@_-"/>
    <numFmt numFmtId="166" formatCode="_-* #,##0\ &quot;€&quot;_-;\-* #,##0\ &quot;€&quot;_-;_-* &quot;-&quot;\ &quot;€&quot;_-;_-@_-"/>
    <numFmt numFmtId="167" formatCode="#,##0.00_ ;[Red]\-#,##0.00\ "/>
    <numFmt numFmtId="168" formatCode="[$$-80A]#,##0.00;\-[$$-80A]#,##0.00"/>
    <numFmt numFmtId="169" formatCode="[$$-80A]#,##0.0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9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name val="Calibri"/>
      <family val="2"/>
    </font>
    <font>
      <b/>
      <sz val="9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color indexed="1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b/>
      <sz val="7"/>
      <color indexed="22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Calibri"/>
      <family val="2"/>
    </font>
    <font>
      <b/>
      <sz val="8"/>
      <name val="Calibri"/>
      <family val="2"/>
    </font>
    <font>
      <b/>
      <sz val="12"/>
      <color indexed="12"/>
      <name val="Calibri"/>
      <family val="2"/>
    </font>
    <font>
      <b/>
      <sz val="13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8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u val="single"/>
      <sz val="10"/>
      <name val="Calibri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8"/>
      <color indexed="17"/>
      <name val="Calibri"/>
      <family val="2"/>
    </font>
    <font>
      <sz val="8"/>
      <color indexed="17"/>
      <name val="Calibri"/>
      <family val="2"/>
    </font>
    <font>
      <b/>
      <sz val="11"/>
      <color indexed="17"/>
      <name val="Arial"/>
      <family val="2"/>
    </font>
    <font>
      <b/>
      <sz val="9"/>
      <color indexed="17"/>
      <name val="Calibri"/>
      <family val="2"/>
    </font>
    <font>
      <sz val="10"/>
      <color indexed="17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sz val="14"/>
      <name val="Arial"/>
      <family val="2"/>
    </font>
    <font>
      <sz val="12"/>
      <name val="Calibri"/>
      <family val="2"/>
    </font>
    <font>
      <b/>
      <sz val="8"/>
      <color indexed="18"/>
      <name val="Calibri"/>
      <family val="2"/>
    </font>
    <font>
      <sz val="8"/>
      <color indexed="1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color theme="3" tint="-0.24997000396251678"/>
      <name val="Calibri"/>
      <family val="2"/>
    </font>
    <font>
      <sz val="8"/>
      <color theme="3" tint="-0.24997000396251678"/>
      <name val="Calibri"/>
      <family val="2"/>
    </font>
    <font>
      <b/>
      <sz val="10"/>
      <color rgb="FFFF0000"/>
      <name val="Calibri"/>
      <family val="2"/>
    </font>
    <font>
      <b/>
      <sz val="9"/>
      <color theme="1" tint="0.04998999834060669"/>
      <name val="Calibri"/>
      <family val="2"/>
    </font>
    <font>
      <sz val="8"/>
      <color theme="1" tint="0.04998999834060669"/>
      <name val="Calibri"/>
      <family val="2"/>
    </font>
    <font>
      <b/>
      <sz val="8"/>
      <color theme="1" tint="0.04998999834060669"/>
      <name val="Calibri"/>
      <family val="2"/>
    </font>
    <font>
      <sz val="10"/>
      <color theme="1" tint="0.04998999834060669"/>
      <name val="Calibri"/>
      <family val="2"/>
    </font>
    <font>
      <b/>
      <sz val="12"/>
      <color theme="1" tint="0.04998999834060669"/>
      <name val="Calibri"/>
      <family val="2"/>
    </font>
    <font>
      <sz val="10"/>
      <color theme="1" tint="0.04998999834060669"/>
      <name val="Arial"/>
      <family val="2"/>
    </font>
    <font>
      <u val="single"/>
      <sz val="10"/>
      <color theme="1" tint="0.04998999834060669"/>
      <name val="Arial"/>
      <family val="2"/>
    </font>
    <font>
      <b/>
      <sz val="12"/>
      <color theme="1" tint="0.04998999834060669"/>
      <name val="Arial"/>
      <family val="2"/>
    </font>
    <font>
      <b/>
      <sz val="11"/>
      <color theme="1" tint="0.04998999834060669"/>
      <name val="Arial"/>
      <family val="2"/>
    </font>
    <font>
      <sz val="9"/>
      <color theme="1" tint="0.04998999834060669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647">
    <xf numFmtId="0" fontId="0" fillId="0" borderId="0" xfId="0" applyAlignment="1">
      <alignment/>
    </xf>
    <xf numFmtId="0" fontId="21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43" fontId="20" fillId="0" borderId="0" xfId="48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 vertical="center" wrapText="1" shrinkToFit="1"/>
    </xf>
    <xf numFmtId="0" fontId="29" fillId="0" borderId="0" xfId="0" applyFont="1" applyBorder="1" applyAlignment="1">
      <alignment horizontal="center" vertical="center" wrapText="1" shrinkToFit="1"/>
    </xf>
    <xf numFmtId="0" fontId="19" fillId="0" borderId="0" xfId="0" applyFont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Alignment="1" applyProtection="1">
      <alignment horizontal="center" vertical="center"/>
      <protection locked="0"/>
    </xf>
    <xf numFmtId="43" fontId="19" fillId="0" borderId="0" xfId="48" applyFont="1" applyBorder="1" applyAlignment="1" applyProtection="1">
      <alignment vertical="center"/>
      <protection locked="0"/>
    </xf>
    <xf numFmtId="43" fontId="19" fillId="0" borderId="0" xfId="48" applyFont="1" applyBorder="1" applyAlignment="1">
      <alignment vertical="center"/>
    </xf>
    <xf numFmtId="0" fontId="21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167" fontId="24" fillId="0" borderId="0" xfId="0" applyNumberFormat="1" applyFont="1" applyBorder="1" applyAlignment="1">
      <alignment horizontal="center" vertical="center"/>
    </xf>
    <xf numFmtId="0" fontId="18" fillId="0" borderId="10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167" fontId="19" fillId="0" borderId="10" xfId="0" applyNumberFormat="1" applyFont="1" applyBorder="1" applyAlignment="1" applyProtection="1">
      <alignment horizontal="center" vertical="center"/>
      <protection locked="0"/>
    </xf>
    <xf numFmtId="43" fontId="19" fillId="0" borderId="10" xfId="48" applyFont="1" applyBorder="1" applyAlignment="1" applyProtection="1">
      <alignment vertical="center"/>
      <protection/>
    </xf>
    <xf numFmtId="43" fontId="19" fillId="0" borderId="10" xfId="48" applyFont="1" applyBorder="1" applyAlignment="1" applyProtection="1">
      <alignment vertical="center"/>
      <protection locked="0"/>
    </xf>
    <xf numFmtId="43" fontId="19" fillId="0" borderId="10" xfId="48" applyFont="1" applyBorder="1" applyAlignment="1">
      <alignment vertical="center"/>
    </xf>
    <xf numFmtId="43" fontId="20" fillId="0" borderId="10" xfId="48" applyFont="1" applyBorder="1" applyAlignment="1">
      <alignment vertical="center"/>
    </xf>
    <xf numFmtId="0" fontId="21" fillId="0" borderId="10" xfId="0" applyFont="1" applyBorder="1" applyAlignment="1">
      <alignment/>
    </xf>
    <xf numFmtId="43" fontId="19" fillId="0" borderId="10" xfId="48" applyFont="1" applyFill="1" applyBorder="1" applyAlignment="1" applyProtection="1">
      <alignment vertical="center"/>
      <protection locked="0"/>
    </xf>
    <xf numFmtId="43" fontId="21" fillId="0" borderId="10" xfId="48" applyFont="1" applyBorder="1" applyAlignment="1">
      <alignment vertic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Fill="1" applyBorder="1" applyAlignment="1" applyProtection="1">
      <alignment horizontal="center" vertical="center"/>
      <protection locked="0"/>
    </xf>
    <xf numFmtId="43" fontId="19" fillId="0" borderId="0" xfId="48" applyFont="1" applyFill="1" applyBorder="1" applyAlignment="1">
      <alignment vertical="center"/>
    </xf>
    <xf numFmtId="43" fontId="19" fillId="0" borderId="0" xfId="48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 vertical="center"/>
    </xf>
    <xf numFmtId="43" fontId="21" fillId="0" borderId="0" xfId="48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>
      <alignment/>
    </xf>
    <xf numFmtId="43" fontId="19" fillId="0" borderId="0" xfId="48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10" xfId="0" applyFont="1" applyFill="1" applyBorder="1" applyAlignment="1">
      <alignment vertical="center"/>
    </xf>
    <xf numFmtId="0" fontId="21" fillId="0" borderId="0" xfId="0" applyFont="1" applyAlignment="1" applyProtection="1">
      <alignment horizontal="left"/>
      <protection locked="0"/>
    </xf>
    <xf numFmtId="0" fontId="33" fillId="0" borderId="0" xfId="0" applyFont="1" applyAlignment="1" applyProtection="1">
      <alignment/>
      <protection locked="0"/>
    </xf>
    <xf numFmtId="43" fontId="33" fillId="0" borderId="0" xfId="48" applyFont="1" applyAlignment="1" applyProtection="1">
      <alignment/>
      <protection locked="0"/>
    </xf>
    <xf numFmtId="0" fontId="24" fillId="0" borderId="0" xfId="0" applyFont="1" applyAlignment="1" applyProtection="1">
      <alignment horizontal="right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0" fontId="34" fillId="24" borderId="0" xfId="0" applyFont="1" applyFill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9" fontId="33" fillId="0" borderId="0" xfId="54" applyFont="1" applyAlignment="1">
      <alignment/>
    </xf>
    <xf numFmtId="0" fontId="35" fillId="0" borderId="0" xfId="0" applyFont="1" applyAlignment="1">
      <alignment horizontal="right"/>
    </xf>
    <xf numFmtId="0" fontId="36" fillId="0" borderId="0" xfId="0" applyFont="1" applyAlignment="1">
      <alignment/>
    </xf>
    <xf numFmtId="0" fontId="39" fillId="0" borderId="0" xfId="0" applyFont="1" applyAlignment="1" applyProtection="1">
      <alignment horizontal="right"/>
      <protection locked="0"/>
    </xf>
    <xf numFmtId="0" fontId="33" fillId="0" borderId="0" xfId="0" applyFont="1" applyAlignment="1" applyProtection="1">
      <alignment horizontal="center"/>
      <protection locked="0"/>
    </xf>
    <xf numFmtId="43" fontId="21" fillId="0" borderId="0" xfId="0" applyNumberFormat="1" applyFont="1" applyAlignment="1">
      <alignment/>
    </xf>
    <xf numFmtId="0" fontId="38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right" vertical="center"/>
    </xf>
    <xf numFmtId="0" fontId="40" fillId="0" borderId="0" xfId="0" applyFont="1" applyFill="1" applyAlignment="1" applyProtection="1">
      <alignment/>
      <protection locked="0"/>
    </xf>
    <xf numFmtId="0" fontId="25" fillId="0" borderId="10" xfId="0" applyFont="1" applyFill="1" applyBorder="1" applyAlignment="1" applyProtection="1">
      <alignment vertical="center"/>
      <protection locked="0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/>
    </xf>
    <xf numFmtId="0" fontId="46" fillId="0" borderId="0" xfId="0" applyFont="1" applyAlignment="1">
      <alignment/>
    </xf>
    <xf numFmtId="0" fontId="22" fillId="0" borderId="10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22" fillId="0" borderId="10" xfId="0" applyFont="1" applyBorder="1" applyAlignment="1">
      <alignment horizontal="center" vertical="center"/>
    </xf>
    <xf numFmtId="43" fontId="20" fillId="0" borderId="10" xfId="48" applyFont="1" applyFill="1" applyBorder="1" applyAlignment="1">
      <alignment vertical="center"/>
    </xf>
    <xf numFmtId="2" fontId="33" fillId="0" borderId="0" xfId="0" applyNumberFormat="1" applyFont="1" applyAlignment="1" applyProtection="1">
      <alignment/>
      <protection locked="0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31" fillId="0" borderId="10" xfId="0" applyFont="1" applyFill="1" applyBorder="1" applyAlignment="1">
      <alignment/>
    </xf>
    <xf numFmtId="2" fontId="28" fillId="0" borderId="0" xfId="0" applyNumberFormat="1" applyFont="1" applyBorder="1" applyAlignment="1">
      <alignment horizontal="center" vertical="center" wrapText="1" shrinkToFit="1"/>
    </xf>
    <xf numFmtId="0" fontId="0" fillId="0" borderId="16" xfId="0" applyFont="1" applyBorder="1" applyAlignment="1">
      <alignment/>
    </xf>
    <xf numFmtId="0" fontId="0" fillId="0" borderId="10" xfId="0" applyFont="1" applyFill="1" applyBorder="1" applyAlignment="1">
      <alignment/>
    </xf>
    <xf numFmtId="0" fontId="28" fillId="0" borderId="0" xfId="0" applyFont="1" applyAlignment="1">
      <alignment horizontal="center" wrapText="1"/>
    </xf>
    <xf numFmtId="0" fontId="31" fillId="0" borderId="10" xfId="0" applyFont="1" applyFill="1" applyBorder="1" applyAlignment="1">
      <alignment/>
    </xf>
    <xf numFmtId="0" fontId="28" fillId="0" borderId="0" xfId="0" applyFont="1" applyAlignment="1">
      <alignment horizontal="center"/>
    </xf>
    <xf numFmtId="0" fontId="0" fillId="0" borderId="17" xfId="0" applyFont="1" applyBorder="1" applyAlignment="1">
      <alignment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32" fillId="0" borderId="10" xfId="0" applyFont="1" applyFill="1" applyBorder="1" applyAlignment="1">
      <alignment/>
    </xf>
    <xf numFmtId="0" fontId="28" fillId="0" borderId="18" xfId="0" applyFont="1" applyBorder="1" applyAlignment="1">
      <alignment/>
    </xf>
    <xf numFmtId="0" fontId="32" fillId="25" borderId="10" xfId="0" applyFont="1" applyFill="1" applyBorder="1" applyAlignment="1">
      <alignment/>
    </xf>
    <xf numFmtId="0" fontId="47" fillId="25" borderId="10" xfId="0" applyFont="1" applyFill="1" applyBorder="1" applyAlignment="1">
      <alignment/>
    </xf>
    <xf numFmtId="0" fontId="31" fillId="0" borderId="10" xfId="0" applyFont="1" applyBorder="1" applyAlignment="1">
      <alignment horizontal="center"/>
    </xf>
    <xf numFmtId="43" fontId="45" fillId="0" borderId="0" xfId="15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Continuous" vertical="center"/>
    </xf>
    <xf numFmtId="0" fontId="37" fillId="0" borderId="0" xfId="15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38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38" fillId="0" borderId="0" xfId="0" applyFont="1" applyFill="1" applyBorder="1" applyAlignment="1">
      <alignment horizontal="center"/>
    </xf>
    <xf numFmtId="0" fontId="1" fillId="0" borderId="0" xfId="15" applyFont="1" applyFill="1" applyBorder="1" applyAlignment="1">
      <alignment/>
    </xf>
    <xf numFmtId="0" fontId="37" fillId="0" borderId="0" xfId="15" applyFont="1" applyFill="1" applyBorder="1" applyAlignment="1">
      <alignment vertical="center"/>
    </xf>
    <xf numFmtId="43" fontId="21" fillId="0" borderId="18" xfId="48" applyFont="1" applyBorder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right" vertical="center"/>
    </xf>
    <xf numFmtId="0" fontId="31" fillId="0" borderId="18" xfId="0" applyFont="1" applyBorder="1" applyAlignment="1">
      <alignment horizontal="center" wrapText="1"/>
    </xf>
    <xf numFmtId="0" fontId="1" fillId="26" borderId="0" xfId="15" applyFont="1" applyFill="1" applyBorder="1" applyAlignment="1">
      <alignment/>
    </xf>
    <xf numFmtId="43" fontId="20" fillId="0" borderId="0" xfId="48" applyFont="1" applyBorder="1" applyAlignment="1">
      <alignment vertical="center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/>
    </xf>
    <xf numFmtId="43" fontId="19" fillId="0" borderId="0" xfId="48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>
      <alignment horizontal="center"/>
    </xf>
    <xf numFmtId="43" fontId="21" fillId="0" borderId="17" xfId="48" applyFont="1" applyBorder="1" applyAlignment="1">
      <alignment vertical="center"/>
    </xf>
    <xf numFmtId="43" fontId="21" fillId="0" borderId="16" xfId="48" applyFont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43" fontId="33" fillId="0" borderId="10" xfId="0" applyNumberFormat="1" applyFont="1" applyBorder="1" applyAlignment="1">
      <alignment/>
    </xf>
    <xf numFmtId="0" fontId="18" fillId="0" borderId="11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4" fontId="31" fillId="0" borderId="0" xfId="0" applyNumberFormat="1" applyFont="1" applyAlignment="1">
      <alignment horizontal="center"/>
    </xf>
    <xf numFmtId="43" fontId="19" fillId="0" borderId="19" xfId="48" applyFont="1" applyBorder="1" applyAlignment="1">
      <alignment vertical="center"/>
    </xf>
    <xf numFmtId="0" fontId="22" fillId="0" borderId="20" xfId="0" applyFont="1" applyFill="1" applyBorder="1" applyAlignment="1">
      <alignment vertical="center"/>
    </xf>
    <xf numFmtId="0" fontId="31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43" fontId="19" fillId="0" borderId="0" xfId="48" applyFont="1" applyBorder="1" applyAlignment="1" applyProtection="1">
      <alignment horizontal="center" vertical="center"/>
      <protection locked="0"/>
    </xf>
    <xf numFmtId="43" fontId="19" fillId="0" borderId="10" xfId="48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/>
    </xf>
    <xf numFmtId="0" fontId="19" fillId="0" borderId="18" xfId="0" applyFont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Alignment="1" applyProtection="1">
      <alignment horizontal="center" vertical="center"/>
      <protection locked="0"/>
    </xf>
    <xf numFmtId="43" fontId="19" fillId="0" borderId="18" xfId="48" applyFont="1" applyBorder="1" applyAlignment="1">
      <alignment vertical="center"/>
    </xf>
    <xf numFmtId="43" fontId="19" fillId="0" borderId="18" xfId="48" applyFont="1" applyBorder="1" applyAlignment="1" applyProtection="1">
      <alignment vertical="center"/>
      <protection locked="0"/>
    </xf>
    <xf numFmtId="43" fontId="20" fillId="0" borderId="18" xfId="48" applyFont="1" applyBorder="1" applyAlignment="1">
      <alignment vertical="center"/>
    </xf>
    <xf numFmtId="0" fontId="21" fillId="0" borderId="18" xfId="0" applyFont="1" applyBorder="1" applyAlignment="1">
      <alignment/>
    </xf>
    <xf numFmtId="43" fontId="19" fillId="0" borderId="18" xfId="48" applyFont="1" applyFill="1" applyBorder="1" applyAlignment="1" applyProtection="1">
      <alignment vertical="center"/>
      <protection locked="0"/>
    </xf>
    <xf numFmtId="0" fontId="28" fillId="0" borderId="0" xfId="0" applyFont="1" applyBorder="1" applyAlignment="1">
      <alignment horizontal="center" wrapText="1"/>
    </xf>
    <xf numFmtId="0" fontId="40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30" fillId="0" borderId="0" xfId="0" applyFont="1" applyBorder="1" applyAlignment="1">
      <alignment horizontal="center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43" fontId="19" fillId="0" borderId="10" xfId="48" applyFont="1" applyFill="1" applyBorder="1" applyAlignment="1">
      <alignment vertical="center"/>
    </xf>
    <xf numFmtId="0" fontId="21" fillId="0" borderId="10" xfId="0" applyFont="1" applyFill="1" applyBorder="1" applyAlignment="1">
      <alignment/>
    </xf>
    <xf numFmtId="43" fontId="19" fillId="0" borderId="11" xfId="48" applyFont="1" applyBorder="1" applyAlignment="1" applyProtection="1">
      <alignment vertical="center"/>
      <protection locked="0"/>
    </xf>
    <xf numFmtId="0" fontId="18" fillId="0" borderId="20" xfId="0" applyFont="1" applyBorder="1" applyAlignment="1">
      <alignment horizontal="center" vertical="center"/>
    </xf>
    <xf numFmtId="0" fontId="31" fillId="0" borderId="20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 wrapText="1"/>
    </xf>
    <xf numFmtId="43" fontId="19" fillId="0" borderId="20" xfId="48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/>
      <protection locked="0"/>
    </xf>
    <xf numFmtId="43" fontId="33" fillId="0" borderId="0" xfId="48" applyFont="1" applyFill="1" applyBorder="1" applyAlignment="1" applyProtection="1">
      <alignment/>
      <protection locked="0"/>
    </xf>
    <xf numFmtId="0" fontId="39" fillId="0" borderId="0" xfId="0" applyFont="1" applyFill="1" applyBorder="1" applyAlignment="1" applyProtection="1">
      <alignment horizontal="right"/>
      <protection locked="0"/>
    </xf>
    <xf numFmtId="0" fontId="33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right"/>
      <protection locked="0"/>
    </xf>
    <xf numFmtId="2" fontId="33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33" fillId="0" borderId="0" xfId="0" applyFont="1" applyFill="1" applyBorder="1" applyAlignment="1">
      <alignment horizontal="right"/>
    </xf>
    <xf numFmtId="9" fontId="33" fillId="0" borderId="0" xfId="54" applyFont="1" applyFill="1" applyBorder="1" applyAlignment="1">
      <alignment/>
    </xf>
    <xf numFmtId="0" fontId="1" fillId="0" borderId="0" xfId="15" applyFont="1" applyFill="1" applyBorder="1" applyAlignment="1">
      <alignment horizontal="center" vertical="center"/>
    </xf>
    <xf numFmtId="0" fontId="37" fillId="0" borderId="0" xfId="15" applyFont="1" applyFill="1" applyBorder="1" applyAlignment="1">
      <alignment horizontal="center"/>
    </xf>
    <xf numFmtId="0" fontId="1" fillId="0" borderId="0" xfId="15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/>
    </xf>
    <xf numFmtId="0" fontId="28" fillId="0" borderId="0" xfId="0" applyFont="1" applyBorder="1" applyAlignment="1">
      <alignment vertical="center" wrapText="1" shrinkToFit="1"/>
    </xf>
    <xf numFmtId="4" fontId="31" fillId="0" borderId="0" xfId="0" applyNumberFormat="1" applyFont="1" applyAlignment="1">
      <alignment/>
    </xf>
    <xf numFmtId="167" fontId="19" fillId="0" borderId="10" xfId="0" applyNumberFormat="1" applyFont="1" applyFill="1" applyBorder="1" applyAlignment="1" applyProtection="1">
      <alignment horizontal="center" vertical="center"/>
      <protection locked="0"/>
    </xf>
    <xf numFmtId="43" fontId="19" fillId="0" borderId="10" xfId="48" applyFont="1" applyFill="1" applyBorder="1" applyAlignment="1" applyProtection="1">
      <alignment vertical="center"/>
      <protection/>
    </xf>
    <xf numFmtId="167" fontId="19" fillId="0" borderId="20" xfId="0" applyNumberFormat="1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>
      <alignment horizontal="center" wrapText="1"/>
    </xf>
    <xf numFmtId="0" fontId="46" fillId="0" borderId="0" xfId="0" applyFont="1" applyAlignment="1">
      <alignment/>
    </xf>
    <xf numFmtId="0" fontId="51" fillId="0" borderId="0" xfId="0" applyFont="1" applyAlignment="1">
      <alignment/>
    </xf>
    <xf numFmtId="0" fontId="32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32" fillId="0" borderId="20" xfId="0" applyFont="1" applyFill="1" applyBorder="1" applyAlignment="1">
      <alignment horizontal="center" wrapText="1"/>
    </xf>
    <xf numFmtId="43" fontId="19" fillId="0" borderId="0" xfId="48" applyFont="1" applyFill="1" applyBorder="1" applyAlignment="1" applyProtection="1">
      <alignment horizontal="right" vertical="center"/>
      <protection locked="0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23" fillId="0" borderId="21" xfId="0" applyFont="1" applyBorder="1" applyAlignment="1">
      <alignment horizontal="right" vertical="center"/>
    </xf>
    <xf numFmtId="0" fontId="23" fillId="0" borderId="16" xfId="0" applyFont="1" applyBorder="1" applyAlignment="1">
      <alignment horizontal="right" vertical="center"/>
    </xf>
    <xf numFmtId="0" fontId="31" fillId="0" borderId="10" xfId="0" applyFont="1" applyBorder="1" applyAlignment="1">
      <alignment horizontal="center" wrapText="1"/>
    </xf>
    <xf numFmtId="0" fontId="53" fillId="0" borderId="0" xfId="0" applyFont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1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21" fillId="0" borderId="20" xfId="0" applyFont="1" applyFill="1" applyBorder="1" applyAlignment="1">
      <alignment vertical="center"/>
    </xf>
    <xf numFmtId="0" fontId="33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3" fillId="0" borderId="13" xfId="0" applyFont="1" applyBorder="1" applyAlignment="1">
      <alignment horizontal="right" vertical="center"/>
    </xf>
    <xf numFmtId="0" fontId="47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46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 shrinkToFit="1"/>
    </xf>
    <xf numFmtId="0" fontId="29" fillId="0" borderId="0" xfId="0" applyFont="1" applyFill="1" applyBorder="1" applyAlignment="1">
      <alignment horizontal="center" vertical="center" wrapText="1" shrinkToFit="1"/>
    </xf>
    <xf numFmtId="2" fontId="28" fillId="0" borderId="0" xfId="0" applyNumberFormat="1" applyFont="1" applyFill="1" applyBorder="1" applyAlignment="1">
      <alignment horizontal="center" vertical="center" wrapText="1" shrinkToFit="1"/>
    </xf>
    <xf numFmtId="0" fontId="18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33" fillId="0" borderId="0" xfId="0" applyFont="1" applyFill="1" applyAlignment="1">
      <alignment horizontal="right"/>
    </xf>
    <xf numFmtId="9" fontId="33" fillId="0" borderId="0" xfId="54" applyFont="1" applyFill="1" applyAlignment="1">
      <alignment/>
    </xf>
    <xf numFmtId="0" fontId="35" fillId="0" borderId="0" xfId="0" applyFont="1" applyFill="1" applyAlignment="1">
      <alignment horizontal="right"/>
    </xf>
    <xf numFmtId="0" fontId="36" fillId="0" borderId="0" xfId="0" applyFont="1" applyFill="1" applyAlignment="1">
      <alignment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>
      <alignment horizontal="center" vertical="center"/>
    </xf>
    <xf numFmtId="43" fontId="21" fillId="0" borderId="10" xfId="48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28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32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right" vertical="center"/>
    </xf>
    <xf numFmtId="0" fontId="31" fillId="0" borderId="10" xfId="0" applyFont="1" applyFill="1" applyBorder="1" applyAlignment="1">
      <alignment horizontal="center"/>
    </xf>
    <xf numFmtId="0" fontId="25" fillId="0" borderId="14" xfId="0" applyFont="1" applyBorder="1" applyAlignment="1" applyProtection="1">
      <alignment horizontal="center"/>
      <protection locked="0"/>
    </xf>
    <xf numFmtId="0" fontId="54" fillId="0" borderId="0" xfId="0" applyFont="1" applyBorder="1" applyAlignment="1">
      <alignment horizontal="center" vertical="center" wrapText="1" shrinkToFit="1"/>
    </xf>
    <xf numFmtId="0" fontId="28" fillId="0" borderId="0" xfId="0" applyFont="1" applyFill="1" applyBorder="1" applyAlignment="1">
      <alignment horizontal="right" vertical="center" wrapText="1" shrinkToFit="1"/>
    </xf>
    <xf numFmtId="43" fontId="19" fillId="0" borderId="20" xfId="48" applyFont="1" applyBorder="1" applyAlignment="1" applyProtection="1">
      <alignment vertical="center"/>
      <protection locked="0"/>
    </xf>
    <xf numFmtId="0" fontId="22" fillId="0" borderId="10" xfId="0" applyFont="1" applyFill="1" applyBorder="1" applyAlignment="1">
      <alignment horizontal="center" wrapText="1"/>
    </xf>
    <xf numFmtId="0" fontId="46" fillId="0" borderId="0" xfId="0" applyFont="1" applyAlignment="1">
      <alignment horizontal="center"/>
    </xf>
    <xf numFmtId="4" fontId="31" fillId="0" borderId="0" xfId="0" applyNumberFormat="1" applyFont="1" applyFill="1" applyAlignment="1">
      <alignment horizontal="center"/>
    </xf>
    <xf numFmtId="43" fontId="0" fillId="0" borderId="0" xfId="0" applyNumberFormat="1" applyBorder="1" applyAlignment="1">
      <alignment/>
    </xf>
    <xf numFmtId="43" fontId="21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43" fontId="33" fillId="0" borderId="0" xfId="0" applyNumberFormat="1" applyFont="1" applyBorder="1" applyAlignment="1">
      <alignment/>
    </xf>
    <xf numFmtId="0" fontId="55" fillId="0" borderId="0" xfId="0" applyFont="1" applyAlignment="1">
      <alignment/>
    </xf>
    <xf numFmtId="0" fontId="28" fillId="0" borderId="22" xfId="0" applyFont="1" applyBorder="1" applyAlignment="1">
      <alignment horizontal="center"/>
    </xf>
    <xf numFmtId="43" fontId="19" fillId="0" borderId="0" xfId="48" applyFont="1" applyBorder="1" applyAlignment="1" applyProtection="1">
      <alignment vertical="center"/>
      <protection/>
    </xf>
    <xf numFmtId="43" fontId="33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3" fontId="0" fillId="0" borderId="10" xfId="0" applyNumberFormat="1" applyBorder="1" applyAlignment="1">
      <alignment/>
    </xf>
    <xf numFmtId="0" fontId="28" fillId="0" borderId="10" xfId="0" applyFont="1" applyBorder="1" applyAlignment="1">
      <alignment/>
    </xf>
    <xf numFmtId="43" fontId="28" fillId="0" borderId="10" xfId="0" applyNumberFormat="1" applyFont="1" applyBorder="1" applyAlignment="1">
      <alignment/>
    </xf>
    <xf numFmtId="0" fontId="28" fillId="0" borderId="10" xfId="0" applyFont="1" applyBorder="1" applyAlignment="1">
      <alignment horizontal="center"/>
    </xf>
    <xf numFmtId="0" fontId="19" fillId="0" borderId="20" xfId="0" applyFont="1" applyBorder="1" applyAlignment="1" applyProtection="1">
      <alignment horizontal="center" vertical="center"/>
      <protection locked="0"/>
    </xf>
    <xf numFmtId="43" fontId="28" fillId="0" borderId="10" xfId="0" applyNumberFormat="1" applyFont="1" applyBorder="1" applyAlignment="1">
      <alignment horizontal="center"/>
    </xf>
    <xf numFmtId="167" fontId="28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2" fillId="0" borderId="0" xfId="0" applyFont="1" applyBorder="1" applyAlignment="1">
      <alignment horizontal="center" wrapText="1"/>
    </xf>
    <xf numFmtId="167" fontId="19" fillId="0" borderId="20" xfId="0" applyNumberFormat="1" applyFont="1" applyBorder="1" applyAlignment="1" applyProtection="1">
      <alignment horizontal="center" vertical="center"/>
      <protection locked="0"/>
    </xf>
    <xf numFmtId="0" fontId="32" fillId="0" borderId="11" xfId="0" applyFont="1" applyFill="1" applyBorder="1" applyAlignment="1">
      <alignment/>
    </xf>
    <xf numFmtId="43" fontId="19" fillId="0" borderId="18" xfId="48" applyFont="1" applyBorder="1" applyAlignment="1" applyProtection="1">
      <alignment vertical="center"/>
      <protection/>
    </xf>
    <xf numFmtId="0" fontId="28" fillId="0" borderId="0" xfId="0" applyFont="1" applyBorder="1" applyAlignment="1">
      <alignment/>
    </xf>
    <xf numFmtId="43" fontId="2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23" fillId="0" borderId="18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wrapText="1"/>
    </xf>
    <xf numFmtId="0" fontId="46" fillId="0" borderId="0" xfId="0" applyFont="1" applyBorder="1" applyAlignment="1">
      <alignment/>
    </xf>
    <xf numFmtId="0" fontId="32" fillId="0" borderId="20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4" fontId="57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4" fontId="21" fillId="0" borderId="23" xfId="0" applyNumberFormat="1" applyFont="1" applyFill="1" applyBorder="1" applyAlignment="1">
      <alignment wrapText="1"/>
    </xf>
    <xf numFmtId="2" fontId="21" fillId="0" borderId="0" xfId="0" applyNumberFormat="1" applyFont="1" applyAlignment="1">
      <alignment/>
    </xf>
    <xf numFmtId="4" fontId="21" fillId="0" borderId="0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0" fontId="19" fillId="0" borderId="24" xfId="0" applyFont="1" applyBorder="1" applyAlignment="1" applyProtection="1">
      <alignment horizontal="center" vertical="center"/>
      <protection locked="0"/>
    </xf>
    <xf numFmtId="0" fontId="32" fillId="0" borderId="18" xfId="0" applyFont="1" applyBorder="1" applyAlignment="1">
      <alignment horizontal="center" wrapText="1"/>
    </xf>
    <xf numFmtId="4" fontId="58" fillId="0" borderId="17" xfId="48" applyNumberFormat="1" applyFont="1" applyBorder="1" applyAlignment="1">
      <alignment horizontal="left" vertical="center"/>
    </xf>
    <xf numFmtId="4" fontId="58" fillId="0" borderId="16" xfId="48" applyNumberFormat="1" applyFont="1" applyBorder="1" applyAlignment="1">
      <alignment horizontal="left" vertical="center"/>
    </xf>
    <xf numFmtId="4" fontId="56" fillId="0" borderId="16" xfId="0" applyNumberFormat="1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4" fontId="58" fillId="0" borderId="10" xfId="48" applyNumberFormat="1" applyFont="1" applyBorder="1" applyAlignment="1">
      <alignment horizontal="left" vertical="center"/>
    </xf>
    <xf numFmtId="4" fontId="56" fillId="0" borderId="10" xfId="0" applyNumberFormat="1" applyFont="1" applyBorder="1" applyAlignment="1">
      <alignment horizontal="left" vertical="center"/>
    </xf>
    <xf numFmtId="0" fontId="25" fillId="0" borderId="10" xfId="0" applyFont="1" applyFill="1" applyBorder="1" applyAlignment="1">
      <alignment horizontal="center" wrapText="1"/>
    </xf>
    <xf numFmtId="0" fontId="22" fillId="0" borderId="16" xfId="0" applyFont="1" applyFill="1" applyBorder="1" applyAlignment="1">
      <alignment vertical="center"/>
    </xf>
    <xf numFmtId="0" fontId="62" fillId="0" borderId="14" xfId="0" applyFont="1" applyBorder="1" applyAlignment="1">
      <alignment horizontal="center"/>
    </xf>
    <xf numFmtId="0" fontId="60" fillId="0" borderId="14" xfId="0" applyFont="1" applyBorder="1" applyAlignment="1" applyProtection="1">
      <alignment horizontal="center"/>
      <protection locked="0"/>
    </xf>
    <xf numFmtId="0" fontId="62" fillId="0" borderId="11" xfId="0" applyFont="1" applyBorder="1" applyAlignment="1" applyProtection="1">
      <alignment horizontal="center"/>
      <protection locked="0"/>
    </xf>
    <xf numFmtId="0" fontId="59" fillId="0" borderId="11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3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43" fontId="21" fillId="0" borderId="25" xfId="48" applyFont="1" applyBorder="1" applyAlignment="1">
      <alignment vertical="center"/>
    </xf>
    <xf numFmtId="0" fontId="61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Alignment="1">
      <alignment horizontal="center"/>
    </xf>
    <xf numFmtId="0" fontId="19" fillId="0" borderId="16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 wrapText="1" shrinkToFit="1"/>
    </xf>
    <xf numFmtId="0" fontId="29" fillId="0" borderId="0" xfId="0" applyFont="1" applyBorder="1" applyAlignment="1">
      <alignment vertical="center" wrapText="1" shrinkToFit="1"/>
    </xf>
    <xf numFmtId="44" fontId="29" fillId="0" borderId="0" xfId="50" applyFont="1" applyBorder="1" applyAlignment="1">
      <alignment vertical="center" wrapText="1" shrinkToFit="1"/>
    </xf>
    <xf numFmtId="0" fontId="32" fillId="0" borderId="10" xfId="0" applyFont="1" applyFill="1" applyBorder="1" applyAlignment="1">
      <alignment wrapText="1"/>
    </xf>
    <xf numFmtId="0" fontId="28" fillId="0" borderId="0" xfId="0" applyFont="1" applyBorder="1" applyAlignment="1">
      <alignment horizontal="center"/>
    </xf>
    <xf numFmtId="0" fontId="77" fillId="0" borderId="25" xfId="0" applyFont="1" applyBorder="1" applyAlignment="1">
      <alignment horizontal="center"/>
    </xf>
    <xf numFmtId="0" fontId="77" fillId="0" borderId="25" xfId="0" applyFont="1" applyBorder="1" applyAlignment="1" applyProtection="1">
      <alignment horizontal="center"/>
      <protection locked="0"/>
    </xf>
    <xf numFmtId="0" fontId="77" fillId="0" borderId="26" xfId="0" applyFont="1" applyBorder="1" applyAlignment="1" applyProtection="1">
      <alignment horizontal="center"/>
      <protection locked="0"/>
    </xf>
    <xf numFmtId="0" fontId="77" fillId="0" borderId="26" xfId="0" applyFont="1" applyBorder="1" applyAlignment="1" applyProtection="1">
      <alignment horizontal="center" wrapText="1"/>
      <protection locked="0"/>
    </xf>
    <xf numFmtId="0" fontId="77" fillId="0" borderId="26" xfId="0" applyFont="1" applyBorder="1" applyAlignment="1">
      <alignment horizontal="center"/>
    </xf>
    <xf numFmtId="0" fontId="78" fillId="0" borderId="0" xfId="0" applyFont="1" applyAlignment="1">
      <alignment/>
    </xf>
    <xf numFmtId="0" fontId="77" fillId="0" borderId="23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41" fillId="27" borderId="11" xfId="15" applyFont="1" applyFill="1" applyBorder="1" applyAlignment="1">
      <alignment horizontal="center" vertical="center"/>
    </xf>
    <xf numFmtId="0" fontId="42" fillId="27" borderId="14" xfId="15" applyFont="1" applyFill="1" applyBorder="1" applyAlignment="1">
      <alignment horizontal="center" vertical="center"/>
    </xf>
    <xf numFmtId="0" fontId="42" fillId="27" borderId="11" xfId="15" applyFont="1" applyFill="1" applyBorder="1" applyAlignment="1">
      <alignment horizontal="center"/>
    </xf>
    <xf numFmtId="0" fontId="42" fillId="27" borderId="14" xfId="15" applyFont="1" applyFill="1" applyBorder="1" applyAlignment="1">
      <alignment horizontal="center"/>
    </xf>
    <xf numFmtId="0" fontId="41" fillId="27" borderId="18" xfId="15" applyFont="1" applyFill="1" applyBorder="1" applyAlignment="1">
      <alignment horizontal="center"/>
    </xf>
    <xf numFmtId="0" fontId="42" fillId="27" borderId="25" xfId="15" applyFont="1" applyFill="1" applyBorder="1" applyAlignment="1">
      <alignment horizontal="center" vertical="center"/>
    </xf>
    <xf numFmtId="0" fontId="41" fillId="27" borderId="26" xfId="15" applyFont="1" applyFill="1" applyBorder="1" applyAlignment="1">
      <alignment horizontal="center"/>
    </xf>
    <xf numFmtId="0" fontId="41" fillId="27" borderId="25" xfId="15" applyFont="1" applyFill="1" applyBorder="1" applyAlignment="1">
      <alignment horizontal="center"/>
    </xf>
    <xf numFmtId="0" fontId="24" fillId="27" borderId="11" xfId="0" applyFont="1" applyFill="1" applyBorder="1" applyAlignment="1">
      <alignment horizontal="centerContinuous" vertical="center"/>
    </xf>
    <xf numFmtId="0" fontId="21" fillId="27" borderId="0" xfId="0" applyFont="1" applyFill="1" applyAlignment="1">
      <alignment/>
    </xf>
    <xf numFmtId="0" fontId="33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0" fillId="0" borderId="0" xfId="0" applyFont="1" applyAlignment="1">
      <alignment/>
    </xf>
    <xf numFmtId="0" fontId="44" fillId="27" borderId="15" xfId="15" applyFont="1" applyFill="1" applyBorder="1" applyAlignment="1">
      <alignment horizontal="center" vertical="center"/>
    </xf>
    <xf numFmtId="0" fontId="43" fillId="27" borderId="14" xfId="15" applyFont="1" applyFill="1" applyBorder="1" applyAlignment="1">
      <alignment horizontal="center" vertical="center"/>
    </xf>
    <xf numFmtId="0" fontId="43" fillId="27" borderId="11" xfId="15" applyFont="1" applyFill="1" applyBorder="1" applyAlignment="1">
      <alignment horizontal="center"/>
    </xf>
    <xf numFmtId="0" fontId="43" fillId="27" borderId="14" xfId="15" applyFont="1" applyFill="1" applyBorder="1" applyAlignment="1">
      <alignment horizontal="center"/>
    </xf>
    <xf numFmtId="0" fontId="44" fillId="27" borderId="23" xfId="15" applyFont="1" applyFill="1" applyBorder="1" applyAlignment="1">
      <alignment horizontal="center"/>
    </xf>
    <xf numFmtId="0" fontId="43" fillId="27" borderId="25" xfId="15" applyFont="1" applyFill="1" applyBorder="1" applyAlignment="1">
      <alignment horizontal="center"/>
    </xf>
    <xf numFmtId="0" fontId="44" fillId="27" borderId="26" xfId="15" applyFont="1" applyFill="1" applyBorder="1" applyAlignment="1">
      <alignment horizontal="center"/>
    </xf>
    <xf numFmtId="0" fontId="44" fillId="27" borderId="25" xfId="15" applyFont="1" applyFill="1" applyBorder="1" applyAlignment="1">
      <alignment horizontal="center"/>
    </xf>
    <xf numFmtId="0" fontId="24" fillId="27" borderId="11" xfId="0" applyFont="1" applyFill="1" applyBorder="1" applyAlignment="1">
      <alignment horizontal="center" vertical="center"/>
    </xf>
    <xf numFmtId="0" fontId="1" fillId="27" borderId="18" xfId="15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25" fillId="0" borderId="14" xfId="0" applyFont="1" applyFill="1" applyBorder="1" applyAlignment="1" applyProtection="1">
      <alignment horizontal="center"/>
      <protection locked="0"/>
    </xf>
    <xf numFmtId="0" fontId="19" fillId="0" borderId="11" xfId="0" applyFont="1" applyFill="1" applyBorder="1" applyAlignment="1" applyProtection="1">
      <alignment horizontal="center"/>
      <protection locked="0"/>
    </xf>
    <xf numFmtId="0" fontId="38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1" fillId="27" borderId="15" xfId="15" applyFont="1" applyFill="1" applyBorder="1" applyAlignment="1">
      <alignment horizontal="center" vertical="center"/>
    </xf>
    <xf numFmtId="0" fontId="1" fillId="27" borderId="23" xfId="15" applyFont="1" applyFill="1" applyBorder="1" applyAlignment="1">
      <alignment horizontal="center"/>
    </xf>
    <xf numFmtId="0" fontId="44" fillId="27" borderId="18" xfId="15" applyFont="1" applyFill="1" applyBorder="1" applyAlignment="1">
      <alignment horizontal="center"/>
    </xf>
    <xf numFmtId="0" fontId="37" fillId="27" borderId="11" xfId="15" applyFont="1" applyFill="1" applyBorder="1" applyAlignment="1">
      <alignment horizontal="center" vertical="center"/>
    </xf>
    <xf numFmtId="0" fontId="1" fillId="27" borderId="26" xfId="15" applyFont="1" applyFill="1" applyBorder="1" applyAlignment="1">
      <alignment/>
    </xf>
    <xf numFmtId="0" fontId="44" fillId="27" borderId="11" xfId="15" applyFont="1" applyFill="1" applyBorder="1" applyAlignment="1">
      <alignment horizontal="center" vertical="center"/>
    </xf>
    <xf numFmtId="0" fontId="43" fillId="27" borderId="18" xfId="15" applyFont="1" applyFill="1" applyBorder="1" applyAlignment="1">
      <alignment horizontal="center"/>
    </xf>
    <xf numFmtId="0" fontId="66" fillId="0" borderId="0" xfId="0" applyFont="1" applyAlignment="1">
      <alignment horizontal="center"/>
    </xf>
    <xf numFmtId="0" fontId="37" fillId="27" borderId="11" xfId="15" applyFont="1" applyFill="1" applyBorder="1" applyAlignment="1">
      <alignment horizontal="center" vertical="center"/>
    </xf>
    <xf numFmtId="0" fontId="43" fillId="27" borderId="11" xfId="15" applyFont="1" applyFill="1" applyBorder="1" applyAlignment="1">
      <alignment horizontal="center" vertical="center"/>
    </xf>
    <xf numFmtId="0" fontId="44" fillId="27" borderId="11" xfId="15" applyFont="1" applyFill="1" applyBorder="1" applyAlignment="1">
      <alignment horizontal="center" vertical="center"/>
    </xf>
    <xf numFmtId="4" fontId="56" fillId="0" borderId="0" xfId="0" applyNumberFormat="1" applyFont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167" fontId="21" fillId="0" borderId="10" xfId="0" applyNumberFormat="1" applyFont="1" applyBorder="1" applyAlignment="1">
      <alignment/>
    </xf>
    <xf numFmtId="0" fontId="32" fillId="0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31" fillId="0" borderId="0" xfId="0" applyFont="1" applyBorder="1" applyAlignment="1">
      <alignment horizontal="center" wrapText="1"/>
    </xf>
    <xf numFmtId="0" fontId="56" fillId="0" borderId="0" xfId="0" applyFont="1" applyAlignment="1">
      <alignment/>
    </xf>
    <xf numFmtId="0" fontId="0" fillId="0" borderId="22" xfId="0" applyFont="1" applyBorder="1" applyAlignment="1">
      <alignment/>
    </xf>
    <xf numFmtId="43" fontId="19" fillId="0" borderId="22" xfId="48" applyFont="1" applyBorder="1" applyAlignment="1">
      <alignment vertical="center"/>
    </xf>
    <xf numFmtId="43" fontId="20" fillId="0" borderId="22" xfId="48" applyFont="1" applyBorder="1" applyAlignment="1">
      <alignment vertical="center"/>
    </xf>
    <xf numFmtId="0" fontId="21" fillId="0" borderId="22" xfId="0" applyFont="1" applyBorder="1" applyAlignment="1">
      <alignment/>
    </xf>
    <xf numFmtId="43" fontId="19" fillId="0" borderId="22" xfId="48" applyFont="1" applyFill="1" applyBorder="1" applyAlignment="1" applyProtection="1">
      <alignment vertical="center"/>
      <protection locked="0"/>
    </xf>
    <xf numFmtId="0" fontId="32" fillId="0" borderId="20" xfId="0" applyFont="1" applyFill="1" applyBorder="1" applyAlignment="1">
      <alignment horizontal="center" vertical="center" wrapText="1"/>
    </xf>
    <xf numFmtId="0" fontId="21" fillId="27" borderId="10" xfId="0" applyFont="1" applyFill="1" applyBorder="1" applyAlignment="1">
      <alignment/>
    </xf>
    <xf numFmtId="0" fontId="24" fillId="27" borderId="26" xfId="0" applyFont="1" applyFill="1" applyBorder="1" applyAlignment="1">
      <alignment horizontal="centerContinuous" vertical="center"/>
    </xf>
    <xf numFmtId="0" fontId="37" fillId="27" borderId="11" xfId="15" applyFont="1" applyFill="1" applyBorder="1" applyAlignment="1">
      <alignment horizontal="center" vertical="center"/>
    </xf>
    <xf numFmtId="0" fontId="43" fillId="27" borderId="11" xfId="15" applyFont="1" applyFill="1" applyBorder="1" applyAlignment="1">
      <alignment horizontal="center" vertical="center"/>
    </xf>
    <xf numFmtId="0" fontId="44" fillId="27" borderId="11" xfId="15" applyFont="1" applyFill="1" applyBorder="1" applyAlignment="1">
      <alignment horizontal="center" vertical="center"/>
    </xf>
    <xf numFmtId="0" fontId="25" fillId="0" borderId="10" xfId="0" applyFont="1" applyFill="1" applyBorder="1" applyAlignment="1" applyProtection="1">
      <alignment horizontal="center" wrapText="1"/>
      <protection locked="0"/>
    </xf>
    <xf numFmtId="0" fontId="37" fillId="27" borderId="11" xfId="15" applyFont="1" applyFill="1" applyBorder="1" applyAlignment="1">
      <alignment horizontal="center"/>
    </xf>
    <xf numFmtId="0" fontId="37" fillId="27" borderId="14" xfId="15" applyFont="1" applyFill="1" applyBorder="1" applyAlignment="1">
      <alignment horizontal="center"/>
    </xf>
    <xf numFmtId="0" fontId="37" fillId="27" borderId="18" xfId="15" applyFont="1" applyFill="1" applyBorder="1" applyAlignment="1">
      <alignment horizontal="center"/>
    </xf>
    <xf numFmtId="0" fontId="1" fillId="27" borderId="25" xfId="15" applyFont="1" applyFill="1" applyBorder="1" applyAlignment="1">
      <alignment horizontal="center"/>
    </xf>
    <xf numFmtId="0" fontId="1" fillId="27" borderId="26" xfId="15" applyFont="1" applyFill="1" applyBorder="1" applyAlignment="1">
      <alignment horizontal="center"/>
    </xf>
    <xf numFmtId="0" fontId="37" fillId="27" borderId="14" xfId="15" applyFont="1" applyFill="1" applyBorder="1" applyAlignment="1">
      <alignment horizontal="center" vertical="center"/>
    </xf>
    <xf numFmtId="0" fontId="37" fillId="27" borderId="25" xfId="15" applyFont="1" applyFill="1" applyBorder="1" applyAlignment="1">
      <alignment horizontal="center"/>
    </xf>
    <xf numFmtId="0" fontId="43" fillId="27" borderId="17" xfId="15" applyFont="1" applyFill="1" applyBorder="1" applyAlignment="1">
      <alignment horizontal="center"/>
    </xf>
    <xf numFmtId="0" fontId="44" fillId="27" borderId="17" xfId="15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/>
    </xf>
    <xf numFmtId="0" fontId="32" fillId="0" borderId="12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wrapText="1"/>
    </xf>
    <xf numFmtId="0" fontId="31" fillId="0" borderId="15" xfId="0" applyFont="1" applyFill="1" applyBorder="1" applyAlignment="1">
      <alignment horizontal="center" wrapText="1"/>
    </xf>
    <xf numFmtId="0" fontId="31" fillId="0" borderId="11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right" vertical="center"/>
    </xf>
    <xf numFmtId="0" fontId="66" fillId="0" borderId="0" xfId="0" applyFont="1" applyFill="1" applyAlignment="1">
      <alignment horizontal="center"/>
    </xf>
    <xf numFmtId="0" fontId="21" fillId="0" borderId="0" xfId="0" applyFont="1" applyFill="1" applyAlignment="1" applyProtection="1">
      <alignment horizontal="left"/>
      <protection locked="0"/>
    </xf>
    <xf numFmtId="0" fontId="0" fillId="0" borderId="10" xfId="0" applyFill="1" applyBorder="1" applyAlignment="1">
      <alignment/>
    </xf>
    <xf numFmtId="0" fontId="21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/>
    </xf>
    <xf numFmtId="0" fontId="32" fillId="0" borderId="11" xfId="0" applyFont="1" applyFill="1" applyBorder="1" applyAlignment="1">
      <alignment wrapText="1"/>
    </xf>
    <xf numFmtId="0" fontId="56" fillId="0" borderId="0" xfId="0" applyFont="1" applyAlignment="1">
      <alignment horizontal="center"/>
    </xf>
    <xf numFmtId="0" fontId="37" fillId="27" borderId="11" xfId="15" applyFont="1" applyFill="1" applyBorder="1" applyAlignment="1">
      <alignment horizontal="center" vertical="center"/>
    </xf>
    <xf numFmtId="0" fontId="37" fillId="27" borderId="11" xfId="15" applyFont="1" applyFill="1" applyBorder="1" applyAlignment="1">
      <alignment horizontal="center"/>
    </xf>
    <xf numFmtId="0" fontId="37" fillId="27" borderId="18" xfId="15" applyFont="1" applyFill="1" applyBorder="1" applyAlignment="1">
      <alignment horizontal="center"/>
    </xf>
    <xf numFmtId="0" fontId="43" fillId="27" borderId="11" xfId="15" applyFont="1" applyFill="1" applyBorder="1" applyAlignment="1">
      <alignment horizontal="center" vertical="center"/>
    </xf>
    <xf numFmtId="0" fontId="43" fillId="27" borderId="18" xfId="15" applyFont="1" applyFill="1" applyBorder="1" applyAlignment="1">
      <alignment horizontal="center"/>
    </xf>
    <xf numFmtId="0" fontId="37" fillId="27" borderId="11" xfId="15" applyFont="1" applyFill="1" applyBorder="1" applyAlignment="1">
      <alignment horizontal="center" vertical="center"/>
    </xf>
    <xf numFmtId="0" fontId="43" fillId="27" borderId="11" xfId="15" applyFont="1" applyFill="1" applyBorder="1" applyAlignment="1">
      <alignment horizontal="center"/>
    </xf>
    <xf numFmtId="0" fontId="38" fillId="0" borderId="18" xfId="0" applyFont="1" applyBorder="1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0" fontId="37" fillId="27" borderId="11" xfId="15" applyFont="1" applyFill="1" applyBorder="1" applyAlignment="1">
      <alignment horizontal="center" vertical="center"/>
    </xf>
    <xf numFmtId="0" fontId="37" fillId="27" borderId="18" xfId="15" applyFont="1" applyFill="1" applyBorder="1" applyAlignment="1">
      <alignment horizontal="center"/>
    </xf>
    <xf numFmtId="43" fontId="47" fillId="0" borderId="10" xfId="0" applyNumberFormat="1" applyFont="1" applyBorder="1" applyAlignment="1">
      <alignment/>
    </xf>
    <xf numFmtId="0" fontId="48" fillId="27" borderId="14" xfId="15" applyFont="1" applyFill="1" applyBorder="1" applyAlignment="1">
      <alignment horizontal="center"/>
    </xf>
    <xf numFmtId="0" fontId="67" fillId="27" borderId="25" xfId="15" applyFont="1" applyFill="1" applyBorder="1" applyAlignment="1">
      <alignment horizontal="center"/>
    </xf>
    <xf numFmtId="0" fontId="37" fillId="27" borderId="11" xfId="15" applyFont="1" applyFill="1" applyBorder="1" applyAlignment="1">
      <alignment horizontal="center" vertical="center"/>
    </xf>
    <xf numFmtId="0" fontId="43" fillId="27" borderId="11" xfId="15" applyFont="1" applyFill="1" applyBorder="1" applyAlignment="1">
      <alignment horizontal="center"/>
    </xf>
    <xf numFmtId="0" fontId="48" fillId="27" borderId="11" xfId="15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/>
    </xf>
    <xf numFmtId="43" fontId="19" fillId="0" borderId="13" xfId="48" applyFont="1" applyBorder="1" applyAlignment="1">
      <alignment vertical="center"/>
    </xf>
    <xf numFmtId="43" fontId="20" fillId="0" borderId="13" xfId="48" applyFont="1" applyBorder="1" applyAlignment="1">
      <alignment vertical="center"/>
    </xf>
    <xf numFmtId="0" fontId="21" fillId="0" borderId="13" xfId="0" applyFont="1" applyBorder="1" applyAlignment="1">
      <alignment/>
    </xf>
    <xf numFmtId="43" fontId="19" fillId="0" borderId="13" xfId="48" applyFont="1" applyFill="1" applyBorder="1" applyAlignment="1" applyProtection="1">
      <alignment vertical="center"/>
      <protection locked="0"/>
    </xf>
    <xf numFmtId="43" fontId="19" fillId="0" borderId="13" xfId="48" applyFont="1" applyBorder="1" applyAlignment="1" applyProtection="1">
      <alignment vertical="center"/>
      <protection locked="0"/>
    </xf>
    <xf numFmtId="43" fontId="38" fillId="0" borderId="10" xfId="48" applyFont="1" applyBorder="1" applyAlignment="1">
      <alignment vertical="center"/>
    </xf>
    <xf numFmtId="0" fontId="0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37" fillId="27" borderId="11" xfId="15" applyFont="1" applyFill="1" applyBorder="1" applyAlignment="1">
      <alignment horizontal="center" vertical="center"/>
    </xf>
    <xf numFmtId="0" fontId="43" fillId="27" borderId="11" xfId="15" applyFont="1" applyFill="1" applyBorder="1" applyAlignment="1">
      <alignment horizontal="center" vertical="center"/>
    </xf>
    <xf numFmtId="0" fontId="44" fillId="27" borderId="11" xfId="15" applyFont="1" applyFill="1" applyBorder="1" applyAlignment="1">
      <alignment horizontal="center" vertical="center"/>
    </xf>
    <xf numFmtId="0" fontId="1" fillId="27" borderId="11" xfId="15" applyFont="1" applyFill="1" applyBorder="1" applyAlignment="1">
      <alignment horizontal="center" vertical="center"/>
    </xf>
    <xf numFmtId="0" fontId="43" fillId="27" borderId="11" xfId="15" applyFont="1" applyFill="1" applyBorder="1" applyAlignment="1">
      <alignment horizontal="center"/>
    </xf>
    <xf numFmtId="0" fontId="43" fillId="27" borderId="18" xfId="15" applyFont="1" applyFill="1" applyBorder="1" applyAlignment="1">
      <alignment horizontal="center"/>
    </xf>
    <xf numFmtId="0" fontId="47" fillId="0" borderId="10" xfId="0" applyFont="1" applyFill="1" applyBorder="1" applyAlignment="1">
      <alignment/>
    </xf>
    <xf numFmtId="0" fontId="31" fillId="0" borderId="10" xfId="0" applyFont="1" applyFill="1" applyBorder="1" applyAlignment="1">
      <alignment wrapText="1"/>
    </xf>
    <xf numFmtId="0" fontId="0" fillId="0" borderId="10" xfId="0" applyFont="1" applyBorder="1" applyAlignment="1" applyProtection="1">
      <alignment horizontal="center"/>
      <protection locked="0"/>
    </xf>
    <xf numFmtId="0" fontId="27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43" fontId="23" fillId="0" borderId="10" xfId="0" applyNumberFormat="1" applyFont="1" applyBorder="1" applyAlignment="1">
      <alignment/>
    </xf>
    <xf numFmtId="43" fontId="24" fillId="0" borderId="10" xfId="0" applyNumberFormat="1" applyFont="1" applyBorder="1" applyAlignment="1">
      <alignment/>
    </xf>
    <xf numFmtId="43" fontId="21" fillId="0" borderId="0" xfId="48" applyFont="1" applyBorder="1" applyAlignment="1">
      <alignment vertical="center"/>
    </xf>
    <xf numFmtId="0" fontId="47" fillId="0" borderId="10" xfId="0" applyFont="1" applyBorder="1" applyAlignment="1">
      <alignment/>
    </xf>
    <xf numFmtId="4" fontId="79" fillId="0" borderId="0" xfId="0" applyNumberFormat="1" applyFont="1" applyAlignment="1">
      <alignment/>
    </xf>
    <xf numFmtId="0" fontId="32" fillId="0" borderId="18" xfId="0" applyFont="1" applyBorder="1" applyAlignment="1">
      <alignment horizontal="left"/>
    </xf>
    <xf numFmtId="0" fontId="33" fillId="0" borderId="10" xfId="0" applyFont="1" applyBorder="1" applyAlignment="1">
      <alignment/>
    </xf>
    <xf numFmtId="43" fontId="28" fillId="0" borderId="19" xfId="0" applyNumberFormat="1" applyFont="1" applyBorder="1" applyAlignment="1">
      <alignment/>
    </xf>
    <xf numFmtId="0" fontId="28" fillId="0" borderId="0" xfId="0" applyFont="1" applyFill="1" applyBorder="1" applyAlignment="1">
      <alignment vertical="center" wrapText="1" shrinkToFit="1"/>
    </xf>
    <xf numFmtId="0" fontId="56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center" wrapText="1"/>
    </xf>
    <xf numFmtId="0" fontId="0" fillId="0" borderId="18" xfId="0" applyFont="1" applyBorder="1" applyAlignment="1">
      <alignment/>
    </xf>
    <xf numFmtId="43" fontId="19" fillId="0" borderId="10" xfId="0" applyNumberFormat="1" applyFont="1" applyBorder="1" applyAlignment="1">
      <alignment/>
    </xf>
    <xf numFmtId="43" fontId="47" fillId="0" borderId="10" xfId="48" applyFont="1" applyFill="1" applyBorder="1" applyAlignment="1" applyProtection="1">
      <alignment vertical="center"/>
      <protection locked="0"/>
    </xf>
    <xf numFmtId="0" fontId="80" fillId="0" borderId="14" xfId="0" applyFont="1" applyBorder="1" applyAlignment="1">
      <alignment horizontal="center"/>
    </xf>
    <xf numFmtId="0" fontId="81" fillId="0" borderId="14" xfId="0" applyFont="1" applyBorder="1" applyAlignment="1" applyProtection="1">
      <alignment horizontal="center"/>
      <protection locked="0"/>
    </xf>
    <xf numFmtId="0" fontId="80" fillId="0" borderId="11" xfId="0" applyFont="1" applyBorder="1" applyAlignment="1" applyProtection="1">
      <alignment horizontal="center"/>
      <protection locked="0"/>
    </xf>
    <xf numFmtId="0" fontId="82" fillId="0" borderId="11" xfId="0" applyFont="1" applyBorder="1" applyAlignment="1">
      <alignment horizontal="center"/>
    </xf>
    <xf numFmtId="0" fontId="80" fillId="0" borderId="11" xfId="0" applyFont="1" applyBorder="1" applyAlignment="1">
      <alignment horizontal="center"/>
    </xf>
    <xf numFmtId="0" fontId="83" fillId="0" borderId="0" xfId="0" applyFont="1" applyAlignment="1">
      <alignment/>
    </xf>
    <xf numFmtId="0" fontId="80" fillId="0" borderId="15" xfId="0" applyFont="1" applyBorder="1" applyAlignment="1">
      <alignment horizontal="center"/>
    </xf>
    <xf numFmtId="0" fontId="80" fillId="0" borderId="14" xfId="0" applyFont="1" applyFill="1" applyBorder="1" applyAlignment="1">
      <alignment horizontal="center"/>
    </xf>
    <xf numFmtId="0" fontId="81" fillId="0" borderId="14" xfId="0" applyFont="1" applyFill="1" applyBorder="1" applyAlignment="1" applyProtection="1">
      <alignment horizontal="center"/>
      <protection locked="0"/>
    </xf>
    <xf numFmtId="0" fontId="80" fillId="0" borderId="11" xfId="0" applyFont="1" applyFill="1" applyBorder="1" applyAlignment="1" applyProtection="1">
      <alignment horizontal="center"/>
      <protection locked="0"/>
    </xf>
    <xf numFmtId="0" fontId="82" fillId="0" borderId="11" xfId="0" applyFont="1" applyFill="1" applyBorder="1" applyAlignment="1">
      <alignment horizontal="center"/>
    </xf>
    <xf numFmtId="0" fontId="80" fillId="0" borderId="11" xfId="0" applyFont="1" applyFill="1" applyBorder="1" applyAlignment="1">
      <alignment horizontal="center"/>
    </xf>
    <xf numFmtId="0" fontId="83" fillId="0" borderId="0" xfId="0" applyFont="1" applyFill="1" applyAlignment="1">
      <alignment/>
    </xf>
    <xf numFmtId="0" fontId="80" fillId="0" borderId="15" xfId="0" applyFont="1" applyFill="1" applyBorder="1" applyAlignment="1">
      <alignment horizontal="center"/>
    </xf>
    <xf numFmtId="0" fontId="84" fillId="27" borderId="11" xfId="0" applyFont="1" applyFill="1" applyBorder="1" applyAlignment="1">
      <alignment horizontal="centerContinuous" vertical="center"/>
    </xf>
    <xf numFmtId="0" fontId="83" fillId="27" borderId="0" xfId="0" applyFont="1" applyFill="1" applyAlignment="1">
      <alignment/>
    </xf>
    <xf numFmtId="0" fontId="85" fillId="0" borderId="0" xfId="0" applyFont="1" applyAlignment="1">
      <alignment horizont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85" fillId="0" borderId="0" xfId="0" applyFont="1" applyBorder="1" applyAlignment="1">
      <alignment/>
    </xf>
    <xf numFmtId="0" fontId="89" fillId="0" borderId="0" xfId="0" applyFont="1" applyBorder="1" applyAlignment="1">
      <alignment horizontal="center" wrapText="1"/>
    </xf>
    <xf numFmtId="0" fontId="80" fillId="0" borderId="0" xfId="0" applyFont="1" applyBorder="1" applyAlignment="1" applyProtection="1">
      <alignment horizontal="center" vertical="center"/>
      <protection locked="0"/>
    </xf>
    <xf numFmtId="167" fontId="80" fillId="0" borderId="0" xfId="0" applyNumberFormat="1" applyFont="1" applyBorder="1" applyAlignment="1" applyProtection="1">
      <alignment horizontal="center" vertical="center"/>
      <protection locked="0"/>
    </xf>
    <xf numFmtId="43" fontId="80" fillId="0" borderId="0" xfId="48" applyFont="1" applyBorder="1" applyAlignment="1" applyProtection="1">
      <alignment vertical="center"/>
      <protection/>
    </xf>
    <xf numFmtId="43" fontId="80" fillId="0" borderId="0" xfId="48" applyFont="1" applyBorder="1" applyAlignment="1" applyProtection="1">
      <alignment vertical="center"/>
      <protection locked="0"/>
    </xf>
    <xf numFmtId="43" fontId="80" fillId="0" borderId="0" xfId="48" applyFont="1" applyBorder="1" applyAlignment="1">
      <alignment vertical="center"/>
    </xf>
    <xf numFmtId="0" fontId="83" fillId="0" borderId="0" xfId="0" applyFont="1" applyBorder="1" applyAlignment="1">
      <alignment/>
    </xf>
    <xf numFmtId="43" fontId="80" fillId="0" borderId="0" xfId="48" applyFont="1" applyFill="1" applyBorder="1" applyAlignment="1" applyProtection="1">
      <alignment vertical="center"/>
      <protection locked="0"/>
    </xf>
    <xf numFmtId="43" fontId="80" fillId="0" borderId="11" xfId="48" applyFont="1" applyBorder="1" applyAlignment="1" applyProtection="1">
      <alignment vertical="center"/>
      <protection locked="0"/>
    </xf>
    <xf numFmtId="43" fontId="80" fillId="0" borderId="11" xfId="48" applyFont="1" applyBorder="1" applyAlignment="1">
      <alignment vertical="center"/>
    </xf>
    <xf numFmtId="0" fontId="83" fillId="0" borderId="11" xfId="0" applyFont="1" applyBorder="1" applyAlignment="1">
      <alignment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/>
    </xf>
    <xf numFmtId="0" fontId="58" fillId="0" borderId="18" xfId="0" applyFont="1" applyFill="1" applyBorder="1" applyAlignment="1">
      <alignment/>
    </xf>
    <xf numFmtId="0" fontId="58" fillId="0" borderId="10" xfId="0" applyFont="1" applyFill="1" applyBorder="1" applyAlignment="1">
      <alignment/>
    </xf>
    <xf numFmtId="0" fontId="37" fillId="27" borderId="11" xfId="15" applyFont="1" applyFill="1" applyBorder="1" applyAlignment="1">
      <alignment horizontal="center" vertical="center"/>
    </xf>
    <xf numFmtId="0" fontId="43" fillId="27" borderId="11" xfId="15" applyFont="1" applyFill="1" applyBorder="1" applyAlignment="1">
      <alignment horizontal="center" vertical="center"/>
    </xf>
    <xf numFmtId="0" fontId="43" fillId="27" borderId="18" xfId="15" applyFont="1" applyFill="1" applyBorder="1" applyAlignment="1">
      <alignment horizontal="center"/>
    </xf>
    <xf numFmtId="0" fontId="82" fillId="0" borderId="11" xfId="0" applyFont="1" applyBorder="1" applyAlignment="1">
      <alignment horizontal="center"/>
    </xf>
    <xf numFmtId="0" fontId="80" fillId="0" borderId="11" xfId="0" applyFont="1" applyBorder="1" applyAlignment="1">
      <alignment horizontal="center"/>
    </xf>
    <xf numFmtId="43" fontId="21" fillId="0" borderId="18" xfId="48" applyFont="1" applyFill="1" applyBorder="1" applyAlignment="1">
      <alignment vertical="center"/>
    </xf>
    <xf numFmtId="0" fontId="32" fillId="0" borderId="0" xfId="0" applyFont="1" applyBorder="1" applyAlignment="1">
      <alignment horizontal="left"/>
    </xf>
    <xf numFmtId="0" fontId="18" fillId="0" borderId="12" xfId="0" applyFont="1" applyBorder="1" applyAlignment="1" applyProtection="1">
      <alignment horizontal="center" vertical="center"/>
      <protection locked="0"/>
    </xf>
    <xf numFmtId="0" fontId="32" fillId="0" borderId="17" xfId="0" applyFont="1" applyBorder="1" applyAlignment="1">
      <alignment horizontal="left"/>
    </xf>
    <xf numFmtId="0" fontId="58" fillId="0" borderId="10" xfId="0" applyFont="1" applyFill="1" applyBorder="1" applyAlignment="1">
      <alignment/>
    </xf>
    <xf numFmtId="0" fontId="64" fillId="0" borderId="10" xfId="0" applyFont="1" applyFill="1" applyBorder="1" applyAlignment="1">
      <alignment/>
    </xf>
    <xf numFmtId="0" fontId="64" fillId="0" borderId="10" xfId="0" applyFont="1" applyBorder="1" applyAlignment="1">
      <alignment/>
    </xf>
    <xf numFmtId="0" fontId="64" fillId="0" borderId="16" xfId="0" applyFont="1" applyFill="1" applyBorder="1" applyAlignment="1">
      <alignment/>
    </xf>
    <xf numFmtId="0" fontId="58" fillId="0" borderId="10" xfId="0" applyFont="1" applyFill="1" applyBorder="1" applyAlignment="1">
      <alignment wrapText="1"/>
    </xf>
    <xf numFmtId="0" fontId="58" fillId="0" borderId="20" xfId="0" applyFont="1" applyFill="1" applyBorder="1" applyAlignment="1">
      <alignment/>
    </xf>
    <xf numFmtId="0" fontId="64" fillId="0" borderId="20" xfId="0" applyFont="1" applyFill="1" applyBorder="1" applyAlignment="1">
      <alignment/>
    </xf>
    <xf numFmtId="0" fontId="70" fillId="0" borderId="20" xfId="0" applyFont="1" applyFill="1" applyBorder="1" applyAlignment="1">
      <alignment/>
    </xf>
    <xf numFmtId="0" fontId="64" fillId="0" borderId="11" xfId="0" applyFont="1" applyBorder="1" applyAlignment="1">
      <alignment horizontal="left"/>
    </xf>
    <xf numFmtId="0" fontId="64" fillId="0" borderId="17" xfId="0" applyFont="1" applyBorder="1" applyAlignment="1">
      <alignment/>
    </xf>
    <xf numFmtId="0" fontId="64" fillId="0" borderId="16" xfId="0" applyFont="1" applyBorder="1" applyAlignment="1">
      <alignment/>
    </xf>
    <xf numFmtId="0" fontId="64" fillId="0" borderId="10" xfId="0" applyFont="1" applyBorder="1" applyAlignment="1">
      <alignment horizontal="left"/>
    </xf>
    <xf numFmtId="0" fontId="64" fillId="0" borderId="18" xfId="0" applyFont="1" applyFill="1" applyBorder="1" applyAlignment="1">
      <alignment/>
    </xf>
    <xf numFmtId="0" fontId="64" fillId="0" borderId="10" xfId="0" applyFont="1" applyFill="1" applyBorder="1" applyAlignment="1">
      <alignment/>
    </xf>
    <xf numFmtId="0" fontId="64" fillId="0" borderId="11" xfId="0" applyFont="1" applyFill="1" applyBorder="1" applyAlignment="1">
      <alignment/>
    </xf>
    <xf numFmtId="0" fontId="64" fillId="0" borderId="18" xfId="0" applyFont="1" applyBorder="1" applyAlignment="1">
      <alignment/>
    </xf>
    <xf numFmtId="0" fontId="58" fillId="0" borderId="11" xfId="0" applyFont="1" applyFill="1" applyBorder="1" applyAlignment="1">
      <alignment/>
    </xf>
    <xf numFmtId="0" fontId="64" fillId="0" borderId="11" xfId="0" applyFont="1" applyFill="1" applyBorder="1" applyAlignment="1">
      <alignment/>
    </xf>
    <xf numFmtId="0" fontId="64" fillId="0" borderId="10" xfId="0" applyFont="1" applyBorder="1" applyAlignment="1" applyProtection="1">
      <alignment/>
      <protection locked="0"/>
    </xf>
    <xf numFmtId="0" fontId="58" fillId="0" borderId="10" xfId="0" applyFont="1" applyBorder="1" applyAlignment="1">
      <alignment/>
    </xf>
    <xf numFmtId="0" fontId="64" fillId="0" borderId="10" xfId="0" applyFont="1" applyFill="1" applyBorder="1" applyAlignment="1" applyProtection="1">
      <alignment/>
      <protection locked="0"/>
    </xf>
    <xf numFmtId="0" fontId="32" fillId="0" borderId="10" xfId="0" applyFont="1" applyFill="1" applyBorder="1" applyAlignment="1" applyProtection="1">
      <alignment/>
      <protection locked="0"/>
    </xf>
    <xf numFmtId="0" fontId="58" fillId="0" borderId="20" xfId="0" applyFont="1" applyBorder="1" applyAlignment="1">
      <alignment/>
    </xf>
    <xf numFmtId="0" fontId="64" fillId="0" borderId="20" xfId="0" applyFont="1" applyBorder="1" applyAlignment="1">
      <alignment/>
    </xf>
    <xf numFmtId="0" fontId="58" fillId="0" borderId="11" xfId="0" applyFont="1" applyFill="1" applyBorder="1" applyAlignment="1" applyProtection="1">
      <alignment/>
      <protection locked="0"/>
    </xf>
    <xf numFmtId="0" fontId="64" fillId="0" borderId="20" xfId="0" applyFont="1" applyBorder="1" applyAlignment="1">
      <alignment/>
    </xf>
    <xf numFmtId="0" fontId="64" fillId="0" borderId="20" xfId="0" applyFont="1" applyFill="1" applyBorder="1" applyAlignment="1">
      <alignment/>
    </xf>
    <xf numFmtId="0" fontId="58" fillId="0" borderId="20" xfId="0" applyFont="1" applyBorder="1" applyAlignment="1">
      <alignment/>
    </xf>
    <xf numFmtId="0" fontId="69" fillId="0" borderId="10" xfId="0" applyFont="1" applyFill="1" applyBorder="1" applyAlignment="1" applyProtection="1">
      <alignment/>
      <protection locked="0"/>
    </xf>
    <xf numFmtId="0" fontId="64" fillId="0" borderId="18" xfId="0" applyFont="1" applyBorder="1" applyAlignment="1" applyProtection="1">
      <alignment/>
      <protection locked="0"/>
    </xf>
    <xf numFmtId="0" fontId="64" fillId="0" borderId="10" xfId="0" applyFont="1" applyFill="1" applyBorder="1" applyAlignment="1" applyProtection="1">
      <alignment/>
      <protection locked="0"/>
    </xf>
    <xf numFmtId="0" fontId="21" fillId="0" borderId="10" xfId="0" applyFont="1" applyFill="1" applyBorder="1" applyAlignment="1">
      <alignment vertical="center"/>
    </xf>
    <xf numFmtId="43" fontId="19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18" xfId="0" applyFont="1" applyFill="1" applyBorder="1" applyAlignment="1">
      <alignment/>
    </xf>
    <xf numFmtId="0" fontId="32" fillId="0" borderId="18" xfId="0" applyFont="1" applyFill="1" applyBorder="1" applyAlignment="1">
      <alignment horizontal="left"/>
    </xf>
    <xf numFmtId="43" fontId="24" fillId="0" borderId="10" xfId="48" applyFont="1" applyBorder="1" applyAlignment="1">
      <alignment vertical="center"/>
    </xf>
    <xf numFmtId="43" fontId="24" fillId="0" borderId="10" xfId="48" applyFont="1" applyFill="1" applyBorder="1" applyAlignment="1">
      <alignment vertical="center"/>
    </xf>
    <xf numFmtId="43" fontId="24" fillId="0" borderId="18" xfId="48" applyFont="1" applyBorder="1" applyAlignment="1">
      <alignment vertical="center"/>
    </xf>
    <xf numFmtId="0" fontId="48" fillId="0" borderId="18" xfId="15" applyFont="1" applyFill="1" applyBorder="1" applyAlignment="1">
      <alignment horizontal="center" vertical="center"/>
    </xf>
    <xf numFmtId="0" fontId="37" fillId="0" borderId="18" xfId="15" applyFont="1" applyFill="1" applyBorder="1" applyAlignment="1">
      <alignment horizontal="center" vertical="center"/>
    </xf>
    <xf numFmtId="4" fontId="42" fillId="0" borderId="18" xfId="15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 shrinkToFit="1"/>
    </xf>
    <xf numFmtId="0" fontId="6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28" fillId="0" borderId="22" xfId="0" applyFont="1" applyBorder="1" applyAlignment="1">
      <alignment horizontal="center" vertical="center" wrapText="1" shrinkToFit="1"/>
    </xf>
    <xf numFmtId="4" fontId="64" fillId="0" borderId="0" xfId="0" applyNumberFormat="1" applyFont="1" applyAlignment="1">
      <alignment horizontal="center"/>
    </xf>
    <xf numFmtId="0" fontId="28" fillId="27" borderId="11" xfId="0" applyFont="1" applyFill="1" applyBorder="1" applyAlignment="1">
      <alignment horizontal="center" vertical="center"/>
    </xf>
    <xf numFmtId="0" fontId="28" fillId="27" borderId="26" xfId="0" applyFont="1" applyFill="1" applyBorder="1" applyAlignment="1">
      <alignment horizontal="center" vertical="center"/>
    </xf>
    <xf numFmtId="0" fontId="28" fillId="27" borderId="18" xfId="0" applyFont="1" applyFill="1" applyBorder="1" applyAlignment="1">
      <alignment horizontal="center" vertical="center"/>
    </xf>
    <xf numFmtId="0" fontId="28" fillId="27" borderId="15" xfId="0" applyFont="1" applyFill="1" applyBorder="1" applyAlignment="1">
      <alignment horizontal="center" vertical="center" wrapText="1" shrinkToFit="1"/>
    </xf>
    <xf numFmtId="0" fontId="28" fillId="27" borderId="27" xfId="0" applyFont="1" applyFill="1" applyBorder="1" applyAlignment="1">
      <alignment horizontal="center" vertical="center" wrapText="1" shrinkToFit="1"/>
    </xf>
    <xf numFmtId="0" fontId="28" fillId="27" borderId="14" xfId="0" applyFont="1" applyFill="1" applyBorder="1" applyAlignment="1">
      <alignment horizontal="center" vertical="center" wrapText="1" shrinkToFit="1"/>
    </xf>
    <xf numFmtId="0" fontId="28" fillId="27" borderId="12" xfId="0" applyFont="1" applyFill="1" applyBorder="1" applyAlignment="1">
      <alignment horizontal="center" vertical="center" wrapText="1" shrinkToFit="1"/>
    </xf>
    <xf numFmtId="0" fontId="28" fillId="27" borderId="13" xfId="0" applyFont="1" applyFill="1" applyBorder="1" applyAlignment="1">
      <alignment horizontal="center" vertical="center" wrapText="1" shrinkToFit="1"/>
    </xf>
    <xf numFmtId="0" fontId="28" fillId="27" borderId="17" xfId="0" applyFont="1" applyFill="1" applyBorder="1" applyAlignment="1">
      <alignment horizontal="center" vertical="center" wrapText="1" shrinkToFit="1"/>
    </xf>
    <xf numFmtId="0" fontId="29" fillId="27" borderId="11" xfId="0" applyFont="1" applyFill="1" applyBorder="1" applyAlignment="1">
      <alignment horizontal="center" vertical="center" wrapText="1" shrinkToFit="1"/>
    </xf>
    <xf numFmtId="0" fontId="29" fillId="27" borderId="26" xfId="0" applyFont="1" applyFill="1" applyBorder="1" applyAlignment="1">
      <alignment horizontal="center" vertical="center" wrapText="1" shrinkToFit="1"/>
    </xf>
    <xf numFmtId="0" fontId="29" fillId="27" borderId="18" xfId="0" applyFont="1" applyFill="1" applyBorder="1" applyAlignment="1">
      <alignment horizontal="center" vertical="center" wrapText="1" shrinkToFit="1"/>
    </xf>
    <xf numFmtId="0" fontId="28" fillId="27" borderId="11" xfId="0" applyFont="1" applyFill="1" applyBorder="1" applyAlignment="1">
      <alignment horizontal="center" vertical="center" wrapText="1" shrinkToFit="1"/>
    </xf>
    <xf numFmtId="0" fontId="28" fillId="27" borderId="26" xfId="0" applyFont="1" applyFill="1" applyBorder="1" applyAlignment="1">
      <alignment horizontal="center" vertical="center" wrapText="1" shrinkToFit="1"/>
    </xf>
    <xf numFmtId="0" fontId="28" fillId="27" borderId="18" xfId="0" applyFont="1" applyFill="1" applyBorder="1" applyAlignment="1">
      <alignment horizontal="center" vertical="center" wrapText="1" shrinkToFit="1"/>
    </xf>
    <xf numFmtId="0" fontId="29" fillId="0" borderId="0" xfId="0" applyFont="1" applyBorder="1" applyAlignment="1">
      <alignment horizontal="center" vertical="center" wrapText="1" shrinkToFit="1"/>
    </xf>
    <xf numFmtId="0" fontId="27" fillId="0" borderId="0" xfId="0" applyFont="1" applyFill="1" applyBorder="1" applyAlignment="1">
      <alignment horizontal="center"/>
    </xf>
    <xf numFmtId="0" fontId="54" fillId="0" borderId="0" xfId="0" applyFont="1" applyBorder="1" applyAlignment="1">
      <alignment horizontal="center" vertical="center" wrapText="1" shrinkToFit="1"/>
    </xf>
    <xf numFmtId="0" fontId="43" fillId="27" borderId="20" xfId="15" applyFont="1" applyFill="1" applyBorder="1" applyAlignment="1">
      <alignment horizontal="center" vertical="center"/>
    </xf>
    <xf numFmtId="0" fontId="43" fillId="27" borderId="21" xfId="15" applyFont="1" applyFill="1" applyBorder="1" applyAlignment="1">
      <alignment horizontal="center" vertical="center"/>
    </xf>
    <xf numFmtId="0" fontId="43" fillId="27" borderId="16" xfId="15" applyFont="1" applyFill="1" applyBorder="1" applyAlignment="1">
      <alignment horizontal="center" vertical="center"/>
    </xf>
    <xf numFmtId="0" fontId="33" fillId="27" borderId="20" xfId="15" applyFont="1" applyFill="1" applyBorder="1" applyAlignment="1">
      <alignment horizontal="center" vertical="center"/>
    </xf>
    <xf numFmtId="0" fontId="33" fillId="27" borderId="21" xfId="15" applyFont="1" applyFill="1" applyBorder="1" applyAlignment="1">
      <alignment horizontal="center" vertical="center"/>
    </xf>
    <xf numFmtId="0" fontId="43" fillId="27" borderId="11" xfId="15" applyFont="1" applyFill="1" applyBorder="1" applyAlignment="1">
      <alignment horizontal="center" vertical="center"/>
    </xf>
    <xf numFmtId="0" fontId="43" fillId="27" borderId="18" xfId="15" applyFont="1" applyFill="1" applyBorder="1" applyAlignment="1">
      <alignment horizontal="center" vertical="center"/>
    </xf>
    <xf numFmtId="4" fontId="31" fillId="0" borderId="0" xfId="0" applyNumberFormat="1" applyFont="1" applyAlignment="1">
      <alignment horizontal="center"/>
    </xf>
    <xf numFmtId="0" fontId="37" fillId="27" borderId="11" xfId="15" applyFont="1" applyFill="1" applyBorder="1" applyAlignment="1">
      <alignment horizontal="center" vertical="center"/>
    </xf>
    <xf numFmtId="0" fontId="37" fillId="27" borderId="18" xfId="15" applyFont="1" applyFill="1" applyBorder="1" applyAlignment="1">
      <alignment horizontal="center" vertical="center"/>
    </xf>
    <xf numFmtId="0" fontId="37" fillId="27" borderId="20" xfId="15" applyFont="1" applyFill="1" applyBorder="1" applyAlignment="1">
      <alignment horizontal="center" vertical="center"/>
    </xf>
    <xf numFmtId="0" fontId="37" fillId="27" borderId="21" xfId="15" applyFont="1" applyFill="1" applyBorder="1" applyAlignment="1">
      <alignment horizontal="center" vertical="center"/>
    </xf>
    <xf numFmtId="0" fontId="37" fillId="27" borderId="16" xfId="15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44" fillId="27" borderId="11" xfId="15" applyFont="1" applyFill="1" applyBorder="1" applyAlignment="1">
      <alignment horizontal="center" vertical="center"/>
    </xf>
    <xf numFmtId="0" fontId="44" fillId="27" borderId="18" xfId="15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43" fontId="22" fillId="0" borderId="0" xfId="48" applyFont="1" applyBorder="1" applyAlignment="1">
      <alignment horizontal="center" vertical="center"/>
    </xf>
    <xf numFmtId="4" fontId="31" fillId="0" borderId="0" xfId="0" applyNumberFormat="1" applyFont="1" applyFill="1" applyAlignment="1">
      <alignment horizontal="center"/>
    </xf>
    <xf numFmtId="0" fontId="28" fillId="0" borderId="22" xfId="0" applyFont="1" applyFill="1" applyBorder="1" applyAlignment="1">
      <alignment horizontal="center" vertical="center" wrapText="1" shrinkToFit="1"/>
    </xf>
    <xf numFmtId="0" fontId="46" fillId="0" borderId="0" xfId="0" applyFont="1" applyBorder="1" applyAlignment="1">
      <alignment horizontal="center"/>
    </xf>
    <xf numFmtId="0" fontId="56" fillId="0" borderId="0" xfId="0" applyFont="1" applyAlignment="1">
      <alignment horizontal="left"/>
    </xf>
    <xf numFmtId="0" fontId="0" fillId="0" borderId="22" xfId="0" applyBorder="1" applyAlignment="1">
      <alignment horizontal="center"/>
    </xf>
    <xf numFmtId="0" fontId="56" fillId="0" borderId="0" xfId="0" applyFont="1" applyBorder="1" applyAlignment="1">
      <alignment horizontal="center"/>
    </xf>
    <xf numFmtId="4" fontId="32" fillId="0" borderId="0" xfId="0" applyNumberFormat="1" applyFont="1" applyAlignment="1">
      <alignment horizontal="center"/>
    </xf>
    <xf numFmtId="0" fontId="84" fillId="27" borderId="20" xfId="15" applyFont="1" applyFill="1" applyBorder="1" applyAlignment="1">
      <alignment horizontal="center" vertical="center"/>
    </xf>
    <xf numFmtId="0" fontId="84" fillId="27" borderId="21" xfId="15" applyFont="1" applyFill="1" applyBorder="1" applyAlignment="1">
      <alignment horizontal="center" vertical="center"/>
    </xf>
    <xf numFmtId="0" fontId="84" fillId="27" borderId="16" xfId="15" applyFont="1" applyFill="1" applyBorder="1" applyAlignment="1">
      <alignment horizontal="center" vertical="center"/>
    </xf>
    <xf numFmtId="0" fontId="84" fillId="27" borderId="11" xfId="15" applyFont="1" applyFill="1" applyBorder="1" applyAlignment="1">
      <alignment horizontal="center" vertical="center"/>
    </xf>
    <xf numFmtId="0" fontId="84" fillId="27" borderId="18" xfId="15" applyFont="1" applyFill="1" applyBorder="1" applyAlignment="1">
      <alignment horizontal="center" vertical="center"/>
    </xf>
    <xf numFmtId="0" fontId="56" fillId="0" borderId="28" xfId="0" applyFont="1" applyBorder="1" applyAlignment="1">
      <alignment horizontal="center"/>
    </xf>
    <xf numFmtId="0" fontId="1" fillId="27" borderId="11" xfId="15" applyFont="1" applyFill="1" applyBorder="1" applyAlignment="1">
      <alignment horizontal="center" vertical="center"/>
    </xf>
    <xf numFmtId="0" fontId="1" fillId="27" borderId="18" xfId="15" applyFont="1" applyFill="1" applyBorder="1" applyAlignment="1">
      <alignment horizontal="center" vertical="center"/>
    </xf>
    <xf numFmtId="0" fontId="37" fillId="27" borderId="11" xfId="15" applyFont="1" applyFill="1" applyBorder="1" applyAlignment="1">
      <alignment horizontal="center"/>
    </xf>
    <xf numFmtId="0" fontId="37" fillId="27" borderId="18" xfId="15" applyFont="1" applyFill="1" applyBorder="1" applyAlignment="1">
      <alignment horizontal="center"/>
    </xf>
    <xf numFmtId="0" fontId="88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48" fillId="27" borderId="11" xfId="15" applyFont="1" applyFill="1" applyBorder="1" applyAlignment="1">
      <alignment horizontal="center" vertical="center"/>
    </xf>
    <xf numFmtId="0" fontId="48" fillId="27" borderId="18" xfId="15" applyFont="1" applyFill="1" applyBorder="1" applyAlignment="1">
      <alignment horizontal="center" vertical="center"/>
    </xf>
    <xf numFmtId="0" fontId="43" fillId="27" borderId="11" xfId="15" applyFont="1" applyFill="1" applyBorder="1" applyAlignment="1">
      <alignment horizontal="center"/>
    </xf>
    <xf numFmtId="0" fontId="43" fillId="27" borderId="18" xfId="15" applyFont="1" applyFill="1" applyBorder="1" applyAlignment="1">
      <alignment horizontal="center"/>
    </xf>
    <xf numFmtId="0" fontId="48" fillId="27" borderId="11" xfId="15" applyFont="1" applyFill="1" applyBorder="1" applyAlignment="1">
      <alignment horizontal="center"/>
    </xf>
    <xf numFmtId="0" fontId="48" fillId="27" borderId="18" xfId="15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4" fillId="27" borderId="15" xfId="15" applyFont="1" applyFill="1" applyBorder="1" applyAlignment="1">
      <alignment horizontal="center" vertical="center"/>
    </xf>
    <xf numFmtId="0" fontId="44" fillId="27" borderId="12" xfId="15" applyFont="1" applyFill="1" applyBorder="1" applyAlignment="1">
      <alignment horizontal="center" vertical="center"/>
    </xf>
    <xf numFmtId="0" fontId="43" fillId="27" borderId="14" xfId="15" applyFont="1" applyFill="1" applyBorder="1" applyAlignment="1">
      <alignment horizontal="center" vertical="center"/>
    </xf>
    <xf numFmtId="0" fontId="43" fillId="27" borderId="17" xfId="15" applyFont="1" applyFill="1" applyBorder="1" applyAlignment="1">
      <alignment horizontal="center" vertical="center"/>
    </xf>
    <xf numFmtId="0" fontId="66" fillId="0" borderId="28" xfId="0" applyFont="1" applyBorder="1" applyAlignment="1">
      <alignment horizontal="center"/>
    </xf>
    <xf numFmtId="0" fontId="37" fillId="27" borderId="26" xfId="15" applyFont="1" applyFill="1" applyBorder="1" applyAlignment="1">
      <alignment horizontal="center" vertical="center"/>
    </xf>
    <xf numFmtId="0" fontId="80" fillId="0" borderId="11" xfId="0" applyFont="1" applyBorder="1" applyAlignment="1">
      <alignment horizontal="center"/>
    </xf>
    <xf numFmtId="0" fontId="80" fillId="0" borderId="18" xfId="0" applyFont="1" applyBorder="1" applyAlignment="1">
      <alignment horizontal="center"/>
    </xf>
    <xf numFmtId="0" fontId="81" fillId="0" borderId="11" xfId="0" applyFont="1" applyBorder="1" applyAlignment="1" applyProtection="1">
      <alignment horizontal="center"/>
      <protection locked="0"/>
    </xf>
    <xf numFmtId="0" fontId="81" fillId="0" borderId="18" xfId="0" applyFont="1" applyBorder="1" applyAlignment="1" applyProtection="1">
      <alignment horizontal="center"/>
      <protection locked="0"/>
    </xf>
    <xf numFmtId="0" fontId="82" fillId="0" borderId="11" xfId="0" applyFont="1" applyBorder="1" applyAlignment="1">
      <alignment horizontal="center"/>
    </xf>
    <xf numFmtId="0" fontId="82" fillId="0" borderId="18" xfId="0" applyFont="1" applyBorder="1" applyAlignment="1">
      <alignment horizontal="center"/>
    </xf>
    <xf numFmtId="0" fontId="44" fillId="27" borderId="26" xfId="15" applyFont="1" applyFill="1" applyBorder="1" applyAlignment="1">
      <alignment horizontal="center" vertical="center"/>
    </xf>
    <xf numFmtId="0" fontId="43" fillId="27" borderId="11" xfId="15" applyFont="1" applyFill="1" applyBorder="1" applyAlignment="1">
      <alignment horizontal="center" vertical="center" wrapText="1"/>
    </xf>
    <xf numFmtId="0" fontId="43" fillId="27" borderId="26" xfId="15" applyFont="1" applyFill="1" applyBorder="1" applyAlignment="1">
      <alignment horizontal="center" vertical="center" wrapText="1"/>
    </xf>
    <xf numFmtId="0" fontId="43" fillId="27" borderId="18" xfId="15" applyFont="1" applyFill="1" applyBorder="1" applyAlignment="1">
      <alignment horizontal="center" vertical="center" wrapText="1"/>
    </xf>
    <xf numFmtId="0" fontId="43" fillId="27" borderId="26" xfId="15" applyFont="1" applyFill="1" applyBorder="1" applyAlignment="1">
      <alignment horizontal="center" vertical="center"/>
    </xf>
    <xf numFmtId="0" fontId="48" fillId="27" borderId="26" xfId="15" applyFont="1" applyFill="1" applyBorder="1" applyAlignment="1">
      <alignment horizontal="center" vertical="center"/>
    </xf>
    <xf numFmtId="0" fontId="42" fillId="27" borderId="11" xfId="15" applyFont="1" applyFill="1" applyBorder="1" applyAlignment="1">
      <alignment horizontal="center" vertical="center"/>
    </xf>
    <xf numFmtId="0" fontId="42" fillId="27" borderId="26" xfId="15" applyFont="1" applyFill="1" applyBorder="1" applyAlignment="1">
      <alignment horizontal="center" vertical="center"/>
    </xf>
    <xf numFmtId="0" fontId="42" fillId="27" borderId="18" xfId="15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1</xdr:row>
      <xdr:rowOff>85725</xdr:rowOff>
    </xdr:from>
    <xdr:to>
      <xdr:col>2</xdr:col>
      <xdr:colOff>876300</xdr:colOff>
      <xdr:row>4</xdr:row>
      <xdr:rowOff>209550</xdr:rowOff>
    </xdr:to>
    <xdr:pic>
      <xdr:nvPicPr>
        <xdr:cNvPr id="1" name="Picture 1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47650"/>
          <a:ext cx="1028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771525</xdr:colOff>
      <xdr:row>2</xdr:row>
      <xdr:rowOff>0</xdr:rowOff>
    </xdr:from>
    <xdr:to>
      <xdr:col>21</xdr:col>
      <xdr:colOff>1733550</xdr:colOff>
      <xdr:row>6</xdr:row>
      <xdr:rowOff>0</xdr:rowOff>
    </xdr:to>
    <xdr:pic>
      <xdr:nvPicPr>
        <xdr:cNvPr id="2" name="Picture 2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77950" y="323850"/>
          <a:ext cx="962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400050</xdr:colOff>
      <xdr:row>6</xdr:row>
      <xdr:rowOff>9525</xdr:rowOff>
    </xdr:from>
    <xdr:to>
      <xdr:col>2</xdr:col>
      <xdr:colOff>1428750</xdr:colOff>
      <xdr:row>9</xdr:row>
      <xdr:rowOff>38100</xdr:rowOff>
    </xdr:to>
    <xdr:pic>
      <xdr:nvPicPr>
        <xdr:cNvPr id="1" name="Picture 1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981075"/>
          <a:ext cx="1028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1162050</xdr:colOff>
      <xdr:row>6</xdr:row>
      <xdr:rowOff>0</xdr:rowOff>
    </xdr:from>
    <xdr:to>
      <xdr:col>18</xdr:col>
      <xdr:colOff>2114550</xdr:colOff>
      <xdr:row>9</xdr:row>
      <xdr:rowOff>152400</xdr:rowOff>
    </xdr:to>
    <xdr:pic>
      <xdr:nvPicPr>
        <xdr:cNvPr id="2" name="Picture 2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58850" y="971550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61</xdr:row>
      <xdr:rowOff>9525</xdr:rowOff>
    </xdr:from>
    <xdr:to>
      <xdr:col>2</xdr:col>
      <xdr:colOff>1438275</xdr:colOff>
      <xdr:row>64</xdr:row>
      <xdr:rowOff>38100</xdr:rowOff>
    </xdr:to>
    <xdr:pic>
      <xdr:nvPicPr>
        <xdr:cNvPr id="3" name="Picture 3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1439525"/>
          <a:ext cx="1038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1162050</xdr:colOff>
      <xdr:row>61</xdr:row>
      <xdr:rowOff>0</xdr:rowOff>
    </xdr:from>
    <xdr:to>
      <xdr:col>18</xdr:col>
      <xdr:colOff>2124075</xdr:colOff>
      <xdr:row>64</xdr:row>
      <xdr:rowOff>152400</xdr:rowOff>
    </xdr:to>
    <xdr:pic>
      <xdr:nvPicPr>
        <xdr:cNvPr id="4" name="Picture 4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58850" y="11430000"/>
          <a:ext cx="962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647700</xdr:colOff>
      <xdr:row>102</xdr:row>
      <xdr:rowOff>47625</xdr:rowOff>
    </xdr:from>
    <xdr:to>
      <xdr:col>2</xdr:col>
      <xdr:colOff>1676400</xdr:colOff>
      <xdr:row>105</xdr:row>
      <xdr:rowOff>200025</xdr:rowOff>
    </xdr:to>
    <xdr:pic>
      <xdr:nvPicPr>
        <xdr:cNvPr id="5" name="Picture 9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21583650"/>
          <a:ext cx="1028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1095375</xdr:colOff>
      <xdr:row>102</xdr:row>
      <xdr:rowOff>0</xdr:rowOff>
    </xdr:from>
    <xdr:to>
      <xdr:col>18</xdr:col>
      <xdr:colOff>2181225</xdr:colOff>
      <xdr:row>106</xdr:row>
      <xdr:rowOff>95250</xdr:rowOff>
    </xdr:to>
    <xdr:pic>
      <xdr:nvPicPr>
        <xdr:cNvPr id="6" name="Picture 10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92175" y="21536025"/>
          <a:ext cx="1085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135</xdr:row>
      <xdr:rowOff>9525</xdr:rowOff>
    </xdr:from>
    <xdr:to>
      <xdr:col>2</xdr:col>
      <xdr:colOff>1438275</xdr:colOff>
      <xdr:row>138</xdr:row>
      <xdr:rowOff>38100</xdr:rowOff>
    </xdr:to>
    <xdr:pic>
      <xdr:nvPicPr>
        <xdr:cNvPr id="7" name="Picture 9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32975550"/>
          <a:ext cx="1038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1000125</xdr:colOff>
      <xdr:row>135</xdr:row>
      <xdr:rowOff>0</xdr:rowOff>
    </xdr:from>
    <xdr:to>
      <xdr:col>18</xdr:col>
      <xdr:colOff>1971675</xdr:colOff>
      <xdr:row>138</xdr:row>
      <xdr:rowOff>152400</xdr:rowOff>
    </xdr:to>
    <xdr:pic>
      <xdr:nvPicPr>
        <xdr:cNvPr id="8" name="Picture 10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96925" y="32966025"/>
          <a:ext cx="971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169</xdr:row>
      <xdr:rowOff>9525</xdr:rowOff>
    </xdr:from>
    <xdr:to>
      <xdr:col>2</xdr:col>
      <xdr:colOff>1438275</xdr:colOff>
      <xdr:row>172</xdr:row>
      <xdr:rowOff>38100</xdr:rowOff>
    </xdr:to>
    <xdr:pic>
      <xdr:nvPicPr>
        <xdr:cNvPr id="9" name="Picture 9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43091100"/>
          <a:ext cx="1038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1000125</xdr:colOff>
      <xdr:row>169</xdr:row>
      <xdr:rowOff>0</xdr:rowOff>
    </xdr:from>
    <xdr:to>
      <xdr:col>18</xdr:col>
      <xdr:colOff>1971675</xdr:colOff>
      <xdr:row>172</xdr:row>
      <xdr:rowOff>152400</xdr:rowOff>
    </xdr:to>
    <xdr:pic>
      <xdr:nvPicPr>
        <xdr:cNvPr id="10" name="Picture 10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96925" y="43081575"/>
          <a:ext cx="971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400050</xdr:colOff>
      <xdr:row>1</xdr:row>
      <xdr:rowOff>9525</xdr:rowOff>
    </xdr:from>
    <xdr:to>
      <xdr:col>2</xdr:col>
      <xdr:colOff>1438275</xdr:colOff>
      <xdr:row>5</xdr:row>
      <xdr:rowOff>66675</xdr:rowOff>
    </xdr:to>
    <xdr:pic>
      <xdr:nvPicPr>
        <xdr:cNvPr id="1" name="Picture 3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171450"/>
          <a:ext cx="1038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1162050</xdr:colOff>
      <xdr:row>1</xdr:row>
      <xdr:rowOff>0</xdr:rowOff>
    </xdr:from>
    <xdr:to>
      <xdr:col>18</xdr:col>
      <xdr:colOff>2124075</xdr:colOff>
      <xdr:row>6</xdr:row>
      <xdr:rowOff>28575</xdr:rowOff>
    </xdr:to>
    <xdr:pic>
      <xdr:nvPicPr>
        <xdr:cNvPr id="2" name="Picture 4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68375" y="161925"/>
          <a:ext cx="962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41</xdr:row>
      <xdr:rowOff>9525</xdr:rowOff>
    </xdr:from>
    <xdr:to>
      <xdr:col>2</xdr:col>
      <xdr:colOff>1438275</xdr:colOff>
      <xdr:row>44</xdr:row>
      <xdr:rowOff>57150</xdr:rowOff>
    </xdr:to>
    <xdr:pic>
      <xdr:nvPicPr>
        <xdr:cNvPr id="3" name="Picture 3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10296525"/>
          <a:ext cx="1038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1162050</xdr:colOff>
      <xdr:row>41</xdr:row>
      <xdr:rowOff>0</xdr:rowOff>
    </xdr:from>
    <xdr:to>
      <xdr:col>18</xdr:col>
      <xdr:colOff>2124075</xdr:colOff>
      <xdr:row>45</xdr:row>
      <xdr:rowOff>19050</xdr:rowOff>
    </xdr:to>
    <xdr:pic>
      <xdr:nvPicPr>
        <xdr:cNvPr id="4" name="Picture 4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68375" y="10287000"/>
          <a:ext cx="962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1238250</xdr:colOff>
      <xdr:row>5</xdr:row>
      <xdr:rowOff>85725</xdr:rowOff>
    </xdr:from>
    <xdr:to>
      <xdr:col>3</xdr:col>
      <xdr:colOff>47625</xdr:colOff>
      <xdr:row>11</xdr:row>
      <xdr:rowOff>38100</xdr:rowOff>
    </xdr:to>
    <xdr:pic>
      <xdr:nvPicPr>
        <xdr:cNvPr id="1" name="Picture 3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895350"/>
          <a:ext cx="1238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342900</xdr:colOff>
      <xdr:row>3</xdr:row>
      <xdr:rowOff>152400</xdr:rowOff>
    </xdr:from>
    <xdr:to>
      <xdr:col>18</xdr:col>
      <xdr:colOff>1533525</xdr:colOff>
      <xdr:row>9</xdr:row>
      <xdr:rowOff>152400</xdr:rowOff>
    </xdr:to>
    <xdr:pic>
      <xdr:nvPicPr>
        <xdr:cNvPr id="2" name="Picture 4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06325" y="638175"/>
          <a:ext cx="11906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495300</xdr:colOff>
      <xdr:row>1</xdr:row>
      <xdr:rowOff>0</xdr:rowOff>
    </xdr:from>
    <xdr:to>
      <xdr:col>2</xdr:col>
      <xdr:colOff>1533525</xdr:colOff>
      <xdr:row>4</xdr:row>
      <xdr:rowOff>219075</xdr:rowOff>
    </xdr:to>
    <xdr:pic>
      <xdr:nvPicPr>
        <xdr:cNvPr id="1" name="Picture 1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61925"/>
          <a:ext cx="1038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1209675</xdr:colOff>
      <xdr:row>1</xdr:row>
      <xdr:rowOff>0</xdr:rowOff>
    </xdr:from>
    <xdr:to>
      <xdr:col>18</xdr:col>
      <xdr:colOff>2162175</xdr:colOff>
      <xdr:row>5</xdr:row>
      <xdr:rowOff>95250</xdr:rowOff>
    </xdr:to>
    <xdr:pic>
      <xdr:nvPicPr>
        <xdr:cNvPr id="2" name="Picture 2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92125" y="161925"/>
          <a:ext cx="9525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44</xdr:row>
      <xdr:rowOff>0</xdr:rowOff>
    </xdr:from>
    <xdr:to>
      <xdr:col>2</xdr:col>
      <xdr:colOff>1466850</xdr:colOff>
      <xdr:row>47</xdr:row>
      <xdr:rowOff>219075</xdr:rowOff>
    </xdr:to>
    <xdr:pic>
      <xdr:nvPicPr>
        <xdr:cNvPr id="3" name="Picture 3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1344275"/>
          <a:ext cx="1038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1285875</xdr:colOff>
      <xdr:row>43</xdr:row>
      <xdr:rowOff>28575</xdr:rowOff>
    </xdr:from>
    <xdr:to>
      <xdr:col>18</xdr:col>
      <xdr:colOff>2238375</xdr:colOff>
      <xdr:row>47</xdr:row>
      <xdr:rowOff>209550</xdr:rowOff>
    </xdr:to>
    <xdr:pic>
      <xdr:nvPicPr>
        <xdr:cNvPr id="4" name="Picture 4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68325" y="11210925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104</xdr:row>
      <xdr:rowOff>9525</xdr:rowOff>
    </xdr:from>
    <xdr:to>
      <xdr:col>2</xdr:col>
      <xdr:colOff>1438275</xdr:colOff>
      <xdr:row>107</xdr:row>
      <xdr:rowOff>38100</xdr:rowOff>
    </xdr:to>
    <xdr:pic>
      <xdr:nvPicPr>
        <xdr:cNvPr id="5" name="Picture 5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2812375"/>
          <a:ext cx="1038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1562100</xdr:colOff>
      <xdr:row>103</xdr:row>
      <xdr:rowOff>38100</xdr:rowOff>
    </xdr:from>
    <xdr:to>
      <xdr:col>18</xdr:col>
      <xdr:colOff>2514600</xdr:colOff>
      <xdr:row>107</xdr:row>
      <xdr:rowOff>28575</xdr:rowOff>
    </xdr:to>
    <xdr:pic>
      <xdr:nvPicPr>
        <xdr:cNvPr id="6" name="Picture 6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44550" y="22679025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155</xdr:row>
      <xdr:rowOff>142875</xdr:rowOff>
    </xdr:from>
    <xdr:to>
      <xdr:col>2</xdr:col>
      <xdr:colOff>1419225</xdr:colOff>
      <xdr:row>159</xdr:row>
      <xdr:rowOff>19050</xdr:rowOff>
    </xdr:to>
    <xdr:pic>
      <xdr:nvPicPr>
        <xdr:cNvPr id="7" name="Picture 7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32823150"/>
          <a:ext cx="1028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1504950</xdr:colOff>
      <xdr:row>155</xdr:row>
      <xdr:rowOff>85725</xdr:rowOff>
    </xdr:from>
    <xdr:to>
      <xdr:col>18</xdr:col>
      <xdr:colOff>2466975</xdr:colOff>
      <xdr:row>159</xdr:row>
      <xdr:rowOff>85725</xdr:rowOff>
    </xdr:to>
    <xdr:pic>
      <xdr:nvPicPr>
        <xdr:cNvPr id="8" name="Picture 8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87400" y="32766000"/>
          <a:ext cx="962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228</xdr:row>
      <xdr:rowOff>0</xdr:rowOff>
    </xdr:from>
    <xdr:to>
      <xdr:col>2</xdr:col>
      <xdr:colOff>1457325</xdr:colOff>
      <xdr:row>231</xdr:row>
      <xdr:rowOff>28575</xdr:rowOff>
    </xdr:to>
    <xdr:pic>
      <xdr:nvPicPr>
        <xdr:cNvPr id="9" name="Picture 9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55597425"/>
          <a:ext cx="1028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1209675</xdr:colOff>
      <xdr:row>227</xdr:row>
      <xdr:rowOff>28575</xdr:rowOff>
    </xdr:from>
    <xdr:to>
      <xdr:col>18</xdr:col>
      <xdr:colOff>2171700</xdr:colOff>
      <xdr:row>231</xdr:row>
      <xdr:rowOff>19050</xdr:rowOff>
    </xdr:to>
    <xdr:pic>
      <xdr:nvPicPr>
        <xdr:cNvPr id="10" name="Picture 10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92125" y="55464075"/>
          <a:ext cx="962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282</xdr:row>
      <xdr:rowOff>142875</xdr:rowOff>
    </xdr:from>
    <xdr:to>
      <xdr:col>2</xdr:col>
      <xdr:colOff>1419225</xdr:colOff>
      <xdr:row>286</xdr:row>
      <xdr:rowOff>9525</xdr:rowOff>
    </xdr:to>
    <xdr:pic>
      <xdr:nvPicPr>
        <xdr:cNvPr id="11" name="Picture 11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6189225"/>
          <a:ext cx="1028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1504950</xdr:colOff>
      <xdr:row>282</xdr:row>
      <xdr:rowOff>85725</xdr:rowOff>
    </xdr:from>
    <xdr:to>
      <xdr:col>18</xdr:col>
      <xdr:colOff>2466975</xdr:colOff>
      <xdr:row>286</xdr:row>
      <xdr:rowOff>76200</xdr:rowOff>
    </xdr:to>
    <xdr:pic>
      <xdr:nvPicPr>
        <xdr:cNvPr id="12" name="Picture 12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87400" y="66132075"/>
          <a:ext cx="962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331</xdr:row>
      <xdr:rowOff>66675</xdr:rowOff>
    </xdr:from>
    <xdr:to>
      <xdr:col>2</xdr:col>
      <xdr:colOff>1495425</xdr:colOff>
      <xdr:row>335</xdr:row>
      <xdr:rowOff>0</xdr:rowOff>
    </xdr:to>
    <xdr:pic>
      <xdr:nvPicPr>
        <xdr:cNvPr id="13" name="Picture 13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75828525"/>
          <a:ext cx="1028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1285875</xdr:colOff>
      <xdr:row>331</xdr:row>
      <xdr:rowOff>142875</xdr:rowOff>
    </xdr:from>
    <xdr:to>
      <xdr:col>18</xdr:col>
      <xdr:colOff>2247900</xdr:colOff>
      <xdr:row>335</xdr:row>
      <xdr:rowOff>133350</xdr:rowOff>
    </xdr:to>
    <xdr:pic>
      <xdr:nvPicPr>
        <xdr:cNvPr id="14" name="Picture 14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68325" y="75904725"/>
          <a:ext cx="962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771525</xdr:colOff>
      <xdr:row>422</xdr:row>
      <xdr:rowOff>142875</xdr:rowOff>
    </xdr:from>
    <xdr:to>
      <xdr:col>2</xdr:col>
      <xdr:colOff>1800225</xdr:colOff>
      <xdr:row>426</xdr:row>
      <xdr:rowOff>9525</xdr:rowOff>
    </xdr:to>
    <xdr:pic>
      <xdr:nvPicPr>
        <xdr:cNvPr id="15" name="Picture 15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98002725"/>
          <a:ext cx="1028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1162050</xdr:colOff>
      <xdr:row>421</xdr:row>
      <xdr:rowOff>114300</xdr:rowOff>
    </xdr:from>
    <xdr:to>
      <xdr:col>18</xdr:col>
      <xdr:colOff>2124075</xdr:colOff>
      <xdr:row>425</xdr:row>
      <xdr:rowOff>200025</xdr:rowOff>
    </xdr:to>
    <xdr:pic>
      <xdr:nvPicPr>
        <xdr:cNvPr id="16" name="Picture 16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0" y="97812225"/>
          <a:ext cx="962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473</xdr:row>
      <xdr:rowOff>123825</xdr:rowOff>
    </xdr:from>
    <xdr:to>
      <xdr:col>2</xdr:col>
      <xdr:colOff>1628775</xdr:colOff>
      <xdr:row>476</xdr:row>
      <xdr:rowOff>247650</xdr:rowOff>
    </xdr:to>
    <xdr:pic>
      <xdr:nvPicPr>
        <xdr:cNvPr id="17" name="Picture 17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108708825"/>
          <a:ext cx="1038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904875</xdr:colOff>
      <xdr:row>472</xdr:row>
      <xdr:rowOff>142875</xdr:rowOff>
    </xdr:from>
    <xdr:to>
      <xdr:col>18</xdr:col>
      <xdr:colOff>1857375</xdr:colOff>
      <xdr:row>477</xdr:row>
      <xdr:rowOff>0</xdr:rowOff>
    </xdr:to>
    <xdr:pic>
      <xdr:nvPicPr>
        <xdr:cNvPr id="18" name="Picture 18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87325" y="108565950"/>
          <a:ext cx="952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371</xdr:row>
      <xdr:rowOff>142875</xdr:rowOff>
    </xdr:from>
    <xdr:to>
      <xdr:col>2</xdr:col>
      <xdr:colOff>1628775</xdr:colOff>
      <xdr:row>376</xdr:row>
      <xdr:rowOff>38100</xdr:rowOff>
    </xdr:to>
    <xdr:pic>
      <xdr:nvPicPr>
        <xdr:cNvPr id="19" name="Picture 13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87610950"/>
          <a:ext cx="1028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828675</xdr:colOff>
      <xdr:row>371</xdr:row>
      <xdr:rowOff>38100</xdr:rowOff>
    </xdr:from>
    <xdr:to>
      <xdr:col>18</xdr:col>
      <xdr:colOff>1790700</xdr:colOff>
      <xdr:row>376</xdr:row>
      <xdr:rowOff>57150</xdr:rowOff>
    </xdr:to>
    <xdr:pic>
      <xdr:nvPicPr>
        <xdr:cNvPr id="20" name="Picture 14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11125" y="87506175"/>
          <a:ext cx="962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187</xdr:row>
      <xdr:rowOff>152400</xdr:rowOff>
    </xdr:from>
    <xdr:to>
      <xdr:col>2</xdr:col>
      <xdr:colOff>1447800</xdr:colOff>
      <xdr:row>192</xdr:row>
      <xdr:rowOff>38100</xdr:rowOff>
    </xdr:to>
    <xdr:pic>
      <xdr:nvPicPr>
        <xdr:cNvPr id="21" name="Picture 7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43519725"/>
          <a:ext cx="1028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1466850</xdr:colOff>
      <xdr:row>187</xdr:row>
      <xdr:rowOff>76200</xdr:rowOff>
    </xdr:from>
    <xdr:to>
      <xdr:col>18</xdr:col>
      <xdr:colOff>2428875</xdr:colOff>
      <xdr:row>192</xdr:row>
      <xdr:rowOff>76200</xdr:rowOff>
    </xdr:to>
    <xdr:pic>
      <xdr:nvPicPr>
        <xdr:cNvPr id="22" name="Picture 8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49300" y="43443525"/>
          <a:ext cx="9620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400050</xdr:colOff>
      <xdr:row>2</xdr:row>
      <xdr:rowOff>9525</xdr:rowOff>
    </xdr:from>
    <xdr:to>
      <xdr:col>2</xdr:col>
      <xdr:colOff>1428750</xdr:colOff>
      <xdr:row>4</xdr:row>
      <xdr:rowOff>295275</xdr:rowOff>
    </xdr:to>
    <xdr:pic>
      <xdr:nvPicPr>
        <xdr:cNvPr id="1" name="Picture 1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33375"/>
          <a:ext cx="1028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1171575</xdr:colOff>
      <xdr:row>2</xdr:row>
      <xdr:rowOff>0</xdr:rowOff>
    </xdr:from>
    <xdr:to>
      <xdr:col>18</xdr:col>
      <xdr:colOff>2124075</xdr:colOff>
      <xdr:row>5</xdr:row>
      <xdr:rowOff>95250</xdr:rowOff>
    </xdr:to>
    <xdr:pic>
      <xdr:nvPicPr>
        <xdr:cNvPr id="2" name="Picture 2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68375" y="323850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35</xdr:row>
      <xdr:rowOff>104775</xdr:rowOff>
    </xdr:from>
    <xdr:to>
      <xdr:col>2</xdr:col>
      <xdr:colOff>819150</xdr:colOff>
      <xdr:row>39</xdr:row>
      <xdr:rowOff>66675</xdr:rowOff>
    </xdr:to>
    <xdr:pic>
      <xdr:nvPicPr>
        <xdr:cNvPr id="3" name="Picture 5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2068175"/>
          <a:ext cx="1028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1019175</xdr:colOff>
      <xdr:row>35</xdr:row>
      <xdr:rowOff>28575</xdr:rowOff>
    </xdr:from>
    <xdr:to>
      <xdr:col>18</xdr:col>
      <xdr:colOff>1971675</xdr:colOff>
      <xdr:row>39</xdr:row>
      <xdr:rowOff>114300</xdr:rowOff>
    </xdr:to>
    <xdr:pic>
      <xdr:nvPicPr>
        <xdr:cNvPr id="4" name="Picture 6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15975" y="11991975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146</xdr:row>
      <xdr:rowOff>142875</xdr:rowOff>
    </xdr:from>
    <xdr:to>
      <xdr:col>2</xdr:col>
      <xdr:colOff>1495425</xdr:colOff>
      <xdr:row>150</xdr:row>
      <xdr:rowOff>209550</xdr:rowOff>
    </xdr:to>
    <xdr:pic>
      <xdr:nvPicPr>
        <xdr:cNvPr id="5" name="Picture 7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47453550"/>
          <a:ext cx="1028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847725</xdr:colOff>
      <xdr:row>147</xdr:row>
      <xdr:rowOff>104775</xdr:rowOff>
    </xdr:from>
    <xdr:to>
      <xdr:col>18</xdr:col>
      <xdr:colOff>1800225</xdr:colOff>
      <xdr:row>151</xdr:row>
      <xdr:rowOff>190500</xdr:rowOff>
    </xdr:to>
    <xdr:pic>
      <xdr:nvPicPr>
        <xdr:cNvPr id="6" name="Picture 8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44525" y="47577375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188</xdr:row>
      <xdr:rowOff>85725</xdr:rowOff>
    </xdr:from>
    <xdr:to>
      <xdr:col>2</xdr:col>
      <xdr:colOff>1133475</xdr:colOff>
      <xdr:row>191</xdr:row>
      <xdr:rowOff>114300</xdr:rowOff>
    </xdr:to>
    <xdr:pic>
      <xdr:nvPicPr>
        <xdr:cNvPr id="7" name="Picture 9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9197875"/>
          <a:ext cx="1028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1362075</xdr:colOff>
      <xdr:row>188</xdr:row>
      <xdr:rowOff>38100</xdr:rowOff>
    </xdr:from>
    <xdr:to>
      <xdr:col>18</xdr:col>
      <xdr:colOff>2314575</xdr:colOff>
      <xdr:row>192</xdr:row>
      <xdr:rowOff>28575</xdr:rowOff>
    </xdr:to>
    <xdr:pic>
      <xdr:nvPicPr>
        <xdr:cNvPr id="8" name="Picture 10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58875" y="59150250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273</xdr:row>
      <xdr:rowOff>0</xdr:rowOff>
    </xdr:from>
    <xdr:to>
      <xdr:col>2</xdr:col>
      <xdr:colOff>1428750</xdr:colOff>
      <xdr:row>276</xdr:row>
      <xdr:rowOff>28575</xdr:rowOff>
    </xdr:to>
    <xdr:pic>
      <xdr:nvPicPr>
        <xdr:cNvPr id="9" name="Picture 11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82972275"/>
          <a:ext cx="1028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1162050</xdr:colOff>
      <xdr:row>273</xdr:row>
      <xdr:rowOff>0</xdr:rowOff>
    </xdr:from>
    <xdr:to>
      <xdr:col>18</xdr:col>
      <xdr:colOff>2114550</xdr:colOff>
      <xdr:row>276</xdr:row>
      <xdr:rowOff>152400</xdr:rowOff>
    </xdr:to>
    <xdr:pic>
      <xdr:nvPicPr>
        <xdr:cNvPr id="10" name="Picture 12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58850" y="82972275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378</xdr:row>
      <xdr:rowOff>28575</xdr:rowOff>
    </xdr:from>
    <xdr:to>
      <xdr:col>2</xdr:col>
      <xdr:colOff>1400175</xdr:colOff>
      <xdr:row>382</xdr:row>
      <xdr:rowOff>85725</xdr:rowOff>
    </xdr:to>
    <xdr:pic>
      <xdr:nvPicPr>
        <xdr:cNvPr id="11" name="Picture 13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07070525"/>
          <a:ext cx="1028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1143000</xdr:colOff>
      <xdr:row>377</xdr:row>
      <xdr:rowOff>123825</xdr:rowOff>
    </xdr:from>
    <xdr:to>
      <xdr:col>18</xdr:col>
      <xdr:colOff>2095500</xdr:colOff>
      <xdr:row>382</xdr:row>
      <xdr:rowOff>142875</xdr:rowOff>
    </xdr:to>
    <xdr:pic>
      <xdr:nvPicPr>
        <xdr:cNvPr id="12" name="Picture 14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39800" y="107003850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230</xdr:row>
      <xdr:rowOff>0</xdr:rowOff>
    </xdr:from>
    <xdr:to>
      <xdr:col>2</xdr:col>
      <xdr:colOff>1438275</xdr:colOff>
      <xdr:row>233</xdr:row>
      <xdr:rowOff>28575</xdr:rowOff>
    </xdr:to>
    <xdr:pic>
      <xdr:nvPicPr>
        <xdr:cNvPr id="13" name="Picture 11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71218425"/>
          <a:ext cx="1038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1162050</xdr:colOff>
      <xdr:row>230</xdr:row>
      <xdr:rowOff>0</xdr:rowOff>
    </xdr:from>
    <xdr:to>
      <xdr:col>18</xdr:col>
      <xdr:colOff>2124075</xdr:colOff>
      <xdr:row>233</xdr:row>
      <xdr:rowOff>152400</xdr:rowOff>
    </xdr:to>
    <xdr:pic>
      <xdr:nvPicPr>
        <xdr:cNvPr id="14" name="Picture 12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58850" y="71218425"/>
          <a:ext cx="962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2533650</xdr:colOff>
      <xdr:row>617</xdr:row>
      <xdr:rowOff>114300</xdr:rowOff>
    </xdr:from>
    <xdr:to>
      <xdr:col>22</xdr:col>
      <xdr:colOff>561975</xdr:colOff>
      <xdr:row>617</xdr:row>
      <xdr:rowOff>114300</xdr:rowOff>
    </xdr:to>
    <xdr:sp>
      <xdr:nvSpPr>
        <xdr:cNvPr id="15" name="Line 1977"/>
        <xdr:cNvSpPr>
          <a:spLocks/>
        </xdr:cNvSpPr>
      </xdr:nvSpPr>
      <xdr:spPr>
        <a:xfrm>
          <a:off x="15030450" y="149018625"/>
          <a:ext cx="3314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95250</xdr:colOff>
      <xdr:row>75</xdr:row>
      <xdr:rowOff>95250</xdr:rowOff>
    </xdr:from>
    <xdr:to>
      <xdr:col>2</xdr:col>
      <xdr:colOff>1485900</xdr:colOff>
      <xdr:row>78</xdr:row>
      <xdr:rowOff>219075</xdr:rowOff>
    </xdr:to>
    <xdr:pic>
      <xdr:nvPicPr>
        <xdr:cNvPr id="16" name="Picture 5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3831550"/>
          <a:ext cx="1390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828675</xdr:colOff>
      <xdr:row>75</xdr:row>
      <xdr:rowOff>0</xdr:rowOff>
    </xdr:from>
    <xdr:to>
      <xdr:col>18</xdr:col>
      <xdr:colOff>1943100</xdr:colOff>
      <xdr:row>78</xdr:row>
      <xdr:rowOff>238125</xdr:rowOff>
    </xdr:to>
    <xdr:pic>
      <xdr:nvPicPr>
        <xdr:cNvPr id="17" name="Picture 6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25475" y="23736300"/>
          <a:ext cx="1114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110</xdr:row>
      <xdr:rowOff>95250</xdr:rowOff>
    </xdr:from>
    <xdr:to>
      <xdr:col>2</xdr:col>
      <xdr:colOff>1485900</xdr:colOff>
      <xdr:row>113</xdr:row>
      <xdr:rowOff>209550</xdr:rowOff>
    </xdr:to>
    <xdr:pic>
      <xdr:nvPicPr>
        <xdr:cNvPr id="18" name="Picture 5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35823525"/>
          <a:ext cx="1390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828675</xdr:colOff>
      <xdr:row>110</xdr:row>
      <xdr:rowOff>0</xdr:rowOff>
    </xdr:from>
    <xdr:to>
      <xdr:col>18</xdr:col>
      <xdr:colOff>1943100</xdr:colOff>
      <xdr:row>114</xdr:row>
      <xdr:rowOff>0</xdr:rowOff>
    </xdr:to>
    <xdr:pic>
      <xdr:nvPicPr>
        <xdr:cNvPr id="19" name="Picture 6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25475" y="35728275"/>
          <a:ext cx="1114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319</xdr:row>
      <xdr:rowOff>28575</xdr:rowOff>
    </xdr:from>
    <xdr:to>
      <xdr:col>2</xdr:col>
      <xdr:colOff>1400175</xdr:colOff>
      <xdr:row>323</xdr:row>
      <xdr:rowOff>85725</xdr:rowOff>
    </xdr:to>
    <xdr:pic>
      <xdr:nvPicPr>
        <xdr:cNvPr id="20" name="Picture 13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95135700"/>
          <a:ext cx="1028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1143000</xdr:colOff>
      <xdr:row>318</xdr:row>
      <xdr:rowOff>123825</xdr:rowOff>
    </xdr:from>
    <xdr:to>
      <xdr:col>18</xdr:col>
      <xdr:colOff>2095500</xdr:colOff>
      <xdr:row>323</xdr:row>
      <xdr:rowOff>142875</xdr:rowOff>
    </xdr:to>
    <xdr:pic>
      <xdr:nvPicPr>
        <xdr:cNvPr id="21" name="Picture 14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39800" y="95069025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5</xdr:row>
      <xdr:rowOff>9525</xdr:rowOff>
    </xdr:from>
    <xdr:to>
      <xdr:col>1</xdr:col>
      <xdr:colOff>1438275</xdr:colOff>
      <xdr:row>8</xdr:row>
      <xdr:rowOff>38100</xdr:rowOff>
    </xdr:to>
    <xdr:pic>
      <xdr:nvPicPr>
        <xdr:cNvPr id="1" name="Picture 1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819150"/>
          <a:ext cx="1038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733425</xdr:colOff>
      <xdr:row>2</xdr:row>
      <xdr:rowOff>66675</xdr:rowOff>
    </xdr:from>
    <xdr:to>
      <xdr:col>17</xdr:col>
      <xdr:colOff>1695450</xdr:colOff>
      <xdr:row>6</xdr:row>
      <xdr:rowOff>238125</xdr:rowOff>
    </xdr:to>
    <xdr:pic>
      <xdr:nvPicPr>
        <xdr:cNvPr id="2" name="Picture 2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01650" y="390525"/>
          <a:ext cx="962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885825</xdr:colOff>
      <xdr:row>128</xdr:row>
      <xdr:rowOff>85725</xdr:rowOff>
    </xdr:from>
    <xdr:to>
      <xdr:col>1</xdr:col>
      <xdr:colOff>1924050</xdr:colOff>
      <xdr:row>132</xdr:row>
      <xdr:rowOff>142875</xdr:rowOff>
    </xdr:to>
    <xdr:pic>
      <xdr:nvPicPr>
        <xdr:cNvPr id="3" name="Picture 3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24212550"/>
          <a:ext cx="1038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127</xdr:row>
      <xdr:rowOff>133350</xdr:rowOff>
    </xdr:from>
    <xdr:to>
      <xdr:col>17</xdr:col>
      <xdr:colOff>1076325</xdr:colOff>
      <xdr:row>132</xdr:row>
      <xdr:rowOff>152400</xdr:rowOff>
    </xdr:to>
    <xdr:pic>
      <xdr:nvPicPr>
        <xdr:cNvPr id="4" name="Picture 4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0" y="24098250"/>
          <a:ext cx="971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192</xdr:row>
      <xdr:rowOff>9525</xdr:rowOff>
    </xdr:from>
    <xdr:to>
      <xdr:col>1</xdr:col>
      <xdr:colOff>1438275</xdr:colOff>
      <xdr:row>195</xdr:row>
      <xdr:rowOff>38100</xdr:rowOff>
    </xdr:to>
    <xdr:pic>
      <xdr:nvPicPr>
        <xdr:cNvPr id="5" name="Picture 5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5861625"/>
          <a:ext cx="1038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962025</xdr:colOff>
      <xdr:row>190</xdr:row>
      <xdr:rowOff>142875</xdr:rowOff>
    </xdr:from>
    <xdr:to>
      <xdr:col>17</xdr:col>
      <xdr:colOff>1924050</xdr:colOff>
      <xdr:row>194</xdr:row>
      <xdr:rowOff>228600</xdr:rowOff>
    </xdr:to>
    <xdr:pic>
      <xdr:nvPicPr>
        <xdr:cNvPr id="6" name="Picture 6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30250" y="35671125"/>
          <a:ext cx="962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63</xdr:row>
      <xdr:rowOff>19050</xdr:rowOff>
    </xdr:from>
    <xdr:to>
      <xdr:col>1</xdr:col>
      <xdr:colOff>1600200</xdr:colOff>
      <xdr:row>66</xdr:row>
      <xdr:rowOff>228600</xdr:rowOff>
    </xdr:to>
    <xdr:pic>
      <xdr:nvPicPr>
        <xdr:cNvPr id="7" name="Picture 1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2277725"/>
          <a:ext cx="1038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666750</xdr:colOff>
      <xdr:row>62</xdr:row>
      <xdr:rowOff>104775</xdr:rowOff>
    </xdr:from>
    <xdr:to>
      <xdr:col>17</xdr:col>
      <xdr:colOff>1638300</xdr:colOff>
      <xdr:row>67</xdr:row>
      <xdr:rowOff>19050</xdr:rowOff>
    </xdr:to>
    <xdr:pic>
      <xdr:nvPicPr>
        <xdr:cNvPr id="8" name="Picture 2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34975" y="12201525"/>
          <a:ext cx="971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400050</xdr:colOff>
      <xdr:row>9</xdr:row>
      <xdr:rowOff>9525</xdr:rowOff>
    </xdr:from>
    <xdr:to>
      <xdr:col>2</xdr:col>
      <xdr:colOff>1428750</xdr:colOff>
      <xdr:row>12</xdr:row>
      <xdr:rowOff>38100</xdr:rowOff>
    </xdr:to>
    <xdr:pic>
      <xdr:nvPicPr>
        <xdr:cNvPr id="1" name="Picture 1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466850"/>
          <a:ext cx="1028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876300</xdr:colOff>
      <xdr:row>8</xdr:row>
      <xdr:rowOff>66675</xdr:rowOff>
    </xdr:from>
    <xdr:to>
      <xdr:col>18</xdr:col>
      <xdr:colOff>1924050</xdr:colOff>
      <xdr:row>12</xdr:row>
      <xdr:rowOff>57150</xdr:rowOff>
    </xdr:to>
    <xdr:pic>
      <xdr:nvPicPr>
        <xdr:cNvPr id="2" name="Picture 2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82675" y="1362075"/>
          <a:ext cx="10477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72</xdr:row>
      <xdr:rowOff>9525</xdr:rowOff>
    </xdr:from>
    <xdr:to>
      <xdr:col>2</xdr:col>
      <xdr:colOff>1438275</xdr:colOff>
      <xdr:row>75</xdr:row>
      <xdr:rowOff>19050</xdr:rowOff>
    </xdr:to>
    <xdr:pic>
      <xdr:nvPicPr>
        <xdr:cNvPr id="3" name="Picture 1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2734925"/>
          <a:ext cx="10382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904875</xdr:colOff>
      <xdr:row>71</xdr:row>
      <xdr:rowOff>66675</xdr:rowOff>
    </xdr:from>
    <xdr:to>
      <xdr:col>18</xdr:col>
      <xdr:colOff>1866900</xdr:colOff>
      <xdr:row>75</xdr:row>
      <xdr:rowOff>38100</xdr:rowOff>
    </xdr:to>
    <xdr:pic>
      <xdr:nvPicPr>
        <xdr:cNvPr id="4" name="Picture 2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0" y="12630150"/>
          <a:ext cx="9620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400050</xdr:colOff>
      <xdr:row>9</xdr:row>
      <xdr:rowOff>9525</xdr:rowOff>
    </xdr:from>
    <xdr:to>
      <xdr:col>2</xdr:col>
      <xdr:colOff>1428750</xdr:colOff>
      <xdr:row>12</xdr:row>
      <xdr:rowOff>38100</xdr:rowOff>
    </xdr:to>
    <xdr:pic>
      <xdr:nvPicPr>
        <xdr:cNvPr id="1" name="Picture 1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466850"/>
          <a:ext cx="1028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876300</xdr:colOff>
      <xdr:row>8</xdr:row>
      <xdr:rowOff>66675</xdr:rowOff>
    </xdr:from>
    <xdr:to>
      <xdr:col>18</xdr:col>
      <xdr:colOff>1924050</xdr:colOff>
      <xdr:row>12</xdr:row>
      <xdr:rowOff>57150</xdr:rowOff>
    </xdr:to>
    <xdr:pic>
      <xdr:nvPicPr>
        <xdr:cNvPr id="2" name="Picture 2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82675" y="1362075"/>
          <a:ext cx="10477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400050</xdr:colOff>
      <xdr:row>2</xdr:row>
      <xdr:rowOff>9525</xdr:rowOff>
    </xdr:from>
    <xdr:to>
      <xdr:col>2</xdr:col>
      <xdr:colOff>1704975</xdr:colOff>
      <xdr:row>5</xdr:row>
      <xdr:rowOff>123825</xdr:rowOff>
    </xdr:to>
    <xdr:pic>
      <xdr:nvPicPr>
        <xdr:cNvPr id="1" name="Picture 1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33375"/>
          <a:ext cx="1304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714375</xdr:colOff>
      <xdr:row>1</xdr:row>
      <xdr:rowOff>142875</xdr:rowOff>
    </xdr:from>
    <xdr:to>
      <xdr:col>18</xdr:col>
      <xdr:colOff>1666875</xdr:colOff>
      <xdr:row>5</xdr:row>
      <xdr:rowOff>133350</xdr:rowOff>
    </xdr:to>
    <xdr:pic>
      <xdr:nvPicPr>
        <xdr:cNvPr id="2" name="Picture 2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73100" y="304800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36</xdr:row>
      <xdr:rowOff>133350</xdr:rowOff>
    </xdr:from>
    <xdr:to>
      <xdr:col>2</xdr:col>
      <xdr:colOff>1866900</xdr:colOff>
      <xdr:row>41</xdr:row>
      <xdr:rowOff>95250</xdr:rowOff>
    </xdr:to>
    <xdr:pic>
      <xdr:nvPicPr>
        <xdr:cNvPr id="3" name="Picture 1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0629900"/>
          <a:ext cx="1304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609600</xdr:colOff>
      <xdr:row>36</xdr:row>
      <xdr:rowOff>114300</xdr:rowOff>
    </xdr:from>
    <xdr:to>
      <xdr:col>18</xdr:col>
      <xdr:colOff>1562100</xdr:colOff>
      <xdr:row>41</xdr:row>
      <xdr:rowOff>123825</xdr:rowOff>
    </xdr:to>
    <xdr:pic>
      <xdr:nvPicPr>
        <xdr:cNvPr id="4" name="Picture 2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68325" y="10610850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76</xdr:row>
      <xdr:rowOff>104775</xdr:rowOff>
    </xdr:from>
    <xdr:to>
      <xdr:col>2</xdr:col>
      <xdr:colOff>1676400</xdr:colOff>
      <xdr:row>80</xdr:row>
      <xdr:rowOff>133350</xdr:rowOff>
    </xdr:to>
    <xdr:pic>
      <xdr:nvPicPr>
        <xdr:cNvPr id="5" name="Picture 1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078950"/>
          <a:ext cx="1304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657225</xdr:colOff>
      <xdr:row>76</xdr:row>
      <xdr:rowOff>85725</xdr:rowOff>
    </xdr:from>
    <xdr:to>
      <xdr:col>18</xdr:col>
      <xdr:colOff>1781175</xdr:colOff>
      <xdr:row>81</xdr:row>
      <xdr:rowOff>0</xdr:rowOff>
    </xdr:to>
    <xdr:pic>
      <xdr:nvPicPr>
        <xdr:cNvPr id="6" name="Picture 2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15950" y="22059900"/>
          <a:ext cx="11239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400050</xdr:colOff>
      <xdr:row>11</xdr:row>
      <xdr:rowOff>9525</xdr:rowOff>
    </xdr:from>
    <xdr:to>
      <xdr:col>2</xdr:col>
      <xdr:colOff>1428750</xdr:colOff>
      <xdr:row>14</xdr:row>
      <xdr:rowOff>38100</xdr:rowOff>
    </xdr:to>
    <xdr:pic>
      <xdr:nvPicPr>
        <xdr:cNvPr id="1" name="Picture 3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800225"/>
          <a:ext cx="1028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866775</xdr:colOff>
      <xdr:row>10</xdr:row>
      <xdr:rowOff>142875</xdr:rowOff>
    </xdr:from>
    <xdr:to>
      <xdr:col>18</xdr:col>
      <xdr:colOff>1819275</xdr:colOff>
      <xdr:row>14</xdr:row>
      <xdr:rowOff>123825</xdr:rowOff>
    </xdr:to>
    <xdr:pic>
      <xdr:nvPicPr>
        <xdr:cNvPr id="2" name="Picture 4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25475" y="1762125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71</xdr:row>
      <xdr:rowOff>9525</xdr:rowOff>
    </xdr:from>
    <xdr:to>
      <xdr:col>2</xdr:col>
      <xdr:colOff>1428750</xdr:colOff>
      <xdr:row>74</xdr:row>
      <xdr:rowOff>38100</xdr:rowOff>
    </xdr:to>
    <xdr:pic>
      <xdr:nvPicPr>
        <xdr:cNvPr id="3" name="Picture 5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2734925"/>
          <a:ext cx="1028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790575</xdr:colOff>
      <xdr:row>70</xdr:row>
      <xdr:rowOff>123825</xdr:rowOff>
    </xdr:from>
    <xdr:to>
      <xdr:col>18</xdr:col>
      <xdr:colOff>1743075</xdr:colOff>
      <xdr:row>74</xdr:row>
      <xdr:rowOff>114300</xdr:rowOff>
    </xdr:to>
    <xdr:pic>
      <xdr:nvPicPr>
        <xdr:cNvPr id="4" name="Picture 6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49275" y="12687300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198</xdr:row>
      <xdr:rowOff>57150</xdr:rowOff>
    </xdr:from>
    <xdr:to>
      <xdr:col>2</xdr:col>
      <xdr:colOff>1819275</xdr:colOff>
      <xdr:row>201</xdr:row>
      <xdr:rowOff>142875</xdr:rowOff>
    </xdr:to>
    <xdr:pic>
      <xdr:nvPicPr>
        <xdr:cNvPr id="5" name="Picture 7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44634150"/>
          <a:ext cx="10382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771525</xdr:colOff>
      <xdr:row>198</xdr:row>
      <xdr:rowOff>19050</xdr:rowOff>
    </xdr:from>
    <xdr:to>
      <xdr:col>18</xdr:col>
      <xdr:colOff>1724025</xdr:colOff>
      <xdr:row>202</xdr:row>
      <xdr:rowOff>28575</xdr:rowOff>
    </xdr:to>
    <xdr:pic>
      <xdr:nvPicPr>
        <xdr:cNvPr id="6" name="Picture 8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0225" y="44596050"/>
          <a:ext cx="952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245</xdr:row>
      <xdr:rowOff>104775</xdr:rowOff>
    </xdr:from>
    <xdr:to>
      <xdr:col>2</xdr:col>
      <xdr:colOff>1571625</xdr:colOff>
      <xdr:row>249</xdr:row>
      <xdr:rowOff>0</xdr:rowOff>
    </xdr:to>
    <xdr:pic>
      <xdr:nvPicPr>
        <xdr:cNvPr id="7" name="Picture 9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54530625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561975</xdr:colOff>
      <xdr:row>245</xdr:row>
      <xdr:rowOff>38100</xdr:rowOff>
    </xdr:from>
    <xdr:to>
      <xdr:col>18</xdr:col>
      <xdr:colOff>1628775</xdr:colOff>
      <xdr:row>248</xdr:row>
      <xdr:rowOff>142875</xdr:rowOff>
    </xdr:to>
    <xdr:pic>
      <xdr:nvPicPr>
        <xdr:cNvPr id="8" name="Picture 10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20675" y="54463950"/>
          <a:ext cx="10668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371</xdr:row>
      <xdr:rowOff>19050</xdr:rowOff>
    </xdr:from>
    <xdr:to>
      <xdr:col>2</xdr:col>
      <xdr:colOff>1476375</xdr:colOff>
      <xdr:row>374</xdr:row>
      <xdr:rowOff>104775</xdr:rowOff>
    </xdr:to>
    <xdr:pic>
      <xdr:nvPicPr>
        <xdr:cNvPr id="9" name="Picture 11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87620475"/>
          <a:ext cx="1028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828675</xdr:colOff>
      <xdr:row>370</xdr:row>
      <xdr:rowOff>104775</xdr:rowOff>
    </xdr:from>
    <xdr:to>
      <xdr:col>18</xdr:col>
      <xdr:colOff>1781175</xdr:colOff>
      <xdr:row>374</xdr:row>
      <xdr:rowOff>152400</xdr:rowOff>
    </xdr:to>
    <xdr:pic>
      <xdr:nvPicPr>
        <xdr:cNvPr id="10" name="Picture 12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87375" y="87544275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428</xdr:row>
      <xdr:rowOff>9525</xdr:rowOff>
    </xdr:from>
    <xdr:to>
      <xdr:col>2</xdr:col>
      <xdr:colOff>1428750</xdr:colOff>
      <xdr:row>431</xdr:row>
      <xdr:rowOff>38100</xdr:rowOff>
    </xdr:to>
    <xdr:pic>
      <xdr:nvPicPr>
        <xdr:cNvPr id="11" name="Picture 13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99221925"/>
          <a:ext cx="1028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962025</xdr:colOff>
      <xdr:row>427</xdr:row>
      <xdr:rowOff>85725</xdr:rowOff>
    </xdr:from>
    <xdr:to>
      <xdr:col>18</xdr:col>
      <xdr:colOff>1914525</xdr:colOff>
      <xdr:row>431</xdr:row>
      <xdr:rowOff>76200</xdr:rowOff>
    </xdr:to>
    <xdr:pic>
      <xdr:nvPicPr>
        <xdr:cNvPr id="12" name="Picture 14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20725" y="99136200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115</xdr:row>
      <xdr:rowOff>9525</xdr:rowOff>
    </xdr:from>
    <xdr:to>
      <xdr:col>2</xdr:col>
      <xdr:colOff>1533525</xdr:colOff>
      <xdr:row>118</xdr:row>
      <xdr:rowOff>114300</xdr:rowOff>
    </xdr:to>
    <xdr:pic>
      <xdr:nvPicPr>
        <xdr:cNvPr id="13" name="Picture 5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22221825"/>
          <a:ext cx="1133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561975</xdr:colOff>
      <xdr:row>114</xdr:row>
      <xdr:rowOff>123825</xdr:rowOff>
    </xdr:from>
    <xdr:to>
      <xdr:col>18</xdr:col>
      <xdr:colOff>1743075</xdr:colOff>
      <xdr:row>118</xdr:row>
      <xdr:rowOff>114300</xdr:rowOff>
    </xdr:to>
    <xdr:pic>
      <xdr:nvPicPr>
        <xdr:cNvPr id="14" name="Picture 6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20675" y="22174200"/>
          <a:ext cx="11811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277</xdr:row>
      <xdr:rowOff>0</xdr:rowOff>
    </xdr:from>
    <xdr:to>
      <xdr:col>2</xdr:col>
      <xdr:colOff>1685925</xdr:colOff>
      <xdr:row>282</xdr:row>
      <xdr:rowOff>85725</xdr:rowOff>
    </xdr:to>
    <xdr:pic>
      <xdr:nvPicPr>
        <xdr:cNvPr id="15" name="Picture 11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65217675"/>
          <a:ext cx="12763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600075</xdr:colOff>
      <xdr:row>277</xdr:row>
      <xdr:rowOff>0</xdr:rowOff>
    </xdr:from>
    <xdr:to>
      <xdr:col>18</xdr:col>
      <xdr:colOff>1876425</xdr:colOff>
      <xdr:row>282</xdr:row>
      <xdr:rowOff>104775</xdr:rowOff>
    </xdr:to>
    <xdr:pic>
      <xdr:nvPicPr>
        <xdr:cNvPr id="16" name="Picture 12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58775" y="65217675"/>
          <a:ext cx="12763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157</xdr:row>
      <xdr:rowOff>9525</xdr:rowOff>
    </xdr:from>
    <xdr:to>
      <xdr:col>2</xdr:col>
      <xdr:colOff>1438275</xdr:colOff>
      <xdr:row>160</xdr:row>
      <xdr:rowOff>38100</xdr:rowOff>
    </xdr:to>
    <xdr:pic>
      <xdr:nvPicPr>
        <xdr:cNvPr id="17" name="Picture 5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33308925"/>
          <a:ext cx="1038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733425</xdr:colOff>
      <xdr:row>156</xdr:row>
      <xdr:rowOff>152400</xdr:rowOff>
    </xdr:from>
    <xdr:to>
      <xdr:col>18</xdr:col>
      <xdr:colOff>1685925</xdr:colOff>
      <xdr:row>160</xdr:row>
      <xdr:rowOff>104775</xdr:rowOff>
    </xdr:to>
    <xdr:pic>
      <xdr:nvPicPr>
        <xdr:cNvPr id="18" name="Picture 6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92125" y="33251775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308</xdr:row>
      <xdr:rowOff>9525</xdr:rowOff>
    </xdr:from>
    <xdr:to>
      <xdr:col>2</xdr:col>
      <xdr:colOff>1428750</xdr:colOff>
      <xdr:row>311</xdr:row>
      <xdr:rowOff>95250</xdr:rowOff>
    </xdr:to>
    <xdr:pic>
      <xdr:nvPicPr>
        <xdr:cNvPr id="19" name="Picture 11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76228575"/>
          <a:ext cx="1028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866775</xdr:colOff>
      <xdr:row>307</xdr:row>
      <xdr:rowOff>104775</xdr:rowOff>
    </xdr:from>
    <xdr:to>
      <xdr:col>18</xdr:col>
      <xdr:colOff>1819275</xdr:colOff>
      <xdr:row>311</xdr:row>
      <xdr:rowOff>152400</xdr:rowOff>
    </xdr:to>
    <xdr:pic>
      <xdr:nvPicPr>
        <xdr:cNvPr id="20" name="Picture 12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25475" y="76161900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400050</xdr:colOff>
      <xdr:row>6</xdr:row>
      <xdr:rowOff>9525</xdr:rowOff>
    </xdr:from>
    <xdr:to>
      <xdr:col>2</xdr:col>
      <xdr:colOff>1428750</xdr:colOff>
      <xdr:row>9</xdr:row>
      <xdr:rowOff>38100</xdr:rowOff>
    </xdr:to>
    <xdr:pic>
      <xdr:nvPicPr>
        <xdr:cNvPr id="1" name="Picture 15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981075"/>
          <a:ext cx="1028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942975</xdr:colOff>
      <xdr:row>5</xdr:row>
      <xdr:rowOff>114300</xdr:rowOff>
    </xdr:from>
    <xdr:to>
      <xdr:col>18</xdr:col>
      <xdr:colOff>1895475</xdr:colOff>
      <xdr:row>9</xdr:row>
      <xdr:rowOff>104775</xdr:rowOff>
    </xdr:to>
    <xdr:pic>
      <xdr:nvPicPr>
        <xdr:cNvPr id="2" name="Picture 16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11100" y="923925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MINA_SUELDOS_2008_VER.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BL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esoreria%20PC2\Mis%20documentos\2009\NOMINA-2da.%20SEPTIEMBRE\TABL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S 7"/>
      <sheetName val="TABLAS 15"/>
      <sheetName val="BORRADOR 15"/>
      <sheetName val="BORRADOR 7"/>
    </sheetNames>
    <sheetDataSet>
      <sheetData sheetId="1">
        <row r="6">
          <cell r="A6">
            <v>0.01</v>
          </cell>
          <cell r="B6">
            <v>244.77</v>
          </cell>
          <cell r="C6">
            <v>0</v>
          </cell>
          <cell r="D6">
            <v>0.0192</v>
          </cell>
        </row>
        <row r="7">
          <cell r="A7">
            <v>244.78</v>
          </cell>
          <cell r="B7">
            <v>2077.5</v>
          </cell>
          <cell r="C7">
            <v>4.7</v>
          </cell>
          <cell r="D7">
            <v>0.064</v>
          </cell>
        </row>
        <row r="8">
          <cell r="A8">
            <v>2077.51</v>
          </cell>
          <cell r="B8">
            <v>3651.03</v>
          </cell>
          <cell r="C8">
            <v>121.99</v>
          </cell>
          <cell r="D8">
            <v>0.1088</v>
          </cell>
        </row>
        <row r="9">
          <cell r="A9">
            <v>3651.04</v>
          </cell>
          <cell r="B9">
            <v>4244.16</v>
          </cell>
          <cell r="C9">
            <v>293.21</v>
          </cell>
          <cell r="D9">
            <v>0.16</v>
          </cell>
        </row>
        <row r="10">
          <cell r="A10">
            <v>4244.17</v>
          </cell>
          <cell r="B10">
            <v>5081.42</v>
          </cell>
          <cell r="C10">
            <v>388.1</v>
          </cell>
          <cell r="D10">
            <v>0.1792</v>
          </cell>
        </row>
        <row r="11">
          <cell r="A11">
            <v>5081.43</v>
          </cell>
          <cell r="B11">
            <v>10248.5</v>
          </cell>
          <cell r="C11">
            <v>538.13</v>
          </cell>
          <cell r="D11">
            <v>0.1994</v>
          </cell>
        </row>
        <row r="12">
          <cell r="A12">
            <v>10248.51</v>
          </cell>
          <cell r="B12">
            <v>16153.04</v>
          </cell>
          <cell r="C12">
            <v>1568.24</v>
          </cell>
          <cell r="D12">
            <v>0.2195</v>
          </cell>
        </row>
        <row r="13">
          <cell r="A13">
            <v>16153.050000000001</v>
          </cell>
          <cell r="B13">
            <v>100000000000</v>
          </cell>
          <cell r="C13">
            <v>2864.41</v>
          </cell>
          <cell r="D13">
            <v>0.28</v>
          </cell>
        </row>
        <row r="22">
          <cell r="B22">
            <v>0.01</v>
          </cell>
          <cell r="C22">
            <v>872.84</v>
          </cell>
          <cell r="D22">
            <v>200.83</v>
          </cell>
        </row>
        <row r="23">
          <cell r="B23">
            <v>872.85</v>
          </cell>
          <cell r="C23">
            <v>1309.23</v>
          </cell>
          <cell r="D23">
            <v>200.74</v>
          </cell>
        </row>
        <row r="24">
          <cell r="B24">
            <v>1309.24</v>
          </cell>
          <cell r="C24">
            <v>1713.57</v>
          </cell>
          <cell r="D24">
            <v>200.63</v>
          </cell>
        </row>
        <row r="25">
          <cell r="B25">
            <v>1713.58</v>
          </cell>
          <cell r="C25">
            <v>1745.66</v>
          </cell>
          <cell r="D25">
            <v>193.8</v>
          </cell>
        </row>
        <row r="26">
          <cell r="B26">
            <v>1745.67</v>
          </cell>
          <cell r="C26">
            <v>2193.82</v>
          </cell>
          <cell r="D26">
            <v>188.71</v>
          </cell>
        </row>
        <row r="27">
          <cell r="B27">
            <v>2193.8300000000004</v>
          </cell>
          <cell r="C27">
            <v>2327.55</v>
          </cell>
          <cell r="D27">
            <v>174.78</v>
          </cell>
        </row>
        <row r="28">
          <cell r="B28">
            <v>2327.5600000000004</v>
          </cell>
          <cell r="C28">
            <v>2632.61</v>
          </cell>
          <cell r="D28">
            <v>160.3</v>
          </cell>
        </row>
        <row r="29">
          <cell r="B29">
            <v>2632.6200000000003</v>
          </cell>
          <cell r="C29">
            <v>3071.38</v>
          </cell>
          <cell r="D29">
            <v>145.38</v>
          </cell>
        </row>
        <row r="30">
          <cell r="B30">
            <v>3071.3900000000003</v>
          </cell>
          <cell r="C30">
            <v>3510.15</v>
          </cell>
          <cell r="D30">
            <v>125.1</v>
          </cell>
        </row>
        <row r="31">
          <cell r="B31">
            <v>3510.1600000000003</v>
          </cell>
          <cell r="C31">
            <v>3642.6</v>
          </cell>
          <cell r="D31">
            <v>107.37</v>
          </cell>
        </row>
        <row r="32">
          <cell r="B32">
            <v>3642.61</v>
          </cell>
          <cell r="C32">
            <v>100000000000</v>
          </cell>
          <cell r="D3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AS 7"/>
      <sheetName val="TABLAS 15"/>
      <sheetName val="BORRADOR 15"/>
      <sheetName val="BORRADOR 7"/>
    </sheetNames>
    <sheetDataSet>
      <sheetData sheetId="1">
        <row r="6">
          <cell r="A6">
            <v>0.01</v>
          </cell>
          <cell r="B6">
            <v>248.04</v>
          </cell>
          <cell r="C6">
            <v>0</v>
          </cell>
          <cell r="D6">
            <v>0.0192</v>
          </cell>
        </row>
        <row r="7">
          <cell r="A7">
            <v>248.05</v>
          </cell>
          <cell r="B7">
            <v>2105.21</v>
          </cell>
          <cell r="C7">
            <v>4.76</v>
          </cell>
          <cell r="D7">
            <v>0.064</v>
          </cell>
        </row>
        <row r="8">
          <cell r="A8">
            <v>2105.22</v>
          </cell>
          <cell r="B8">
            <v>3699.71</v>
          </cell>
          <cell r="C8">
            <v>123.62</v>
          </cell>
          <cell r="D8">
            <v>0.1088</v>
          </cell>
        </row>
        <row r="9">
          <cell r="A9">
            <v>3699.72</v>
          </cell>
          <cell r="B9">
            <v>4300.75</v>
          </cell>
          <cell r="C9">
            <v>297.12</v>
          </cell>
          <cell r="D9">
            <v>0.16</v>
          </cell>
        </row>
        <row r="10">
          <cell r="A10">
            <v>4300.76</v>
          </cell>
          <cell r="B10">
            <v>5149.18</v>
          </cell>
          <cell r="C10">
            <v>393.28</v>
          </cell>
          <cell r="D10">
            <v>0.1792</v>
          </cell>
        </row>
        <row r="11">
          <cell r="A11">
            <v>5149.19</v>
          </cell>
          <cell r="B11">
            <v>10385.15</v>
          </cell>
          <cell r="C11">
            <v>545.31</v>
          </cell>
          <cell r="D11">
            <v>0.1994</v>
          </cell>
        </row>
        <row r="12">
          <cell r="A12">
            <v>10385.16</v>
          </cell>
          <cell r="B12">
            <v>16368.42</v>
          </cell>
          <cell r="C12">
            <v>1589.15</v>
          </cell>
          <cell r="D12">
            <v>0.2195</v>
          </cell>
        </row>
        <row r="13">
          <cell r="A13">
            <v>16368.43</v>
          </cell>
          <cell r="B13">
            <v>100000000000</v>
          </cell>
          <cell r="C13">
            <v>2902.6</v>
          </cell>
          <cell r="D13">
            <v>0.28</v>
          </cell>
        </row>
        <row r="22">
          <cell r="B22">
            <v>0.01</v>
          </cell>
          <cell r="C22">
            <v>884.48</v>
          </cell>
          <cell r="D22">
            <v>203.51</v>
          </cell>
        </row>
        <row r="23">
          <cell r="B23">
            <v>884.49</v>
          </cell>
          <cell r="C23">
            <v>1326.69</v>
          </cell>
          <cell r="D23">
            <v>203.42</v>
          </cell>
        </row>
        <row r="24">
          <cell r="B24">
            <v>1326.7</v>
          </cell>
          <cell r="C24">
            <v>1736.42</v>
          </cell>
          <cell r="D24">
            <v>203.31</v>
          </cell>
        </row>
        <row r="25">
          <cell r="B25">
            <v>1736.43</v>
          </cell>
          <cell r="C25">
            <v>1768.94</v>
          </cell>
          <cell r="D25">
            <v>196.39</v>
          </cell>
        </row>
        <row r="26">
          <cell r="B26">
            <v>1768.95</v>
          </cell>
          <cell r="C26">
            <v>2223.08</v>
          </cell>
          <cell r="D26">
            <v>191.23</v>
          </cell>
        </row>
        <row r="27">
          <cell r="B27">
            <v>2223.09</v>
          </cell>
          <cell r="C27">
            <v>2358.59</v>
          </cell>
          <cell r="D27">
            <v>177.12</v>
          </cell>
        </row>
        <row r="28">
          <cell r="B28">
            <v>2358.6000000000004</v>
          </cell>
          <cell r="C28">
            <v>2667.71</v>
          </cell>
          <cell r="D28">
            <v>162.44</v>
          </cell>
        </row>
        <row r="29">
          <cell r="B29">
            <v>2667.7200000000003</v>
          </cell>
          <cell r="C29">
            <v>3112.34</v>
          </cell>
          <cell r="D29">
            <v>147.32</v>
          </cell>
        </row>
        <row r="30">
          <cell r="B30">
            <v>3112.3500000000004</v>
          </cell>
          <cell r="C30">
            <v>3556.95</v>
          </cell>
          <cell r="D30">
            <v>126.77</v>
          </cell>
        </row>
        <row r="31">
          <cell r="B31">
            <v>3556.96</v>
          </cell>
          <cell r="C31">
            <v>3691.17</v>
          </cell>
          <cell r="D31">
            <v>108.81</v>
          </cell>
        </row>
        <row r="32">
          <cell r="B32">
            <v>3691.1800000000003</v>
          </cell>
          <cell r="C32">
            <v>100000000000</v>
          </cell>
          <cell r="D3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AS 7"/>
      <sheetName val="TABLAS 15"/>
      <sheetName val="BORRADOR 15"/>
      <sheetName val="BORRADOR 7"/>
    </sheetNames>
    <sheetDataSet>
      <sheetData sheetId="1">
        <row r="6">
          <cell r="A6">
            <v>0.01</v>
          </cell>
          <cell r="B6">
            <v>248.04</v>
          </cell>
          <cell r="C6">
            <v>0</v>
          </cell>
          <cell r="D6">
            <v>0.0192</v>
          </cell>
        </row>
        <row r="7">
          <cell r="A7">
            <v>248.05</v>
          </cell>
          <cell r="B7">
            <v>2105.21</v>
          </cell>
          <cell r="C7">
            <v>4.76</v>
          </cell>
          <cell r="D7">
            <v>0.064</v>
          </cell>
        </row>
        <row r="8">
          <cell r="A8">
            <v>2105.22</v>
          </cell>
          <cell r="B8">
            <v>3699.71</v>
          </cell>
          <cell r="C8">
            <v>123.62</v>
          </cell>
          <cell r="D8">
            <v>0.1088</v>
          </cell>
        </row>
        <row r="9">
          <cell r="A9">
            <v>3699.72</v>
          </cell>
          <cell r="B9">
            <v>4300.75</v>
          </cell>
          <cell r="C9">
            <v>297.12</v>
          </cell>
          <cell r="D9">
            <v>0.16</v>
          </cell>
        </row>
        <row r="10">
          <cell r="A10">
            <v>4300.76</v>
          </cell>
          <cell r="B10">
            <v>5149.18</v>
          </cell>
          <cell r="C10">
            <v>393.28</v>
          </cell>
          <cell r="D10">
            <v>0.1792</v>
          </cell>
        </row>
        <row r="11">
          <cell r="A11">
            <v>5149.19</v>
          </cell>
          <cell r="B11">
            <v>10385.15</v>
          </cell>
          <cell r="C11">
            <v>545.31</v>
          </cell>
          <cell r="D11">
            <v>0.1994</v>
          </cell>
        </row>
        <row r="12">
          <cell r="A12">
            <v>10385.16</v>
          </cell>
          <cell r="B12">
            <v>16368.42</v>
          </cell>
          <cell r="C12">
            <v>1589.15</v>
          </cell>
          <cell r="D12">
            <v>0.2195</v>
          </cell>
        </row>
        <row r="13">
          <cell r="A13">
            <v>16368.43</v>
          </cell>
          <cell r="B13">
            <v>100000000000</v>
          </cell>
          <cell r="C13">
            <v>2902.6</v>
          </cell>
          <cell r="D13">
            <v>0.28</v>
          </cell>
        </row>
        <row r="22">
          <cell r="B22">
            <v>0.01</v>
          </cell>
          <cell r="C22">
            <v>884.48</v>
          </cell>
          <cell r="D22">
            <v>203.51</v>
          </cell>
        </row>
        <row r="23">
          <cell r="B23">
            <v>884.49</v>
          </cell>
          <cell r="C23">
            <v>1326.69</v>
          </cell>
          <cell r="D23">
            <v>203.42</v>
          </cell>
        </row>
        <row r="24">
          <cell r="B24">
            <v>1326.7</v>
          </cell>
          <cell r="C24">
            <v>1736.42</v>
          </cell>
          <cell r="D24">
            <v>203.31</v>
          </cell>
        </row>
        <row r="25">
          <cell r="B25">
            <v>1736.43</v>
          </cell>
          <cell r="C25">
            <v>1768.94</v>
          </cell>
          <cell r="D25">
            <v>196.39</v>
          </cell>
        </row>
        <row r="26">
          <cell r="B26">
            <v>1768.95</v>
          </cell>
          <cell r="C26">
            <v>2223.08</v>
          </cell>
          <cell r="D26">
            <v>191.23</v>
          </cell>
        </row>
        <row r="27">
          <cell r="B27">
            <v>2223.09</v>
          </cell>
          <cell r="C27">
            <v>2358.59</v>
          </cell>
          <cell r="D27">
            <v>177.12</v>
          </cell>
        </row>
        <row r="28">
          <cell r="B28">
            <v>2358.6000000000004</v>
          </cell>
          <cell r="C28">
            <v>2667.71</v>
          </cell>
          <cell r="D28">
            <v>162.44</v>
          </cell>
        </row>
        <row r="29">
          <cell r="B29">
            <v>2667.7200000000003</v>
          </cell>
          <cell r="C29">
            <v>3112.34</v>
          </cell>
          <cell r="D29">
            <v>147.32</v>
          </cell>
        </row>
        <row r="30">
          <cell r="B30">
            <v>3112.3500000000004</v>
          </cell>
          <cell r="C30">
            <v>3556.95</v>
          </cell>
          <cell r="D30">
            <v>126.77</v>
          </cell>
        </row>
        <row r="31">
          <cell r="B31">
            <v>3556.96</v>
          </cell>
          <cell r="C31">
            <v>3691.17</v>
          </cell>
          <cell r="D31">
            <v>108.81</v>
          </cell>
        </row>
        <row r="32">
          <cell r="B32">
            <v>3691.1800000000003</v>
          </cell>
          <cell r="C32">
            <v>100000000000</v>
          </cell>
          <cell r="D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2:X38"/>
  <sheetViews>
    <sheetView zoomScale="77" zoomScaleNormal="77" zoomScalePageLayoutView="0" workbookViewId="0" topLeftCell="A1">
      <selection activeCell="A1" sqref="A1"/>
    </sheetView>
  </sheetViews>
  <sheetFormatPr defaultColWidth="11.421875" defaultRowHeight="12.75"/>
  <cols>
    <col min="1" max="1" width="8.57421875" style="0" customWidth="1"/>
    <col min="2" max="2" width="6.7109375" style="0" customWidth="1"/>
    <col min="3" max="3" width="42.8515625" style="0" customWidth="1"/>
    <col min="4" max="4" width="15.8515625" style="0" customWidth="1"/>
    <col min="5" max="5" width="11.57421875" style="0" bestFit="1" customWidth="1"/>
    <col min="6" max="6" width="11.7109375" style="0" bestFit="1" customWidth="1"/>
    <col min="7" max="7" width="14.00390625" style="0" bestFit="1" customWidth="1"/>
    <col min="8" max="10" width="0" style="0" hidden="1" customWidth="1"/>
    <col min="12" max="12" width="11.7109375" style="0" bestFit="1" customWidth="1"/>
    <col min="13" max="13" width="14.00390625" style="0" bestFit="1" customWidth="1"/>
    <col min="14" max="15" width="0" style="0" hidden="1" customWidth="1"/>
    <col min="16" max="16" width="12.8515625" style="0" bestFit="1" customWidth="1"/>
    <col min="17" max="17" width="13.140625" style="0" customWidth="1"/>
    <col min="18" max="18" width="11.57421875" style="0" bestFit="1" customWidth="1"/>
    <col min="19" max="20" width="0" style="0" hidden="1" customWidth="1"/>
    <col min="21" max="21" width="13.57421875" style="0" bestFit="1" customWidth="1"/>
    <col min="22" max="22" width="42.140625" style="0" customWidth="1"/>
  </cols>
  <sheetData>
    <row r="2" spans="2:17" ht="12.75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2:17" ht="12.75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2:17" ht="20.25">
      <c r="B4" s="9"/>
      <c r="D4" s="552" t="s">
        <v>281</v>
      </c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</row>
    <row r="5" spans="2:17" ht="20.25">
      <c r="B5" s="9"/>
      <c r="C5" s="46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</row>
    <row r="6" spans="2:17" ht="12.75" customHeight="1">
      <c r="B6" s="7"/>
      <c r="C6" s="10"/>
      <c r="D6" s="553" t="s">
        <v>516</v>
      </c>
      <c r="E6" s="553"/>
      <c r="F6" s="553"/>
      <c r="G6" s="553"/>
      <c r="H6" s="553"/>
      <c r="I6" s="553"/>
      <c r="J6" s="553"/>
      <c r="K6" s="553"/>
      <c r="L6" s="553"/>
      <c r="M6" s="553"/>
      <c r="N6" s="553"/>
      <c r="O6" s="553"/>
      <c r="P6" s="553"/>
      <c r="Q6" s="553"/>
    </row>
    <row r="7" spans="2:21" ht="13.5" customHeight="1" thickBot="1">
      <c r="B7" s="10"/>
      <c r="C7" s="10" t="s">
        <v>280</v>
      </c>
      <c r="D7" s="556"/>
      <c r="E7" s="556"/>
      <c r="F7" s="556"/>
      <c r="G7" s="556"/>
      <c r="H7" s="556"/>
      <c r="I7" s="556"/>
      <c r="J7" s="556"/>
      <c r="K7" s="556"/>
      <c r="L7" s="556"/>
      <c r="M7" s="556"/>
      <c r="N7" s="556"/>
      <c r="O7" s="556"/>
      <c r="P7" s="556"/>
      <c r="Q7" s="556"/>
      <c r="U7" s="10">
        <v>113.01</v>
      </c>
    </row>
    <row r="8" spans="2:17" ht="12.7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  <c r="P8" s="10"/>
      <c r="Q8" s="8"/>
    </row>
    <row r="9" spans="2:22" ht="25.5" customHeight="1">
      <c r="B9" s="567" t="s">
        <v>11</v>
      </c>
      <c r="C9" s="570" t="s">
        <v>7</v>
      </c>
      <c r="D9" s="570" t="s">
        <v>8</v>
      </c>
      <c r="E9" s="570" t="s">
        <v>9</v>
      </c>
      <c r="F9" s="570" t="s">
        <v>0</v>
      </c>
      <c r="G9" s="561" t="s">
        <v>1</v>
      </c>
      <c r="H9" s="562"/>
      <c r="I9" s="562"/>
      <c r="J9" s="562"/>
      <c r="K9" s="562"/>
      <c r="L9" s="562"/>
      <c r="M9" s="562"/>
      <c r="N9" s="563"/>
      <c r="O9" s="561" t="s">
        <v>12</v>
      </c>
      <c r="P9" s="562"/>
      <c r="Q9" s="562"/>
      <c r="R9" s="562"/>
      <c r="S9" s="562"/>
      <c r="T9" s="563"/>
      <c r="U9" s="558" t="s">
        <v>2</v>
      </c>
      <c r="V9" s="558" t="s">
        <v>3</v>
      </c>
    </row>
    <row r="10" spans="2:22" ht="12.75">
      <c r="B10" s="568"/>
      <c r="C10" s="571"/>
      <c r="D10" s="571"/>
      <c r="E10" s="571"/>
      <c r="F10" s="571"/>
      <c r="G10" s="564"/>
      <c r="H10" s="565"/>
      <c r="I10" s="565"/>
      <c r="J10" s="565"/>
      <c r="K10" s="565"/>
      <c r="L10" s="565"/>
      <c r="M10" s="565"/>
      <c r="N10" s="566"/>
      <c r="O10" s="564"/>
      <c r="P10" s="565"/>
      <c r="Q10" s="565"/>
      <c r="R10" s="565"/>
      <c r="S10" s="565"/>
      <c r="T10" s="566"/>
      <c r="U10" s="559"/>
      <c r="V10" s="559"/>
    </row>
    <row r="11" spans="2:22" ht="23.25">
      <c r="B11" s="569"/>
      <c r="C11" s="572"/>
      <c r="D11" s="572"/>
      <c r="E11" s="572"/>
      <c r="F11" s="572"/>
      <c r="G11" s="310" t="s">
        <v>4</v>
      </c>
      <c r="H11" s="311" t="s">
        <v>189</v>
      </c>
      <c r="I11" s="312" t="s">
        <v>25</v>
      </c>
      <c r="J11" s="312" t="s">
        <v>26</v>
      </c>
      <c r="K11" s="313" t="s">
        <v>191</v>
      </c>
      <c r="L11" s="314" t="s">
        <v>27</v>
      </c>
      <c r="M11" s="314" t="s">
        <v>5</v>
      </c>
      <c r="N11" s="314" t="s">
        <v>28</v>
      </c>
      <c r="O11" s="315"/>
      <c r="P11" s="316" t="s">
        <v>10</v>
      </c>
      <c r="Q11" s="316" t="s">
        <v>463</v>
      </c>
      <c r="R11" s="316" t="s">
        <v>177</v>
      </c>
      <c r="S11" s="119"/>
      <c r="T11" s="119"/>
      <c r="U11" s="560"/>
      <c r="V11" s="560"/>
    </row>
    <row r="12" spans="2:24" ht="69.75" customHeight="1">
      <c r="B12" s="415">
        <v>1</v>
      </c>
      <c r="C12" s="538" t="s">
        <v>364</v>
      </c>
      <c r="D12" s="443" t="s">
        <v>206</v>
      </c>
      <c r="E12" s="21">
        <v>15</v>
      </c>
      <c r="F12" s="22">
        <v>568.1</v>
      </c>
      <c r="G12" s="23">
        <f>F12*E12</f>
        <v>8521.5</v>
      </c>
      <c r="H12" s="24"/>
      <c r="I12" s="24"/>
      <c r="J12" s="24">
        <f>I12*0.25</f>
        <v>0</v>
      </c>
      <c r="K12" s="24"/>
      <c r="L12" s="25">
        <f>IF((VLOOKUP(G12,'[3]TABLAS 15'!$B$22:$D$32,3)-N12)&lt;0,0,VLOOKUP(G12,'[3]TABLAS 15'!$B$22:$D$32,3)-N12)</f>
        <v>0</v>
      </c>
      <c r="M12" s="25">
        <f>SUM(G12+I12+L12+J12+H12)</f>
        <v>8521.5</v>
      </c>
      <c r="N12" s="26">
        <f>((G12-VLOOKUP(G12,'[3]TABLAS 15'!$A$6:$D$13,1))*VLOOKUP(G12,'[3]TABLAS 15'!$A$6:$D$13,4)+VLOOKUP(G12,'[3]TABLAS 15'!$A$6:$D$13,3))</f>
        <v>1217.748614</v>
      </c>
      <c r="O12" s="27"/>
      <c r="P12" s="25">
        <v>1099.31</v>
      </c>
      <c r="Q12" s="461"/>
      <c r="R12" s="24"/>
      <c r="S12" s="25">
        <f aca="true" t="shared" si="0" ref="S12:S21">M12-Q12-R12-P12</f>
        <v>7422.1900000000005</v>
      </c>
      <c r="T12" s="29"/>
      <c r="U12" s="144">
        <f>G12+K12+L12-P12-Q12-R12</f>
        <v>7422.1900000000005</v>
      </c>
      <c r="V12" s="113"/>
      <c r="X12" s="273"/>
    </row>
    <row r="13" spans="2:24" ht="69.75" customHeight="1">
      <c r="B13" s="416">
        <v>2</v>
      </c>
      <c r="C13" s="539" t="s">
        <v>365</v>
      </c>
      <c r="D13" s="443" t="s">
        <v>207</v>
      </c>
      <c r="E13" s="21">
        <v>15</v>
      </c>
      <c r="F13" s="22">
        <v>568.1</v>
      </c>
      <c r="G13" s="23">
        <f aca="true" t="shared" si="1" ref="G13:G20">F13*E13</f>
        <v>8521.5</v>
      </c>
      <c r="H13" s="24"/>
      <c r="I13" s="24"/>
      <c r="J13" s="24">
        <f aca="true" t="shared" si="2" ref="J13:J20">I13*0.25</f>
        <v>0</v>
      </c>
      <c r="K13" s="24"/>
      <c r="L13" s="25">
        <f>IF((VLOOKUP(G13,'[3]TABLAS 15'!$B$22:$D$32,3)-N13)&lt;0,0,VLOOKUP(G13,'[3]TABLAS 15'!$B$22:$D$32,3)-N13)</f>
        <v>0</v>
      </c>
      <c r="M13" s="25">
        <f aca="true" t="shared" si="3" ref="M13:M20">SUM(G13+I13+L13+J13+H13)</f>
        <v>8521.5</v>
      </c>
      <c r="N13" s="26">
        <f>((G13-VLOOKUP(G13,'[3]TABLAS 15'!$A$6:$D$13,1))*VLOOKUP(G13,'[3]TABLAS 15'!$A$6:$D$13,4)+VLOOKUP(G13,'[3]TABLAS 15'!$A$6:$D$13,3))</f>
        <v>1217.748614</v>
      </c>
      <c r="O13" s="27"/>
      <c r="P13" s="25">
        <v>1099.31</v>
      </c>
      <c r="Q13" s="461"/>
      <c r="R13" s="24"/>
      <c r="S13" s="25">
        <f t="shared" si="0"/>
        <v>7422.1900000000005</v>
      </c>
      <c r="T13" s="29"/>
      <c r="U13" s="144">
        <f aca="true" t="shared" si="4" ref="U13:U19">G13+K13+L13-P13-Q13-R13</f>
        <v>7422.1900000000005</v>
      </c>
      <c r="V13" s="29"/>
      <c r="X13" s="273"/>
    </row>
    <row r="14" spans="2:24" ht="69.75" customHeight="1">
      <c r="B14" s="415">
        <v>3</v>
      </c>
      <c r="C14" s="539" t="s">
        <v>366</v>
      </c>
      <c r="D14" s="443" t="s">
        <v>206</v>
      </c>
      <c r="E14" s="21">
        <v>15</v>
      </c>
      <c r="F14" s="22">
        <v>568.1</v>
      </c>
      <c r="G14" s="23">
        <f t="shared" si="1"/>
        <v>8521.5</v>
      </c>
      <c r="H14" s="24"/>
      <c r="I14" s="24"/>
      <c r="J14" s="24">
        <f t="shared" si="2"/>
        <v>0</v>
      </c>
      <c r="K14" s="24"/>
      <c r="L14" s="25">
        <f>IF((VLOOKUP(G14,'[3]TABLAS 15'!$B$22:$D$32,3)-N14)&lt;0,0,VLOOKUP(G14,'[3]TABLAS 15'!$B$22:$D$32,3)-N14)</f>
        <v>0</v>
      </c>
      <c r="M14" s="25">
        <f t="shared" si="3"/>
        <v>8521.5</v>
      </c>
      <c r="N14" s="26">
        <f>((G14-VLOOKUP(G14,'[3]TABLAS 15'!$A$6:$D$13,1))*VLOOKUP(G14,'[3]TABLAS 15'!$A$6:$D$13,4)+VLOOKUP(G14,'[3]TABLAS 15'!$A$6:$D$13,3))</f>
        <v>1217.748614</v>
      </c>
      <c r="O14" s="27"/>
      <c r="P14" s="25">
        <v>1099.31</v>
      </c>
      <c r="Q14" s="461"/>
      <c r="R14" s="24"/>
      <c r="S14" s="25">
        <f t="shared" si="0"/>
        <v>7422.1900000000005</v>
      </c>
      <c r="T14" s="2"/>
      <c r="U14" s="144">
        <f t="shared" si="4"/>
        <v>7422.1900000000005</v>
      </c>
      <c r="V14" s="2"/>
      <c r="X14" s="273"/>
    </row>
    <row r="15" spans="2:24" ht="69.75" customHeight="1">
      <c r="B15" s="416">
        <v>4</v>
      </c>
      <c r="C15" s="539" t="s">
        <v>367</v>
      </c>
      <c r="D15" s="443" t="s">
        <v>206</v>
      </c>
      <c r="E15" s="21">
        <v>15</v>
      </c>
      <c r="F15" s="22">
        <v>568.1</v>
      </c>
      <c r="G15" s="23">
        <f t="shared" si="1"/>
        <v>8521.5</v>
      </c>
      <c r="H15" s="24"/>
      <c r="I15" s="24"/>
      <c r="J15" s="24">
        <f t="shared" si="2"/>
        <v>0</v>
      </c>
      <c r="K15" s="24"/>
      <c r="L15" s="25">
        <f>IF((VLOOKUP(G15,'[3]TABLAS 15'!$B$22:$D$32,3)-N15)&lt;0,0,VLOOKUP(G15,'[3]TABLAS 15'!$B$22:$D$32,3)-N15)</f>
        <v>0</v>
      </c>
      <c r="M15" s="25">
        <f t="shared" si="3"/>
        <v>8521.5</v>
      </c>
      <c r="N15" s="26">
        <f>((G15-VLOOKUP(G15,'[3]TABLAS 15'!$A$6:$D$13,1))*VLOOKUP(G15,'[3]TABLAS 15'!$A$6:$D$13,4)+VLOOKUP(G15,'[3]TABLAS 15'!$A$6:$D$13,3))</f>
        <v>1217.748614</v>
      </c>
      <c r="O15" s="27"/>
      <c r="P15" s="25">
        <v>1099.31</v>
      </c>
      <c r="Q15" s="461"/>
      <c r="R15" s="24"/>
      <c r="S15" s="25">
        <f t="shared" si="0"/>
        <v>7422.1900000000005</v>
      </c>
      <c r="T15" s="2"/>
      <c r="U15" s="144">
        <f t="shared" si="4"/>
        <v>7422.1900000000005</v>
      </c>
      <c r="V15" s="2"/>
      <c r="X15" s="273"/>
    </row>
    <row r="16" spans="2:24" ht="69.75" customHeight="1">
      <c r="B16" s="415">
        <v>5</v>
      </c>
      <c r="C16" s="539" t="s">
        <v>368</v>
      </c>
      <c r="D16" s="443" t="s">
        <v>207</v>
      </c>
      <c r="E16" s="21">
        <v>15</v>
      </c>
      <c r="F16" s="22">
        <v>568.1</v>
      </c>
      <c r="G16" s="23">
        <f t="shared" si="1"/>
        <v>8521.5</v>
      </c>
      <c r="H16" s="24"/>
      <c r="I16" s="24"/>
      <c r="J16" s="24">
        <f t="shared" si="2"/>
        <v>0</v>
      </c>
      <c r="K16" s="24"/>
      <c r="L16" s="25">
        <f>IF((VLOOKUP(G16,'[3]TABLAS 15'!$B$22:$D$32,3)-N16)&lt;0,0,VLOOKUP(G16,'[3]TABLAS 15'!$B$22:$D$32,3)-N16)</f>
        <v>0</v>
      </c>
      <c r="M16" s="25">
        <f t="shared" si="3"/>
        <v>8521.5</v>
      </c>
      <c r="N16" s="26">
        <f>((G16-VLOOKUP(G16,'[3]TABLAS 15'!$A$6:$D$13,1))*VLOOKUP(G16,'[3]TABLAS 15'!$A$6:$D$13,4)+VLOOKUP(G16,'[3]TABLAS 15'!$A$6:$D$13,3))</f>
        <v>1217.748614</v>
      </c>
      <c r="O16" s="27"/>
      <c r="P16" s="25">
        <v>1099.31</v>
      </c>
      <c r="Q16" s="461"/>
      <c r="R16" s="24"/>
      <c r="S16" s="25">
        <f t="shared" si="0"/>
        <v>7422.1900000000005</v>
      </c>
      <c r="T16" s="2"/>
      <c r="U16" s="144">
        <f t="shared" si="4"/>
        <v>7422.1900000000005</v>
      </c>
      <c r="V16" s="2"/>
      <c r="X16" s="273"/>
    </row>
    <row r="17" spans="2:24" ht="69.75" customHeight="1">
      <c r="B17" s="416">
        <v>6</v>
      </c>
      <c r="C17" s="539" t="s">
        <v>369</v>
      </c>
      <c r="D17" s="443" t="s">
        <v>206</v>
      </c>
      <c r="E17" s="21">
        <v>15</v>
      </c>
      <c r="F17" s="22">
        <v>568.1</v>
      </c>
      <c r="G17" s="23">
        <f t="shared" si="1"/>
        <v>8521.5</v>
      </c>
      <c r="H17" s="24"/>
      <c r="I17" s="24"/>
      <c r="J17" s="24">
        <f t="shared" si="2"/>
        <v>0</v>
      </c>
      <c r="K17" s="24"/>
      <c r="L17" s="25">
        <f>IF((VLOOKUP(G17,'[3]TABLAS 15'!$B$22:$D$32,3)-N17)&lt;0,0,VLOOKUP(G17,'[3]TABLAS 15'!$B$22:$D$32,3)-N17)</f>
        <v>0</v>
      </c>
      <c r="M17" s="25">
        <f t="shared" si="3"/>
        <v>8521.5</v>
      </c>
      <c r="N17" s="26">
        <f>((G17-VLOOKUP(G17,'[3]TABLAS 15'!$A$6:$D$13,1))*VLOOKUP(G17,'[3]TABLAS 15'!$A$6:$D$13,4)+VLOOKUP(G17,'[3]TABLAS 15'!$A$6:$D$13,3))</f>
        <v>1217.748614</v>
      </c>
      <c r="O17" s="27"/>
      <c r="P17" s="25">
        <v>1099.31</v>
      </c>
      <c r="Q17" s="461"/>
      <c r="R17" s="24"/>
      <c r="S17" s="25">
        <f t="shared" si="0"/>
        <v>7422.1900000000005</v>
      </c>
      <c r="T17" s="2"/>
      <c r="U17" s="144">
        <f t="shared" si="4"/>
        <v>7422.1900000000005</v>
      </c>
      <c r="V17" s="2"/>
      <c r="X17" s="273"/>
    </row>
    <row r="18" spans="2:24" ht="69.75" customHeight="1">
      <c r="B18" s="415">
        <v>7</v>
      </c>
      <c r="C18" s="539" t="s">
        <v>370</v>
      </c>
      <c r="D18" s="443" t="s">
        <v>207</v>
      </c>
      <c r="E18" s="21">
        <v>15</v>
      </c>
      <c r="F18" s="22">
        <v>568.1</v>
      </c>
      <c r="G18" s="23">
        <f t="shared" si="1"/>
        <v>8521.5</v>
      </c>
      <c r="H18" s="24"/>
      <c r="I18" s="24"/>
      <c r="J18" s="24">
        <f t="shared" si="2"/>
        <v>0</v>
      </c>
      <c r="K18" s="24"/>
      <c r="L18" s="25">
        <f>IF((VLOOKUP(G18,'[3]TABLAS 15'!$B$22:$D$32,3)-N18)&lt;0,0,VLOOKUP(G18,'[3]TABLAS 15'!$B$22:$D$32,3)-N18)</f>
        <v>0</v>
      </c>
      <c r="M18" s="25">
        <f t="shared" si="3"/>
        <v>8521.5</v>
      </c>
      <c r="N18" s="26">
        <f>((G18-VLOOKUP(G18,'[3]TABLAS 15'!$A$6:$D$13,1))*VLOOKUP(G18,'[3]TABLAS 15'!$A$6:$D$13,4)+VLOOKUP(G18,'[3]TABLAS 15'!$A$6:$D$13,3))</f>
        <v>1217.748614</v>
      </c>
      <c r="O18" s="27"/>
      <c r="P18" s="25">
        <v>1099.31</v>
      </c>
      <c r="Q18" s="461"/>
      <c r="R18" s="24"/>
      <c r="S18" s="25">
        <f t="shared" si="0"/>
        <v>7422.1900000000005</v>
      </c>
      <c r="T18" s="2"/>
      <c r="U18" s="144">
        <f t="shared" si="4"/>
        <v>7422.1900000000005</v>
      </c>
      <c r="V18" s="2"/>
      <c r="X18" s="273"/>
    </row>
    <row r="19" spans="2:24" ht="69.75" customHeight="1">
      <c r="B19" s="416">
        <v>8</v>
      </c>
      <c r="C19" s="539" t="s">
        <v>371</v>
      </c>
      <c r="D19" s="443" t="s">
        <v>206</v>
      </c>
      <c r="E19" s="21">
        <v>15</v>
      </c>
      <c r="F19" s="22">
        <v>568.1</v>
      </c>
      <c r="G19" s="23">
        <f t="shared" si="1"/>
        <v>8521.5</v>
      </c>
      <c r="H19" s="24"/>
      <c r="I19" s="24"/>
      <c r="J19" s="24">
        <f t="shared" si="2"/>
        <v>0</v>
      </c>
      <c r="K19" s="24"/>
      <c r="L19" s="25">
        <f>IF((VLOOKUP(G19,'[3]TABLAS 15'!$B$22:$D$32,3)-N19)&lt;0,0,VLOOKUP(G19,'[3]TABLAS 15'!$B$22:$D$32,3)-N19)</f>
        <v>0</v>
      </c>
      <c r="M19" s="25">
        <f t="shared" si="3"/>
        <v>8521.5</v>
      </c>
      <c r="N19" s="26">
        <f>((G19-VLOOKUP(G19,'[3]TABLAS 15'!$A$6:$D$13,1))*VLOOKUP(G19,'[3]TABLAS 15'!$A$6:$D$13,4)+VLOOKUP(G19,'[3]TABLAS 15'!$A$6:$D$13,3))</f>
        <v>1217.748614</v>
      </c>
      <c r="O19" s="27"/>
      <c r="P19" s="25">
        <v>1099.31</v>
      </c>
      <c r="Q19" s="461"/>
      <c r="R19" s="24"/>
      <c r="S19" s="25">
        <f t="shared" si="0"/>
        <v>7422.1900000000005</v>
      </c>
      <c r="T19" s="157"/>
      <c r="U19" s="144">
        <f t="shared" si="4"/>
        <v>7422.1900000000005</v>
      </c>
      <c r="V19" s="2"/>
      <c r="X19" s="273"/>
    </row>
    <row r="20" spans="2:24" ht="69.75" customHeight="1">
      <c r="B20" s="415">
        <v>9</v>
      </c>
      <c r="C20" s="539" t="s">
        <v>372</v>
      </c>
      <c r="D20" s="443" t="s">
        <v>206</v>
      </c>
      <c r="E20" s="21">
        <v>15</v>
      </c>
      <c r="F20" s="22">
        <v>568.1</v>
      </c>
      <c r="G20" s="23">
        <f t="shared" si="1"/>
        <v>8521.5</v>
      </c>
      <c r="H20" s="24"/>
      <c r="I20" s="24"/>
      <c r="J20" s="24">
        <f t="shared" si="2"/>
        <v>0</v>
      </c>
      <c r="K20" s="24"/>
      <c r="L20" s="25">
        <f>IF((VLOOKUP(G20,'[3]TABLAS 15'!$B$22:$D$32,3)-N20)&lt;0,0,VLOOKUP(G20,'[3]TABLAS 15'!$B$22:$D$32,3)-N20)</f>
        <v>0</v>
      </c>
      <c r="M20" s="25">
        <f t="shared" si="3"/>
        <v>8521.5</v>
      </c>
      <c r="N20" s="26">
        <f>((G20-VLOOKUP(G20,'[3]TABLAS 15'!$A$6:$D$13,1))*VLOOKUP(G20,'[3]TABLAS 15'!$A$6:$D$13,4)+VLOOKUP(G20,'[3]TABLAS 15'!$A$6:$D$13,3))</f>
        <v>1217.748614</v>
      </c>
      <c r="O20" s="27"/>
      <c r="P20" s="25">
        <v>1099.31</v>
      </c>
      <c r="Q20" s="461"/>
      <c r="R20" s="24"/>
      <c r="S20" s="25">
        <f t="shared" si="0"/>
        <v>7422.1900000000005</v>
      </c>
      <c r="T20" s="2"/>
      <c r="U20" s="25">
        <f>G20+K20+L20-P20-Q20-R20</f>
        <v>7422.1900000000005</v>
      </c>
      <c r="V20" s="127"/>
      <c r="X20" s="273"/>
    </row>
    <row r="21" spans="2:22" ht="12.75">
      <c r="B21" s="79"/>
      <c r="C21" s="551"/>
      <c r="D21" s="79"/>
      <c r="E21" s="21"/>
      <c r="F21" s="22"/>
      <c r="G21" s="25">
        <f>SUM(G12:G20)</f>
        <v>76693.5</v>
      </c>
      <c r="H21" s="24"/>
      <c r="I21" s="24"/>
      <c r="J21" s="24">
        <f>SUM(J12:J20)</f>
        <v>0</v>
      </c>
      <c r="K21" s="24"/>
      <c r="L21" s="25">
        <f>SUM(L12:L20)</f>
        <v>0</v>
      </c>
      <c r="M21" s="25">
        <f>SUM(M12:M20)</f>
        <v>76693.5</v>
      </c>
      <c r="N21" s="26">
        <f>SUM(N12:N20)</f>
        <v>10959.737526</v>
      </c>
      <c r="O21" s="452"/>
      <c r="P21" s="25">
        <f>SUM(P12:P20)</f>
        <v>9893.789999999997</v>
      </c>
      <c r="Q21" s="28">
        <f>SUM(Q12:Q20)</f>
        <v>0</v>
      </c>
      <c r="R21" s="24">
        <f>SUM(R12:R20)</f>
        <v>0</v>
      </c>
      <c r="S21" s="25">
        <f t="shared" si="0"/>
        <v>66799.71</v>
      </c>
      <c r="T21" s="2"/>
      <c r="U21" s="154"/>
      <c r="V21" s="8"/>
    </row>
    <row r="22" spans="4:20" ht="12.75">
      <c r="D22" s="8"/>
      <c r="E22" s="12"/>
      <c r="F22" s="13"/>
      <c r="G22" s="15"/>
      <c r="H22" s="14"/>
      <c r="I22" s="14"/>
      <c r="J22" s="14"/>
      <c r="K22" s="14"/>
      <c r="L22" s="15"/>
      <c r="M22" s="15"/>
      <c r="N22" s="120"/>
      <c r="O22" s="16"/>
      <c r="P22" s="15"/>
      <c r="Q22" s="38"/>
      <c r="R22" s="14"/>
      <c r="S22" s="15"/>
      <c r="T22" s="17"/>
    </row>
    <row r="23" spans="4:20" ht="13.5" thickBot="1">
      <c r="D23" s="8"/>
      <c r="E23" s="12"/>
      <c r="F23" s="13"/>
      <c r="G23" s="15"/>
      <c r="H23" s="14"/>
      <c r="I23" s="14"/>
      <c r="J23" s="14"/>
      <c r="K23" s="14"/>
      <c r="L23" s="15"/>
      <c r="M23" s="15"/>
      <c r="N23" s="120"/>
      <c r="O23" s="16"/>
      <c r="P23" s="15"/>
      <c r="Q23" s="38"/>
      <c r="R23" s="14"/>
      <c r="S23" s="15"/>
      <c r="T23" s="17"/>
    </row>
    <row r="24" spans="4:21" ht="13.5" thickBot="1">
      <c r="D24" s="8"/>
      <c r="E24" s="12"/>
      <c r="F24" s="13"/>
      <c r="N24" s="120"/>
      <c r="O24" s="16"/>
      <c r="P24" s="15"/>
      <c r="Q24" s="190" t="s">
        <v>2</v>
      </c>
      <c r="R24" s="14"/>
      <c r="S24" s="15"/>
      <c r="T24" s="17"/>
      <c r="U24" s="453">
        <f>SUM(U12:U23)</f>
        <v>66799.71</v>
      </c>
    </row>
    <row r="25" spans="4:21" ht="12.75">
      <c r="D25" s="8"/>
      <c r="E25" s="12"/>
      <c r="F25" s="13"/>
      <c r="N25" s="120"/>
      <c r="O25" s="16"/>
      <c r="P25" s="15"/>
      <c r="Q25" s="190"/>
      <c r="R25" s="14"/>
      <c r="S25" s="15"/>
      <c r="T25" s="17"/>
      <c r="U25" s="240"/>
    </row>
    <row r="26" spans="4:21" ht="12.75">
      <c r="D26" s="8"/>
      <c r="E26" s="12"/>
      <c r="F26" s="13"/>
      <c r="N26" s="120"/>
      <c r="O26" s="16"/>
      <c r="P26" s="15"/>
      <c r="Q26" s="190"/>
      <c r="R26" s="14"/>
      <c r="S26" s="15"/>
      <c r="T26" s="17"/>
      <c r="U26" s="240"/>
    </row>
    <row r="27" spans="2:16" ht="12.75">
      <c r="B27" s="1"/>
      <c r="C27" s="93"/>
      <c r="D27" s="121"/>
      <c r="E27" s="122"/>
      <c r="F27" s="12"/>
      <c r="G27" s="13"/>
      <c r="H27" s="15"/>
      <c r="I27" s="14"/>
      <c r="J27" s="14"/>
      <c r="K27" s="14"/>
      <c r="L27" s="15"/>
      <c r="M27" s="15"/>
      <c r="N27" s="120"/>
      <c r="O27" s="16"/>
      <c r="P27" s="15"/>
    </row>
    <row r="28" spans="2:20" ht="15">
      <c r="B28" s="1"/>
      <c r="C28" s="317" t="s">
        <v>14</v>
      </c>
      <c r="J28" s="557" t="s">
        <v>15</v>
      </c>
      <c r="K28" s="557"/>
      <c r="L28" s="557"/>
      <c r="M28" s="557"/>
      <c r="N28" s="557"/>
      <c r="O28" s="557"/>
      <c r="P28" s="557"/>
      <c r="Q28" s="557"/>
      <c r="R28" s="14"/>
      <c r="S28" s="15"/>
      <c r="T28" s="17"/>
    </row>
    <row r="29" spans="2:20" ht="12.75">
      <c r="B29" s="1"/>
      <c r="C29" s="30"/>
      <c r="J29" s="131"/>
      <c r="K29" s="131"/>
      <c r="L29" s="131"/>
      <c r="M29" s="131"/>
      <c r="N29" s="131"/>
      <c r="O29" s="131"/>
      <c r="P29" s="131"/>
      <c r="Q29" s="38"/>
      <c r="R29" s="14"/>
      <c r="S29" s="15"/>
      <c r="T29" s="17"/>
    </row>
    <row r="30" spans="2:20" ht="12.75">
      <c r="B30" s="1"/>
      <c r="C30" s="30"/>
      <c r="J30" s="131"/>
      <c r="K30" s="131"/>
      <c r="L30" s="131"/>
      <c r="M30" s="131"/>
      <c r="N30" s="131"/>
      <c r="O30" s="131"/>
      <c r="P30" s="131"/>
      <c r="Q30" s="38"/>
      <c r="R30" s="14"/>
      <c r="S30" s="15"/>
      <c r="T30" s="17"/>
    </row>
    <row r="31" spans="2:20" ht="12.75">
      <c r="B31" s="1"/>
      <c r="C31" s="30"/>
      <c r="J31" s="131"/>
      <c r="K31" s="131"/>
      <c r="L31" s="131"/>
      <c r="M31" s="131"/>
      <c r="N31" s="131"/>
      <c r="O31" s="131"/>
      <c r="P31" s="131"/>
      <c r="Q31" s="38"/>
      <c r="R31" s="14"/>
      <c r="S31" s="15"/>
      <c r="T31" s="17"/>
    </row>
    <row r="32" spans="2:20" ht="12.75">
      <c r="B32" s="1"/>
      <c r="C32" s="30"/>
      <c r="J32" s="131"/>
      <c r="K32" s="131"/>
      <c r="L32" s="131"/>
      <c r="M32" s="131"/>
      <c r="N32" s="131"/>
      <c r="O32" s="131"/>
      <c r="P32" s="131"/>
      <c r="Q32" s="38"/>
      <c r="R32" s="14"/>
      <c r="S32" s="15"/>
      <c r="T32" s="17"/>
    </row>
    <row r="33" spans="2:20" ht="12.75">
      <c r="B33" s="1"/>
      <c r="J33" s="30"/>
      <c r="K33" s="30"/>
      <c r="L33" s="30"/>
      <c r="M33" s="15"/>
      <c r="N33" s="120"/>
      <c r="O33" s="16"/>
      <c r="P33" s="15"/>
      <c r="Q33" s="38"/>
      <c r="R33" s="14"/>
      <c r="S33" s="15"/>
      <c r="T33" s="17"/>
    </row>
    <row r="34" spans="2:20" ht="12.75">
      <c r="B34" s="1"/>
      <c r="G34" s="32"/>
      <c r="M34" s="15"/>
      <c r="N34" s="120"/>
      <c r="O34" s="16"/>
      <c r="P34" s="15"/>
      <c r="Q34" s="38"/>
      <c r="R34" s="14"/>
      <c r="S34" s="15"/>
      <c r="T34" s="17"/>
    </row>
    <row r="35" spans="2:20" ht="12.75">
      <c r="B35" s="1"/>
      <c r="C35" s="30" t="s">
        <v>16</v>
      </c>
      <c r="K35" s="555" t="s">
        <v>32</v>
      </c>
      <c r="L35" s="555"/>
      <c r="M35" s="555"/>
      <c r="N35" s="555"/>
      <c r="O35" s="555"/>
      <c r="P35" s="555"/>
      <c r="Q35" s="555"/>
      <c r="R35" s="14"/>
      <c r="S35" s="15"/>
      <c r="T35" s="17"/>
    </row>
    <row r="36" spans="2:20" ht="18">
      <c r="B36" s="1"/>
      <c r="C36" s="318" t="s">
        <v>282</v>
      </c>
      <c r="J36" s="554" t="s">
        <v>283</v>
      </c>
      <c r="K36" s="554"/>
      <c r="L36" s="554"/>
      <c r="M36" s="554"/>
      <c r="N36" s="554"/>
      <c r="O36" s="554"/>
      <c r="P36" s="554"/>
      <c r="Q36" s="554"/>
      <c r="R36" s="14"/>
      <c r="S36" s="15"/>
      <c r="T36" s="17"/>
    </row>
    <row r="37" spans="4:20" ht="12.75">
      <c r="D37" s="8"/>
      <c r="E37" s="12"/>
      <c r="F37" s="13"/>
      <c r="G37" s="15"/>
      <c r="H37" s="14"/>
      <c r="I37" s="14"/>
      <c r="J37" s="14"/>
      <c r="K37" s="14"/>
      <c r="L37" s="15"/>
      <c r="M37" s="15"/>
      <c r="N37" s="120"/>
      <c r="O37" s="16"/>
      <c r="P37" s="15"/>
      <c r="Q37" s="38"/>
      <c r="R37" s="14"/>
      <c r="S37" s="15"/>
      <c r="T37" s="17"/>
    </row>
    <row r="38" spans="4:20" ht="12.75">
      <c r="D38" s="8"/>
      <c r="E38" s="12"/>
      <c r="F38" s="13"/>
      <c r="G38" s="15"/>
      <c r="H38" s="14"/>
      <c r="I38" s="14"/>
      <c r="J38" s="14"/>
      <c r="K38" s="14"/>
      <c r="L38" s="15"/>
      <c r="M38" s="15"/>
      <c r="N38" s="120"/>
      <c r="O38" s="16"/>
      <c r="P38" s="15"/>
      <c r="Q38" s="38"/>
      <c r="R38" s="14"/>
      <c r="S38" s="15"/>
      <c r="T38" s="17"/>
    </row>
  </sheetData>
  <sheetProtection/>
  <mergeCells count="15">
    <mergeCell ref="U9:U11"/>
    <mergeCell ref="V9:V11"/>
    <mergeCell ref="O9:T10"/>
    <mergeCell ref="B9:B11"/>
    <mergeCell ref="C9:C11"/>
    <mergeCell ref="D9:D11"/>
    <mergeCell ref="E9:E11"/>
    <mergeCell ref="F9:F11"/>
    <mergeCell ref="G9:N10"/>
    <mergeCell ref="D4:Q5"/>
    <mergeCell ref="D6:Q6"/>
    <mergeCell ref="J36:Q36"/>
    <mergeCell ref="K35:Q35"/>
    <mergeCell ref="D7:Q7"/>
    <mergeCell ref="J28:Q28"/>
  </mergeCells>
  <printOptions/>
  <pageMargins left="0.3937007874015748" right="0.3937007874015748" top="0.3937007874015748" bottom="0.3937007874015748" header="0" footer="0"/>
  <pageSetup horizontalDpi="600" verticalDpi="600" orientation="landscape" scale="5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B7:S209"/>
  <sheetViews>
    <sheetView zoomScale="77" zoomScaleNormal="77" zoomScalePageLayoutView="0" workbookViewId="0" topLeftCell="A1">
      <selection activeCell="P220" sqref="P220"/>
    </sheetView>
  </sheetViews>
  <sheetFormatPr defaultColWidth="11.421875" defaultRowHeight="12.75"/>
  <cols>
    <col min="1" max="1" width="4.8515625" style="0" customWidth="1"/>
    <col min="2" max="2" width="6.57421875" style="0" customWidth="1"/>
    <col min="3" max="3" width="42.8515625" style="0" customWidth="1"/>
    <col min="4" max="4" width="20.00390625" style="0" customWidth="1"/>
    <col min="5" max="5" width="5.57421875" style="0" bestFit="1" customWidth="1"/>
    <col min="6" max="6" width="11.57421875" style="0" bestFit="1" customWidth="1"/>
    <col min="7" max="7" width="12.7109375" style="0" customWidth="1"/>
    <col min="9" max="10" width="11.421875" style="0" hidden="1" customWidth="1"/>
    <col min="11" max="11" width="11.7109375" style="0" bestFit="1" customWidth="1"/>
    <col min="12" max="12" width="12.57421875" style="0" bestFit="1" customWidth="1"/>
    <col min="13" max="14" width="11.421875" style="0" hidden="1" customWidth="1"/>
    <col min="15" max="15" width="12.28125" style="0" bestFit="1" customWidth="1"/>
    <col min="16" max="16" width="11.421875" style="0" customWidth="1"/>
    <col min="18" max="18" width="12.421875" style="0" customWidth="1"/>
    <col min="19" max="19" width="39.140625" style="0" customWidth="1"/>
  </cols>
  <sheetData>
    <row r="7" spans="2:18" ht="12.75">
      <c r="B7" s="1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2:18" ht="20.25">
      <c r="B8" s="1"/>
      <c r="D8" s="9"/>
      <c r="E8" s="574" t="s">
        <v>281</v>
      </c>
      <c r="F8" s="574"/>
      <c r="G8" s="574"/>
      <c r="H8" s="574"/>
      <c r="I8" s="574"/>
      <c r="J8" s="574"/>
      <c r="K8" s="574"/>
      <c r="L8" s="574"/>
      <c r="M8" s="574"/>
      <c r="N8" s="574"/>
      <c r="O8" s="574"/>
      <c r="P8" s="574"/>
      <c r="Q8" s="574"/>
      <c r="R8" s="574"/>
    </row>
    <row r="9" spans="2:18" ht="20.25">
      <c r="B9" s="1"/>
      <c r="D9" s="9"/>
      <c r="E9" s="574"/>
      <c r="F9" s="574"/>
      <c r="G9" s="574"/>
      <c r="H9" s="574"/>
      <c r="I9" s="574"/>
      <c r="J9" s="574"/>
      <c r="K9" s="574"/>
      <c r="L9" s="574"/>
      <c r="M9" s="574"/>
      <c r="N9" s="574"/>
      <c r="O9" s="574"/>
      <c r="P9" s="574"/>
      <c r="Q9" s="574"/>
      <c r="R9" s="574"/>
    </row>
    <row r="10" spans="2:18" ht="20.25">
      <c r="B10" s="1"/>
      <c r="D10" s="9"/>
      <c r="E10" s="444"/>
      <c r="F10" s="444"/>
      <c r="G10" s="444"/>
      <c r="H10" s="444"/>
      <c r="I10" s="444"/>
      <c r="J10" s="444"/>
      <c r="K10" s="444"/>
      <c r="L10" s="444"/>
      <c r="M10" s="444"/>
      <c r="N10" s="444"/>
      <c r="O10" s="444"/>
      <c r="P10" s="444"/>
      <c r="Q10" s="444"/>
      <c r="R10" s="444"/>
    </row>
    <row r="11" spans="2:19" ht="12.75" customHeight="1">
      <c r="B11" s="1"/>
      <c r="D11" s="7"/>
      <c r="E11" s="553" t="s">
        <v>522</v>
      </c>
      <c r="F11" s="553"/>
      <c r="G11" s="553"/>
      <c r="H11" s="553"/>
      <c r="I11" s="553"/>
      <c r="J11" s="553"/>
      <c r="K11" s="553"/>
      <c r="L11" s="553"/>
      <c r="M11" s="553"/>
      <c r="N11" s="553"/>
      <c r="O11" s="553"/>
      <c r="P11" s="553"/>
      <c r="Q11" s="553"/>
      <c r="R11" s="553"/>
      <c r="S11" s="178"/>
    </row>
    <row r="12" spans="2:19" ht="26.25" customHeight="1">
      <c r="B12" s="1"/>
      <c r="C12" s="10" t="s">
        <v>280</v>
      </c>
      <c r="D12" s="10"/>
      <c r="E12" s="1"/>
      <c r="F12" s="575" t="s">
        <v>164</v>
      </c>
      <c r="G12" s="575"/>
      <c r="H12" s="575"/>
      <c r="I12" s="575"/>
      <c r="J12" s="575"/>
      <c r="K12" s="575"/>
      <c r="L12" s="575"/>
      <c r="M12" s="575"/>
      <c r="N12" s="575"/>
      <c r="O12" s="575"/>
      <c r="P12" s="575"/>
      <c r="Q12" s="1"/>
      <c r="R12" s="89" t="s">
        <v>65</v>
      </c>
      <c r="S12" s="86">
        <v>113.28</v>
      </c>
    </row>
    <row r="17" spans="2:19" ht="12.75">
      <c r="B17" s="58"/>
      <c r="C17" s="1"/>
      <c r="D17" s="1"/>
      <c r="E17" s="59"/>
      <c r="F17" s="59"/>
      <c r="G17" s="60"/>
      <c r="H17" s="60"/>
      <c r="I17" s="60"/>
      <c r="J17" s="60"/>
      <c r="K17" s="61"/>
      <c r="L17" s="1"/>
      <c r="M17" s="1"/>
      <c r="N17" s="1"/>
      <c r="O17" s="1"/>
      <c r="P17" s="1"/>
      <c r="Q17" s="1"/>
      <c r="R17" s="1"/>
      <c r="S17" s="1"/>
    </row>
    <row r="18" spans="2:19" ht="12.75">
      <c r="B18" s="58"/>
      <c r="C18" s="1"/>
      <c r="D18" s="1"/>
      <c r="E18" s="59"/>
      <c r="F18" s="59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62"/>
      <c r="S18" s="63"/>
    </row>
    <row r="19" spans="2:19" ht="15.75">
      <c r="B19" s="592"/>
      <c r="C19" s="436" t="s">
        <v>22</v>
      </c>
      <c r="D19" s="581" t="s">
        <v>8</v>
      </c>
      <c r="E19" s="581" t="s">
        <v>23</v>
      </c>
      <c r="F19" s="581" t="s">
        <v>0</v>
      </c>
      <c r="G19" s="605" t="s">
        <v>1</v>
      </c>
      <c r="H19" s="606"/>
      <c r="I19" s="606"/>
      <c r="J19" s="606"/>
      <c r="K19" s="606"/>
      <c r="L19" s="607"/>
      <c r="M19" s="476"/>
      <c r="N19" s="477"/>
      <c r="O19" s="605" t="s">
        <v>12</v>
      </c>
      <c r="P19" s="606"/>
      <c r="Q19" s="606"/>
      <c r="R19" s="584" t="s">
        <v>2</v>
      </c>
      <c r="S19" s="584" t="s">
        <v>3</v>
      </c>
    </row>
    <row r="20" spans="2:19" ht="15" customHeight="1">
      <c r="B20" s="593"/>
      <c r="C20" s="440" t="s">
        <v>24</v>
      </c>
      <c r="D20" s="582"/>
      <c r="E20" s="582"/>
      <c r="F20" s="582"/>
      <c r="G20" s="462" t="s">
        <v>4</v>
      </c>
      <c r="H20" s="463" t="s">
        <v>13</v>
      </c>
      <c r="I20" s="464" t="s">
        <v>25</v>
      </c>
      <c r="J20" s="464" t="s">
        <v>26</v>
      </c>
      <c r="K20" s="465" t="s">
        <v>27</v>
      </c>
      <c r="L20" s="465" t="s">
        <v>5</v>
      </c>
      <c r="M20" s="466" t="s">
        <v>28</v>
      </c>
      <c r="N20" s="467"/>
      <c r="O20" s="468" t="s">
        <v>10</v>
      </c>
      <c r="P20" s="468" t="s">
        <v>463</v>
      </c>
      <c r="Q20" s="468" t="s">
        <v>177</v>
      </c>
      <c r="R20" s="585"/>
      <c r="S20" s="585"/>
    </row>
    <row r="21" spans="2:19" ht="49.5" customHeight="1">
      <c r="B21" s="20">
        <v>206</v>
      </c>
      <c r="C21" s="524" t="s">
        <v>353</v>
      </c>
      <c r="D21" s="96" t="s">
        <v>42</v>
      </c>
      <c r="E21" s="21">
        <v>15</v>
      </c>
      <c r="F21" s="22">
        <v>590</v>
      </c>
      <c r="G21" s="23">
        <f>E21*F21</f>
        <v>8850</v>
      </c>
      <c r="H21" s="24"/>
      <c r="I21" s="24"/>
      <c r="J21" s="24">
        <f>I21*0.25</f>
        <v>0</v>
      </c>
      <c r="K21" s="25">
        <f>IF((VLOOKUP(G21,'[2]TABLAS 15'!$B$22:$D$32,3)-M21)&lt;0,0,VLOOKUP(G21,'[2]TABLAS 15'!$B$22:$D$32,3)-M21)</f>
        <v>0</v>
      </c>
      <c r="L21" s="25">
        <f>SUM(G21+I21+K21+J21+H21)</f>
        <v>8850</v>
      </c>
      <c r="M21" s="26">
        <f>((G21-VLOOKUP(G21,'[2]TABLAS 15'!$A$6:$D$13,1))*VLOOKUP(G21,'[2]TABLAS 15'!$A$6:$D$13,4)+VLOOKUP(G21,'[2]TABLAS 15'!$A$6:$D$13,3))</f>
        <v>1283.251514</v>
      </c>
      <c r="N21" s="27"/>
      <c r="O21" s="25">
        <f>IF((VLOOKUP(G21,'[2]TABLAS 15'!$B$22:$D$32,3)-M21)&lt;0,-(VLOOKUP(G21,'[2]TABLAS 15'!$B$22:$D$32,3)-M21),0)</f>
        <v>1283.251514</v>
      </c>
      <c r="P21" s="28"/>
      <c r="Q21" s="24"/>
      <c r="R21" s="545">
        <f>L21-P21-Q21-O21</f>
        <v>7566.748486</v>
      </c>
      <c r="S21" s="29"/>
    </row>
    <row r="22" spans="2:19" ht="12.75">
      <c r="B22" s="2"/>
      <c r="C22" s="133"/>
      <c r="D22" s="80"/>
      <c r="E22" s="21"/>
      <c r="F22" s="22"/>
      <c r="G22" s="25"/>
      <c r="H22" s="24"/>
      <c r="I22" s="24"/>
      <c r="J22" s="24"/>
      <c r="K22" s="25"/>
      <c r="L22" s="25"/>
      <c r="M22" s="26"/>
      <c r="N22" s="27"/>
      <c r="O22" s="25"/>
      <c r="P22" s="28"/>
      <c r="Q22" s="24"/>
      <c r="R22" s="25"/>
      <c r="S22" s="17"/>
    </row>
    <row r="23" spans="2:19" ht="15">
      <c r="B23" s="69"/>
      <c r="C23" s="70"/>
      <c r="D23" s="117"/>
      <c r="E23" s="21"/>
      <c r="F23" s="22"/>
      <c r="G23" s="25"/>
      <c r="H23" s="24"/>
      <c r="I23" s="24"/>
      <c r="J23" s="24">
        <f>SUM(J21:J22)</f>
        <v>0</v>
      </c>
      <c r="K23" s="25">
        <f>SUM(K21:K22)</f>
        <v>0</v>
      </c>
      <c r="L23" s="25">
        <f>SUM(L21:L22)</f>
        <v>8850</v>
      </c>
      <c r="M23" s="26">
        <f>SUM(M21:M22)</f>
        <v>1283.251514</v>
      </c>
      <c r="N23" s="27"/>
      <c r="O23" s="25">
        <f>SUM(O21:O22)</f>
        <v>1283.251514</v>
      </c>
      <c r="P23" s="460">
        <f>SUM(P21:P22)</f>
        <v>0</v>
      </c>
      <c r="Q23" s="28">
        <f>SUM(Q21:Q22)</f>
        <v>0</v>
      </c>
      <c r="R23" s="25"/>
      <c r="S23" s="17"/>
    </row>
    <row r="24" spans="2:19" ht="12.75">
      <c r="B24" s="4"/>
      <c r="C24" s="5"/>
      <c r="D24" s="6"/>
      <c r="E24" s="12"/>
      <c r="F24" s="13"/>
      <c r="G24" s="15"/>
      <c r="H24" s="14"/>
      <c r="I24" s="14"/>
      <c r="J24" s="14"/>
      <c r="K24" s="15"/>
      <c r="L24" s="15"/>
      <c r="M24" s="120"/>
      <c r="N24" s="16"/>
      <c r="O24" s="15"/>
      <c r="P24" s="38"/>
      <c r="Q24" s="14"/>
      <c r="R24" s="15"/>
      <c r="S24" s="17"/>
    </row>
    <row r="25" spans="5:19" ht="12.75">
      <c r="E25" s="12"/>
      <c r="F25" s="13"/>
      <c r="G25" s="15"/>
      <c r="H25" s="14"/>
      <c r="I25" s="14"/>
      <c r="J25" s="14"/>
      <c r="K25" s="15"/>
      <c r="L25" s="15"/>
      <c r="M25" s="120"/>
      <c r="N25" s="16"/>
      <c r="O25" s="15"/>
      <c r="P25" s="38"/>
      <c r="Q25" s="14"/>
      <c r="R25" s="15"/>
      <c r="S25" s="17"/>
    </row>
    <row r="26" spans="5:19" ht="12.75">
      <c r="E26" s="12"/>
      <c r="F26" s="13"/>
      <c r="G26" s="15"/>
      <c r="H26" s="14"/>
      <c r="I26" s="14"/>
      <c r="J26" s="14"/>
      <c r="K26" s="15"/>
      <c r="L26" s="15"/>
      <c r="M26" s="120"/>
      <c r="N26" s="16"/>
      <c r="O26" s="15"/>
      <c r="P26" s="38"/>
      <c r="Q26" s="14" t="s">
        <v>2</v>
      </c>
      <c r="R26" s="25">
        <f>SUM(R21:R25)</f>
        <v>7566.748486</v>
      </c>
      <c r="S26" s="17"/>
    </row>
    <row r="27" spans="5:19" ht="12.75">
      <c r="E27" s="12"/>
      <c r="F27" s="13"/>
      <c r="G27" s="15"/>
      <c r="H27" s="14"/>
      <c r="I27" s="14"/>
      <c r="J27" s="14"/>
      <c r="K27" s="15"/>
      <c r="L27" s="15"/>
      <c r="M27" s="120"/>
      <c r="N27" s="16"/>
      <c r="O27" s="15"/>
      <c r="P27" s="38"/>
      <c r="Q27" s="14"/>
      <c r="R27" s="15"/>
      <c r="S27" s="17"/>
    </row>
    <row r="28" spans="5:19" ht="12.75">
      <c r="E28" s="12"/>
      <c r="F28" s="13"/>
      <c r="G28" s="15"/>
      <c r="H28" s="14"/>
      <c r="I28" s="14"/>
      <c r="J28" s="14"/>
      <c r="K28" s="15"/>
      <c r="L28" s="15"/>
      <c r="M28" s="120"/>
      <c r="N28" s="16"/>
      <c r="O28" s="15"/>
      <c r="P28" s="38"/>
      <c r="Q28" s="14"/>
      <c r="R28" s="15"/>
      <c r="S28" s="17"/>
    </row>
    <row r="29" spans="5:19" ht="12.75">
      <c r="E29" s="12"/>
      <c r="F29" s="13"/>
      <c r="G29" s="15"/>
      <c r="H29" s="14"/>
      <c r="I29" s="14"/>
      <c r="J29" s="14"/>
      <c r="K29" s="15"/>
      <c r="L29" s="15"/>
      <c r="M29" s="120"/>
      <c r="N29" s="16"/>
      <c r="O29" s="15"/>
      <c r="P29" s="38"/>
      <c r="Q29" s="14"/>
      <c r="R29" s="15"/>
      <c r="S29" s="17"/>
    </row>
    <row r="30" spans="5:19" ht="12.75">
      <c r="E30" s="12"/>
      <c r="F30" s="13"/>
      <c r="G30" s="15"/>
      <c r="H30" s="14"/>
      <c r="I30" s="14"/>
      <c r="J30" s="14"/>
      <c r="K30" s="15"/>
      <c r="L30" s="15"/>
      <c r="M30" s="120"/>
      <c r="N30" s="16"/>
      <c r="O30" s="15"/>
      <c r="P30" s="38"/>
      <c r="Q30" s="14"/>
      <c r="R30" s="15"/>
      <c r="S30" s="17"/>
    </row>
    <row r="31" spans="3:19" ht="12.75">
      <c r="C31" s="32"/>
      <c r="E31" s="12"/>
      <c r="F31" s="13"/>
      <c r="G31" s="15"/>
      <c r="H31" s="14"/>
      <c r="I31" s="14"/>
      <c r="J31" s="14"/>
      <c r="K31" s="15"/>
      <c r="L31" s="15"/>
      <c r="M31" s="120"/>
      <c r="N31" s="16"/>
      <c r="O31" s="15"/>
      <c r="P31" s="38"/>
      <c r="Q31" s="14"/>
      <c r="R31" s="15"/>
      <c r="S31" s="17"/>
    </row>
    <row r="32" spans="5:19" ht="12.75">
      <c r="E32" s="12"/>
      <c r="F32" s="13"/>
      <c r="G32" s="15"/>
      <c r="H32" s="14"/>
      <c r="I32" s="14"/>
      <c r="J32" s="14"/>
      <c r="K32" s="15"/>
      <c r="L32" s="15"/>
      <c r="M32" s="120"/>
      <c r="N32" s="16"/>
      <c r="O32" s="15"/>
      <c r="P32" s="38"/>
      <c r="Q32" s="14"/>
      <c r="R32" s="15"/>
      <c r="S32" s="17"/>
    </row>
    <row r="33" spans="5:19" ht="12.75">
      <c r="E33" s="12"/>
      <c r="F33" s="13"/>
      <c r="G33" s="15"/>
      <c r="H33" s="14"/>
      <c r="I33" s="14"/>
      <c r="J33" s="14"/>
      <c r="K33" s="15"/>
      <c r="L33" s="15"/>
      <c r="M33" s="120"/>
      <c r="N33" s="16"/>
      <c r="O33" s="15"/>
      <c r="P33" s="38"/>
      <c r="Q33" s="14"/>
      <c r="R33" s="15"/>
      <c r="S33" s="17"/>
    </row>
    <row r="34" spans="5:19" ht="12.75">
      <c r="E34" s="12"/>
      <c r="F34" s="13"/>
      <c r="G34" s="15"/>
      <c r="H34" s="14"/>
      <c r="I34" s="14"/>
      <c r="J34" s="14"/>
      <c r="K34" s="15"/>
      <c r="L34" s="15"/>
      <c r="M34" s="120"/>
      <c r="N34" s="16"/>
      <c r="O34" s="15"/>
      <c r="P34" s="38"/>
      <c r="Q34" s="14"/>
      <c r="R34" s="15"/>
      <c r="S34" s="17"/>
    </row>
    <row r="35" spans="3:19" ht="12.75">
      <c r="C35" s="32"/>
      <c r="E35" s="12"/>
      <c r="F35" s="13"/>
      <c r="G35" s="15"/>
      <c r="H35" s="14"/>
      <c r="I35" s="14"/>
      <c r="J35" s="14"/>
      <c r="K35" s="15"/>
      <c r="L35" s="15"/>
      <c r="M35" s="120"/>
      <c r="N35" s="16"/>
      <c r="O35" s="15"/>
      <c r="P35" s="38"/>
      <c r="Q35" s="14"/>
      <c r="R35" s="15"/>
      <c r="S35" s="17"/>
    </row>
    <row r="36" spans="5:19" ht="12.75">
      <c r="E36" s="12"/>
      <c r="F36" s="13"/>
      <c r="G36" s="15"/>
      <c r="H36" s="14"/>
      <c r="I36" s="14"/>
      <c r="J36" s="14"/>
      <c r="K36" s="15"/>
      <c r="L36" s="15"/>
      <c r="M36" s="120"/>
      <c r="N36" s="16"/>
      <c r="O36" s="15"/>
      <c r="P36" s="38"/>
      <c r="Q36" s="14"/>
      <c r="R36" s="15"/>
      <c r="S36" s="17"/>
    </row>
    <row r="37" spans="5:19" ht="12.75">
      <c r="E37" s="12"/>
      <c r="F37" s="13"/>
      <c r="G37" s="15"/>
      <c r="H37" s="14"/>
      <c r="I37" s="14"/>
      <c r="J37" s="14"/>
      <c r="K37" s="15"/>
      <c r="L37" s="15"/>
      <c r="M37" s="120"/>
      <c r="N37" s="16"/>
      <c r="O37" s="15"/>
      <c r="P37" s="38"/>
      <c r="Q37" s="14"/>
      <c r="R37" s="15"/>
      <c r="S37" s="17"/>
    </row>
    <row r="38" spans="5:19" ht="12.75">
      <c r="E38" s="12"/>
      <c r="F38" s="13"/>
      <c r="G38" s="15"/>
      <c r="H38" s="14"/>
      <c r="I38" s="14"/>
      <c r="J38" s="14"/>
      <c r="K38" s="15"/>
      <c r="L38" s="15"/>
      <c r="M38" s="120"/>
      <c r="N38" s="16"/>
      <c r="O38" s="15"/>
      <c r="P38" s="38"/>
      <c r="Q38" s="14"/>
      <c r="R38" s="15"/>
      <c r="S38" s="17"/>
    </row>
    <row r="39" spans="3:19" ht="12.75">
      <c r="C39" s="30" t="s">
        <v>14</v>
      </c>
      <c r="J39" s="583" t="s">
        <v>15</v>
      </c>
      <c r="K39" s="583"/>
      <c r="L39" s="583"/>
      <c r="M39" s="583"/>
      <c r="N39" s="583"/>
      <c r="O39" s="583"/>
      <c r="P39" s="583"/>
      <c r="Q39" s="14"/>
      <c r="R39" s="15"/>
      <c r="S39" s="17"/>
    </row>
    <row r="40" spans="3:19" ht="12.75">
      <c r="C40" s="30"/>
      <c r="J40" s="131"/>
      <c r="K40" s="131"/>
      <c r="L40" s="131"/>
      <c r="M40" s="131"/>
      <c r="N40" s="131"/>
      <c r="O40" s="131"/>
      <c r="P40" s="131"/>
      <c r="Q40" s="14"/>
      <c r="R40" s="15"/>
      <c r="S40" s="17"/>
    </row>
    <row r="41" spans="3:19" ht="12.75">
      <c r="C41" s="30"/>
      <c r="J41" s="131"/>
      <c r="K41" s="131"/>
      <c r="L41" s="131"/>
      <c r="M41" s="131"/>
      <c r="N41" s="131"/>
      <c r="O41" s="131"/>
      <c r="P41" s="131"/>
      <c r="Q41" s="14"/>
      <c r="R41" s="15"/>
      <c r="S41" s="17"/>
    </row>
    <row r="42" spans="3:19" ht="12.75">
      <c r="C42" s="30"/>
      <c r="J42" s="131"/>
      <c r="K42" s="131"/>
      <c r="L42" s="131"/>
      <c r="M42" s="131"/>
      <c r="N42" s="131"/>
      <c r="O42" s="131"/>
      <c r="P42" s="131"/>
      <c r="Q42" s="14"/>
      <c r="R42" s="15"/>
      <c r="S42" s="17"/>
    </row>
    <row r="43" spans="14:19" ht="12.75">
      <c r="N43" s="30" t="s">
        <v>16</v>
      </c>
      <c r="O43" s="30"/>
      <c r="P43" s="30"/>
      <c r="Q43" s="14"/>
      <c r="R43" s="15"/>
      <c r="S43" s="17"/>
    </row>
    <row r="44" spans="11:19" ht="12.75">
      <c r="K44" s="32"/>
      <c r="Q44" s="14"/>
      <c r="R44" s="15"/>
      <c r="S44" s="17"/>
    </row>
    <row r="45" spans="3:19" ht="12.75">
      <c r="C45" s="30" t="s">
        <v>16</v>
      </c>
      <c r="J45" s="76" t="s">
        <v>32</v>
      </c>
      <c r="K45" s="589" t="s">
        <v>190</v>
      </c>
      <c r="L45" s="589"/>
      <c r="M45" s="589"/>
      <c r="N45" s="589"/>
      <c r="O45" s="589"/>
      <c r="P45" s="589"/>
      <c r="Q45" s="14"/>
      <c r="R45" s="15"/>
      <c r="S45" s="17"/>
    </row>
    <row r="46" spans="3:19" ht="15.75">
      <c r="C46" s="358" t="s">
        <v>282</v>
      </c>
      <c r="J46" s="623" t="s">
        <v>283</v>
      </c>
      <c r="K46" s="623"/>
      <c r="L46" s="623"/>
      <c r="M46" s="623"/>
      <c r="N46" s="623"/>
      <c r="O46" s="623"/>
      <c r="P46" s="623"/>
      <c r="Q46" s="623"/>
      <c r="R46" s="15"/>
      <c r="S46" s="17"/>
    </row>
    <row r="47" spans="3:19" ht="15.75">
      <c r="C47" s="191"/>
      <c r="J47" s="191"/>
      <c r="K47" s="191"/>
      <c r="L47" s="191"/>
      <c r="M47" s="191"/>
      <c r="N47" s="191"/>
      <c r="O47" s="191"/>
      <c r="P47" s="191"/>
      <c r="Q47" s="14"/>
      <c r="R47" s="15"/>
      <c r="S47" s="17"/>
    </row>
    <row r="48" spans="3:19" ht="15.75">
      <c r="C48" s="191"/>
      <c r="J48" s="191"/>
      <c r="K48" s="191"/>
      <c r="L48" s="191"/>
      <c r="M48" s="191"/>
      <c r="N48" s="191"/>
      <c r="O48" s="191"/>
      <c r="P48" s="191"/>
      <c r="Q48" s="14"/>
      <c r="R48" s="15"/>
      <c r="S48" s="17"/>
    </row>
    <row r="49" spans="3:19" ht="15.75">
      <c r="C49" s="191"/>
      <c r="J49" s="191"/>
      <c r="K49" s="191"/>
      <c r="L49" s="191"/>
      <c r="M49" s="191"/>
      <c r="N49" s="191"/>
      <c r="O49" s="191"/>
      <c r="P49" s="191"/>
      <c r="Q49" s="14"/>
      <c r="R49" s="15"/>
      <c r="S49" s="17"/>
    </row>
    <row r="50" spans="3:19" ht="15.75">
      <c r="C50" s="191"/>
      <c r="J50" s="191"/>
      <c r="K50" s="191"/>
      <c r="L50" s="191"/>
      <c r="M50" s="191"/>
      <c r="N50" s="191"/>
      <c r="O50" s="191"/>
      <c r="P50" s="191"/>
      <c r="Q50" s="14"/>
      <c r="R50" s="15"/>
      <c r="S50" s="17"/>
    </row>
    <row r="51" spans="3:19" ht="15.75">
      <c r="C51" s="191"/>
      <c r="J51" s="191"/>
      <c r="K51" s="191"/>
      <c r="L51" s="191"/>
      <c r="M51" s="191"/>
      <c r="N51" s="191"/>
      <c r="O51" s="191"/>
      <c r="P51" s="191"/>
      <c r="Q51" s="14"/>
      <c r="R51" s="15"/>
      <c r="S51" s="17"/>
    </row>
    <row r="52" spans="3:19" ht="15.75">
      <c r="C52" s="191"/>
      <c r="J52" s="191"/>
      <c r="K52" s="191"/>
      <c r="L52" s="191"/>
      <c r="M52" s="191"/>
      <c r="N52" s="191"/>
      <c r="O52" s="191"/>
      <c r="P52" s="191"/>
      <c r="Q52" s="14"/>
      <c r="R52" s="15"/>
      <c r="S52" s="17"/>
    </row>
    <row r="53" spans="3:19" ht="15.75">
      <c r="C53" s="191"/>
      <c r="J53" s="191"/>
      <c r="K53" s="191"/>
      <c r="L53" s="191"/>
      <c r="M53" s="191"/>
      <c r="N53" s="191"/>
      <c r="O53" s="191"/>
      <c r="P53" s="191"/>
      <c r="Q53" s="14"/>
      <c r="R53" s="15"/>
      <c r="S53" s="17"/>
    </row>
    <row r="54" spans="3:19" ht="15.75">
      <c r="C54" s="191"/>
      <c r="J54" s="191"/>
      <c r="K54" s="191"/>
      <c r="L54" s="191"/>
      <c r="M54" s="191"/>
      <c r="N54" s="191"/>
      <c r="O54" s="191"/>
      <c r="P54" s="191"/>
      <c r="Q54" s="14"/>
      <c r="R54" s="15"/>
      <c r="S54" s="17"/>
    </row>
    <row r="55" spans="3:19" ht="15.75">
      <c r="C55" s="191"/>
      <c r="J55" s="191"/>
      <c r="K55" s="191"/>
      <c r="L55" s="191"/>
      <c r="M55" s="191"/>
      <c r="N55" s="191"/>
      <c r="O55" s="191"/>
      <c r="P55" s="191"/>
      <c r="Q55" s="14"/>
      <c r="R55" s="15"/>
      <c r="S55" s="17"/>
    </row>
    <row r="56" spans="3:19" ht="15.75">
      <c r="C56" s="191"/>
      <c r="J56" s="191"/>
      <c r="K56" s="191"/>
      <c r="L56" s="191"/>
      <c r="M56" s="191"/>
      <c r="N56" s="191"/>
      <c r="O56" s="191"/>
      <c r="P56" s="191"/>
      <c r="Q56" s="14"/>
      <c r="R56" s="15"/>
      <c r="S56" s="17"/>
    </row>
    <row r="57" spans="3:19" ht="15.75">
      <c r="C57" s="191"/>
      <c r="J57" s="191"/>
      <c r="K57" s="191"/>
      <c r="L57" s="191"/>
      <c r="M57" s="191"/>
      <c r="N57" s="191"/>
      <c r="O57" s="191"/>
      <c r="P57" s="191"/>
      <c r="Q57" s="14"/>
      <c r="R57" s="15"/>
      <c r="S57" s="17"/>
    </row>
    <row r="58" spans="3:19" ht="15.75">
      <c r="C58" s="191"/>
      <c r="J58" s="191"/>
      <c r="K58" s="191"/>
      <c r="L58" s="191"/>
      <c r="M58" s="191"/>
      <c r="N58" s="191"/>
      <c r="O58" s="191"/>
      <c r="P58" s="191"/>
      <c r="Q58" s="14"/>
      <c r="R58" s="15"/>
      <c r="S58" s="17"/>
    </row>
    <row r="59" spans="3:19" ht="15.75">
      <c r="C59" s="191"/>
      <c r="J59" s="191"/>
      <c r="K59" s="191"/>
      <c r="L59" s="191"/>
      <c r="M59" s="191"/>
      <c r="N59" s="191"/>
      <c r="O59" s="191"/>
      <c r="P59" s="191"/>
      <c r="Q59" s="14"/>
      <c r="R59" s="15"/>
      <c r="S59" s="17"/>
    </row>
    <row r="60" spans="5:19" ht="12.75">
      <c r="E60" s="12"/>
      <c r="F60" s="13"/>
      <c r="G60" s="15"/>
      <c r="H60" s="14"/>
      <c r="I60" s="14"/>
      <c r="J60" s="14"/>
      <c r="K60" s="15"/>
      <c r="L60" s="15"/>
      <c r="M60" s="120"/>
      <c r="N60" s="16"/>
      <c r="O60" s="15"/>
      <c r="P60" s="38"/>
      <c r="Q60" s="14"/>
      <c r="R60" s="15"/>
      <c r="S60" s="17"/>
    </row>
    <row r="62" spans="2:18" ht="12.75">
      <c r="B62" s="1"/>
      <c r="D62" s="7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</row>
    <row r="63" spans="2:18" ht="20.25">
      <c r="B63" s="1"/>
      <c r="D63" s="9"/>
      <c r="E63" s="574" t="s">
        <v>281</v>
      </c>
      <c r="F63" s="574"/>
      <c r="G63" s="574"/>
      <c r="H63" s="574"/>
      <c r="I63" s="574"/>
      <c r="J63" s="574"/>
      <c r="K63" s="574"/>
      <c r="L63" s="574"/>
      <c r="M63" s="574"/>
      <c r="N63" s="574"/>
      <c r="O63" s="574"/>
      <c r="P63" s="574"/>
      <c r="Q63" s="574"/>
      <c r="R63" s="574"/>
    </row>
    <row r="64" spans="2:18" ht="20.25">
      <c r="B64" s="1"/>
      <c r="D64" s="9"/>
      <c r="E64" s="574"/>
      <c r="F64" s="574"/>
      <c r="G64" s="574"/>
      <c r="H64" s="574"/>
      <c r="I64" s="574"/>
      <c r="J64" s="574"/>
      <c r="K64" s="574"/>
      <c r="L64" s="574"/>
      <c r="M64" s="574"/>
      <c r="N64" s="574"/>
      <c r="O64" s="574"/>
      <c r="P64" s="574"/>
      <c r="Q64" s="574"/>
      <c r="R64" s="574"/>
    </row>
    <row r="65" spans="2:19" ht="12.75" customHeight="1">
      <c r="B65" s="1"/>
      <c r="D65" s="7"/>
      <c r="E65" s="553" t="s">
        <v>522</v>
      </c>
      <c r="F65" s="553"/>
      <c r="G65" s="553"/>
      <c r="H65" s="553"/>
      <c r="I65" s="553"/>
      <c r="J65" s="553"/>
      <c r="K65" s="553"/>
      <c r="L65" s="553"/>
      <c r="M65" s="553"/>
      <c r="N65" s="553"/>
      <c r="O65" s="553"/>
      <c r="P65" s="553"/>
      <c r="Q65" s="553"/>
      <c r="R65" s="553"/>
      <c r="S65" s="178"/>
    </row>
    <row r="66" spans="2:19" ht="25.5" customHeight="1">
      <c r="B66" s="1"/>
      <c r="C66" s="10" t="s">
        <v>280</v>
      </c>
      <c r="D66" s="10"/>
      <c r="E66" s="1"/>
      <c r="F66" s="575" t="s">
        <v>166</v>
      </c>
      <c r="G66" s="575"/>
      <c r="H66" s="575"/>
      <c r="I66" s="575"/>
      <c r="J66" s="575"/>
      <c r="K66" s="575"/>
      <c r="L66" s="575"/>
      <c r="M66" s="575"/>
      <c r="N66" s="575"/>
      <c r="O66" s="575"/>
      <c r="P66" s="575"/>
      <c r="Q66" s="1"/>
      <c r="R66" s="89" t="s">
        <v>65</v>
      </c>
      <c r="S66" s="86">
        <v>113.28</v>
      </c>
    </row>
    <row r="67" spans="2:19" ht="12.75">
      <c r="B67" s="1"/>
      <c r="C67" s="10"/>
      <c r="D67" s="10"/>
      <c r="E67" s="1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1"/>
      <c r="Q67" s="1"/>
      <c r="R67" s="89"/>
      <c r="S67" s="86"/>
    </row>
    <row r="68" spans="2:19" ht="12.75">
      <c r="B68" s="1"/>
      <c r="C68" s="10"/>
      <c r="D68" s="10"/>
      <c r="E68" s="1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1"/>
      <c r="Q68" s="1"/>
      <c r="R68" s="89"/>
      <c r="S68" s="86"/>
    </row>
    <row r="69" spans="2:19" ht="12.75">
      <c r="B69" s="1"/>
      <c r="C69" s="10"/>
      <c r="D69" s="10"/>
      <c r="E69" s="1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1"/>
      <c r="Q69" s="1"/>
      <c r="R69" s="89"/>
      <c r="S69" s="86"/>
    </row>
    <row r="70" spans="2:19" ht="12.75">
      <c r="B70" s="1"/>
      <c r="C70" s="10"/>
      <c r="D70" s="10"/>
      <c r="E70" s="1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1"/>
      <c r="Q70" s="1"/>
      <c r="R70" s="89"/>
      <c r="S70" s="86"/>
    </row>
    <row r="71" spans="2:19" ht="12.75">
      <c r="B71" s="1"/>
      <c r="C71" s="10"/>
      <c r="D71" s="10"/>
      <c r="E71" s="1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1"/>
      <c r="Q71" s="1"/>
      <c r="R71" s="89"/>
      <c r="S71" s="86"/>
    </row>
    <row r="72" spans="2:19" ht="12.75">
      <c r="B72" s="1"/>
      <c r="C72" s="10"/>
      <c r="D72" s="10"/>
      <c r="E72" s="1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1"/>
      <c r="Q72" s="1"/>
      <c r="R72" s="89"/>
      <c r="S72" s="86"/>
    </row>
    <row r="73" spans="2:19" ht="12.75">
      <c r="B73" s="58"/>
      <c r="C73" s="1"/>
      <c r="D73" s="1"/>
      <c r="E73" s="59"/>
      <c r="F73" s="59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62"/>
      <c r="S73" s="63"/>
    </row>
    <row r="74" spans="2:19" ht="15.75">
      <c r="B74" s="592"/>
      <c r="C74" s="335" t="s">
        <v>22</v>
      </c>
      <c r="D74" s="581" t="s">
        <v>8</v>
      </c>
      <c r="E74" s="581" t="s">
        <v>23</v>
      </c>
      <c r="F74" s="581" t="s">
        <v>0</v>
      </c>
      <c r="G74" s="605" t="s">
        <v>1</v>
      </c>
      <c r="H74" s="606"/>
      <c r="I74" s="606"/>
      <c r="J74" s="606"/>
      <c r="K74" s="606"/>
      <c r="L74" s="607"/>
      <c r="M74" s="476"/>
      <c r="N74" s="477"/>
      <c r="O74" s="605" t="s">
        <v>12</v>
      </c>
      <c r="P74" s="606"/>
      <c r="Q74" s="606"/>
      <c r="R74" s="584" t="s">
        <v>2</v>
      </c>
      <c r="S74" s="584" t="s">
        <v>3</v>
      </c>
    </row>
    <row r="75" spans="2:19" ht="15" customHeight="1">
      <c r="B75" s="593"/>
      <c r="C75" s="339" t="s">
        <v>24</v>
      </c>
      <c r="D75" s="582"/>
      <c r="E75" s="582"/>
      <c r="F75" s="582"/>
      <c r="G75" s="462" t="s">
        <v>4</v>
      </c>
      <c r="H75" s="463" t="s">
        <v>13</v>
      </c>
      <c r="I75" s="464" t="s">
        <v>25</v>
      </c>
      <c r="J75" s="464" t="s">
        <v>26</v>
      </c>
      <c r="K75" s="465" t="s">
        <v>27</v>
      </c>
      <c r="L75" s="465" t="s">
        <v>5</v>
      </c>
      <c r="M75" s="466" t="s">
        <v>28</v>
      </c>
      <c r="N75" s="467"/>
      <c r="O75" s="468" t="s">
        <v>10</v>
      </c>
      <c r="P75" s="468" t="s">
        <v>463</v>
      </c>
      <c r="Q75" s="468" t="s">
        <v>177</v>
      </c>
      <c r="R75" s="585"/>
      <c r="S75" s="585"/>
    </row>
    <row r="76" spans="2:19" ht="49.5" customHeight="1">
      <c r="B76" s="20">
        <v>207</v>
      </c>
      <c r="C76" s="510" t="s">
        <v>169</v>
      </c>
      <c r="D76" s="95" t="s">
        <v>167</v>
      </c>
      <c r="E76" s="21">
        <v>15</v>
      </c>
      <c r="F76" s="22">
        <v>195.5</v>
      </c>
      <c r="G76" s="23">
        <f aca="true" t="shared" si="0" ref="G76:G81">E76*F76</f>
        <v>2932.5</v>
      </c>
      <c r="H76" s="24"/>
      <c r="I76" s="24"/>
      <c r="J76" s="24"/>
      <c r="K76" s="25">
        <f>IF((VLOOKUP(G76,'[2]TABLAS 15'!$B$22:$D$32,3)-M76)&lt;0,0,VLOOKUP(G76,'[2]TABLAS 15'!$B$22:$D$32,3)-M76)</f>
        <v>0</v>
      </c>
      <c r="L76" s="25">
        <f aca="true" t="shared" si="1" ref="L76:L81">SUM(G76+I76+K76+J76+H76)</f>
        <v>2932.5</v>
      </c>
      <c r="M76" s="26">
        <f>((G76-VLOOKUP(G76,'[2]TABLAS 15'!$A$6:$D$13,1))*VLOOKUP(G76,'[2]TABLAS 15'!$A$6:$D$13,4)+VLOOKUP(G76,'[2]TABLAS 15'!$A$6:$D$13,3))</f>
        <v>213.62806400000002</v>
      </c>
      <c r="N76" s="27"/>
      <c r="O76" s="25">
        <f>IF((VLOOKUP(G76,'[2]TABLAS 15'!$B$22:$D$32,3)-M76)&lt;0,-(VLOOKUP(G76,'[2]TABLAS 15'!$B$22:$D$32,3)-M76),0)</f>
        <v>66.30806400000003</v>
      </c>
      <c r="P76" s="28"/>
      <c r="Q76" s="24"/>
      <c r="R76" s="545">
        <f aca="true" t="shared" si="2" ref="R76:R81">L76-P76-Q76-O76</f>
        <v>2866.191936</v>
      </c>
      <c r="S76" s="126"/>
    </row>
    <row r="77" spans="2:19" ht="49.5" customHeight="1">
      <c r="B77" s="20">
        <v>208</v>
      </c>
      <c r="C77" s="509" t="s">
        <v>173</v>
      </c>
      <c r="D77" s="95" t="s">
        <v>168</v>
      </c>
      <c r="E77" s="21">
        <v>15</v>
      </c>
      <c r="F77" s="22">
        <v>206</v>
      </c>
      <c r="G77" s="23">
        <f t="shared" si="0"/>
        <v>3090</v>
      </c>
      <c r="H77" s="24"/>
      <c r="I77" s="24"/>
      <c r="J77" s="24"/>
      <c r="K77" s="25">
        <f>IF((VLOOKUP(G77,'[2]TABLAS 15'!$B$22:$D$32,3)-M77)&lt;0,0,VLOOKUP(G77,'[2]TABLAS 15'!$B$22:$D$32,3)-M77)</f>
        <v>0</v>
      </c>
      <c r="L77" s="25">
        <f t="shared" si="1"/>
        <v>3090</v>
      </c>
      <c r="M77" s="26">
        <f>((G77-VLOOKUP(G77,'[2]TABLAS 15'!$A$6:$D$13,1))*VLOOKUP(G77,'[2]TABLAS 15'!$A$6:$D$13,4)+VLOOKUP(G77,'[2]TABLAS 15'!$A$6:$D$13,3))</f>
        <v>230.76406400000002</v>
      </c>
      <c r="N77" s="27"/>
      <c r="O77" s="25">
        <f>IF((VLOOKUP(G77,'[2]TABLAS 15'!$B$22:$D$32,3)-M77)&lt;0,-(VLOOKUP(G77,'[2]TABLAS 15'!$B$22:$D$32,3)-M77),0)</f>
        <v>83.44406400000003</v>
      </c>
      <c r="P77" s="28"/>
      <c r="Q77" s="24"/>
      <c r="R77" s="545">
        <f t="shared" si="2"/>
        <v>3006.5559359999997</v>
      </c>
      <c r="S77" s="2"/>
    </row>
    <row r="78" spans="2:19" ht="49.5" customHeight="1">
      <c r="B78" s="20">
        <v>209</v>
      </c>
      <c r="C78" s="522" t="s">
        <v>381</v>
      </c>
      <c r="D78" s="95" t="s">
        <v>167</v>
      </c>
      <c r="E78" s="21">
        <v>15</v>
      </c>
      <c r="F78" s="22">
        <v>204.5</v>
      </c>
      <c r="G78" s="23">
        <f t="shared" si="0"/>
        <v>3067.5</v>
      </c>
      <c r="H78" s="24"/>
      <c r="I78" s="24"/>
      <c r="J78" s="24"/>
      <c r="K78" s="25">
        <f>IF((VLOOKUP(G78,'[2]TABLAS 15'!$B$22:$D$32,3)-M78)&lt;0,0,VLOOKUP(G78,'[2]TABLAS 15'!$B$22:$D$32,3)-M78)</f>
        <v>0</v>
      </c>
      <c r="L78" s="25">
        <f t="shared" si="1"/>
        <v>3067.5</v>
      </c>
      <c r="M78" s="26">
        <f>((G78-VLOOKUP(G78,'[2]TABLAS 15'!$A$6:$D$13,1))*VLOOKUP(G78,'[2]TABLAS 15'!$A$6:$D$13,4)+VLOOKUP(G78,'[2]TABLAS 15'!$A$6:$D$13,3))</f>
        <v>228.31606400000004</v>
      </c>
      <c r="N78" s="27"/>
      <c r="O78" s="25">
        <f>IF((VLOOKUP(G78,'[2]TABLAS 15'!$B$22:$D$32,3)-M78)&lt;0,-(VLOOKUP(G78,'[2]TABLAS 15'!$B$22:$D$32,3)-M78),0)</f>
        <v>80.99606400000005</v>
      </c>
      <c r="P78" s="28"/>
      <c r="Q78" s="24"/>
      <c r="R78" s="545">
        <f t="shared" si="2"/>
        <v>2986.503936</v>
      </c>
      <c r="S78" s="2"/>
    </row>
    <row r="79" spans="2:19" ht="49.5" customHeight="1">
      <c r="B79" s="20">
        <v>210</v>
      </c>
      <c r="C79" s="510" t="s">
        <v>165</v>
      </c>
      <c r="D79" s="442" t="s">
        <v>168</v>
      </c>
      <c r="E79" s="21">
        <v>15</v>
      </c>
      <c r="F79" s="22">
        <v>206</v>
      </c>
      <c r="G79" s="25">
        <f t="shared" si="0"/>
        <v>3090</v>
      </c>
      <c r="H79" s="24"/>
      <c r="I79" s="24"/>
      <c r="J79" s="24"/>
      <c r="K79" s="25">
        <f>IF((VLOOKUP(G79,'[2]TABLAS 15'!$B$22:$D$32,3)-M79)&lt;0,0,VLOOKUP(G79,'[2]TABLAS 15'!$B$22:$D$32,3)-M79)</f>
        <v>0</v>
      </c>
      <c r="L79" s="25">
        <f t="shared" si="1"/>
        <v>3090</v>
      </c>
      <c r="M79" s="26">
        <f>((G79-VLOOKUP(G79,'[2]TABLAS 15'!$A$6:$D$13,1))*VLOOKUP(G79,'[2]TABLAS 15'!$A$6:$D$13,4)+VLOOKUP(G79,'[2]TABLAS 15'!$A$6:$D$13,3))</f>
        <v>230.76406400000002</v>
      </c>
      <c r="N79" s="27"/>
      <c r="O79" s="25">
        <f>IF((VLOOKUP(G79,'[2]TABLAS 15'!$B$22:$D$32,3)-M79)&lt;0,-(VLOOKUP(G79,'[2]TABLAS 15'!$B$22:$D$32,3)-M79),0)</f>
        <v>83.44406400000003</v>
      </c>
      <c r="P79" s="28"/>
      <c r="Q79" s="24"/>
      <c r="R79" s="545">
        <f t="shared" si="2"/>
        <v>3006.5559359999997</v>
      </c>
      <c r="S79" s="2"/>
    </row>
    <row r="80" spans="2:19" ht="49.5" customHeight="1">
      <c r="B80" s="20">
        <v>211</v>
      </c>
      <c r="C80" s="499" t="s">
        <v>383</v>
      </c>
      <c r="D80" s="95" t="s">
        <v>18</v>
      </c>
      <c r="E80" s="21">
        <v>15</v>
      </c>
      <c r="F80" s="22">
        <v>206</v>
      </c>
      <c r="G80" s="23">
        <f t="shared" si="0"/>
        <v>3090</v>
      </c>
      <c r="H80" s="24"/>
      <c r="I80" s="24"/>
      <c r="J80" s="24"/>
      <c r="K80" s="25">
        <f>IF((VLOOKUP(G80,'[2]TABLAS 15'!$B$22:$D$32,3)-M80)&lt;0,0,VLOOKUP(G80,'[2]TABLAS 15'!$B$22:$D$32,3)-M80)</f>
        <v>0</v>
      </c>
      <c r="L80" s="25">
        <f t="shared" si="1"/>
        <v>3090</v>
      </c>
      <c r="M80" s="26">
        <f>((G80-VLOOKUP(G80,'[2]TABLAS 15'!$A$6:$D$13,1))*VLOOKUP(G80,'[2]TABLAS 15'!$A$6:$D$13,4)+VLOOKUP(G80,'[2]TABLAS 15'!$A$6:$D$13,3))</f>
        <v>230.76406400000002</v>
      </c>
      <c r="N80" s="27"/>
      <c r="O80" s="25">
        <f>IF((VLOOKUP(G80,'[2]TABLAS 15'!$B$22:$D$32,3)-M80)&lt;0,-(VLOOKUP(G80,'[2]TABLAS 15'!$B$22:$D$32,3)-M80),0)</f>
        <v>83.44406400000003</v>
      </c>
      <c r="P80" s="28"/>
      <c r="Q80" s="24"/>
      <c r="R80" s="545">
        <f t="shared" si="2"/>
        <v>3006.5559359999997</v>
      </c>
      <c r="S80" s="2"/>
    </row>
    <row r="81" spans="2:19" ht="49.5" customHeight="1">
      <c r="B81" s="20">
        <v>212</v>
      </c>
      <c r="C81" s="522" t="s">
        <v>501</v>
      </c>
      <c r="D81" s="95" t="s">
        <v>18</v>
      </c>
      <c r="E81" s="21">
        <v>15</v>
      </c>
      <c r="F81" s="22">
        <v>206</v>
      </c>
      <c r="G81" s="23">
        <f t="shared" si="0"/>
        <v>3090</v>
      </c>
      <c r="H81" s="24"/>
      <c r="I81" s="24"/>
      <c r="J81" s="24"/>
      <c r="K81" s="25">
        <f>IF((VLOOKUP(G81,'[2]TABLAS 15'!$B$22:$D$32,3)-M81)&lt;0,0,VLOOKUP(G81,'[2]TABLAS 15'!$B$22:$D$32,3)-M81)</f>
        <v>0</v>
      </c>
      <c r="L81" s="25">
        <f t="shared" si="1"/>
        <v>3090</v>
      </c>
      <c r="M81" s="26">
        <f>((G81-VLOOKUP(G81,'[2]TABLAS 15'!$A$6:$D$13,1))*VLOOKUP(G81,'[2]TABLAS 15'!$A$6:$D$13,4)+VLOOKUP(G81,'[2]TABLAS 15'!$A$6:$D$13,3))</f>
        <v>230.76406400000002</v>
      </c>
      <c r="N81" s="27"/>
      <c r="O81" s="25">
        <f>IF((VLOOKUP(G81,'[2]TABLAS 15'!$B$22:$D$32,3)-M81)&lt;0,-(VLOOKUP(G81,'[2]TABLAS 15'!$B$22:$D$32,3)-M81),0)</f>
        <v>83.44406400000003</v>
      </c>
      <c r="P81" s="28"/>
      <c r="Q81" s="24"/>
      <c r="R81" s="545">
        <f t="shared" si="2"/>
        <v>3006.5559359999997</v>
      </c>
      <c r="S81" s="2"/>
    </row>
    <row r="82" spans="2:19" ht="12.75">
      <c r="B82" s="2"/>
      <c r="C82" s="48"/>
      <c r="D82" s="80"/>
      <c r="E82" s="21"/>
      <c r="F82" s="22"/>
      <c r="G82" s="25">
        <f>SUM(G76:G81)</f>
        <v>18360</v>
      </c>
      <c r="H82" s="24">
        <f>SUM(H76:H81)</f>
        <v>0</v>
      </c>
      <c r="I82" s="24"/>
      <c r="J82" s="24"/>
      <c r="K82" s="25">
        <f>SUM(K76:K81)</f>
        <v>0</v>
      </c>
      <c r="L82" s="25">
        <f>SUM(L76:L81)</f>
        <v>18360</v>
      </c>
      <c r="M82" s="26">
        <f>SUM(M76:M81)</f>
        <v>1365.000384</v>
      </c>
      <c r="N82" s="27"/>
      <c r="O82" s="25">
        <f>SUM(O76:O81)</f>
        <v>481.0803840000002</v>
      </c>
      <c r="P82" s="28">
        <f>SUM(P76:P81)</f>
        <v>0</v>
      </c>
      <c r="Q82" s="24">
        <f>SUM(Q76:Q81)</f>
        <v>0</v>
      </c>
      <c r="R82" s="25"/>
      <c r="S82" s="2"/>
    </row>
    <row r="83" s="542" customFormat="1" ht="12.75"/>
    <row r="84" spans="2:19" ht="12.75">
      <c r="B84" s="17"/>
      <c r="C84" s="137"/>
      <c r="D84" s="138"/>
      <c r="E84" s="12"/>
      <c r="F84" s="13"/>
      <c r="G84" s="15"/>
      <c r="H84" s="14"/>
      <c r="I84" s="14"/>
      <c r="J84" s="14"/>
      <c r="K84" s="15"/>
      <c r="L84" s="15"/>
      <c r="M84" s="120"/>
      <c r="N84" s="16"/>
      <c r="O84" s="15"/>
      <c r="P84" s="38"/>
      <c r="Q84" s="14" t="s">
        <v>2</v>
      </c>
      <c r="R84" s="25">
        <f>SUM(R76:R83)</f>
        <v>17878.919616000003</v>
      </c>
      <c r="S84" s="17"/>
    </row>
    <row r="85" spans="2:19" ht="12.75">
      <c r="B85" s="17"/>
      <c r="C85" s="137"/>
      <c r="D85" s="138"/>
      <c r="E85" s="12"/>
      <c r="F85" s="13"/>
      <c r="G85" s="15"/>
      <c r="H85" s="14"/>
      <c r="I85" s="14"/>
      <c r="J85" s="14"/>
      <c r="K85" s="15"/>
      <c r="L85" s="15"/>
      <c r="M85" s="120"/>
      <c r="N85" s="16"/>
      <c r="O85" s="15"/>
      <c r="P85" s="38"/>
      <c r="Q85" s="14"/>
      <c r="R85" s="15"/>
      <c r="S85" s="17"/>
    </row>
    <row r="86" spans="2:19" ht="12.75">
      <c r="B86" s="17"/>
      <c r="C86" s="137"/>
      <c r="D86" s="138"/>
      <c r="E86" s="12"/>
      <c r="F86" s="13"/>
      <c r="G86" s="15"/>
      <c r="H86" s="14"/>
      <c r="I86" s="14"/>
      <c r="J86" s="14"/>
      <c r="K86" s="15"/>
      <c r="L86" s="15"/>
      <c r="M86" s="120"/>
      <c r="N86" s="16"/>
      <c r="O86" s="15"/>
      <c r="P86" s="38"/>
      <c r="Q86" s="14"/>
      <c r="R86" s="15"/>
      <c r="S86" s="17"/>
    </row>
    <row r="87" spans="2:19" ht="12.75">
      <c r="B87" s="17"/>
      <c r="C87" s="137"/>
      <c r="D87" s="138"/>
      <c r="E87" s="12"/>
      <c r="F87" s="13"/>
      <c r="G87" s="15"/>
      <c r="H87" s="14"/>
      <c r="I87" s="14"/>
      <c r="J87" s="14"/>
      <c r="K87" s="15"/>
      <c r="L87" s="15"/>
      <c r="M87" s="120"/>
      <c r="N87" s="16"/>
      <c r="O87" s="15"/>
      <c r="P87" s="38"/>
      <c r="Q87" s="14"/>
      <c r="R87" s="15"/>
      <c r="S87" s="17"/>
    </row>
    <row r="88" spans="2:19" ht="12.75">
      <c r="B88" s="17"/>
      <c r="C88" s="137"/>
      <c r="D88" s="138"/>
      <c r="E88" s="12"/>
      <c r="F88" s="13"/>
      <c r="G88" s="15"/>
      <c r="H88" s="14"/>
      <c r="I88" s="14"/>
      <c r="J88" s="14"/>
      <c r="K88" s="15"/>
      <c r="L88" s="15"/>
      <c r="M88" s="120"/>
      <c r="N88" s="16"/>
      <c r="O88" s="15"/>
      <c r="P88" s="38"/>
      <c r="Q88" s="14"/>
      <c r="R88" s="15"/>
      <c r="S88" s="17"/>
    </row>
    <row r="89" spans="2:19" ht="12.75">
      <c r="B89" s="17"/>
      <c r="C89" s="137"/>
      <c r="D89" s="138"/>
      <c r="E89" s="12"/>
      <c r="F89" s="13"/>
      <c r="G89" s="15"/>
      <c r="H89" s="14"/>
      <c r="I89" s="14"/>
      <c r="J89" s="14"/>
      <c r="K89" s="15"/>
      <c r="L89" s="15"/>
      <c r="M89" s="120"/>
      <c r="N89" s="16"/>
      <c r="O89" s="15"/>
      <c r="P89" s="38"/>
      <c r="Q89" s="14"/>
      <c r="R89" s="15"/>
      <c r="S89" s="17"/>
    </row>
    <row r="90" spans="2:19" ht="12.75">
      <c r="B90" s="17"/>
      <c r="C90" s="137"/>
      <c r="D90" s="138"/>
      <c r="E90" s="12"/>
      <c r="F90" s="13"/>
      <c r="G90" s="15"/>
      <c r="H90" s="14"/>
      <c r="I90" s="14"/>
      <c r="J90" s="14"/>
      <c r="K90" s="15"/>
      <c r="L90" s="15"/>
      <c r="M90" s="120"/>
      <c r="N90" s="16"/>
      <c r="O90" s="15"/>
      <c r="P90" s="38"/>
      <c r="Q90" s="14"/>
      <c r="R90" s="15"/>
      <c r="S90" s="17"/>
    </row>
    <row r="91" spans="2:19" ht="12.75">
      <c r="B91" s="17"/>
      <c r="C91" s="137"/>
      <c r="D91" s="138"/>
      <c r="E91" s="12"/>
      <c r="F91" s="13"/>
      <c r="G91" s="15"/>
      <c r="H91" s="14"/>
      <c r="I91" s="14"/>
      <c r="J91" s="14"/>
      <c r="K91" s="15"/>
      <c r="L91" s="15"/>
      <c r="M91" s="120"/>
      <c r="N91" s="16"/>
      <c r="O91" s="15"/>
      <c r="P91" s="38"/>
      <c r="Q91" s="14"/>
      <c r="R91" s="15"/>
      <c r="S91" s="17"/>
    </row>
    <row r="92" spans="2:19" ht="12.75">
      <c r="B92" s="17"/>
      <c r="Q92" s="17"/>
      <c r="S92" s="17"/>
    </row>
    <row r="93" spans="2:19" ht="12.75">
      <c r="B93" s="17"/>
      <c r="C93" s="589" t="s">
        <v>14</v>
      </c>
      <c r="D93" s="589"/>
      <c r="H93" s="583" t="s">
        <v>15</v>
      </c>
      <c r="I93" s="583"/>
      <c r="J93" s="583"/>
      <c r="K93" s="583"/>
      <c r="L93" s="583"/>
      <c r="M93" s="583"/>
      <c r="N93" s="583"/>
      <c r="O93" s="583"/>
      <c r="P93" s="583"/>
      <c r="Q93" s="17"/>
      <c r="R93" s="15"/>
      <c r="S93" s="17"/>
    </row>
    <row r="94" spans="2:19" ht="15">
      <c r="B94" s="17"/>
      <c r="C94" s="18"/>
      <c r="D94" s="18"/>
      <c r="L94" s="15"/>
      <c r="M94" s="120"/>
      <c r="N94" s="16"/>
      <c r="O94" s="15"/>
      <c r="P94" s="38"/>
      <c r="Q94" s="17"/>
      <c r="R94" s="15"/>
      <c r="S94" s="17"/>
    </row>
    <row r="95" spans="2:19" ht="15">
      <c r="B95" s="17"/>
      <c r="C95" s="18"/>
      <c r="D95" s="18"/>
      <c r="L95" s="15"/>
      <c r="M95" s="120"/>
      <c r="N95" s="16"/>
      <c r="O95" s="15"/>
      <c r="P95" s="38"/>
      <c r="Q95" s="17"/>
      <c r="R95" s="15"/>
      <c r="S95" s="17"/>
    </row>
    <row r="96" spans="2:19" ht="15">
      <c r="B96" s="17"/>
      <c r="C96" s="18"/>
      <c r="D96" s="18"/>
      <c r="L96" s="15"/>
      <c r="M96" s="120"/>
      <c r="N96" s="16"/>
      <c r="O96" s="15"/>
      <c r="P96" s="38"/>
      <c r="Q96" s="17"/>
      <c r="R96" s="15"/>
      <c r="S96" s="17"/>
    </row>
    <row r="97" spans="2:19" ht="13.5" thickBot="1">
      <c r="B97" s="17"/>
      <c r="C97" s="602"/>
      <c r="D97" s="602"/>
      <c r="H97" s="602"/>
      <c r="I97" s="602"/>
      <c r="J97" s="602"/>
      <c r="K97" s="602"/>
      <c r="L97" s="602"/>
      <c r="M97" s="602"/>
      <c r="N97" s="602"/>
      <c r="O97" s="602"/>
      <c r="P97" s="602"/>
      <c r="Q97" s="17"/>
      <c r="R97" s="15"/>
      <c r="S97" s="17"/>
    </row>
    <row r="98" spans="2:19" ht="15.75">
      <c r="B98" s="17"/>
      <c r="C98" s="590" t="s">
        <v>282</v>
      </c>
      <c r="D98" s="590"/>
      <c r="H98" s="590" t="s">
        <v>283</v>
      </c>
      <c r="I98" s="590"/>
      <c r="J98" s="590"/>
      <c r="K98" s="590"/>
      <c r="L98" s="590"/>
      <c r="M98" s="590"/>
      <c r="N98" s="590"/>
      <c r="O98" s="590"/>
      <c r="P98" s="590"/>
      <c r="Q98" s="17"/>
      <c r="R98" s="15"/>
      <c r="S98" s="17"/>
    </row>
    <row r="99" spans="2:19" ht="15">
      <c r="B99" s="17"/>
      <c r="C99" s="18"/>
      <c r="D99" s="18"/>
      <c r="L99" s="15"/>
      <c r="M99" s="120"/>
      <c r="N99" s="16"/>
      <c r="O99" s="15"/>
      <c r="P99" s="38"/>
      <c r="Q99" s="17"/>
      <c r="R99" s="15"/>
      <c r="S99" s="17"/>
    </row>
    <row r="100" spans="2:19" ht="15">
      <c r="B100" s="17"/>
      <c r="C100" s="18"/>
      <c r="D100" s="18"/>
      <c r="L100" s="15"/>
      <c r="M100" s="120"/>
      <c r="N100" s="16"/>
      <c r="O100" s="15"/>
      <c r="P100" s="38"/>
      <c r="Q100" s="17"/>
      <c r="R100" s="15"/>
      <c r="S100" s="17"/>
    </row>
    <row r="101" spans="2:19" ht="15">
      <c r="B101" s="17"/>
      <c r="C101" s="18"/>
      <c r="D101" s="18"/>
      <c r="L101" s="15"/>
      <c r="M101" s="120"/>
      <c r="N101" s="16"/>
      <c r="O101" s="15"/>
      <c r="P101" s="38"/>
      <c r="Q101" s="17"/>
      <c r="R101" s="15"/>
      <c r="S101" s="17"/>
    </row>
    <row r="102" spans="2:19" ht="15">
      <c r="B102" s="17"/>
      <c r="C102" s="18"/>
      <c r="D102" s="18"/>
      <c r="L102" s="15"/>
      <c r="M102" s="120"/>
      <c r="N102" s="16"/>
      <c r="O102" s="15"/>
      <c r="P102" s="38"/>
      <c r="Q102" s="17"/>
      <c r="R102" s="15"/>
      <c r="S102" s="17"/>
    </row>
    <row r="103" spans="3:19" ht="15.75">
      <c r="C103" s="31"/>
      <c r="E103" s="12"/>
      <c r="F103" s="574" t="s">
        <v>281</v>
      </c>
      <c r="G103" s="574"/>
      <c r="H103" s="574"/>
      <c r="I103" s="574"/>
      <c r="J103" s="574"/>
      <c r="K103" s="574"/>
      <c r="L103" s="574"/>
      <c r="M103" s="574"/>
      <c r="N103" s="574"/>
      <c r="O103" s="574"/>
      <c r="P103" s="574"/>
      <c r="Q103" s="574"/>
      <c r="R103" s="46"/>
      <c r="S103" s="46"/>
    </row>
    <row r="104" spans="3:19" ht="15.75">
      <c r="C104" s="31"/>
      <c r="E104" s="12"/>
      <c r="F104" s="574"/>
      <c r="G104" s="574"/>
      <c r="H104" s="574"/>
      <c r="I104" s="574"/>
      <c r="J104" s="574"/>
      <c r="K104" s="574"/>
      <c r="L104" s="574"/>
      <c r="M104" s="574"/>
      <c r="N104" s="574"/>
      <c r="O104" s="574"/>
      <c r="P104" s="574"/>
      <c r="Q104" s="574"/>
      <c r="R104" s="15"/>
      <c r="S104" s="17"/>
    </row>
    <row r="105" spans="2:19" ht="12.75">
      <c r="B105" s="1"/>
      <c r="D105" s="7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2:19" ht="20.25" customHeight="1">
      <c r="B106" s="1"/>
      <c r="D106" s="9"/>
      <c r="E106" s="553" t="s">
        <v>522</v>
      </c>
      <c r="F106" s="553"/>
      <c r="G106" s="553"/>
      <c r="H106" s="553"/>
      <c r="I106" s="553"/>
      <c r="J106" s="553"/>
      <c r="K106" s="553"/>
      <c r="L106" s="553"/>
      <c r="M106" s="553"/>
      <c r="N106" s="553"/>
      <c r="O106" s="553"/>
      <c r="P106" s="553"/>
      <c r="Q106" s="553"/>
      <c r="R106" s="553"/>
      <c r="S106" s="8"/>
    </row>
    <row r="107" spans="2:19" ht="26.25" customHeight="1">
      <c r="B107" s="1"/>
      <c r="C107" s="10" t="s">
        <v>280</v>
      </c>
      <c r="D107" s="10"/>
      <c r="E107" s="1"/>
      <c r="F107" s="575" t="s">
        <v>166</v>
      </c>
      <c r="G107" s="575"/>
      <c r="H107" s="575"/>
      <c r="I107" s="575"/>
      <c r="J107" s="575"/>
      <c r="K107" s="575"/>
      <c r="L107" s="575"/>
      <c r="M107" s="575"/>
      <c r="N107" s="575"/>
      <c r="O107" s="575"/>
      <c r="P107" s="575"/>
      <c r="Q107" s="1"/>
      <c r="R107" s="89" t="s">
        <v>65</v>
      </c>
      <c r="S107" s="86">
        <v>113.28</v>
      </c>
    </row>
    <row r="108" spans="2:19" ht="15.75">
      <c r="B108" s="592"/>
      <c r="C108" s="335" t="s">
        <v>22</v>
      </c>
      <c r="D108" s="581" t="s">
        <v>8</v>
      </c>
      <c r="E108" s="581" t="s">
        <v>23</v>
      </c>
      <c r="F108" s="581" t="s">
        <v>0</v>
      </c>
      <c r="G108" s="605" t="s">
        <v>1</v>
      </c>
      <c r="H108" s="606"/>
      <c r="I108" s="606"/>
      <c r="J108" s="606"/>
      <c r="K108" s="606"/>
      <c r="L108" s="607"/>
      <c r="M108" s="476"/>
      <c r="N108" s="477"/>
      <c r="O108" s="605" t="s">
        <v>12</v>
      </c>
      <c r="P108" s="606"/>
      <c r="Q108" s="606"/>
      <c r="R108" s="584" t="s">
        <v>2</v>
      </c>
      <c r="S108" s="584" t="s">
        <v>3</v>
      </c>
    </row>
    <row r="109" spans="2:19" ht="15" customHeight="1">
      <c r="B109" s="593"/>
      <c r="C109" s="339" t="s">
        <v>24</v>
      </c>
      <c r="D109" s="582"/>
      <c r="E109" s="582"/>
      <c r="F109" s="582"/>
      <c r="G109" s="462" t="s">
        <v>4</v>
      </c>
      <c r="H109" s="463" t="s">
        <v>13</v>
      </c>
      <c r="I109" s="464" t="s">
        <v>25</v>
      </c>
      <c r="J109" s="464" t="s">
        <v>26</v>
      </c>
      <c r="K109" s="465" t="s">
        <v>27</v>
      </c>
      <c r="L109" s="465" t="s">
        <v>5</v>
      </c>
      <c r="M109" s="466" t="s">
        <v>28</v>
      </c>
      <c r="N109" s="467"/>
      <c r="O109" s="468" t="s">
        <v>10</v>
      </c>
      <c r="P109" s="468" t="s">
        <v>465</v>
      </c>
      <c r="Q109" s="468" t="s">
        <v>177</v>
      </c>
      <c r="R109" s="585"/>
      <c r="S109" s="585"/>
    </row>
    <row r="110" spans="2:19" ht="60" customHeight="1">
      <c r="B110" s="20">
        <v>213</v>
      </c>
      <c r="C110" s="510" t="s">
        <v>171</v>
      </c>
      <c r="D110" s="95" t="s">
        <v>172</v>
      </c>
      <c r="E110" s="21">
        <v>15</v>
      </c>
      <c r="F110" s="22">
        <v>195.8</v>
      </c>
      <c r="G110" s="23">
        <f aca="true" t="shared" si="3" ref="G110:G118">E110*F110</f>
        <v>2937</v>
      </c>
      <c r="H110" s="24"/>
      <c r="I110" s="24"/>
      <c r="J110" s="24">
        <f aca="true" t="shared" si="4" ref="J110:J118">I110*0.25</f>
        <v>0</v>
      </c>
      <c r="K110" s="25">
        <f>IF((VLOOKUP(G110,'[2]TABLAS 15'!$B$22:$D$32,3)-M110)&lt;0,0,VLOOKUP(G110,'[2]TABLAS 15'!$B$22:$D$32,3)-M110)</f>
        <v>0</v>
      </c>
      <c r="L110" s="25">
        <f aca="true" t="shared" si="5" ref="L110:L118">SUM(G110+I110+K110+J110+H110)</f>
        <v>2937</v>
      </c>
      <c r="M110" s="26">
        <f>((G110-VLOOKUP(G110,'[2]TABLAS 15'!$A$6:$D$13,1))*VLOOKUP(G110,'[2]TABLAS 15'!$A$6:$D$13,4)+VLOOKUP(G110,'[2]TABLAS 15'!$A$6:$D$13,3))</f>
        <v>214.11766400000002</v>
      </c>
      <c r="N110" s="27"/>
      <c r="O110" s="25">
        <f>IF((VLOOKUP(G110,'[2]TABLAS 15'!$B$22:$D$32,3)-M110)&lt;0,-(VLOOKUP(G110,'[2]TABLAS 15'!$B$22:$D$32,3)-M110),0)</f>
        <v>66.79766400000003</v>
      </c>
      <c r="P110" s="28"/>
      <c r="Q110" s="24"/>
      <c r="R110" s="545">
        <f aca="true" t="shared" si="6" ref="R110:R118">L110-P110-Q110-O110</f>
        <v>2870.202336</v>
      </c>
      <c r="S110" s="29"/>
    </row>
    <row r="111" spans="2:19" ht="60" customHeight="1">
      <c r="B111" s="20">
        <v>214</v>
      </c>
      <c r="C111" s="509" t="s">
        <v>332</v>
      </c>
      <c r="D111" s="308" t="s">
        <v>333</v>
      </c>
      <c r="E111" s="153">
        <v>15</v>
      </c>
      <c r="F111" s="180">
        <v>234</v>
      </c>
      <c r="G111" s="181">
        <f t="shared" si="3"/>
        <v>3510</v>
      </c>
      <c r="H111" s="28"/>
      <c r="I111" s="28"/>
      <c r="J111" s="28">
        <f t="shared" si="4"/>
        <v>0</v>
      </c>
      <c r="K111" s="154">
        <f>IF((VLOOKUP(G111,'[2]TABLAS 15'!$B$22:$D$32,3)-M111)&lt;0,0,VLOOKUP(G111,'[2]TABLAS 15'!$B$22:$D$32,3)-M111)</f>
        <v>0</v>
      </c>
      <c r="L111" s="154">
        <f t="shared" si="5"/>
        <v>3510</v>
      </c>
      <c r="M111" s="81">
        <f>((G111-VLOOKUP(G111,'[2]TABLAS 15'!$A$6:$D$13,1))*VLOOKUP(G111,'[2]TABLAS 15'!$A$6:$D$13,4)+VLOOKUP(G111,'[2]TABLAS 15'!$A$6:$D$13,3))</f>
        <v>276.460064</v>
      </c>
      <c r="N111" s="155"/>
      <c r="O111" s="154">
        <f>IF((VLOOKUP(G111,'[2]TABLAS 15'!$B$22:$D$32,3)-M111)&lt;0,-(VLOOKUP(G111,'[2]TABLAS 15'!$B$22:$D$32,3)-M111),0)</f>
        <v>149.690064</v>
      </c>
      <c r="P111" s="28"/>
      <c r="Q111" s="28"/>
      <c r="R111" s="546">
        <f t="shared" si="6"/>
        <v>3360.309936</v>
      </c>
      <c r="S111" s="29"/>
    </row>
    <row r="112" spans="2:19" ht="60" customHeight="1">
      <c r="B112" s="20">
        <v>215</v>
      </c>
      <c r="C112" s="526" t="s">
        <v>182</v>
      </c>
      <c r="D112" s="262" t="s">
        <v>167</v>
      </c>
      <c r="E112" s="153">
        <v>15</v>
      </c>
      <c r="F112" s="22">
        <v>206</v>
      </c>
      <c r="G112" s="181">
        <f t="shared" si="3"/>
        <v>3090</v>
      </c>
      <c r="H112" s="28"/>
      <c r="I112" s="28"/>
      <c r="J112" s="28">
        <f t="shared" si="4"/>
        <v>0</v>
      </c>
      <c r="K112" s="154">
        <f>IF((VLOOKUP(G112,'[2]TABLAS 15'!$B$22:$D$32,3)-M112)&lt;0,0,VLOOKUP(G112,'[2]TABLAS 15'!$B$22:$D$32,3)-M112)</f>
        <v>0</v>
      </c>
      <c r="L112" s="25">
        <f t="shared" si="5"/>
        <v>3090</v>
      </c>
      <c r="M112" s="26">
        <f>((G112-VLOOKUP(G112,'[2]TABLAS 15'!$A$6:$D$13,1))*VLOOKUP(G112,'[2]TABLAS 15'!$A$6:$D$13,4)+VLOOKUP(G112,'[2]TABLAS 15'!$A$6:$D$13,3))</f>
        <v>230.76406400000002</v>
      </c>
      <c r="N112" s="27"/>
      <c r="O112" s="25">
        <f>IF((VLOOKUP(G112,'[2]TABLAS 15'!$B$22:$D$32,3)-M112)&lt;0,-(VLOOKUP(G112,'[2]TABLAS 15'!$B$22:$D$32,3)-M112),0)</f>
        <v>83.44406400000003</v>
      </c>
      <c r="P112" s="28"/>
      <c r="Q112" s="24"/>
      <c r="R112" s="545">
        <f t="shared" si="6"/>
        <v>3006.5559359999997</v>
      </c>
      <c r="S112" s="29"/>
    </row>
    <row r="113" spans="2:19" ht="60" customHeight="1">
      <c r="B113" s="20">
        <v>216</v>
      </c>
      <c r="C113" s="526" t="s">
        <v>334</v>
      </c>
      <c r="D113" s="406" t="s">
        <v>170</v>
      </c>
      <c r="E113" s="21">
        <v>15</v>
      </c>
      <c r="F113" s="22">
        <v>207.1</v>
      </c>
      <c r="G113" s="181">
        <f t="shared" si="3"/>
        <v>3106.5</v>
      </c>
      <c r="H113" s="28"/>
      <c r="I113" s="28"/>
      <c r="J113" s="28">
        <f t="shared" si="4"/>
        <v>0</v>
      </c>
      <c r="K113" s="154">
        <f>IF((VLOOKUP(G113,'[2]TABLAS 15'!$B$22:$D$32,3)-M113)&lt;0,0,VLOOKUP(G113,'[2]TABLAS 15'!$B$22:$D$32,3)-M113)</f>
        <v>0</v>
      </c>
      <c r="L113" s="25">
        <f t="shared" si="5"/>
        <v>3106.5</v>
      </c>
      <c r="M113" s="26">
        <f>((G113-VLOOKUP(G113,'[2]TABLAS 15'!$A$6:$D$13,1))*VLOOKUP(G113,'[2]TABLAS 15'!$A$6:$D$13,4)+VLOOKUP(G113,'[2]TABLAS 15'!$A$6:$D$13,3))</f>
        <v>232.55926400000004</v>
      </c>
      <c r="N113" s="27"/>
      <c r="O113" s="25">
        <f>IF((VLOOKUP(G113,'[2]TABLAS 15'!$B$22:$D$32,3)-M113)&lt;0,-(VLOOKUP(G113,'[2]TABLAS 15'!$B$22:$D$32,3)-M113),0)</f>
        <v>85.23926400000005</v>
      </c>
      <c r="P113" s="28"/>
      <c r="Q113" s="24"/>
      <c r="R113" s="545">
        <f t="shared" si="6"/>
        <v>3021.260736</v>
      </c>
      <c r="S113" s="29"/>
    </row>
    <row r="114" spans="2:19" ht="60" customHeight="1">
      <c r="B114" s="20">
        <v>217</v>
      </c>
      <c r="C114" s="526" t="s">
        <v>336</v>
      </c>
      <c r="D114" s="441" t="s">
        <v>470</v>
      </c>
      <c r="E114" s="153">
        <v>15</v>
      </c>
      <c r="F114" s="22">
        <v>270</v>
      </c>
      <c r="G114" s="181">
        <f t="shared" si="3"/>
        <v>4050</v>
      </c>
      <c r="H114" s="28"/>
      <c r="I114" s="28"/>
      <c r="J114" s="28">
        <f t="shared" si="4"/>
        <v>0</v>
      </c>
      <c r="K114" s="154">
        <f>IF((VLOOKUP(G114,'[2]TABLAS 15'!$B$22:$D$32,3)-M114)&lt;0,0,VLOOKUP(G114,'[2]TABLAS 15'!$B$22:$D$32,3)-M114)</f>
        <v>0</v>
      </c>
      <c r="L114" s="154">
        <f t="shared" si="5"/>
        <v>4050</v>
      </c>
      <c r="M114" s="81">
        <f>((G114-VLOOKUP(G114,'[2]TABLAS 15'!$A$6:$D$13,1))*VLOOKUP(G114,'[2]TABLAS 15'!$A$6:$D$13,4)+VLOOKUP(G114,'[2]TABLAS 15'!$A$6:$D$13,3))</f>
        <v>353.1648</v>
      </c>
      <c r="N114" s="155"/>
      <c r="O114" s="154">
        <f>IF((VLOOKUP(G114,'[2]TABLAS 15'!$B$22:$D$32,3)-M114)&lt;0,-(VLOOKUP(G114,'[2]TABLAS 15'!$B$22:$D$32,3)-M114),0)</f>
        <v>353.1648</v>
      </c>
      <c r="P114" s="28"/>
      <c r="Q114" s="28"/>
      <c r="R114" s="546">
        <f t="shared" si="6"/>
        <v>3696.8352</v>
      </c>
      <c r="S114" s="225"/>
    </row>
    <row r="115" spans="2:19" ht="60" customHeight="1">
      <c r="B115" s="20">
        <v>218</v>
      </c>
      <c r="C115" s="526" t="s">
        <v>337</v>
      </c>
      <c r="D115" s="441" t="s">
        <v>233</v>
      </c>
      <c r="E115" s="153">
        <v>15</v>
      </c>
      <c r="F115" s="22">
        <v>228.5</v>
      </c>
      <c r="G115" s="181">
        <f t="shared" si="3"/>
        <v>3427.5</v>
      </c>
      <c r="H115" s="28"/>
      <c r="I115" s="28"/>
      <c r="J115" s="28">
        <f t="shared" si="4"/>
        <v>0</v>
      </c>
      <c r="K115" s="154">
        <f>IF((VLOOKUP(G115,'[2]TABLAS 15'!$B$22:$D$32,3)-M115)&lt;0,0,VLOOKUP(G115,'[2]TABLAS 15'!$B$22:$D$32,3)-M115)</f>
        <v>0</v>
      </c>
      <c r="L115" s="154">
        <f t="shared" si="5"/>
        <v>3427.5</v>
      </c>
      <c r="M115" s="81">
        <f>((G115-VLOOKUP(G115,'[2]TABLAS 15'!$A$6:$D$13,1))*VLOOKUP(G115,'[2]TABLAS 15'!$A$6:$D$13,4)+VLOOKUP(G115,'[2]TABLAS 15'!$A$6:$D$13,3))</f>
        <v>267.484064</v>
      </c>
      <c r="N115" s="155"/>
      <c r="O115" s="154">
        <f>IF((VLOOKUP(G115,'[2]TABLAS 15'!$B$22:$D$32,3)-M115)&lt;0,-(VLOOKUP(G115,'[2]TABLAS 15'!$B$22:$D$32,3)-M115),0)</f>
        <v>140.714064</v>
      </c>
      <c r="P115" s="28"/>
      <c r="Q115" s="28"/>
      <c r="R115" s="546">
        <f t="shared" si="6"/>
        <v>3286.785936</v>
      </c>
      <c r="S115" s="225"/>
    </row>
    <row r="116" spans="2:19" ht="60" customHeight="1">
      <c r="B116" s="20">
        <v>219</v>
      </c>
      <c r="C116" s="526" t="s">
        <v>335</v>
      </c>
      <c r="D116" s="95" t="s">
        <v>167</v>
      </c>
      <c r="E116" s="153">
        <v>15</v>
      </c>
      <c r="F116" s="22">
        <v>195.8</v>
      </c>
      <c r="G116" s="181">
        <f t="shared" si="3"/>
        <v>2937</v>
      </c>
      <c r="H116" s="28"/>
      <c r="I116" s="28"/>
      <c r="J116" s="28">
        <f t="shared" si="4"/>
        <v>0</v>
      </c>
      <c r="K116" s="154">
        <f>IF((VLOOKUP(G116,'[2]TABLAS 15'!$B$22:$D$32,3)-M116)&lt;0,0,VLOOKUP(G116,'[2]TABLAS 15'!$B$22:$D$32,3)-M116)</f>
        <v>0</v>
      </c>
      <c r="L116" s="154">
        <f t="shared" si="5"/>
        <v>2937</v>
      </c>
      <c r="M116" s="81">
        <f>((G116-VLOOKUP(G116,'[2]TABLAS 15'!$A$6:$D$13,1))*VLOOKUP(G116,'[2]TABLAS 15'!$A$6:$D$13,4)+VLOOKUP(G116,'[2]TABLAS 15'!$A$6:$D$13,3))</f>
        <v>214.11766400000002</v>
      </c>
      <c r="N116" s="155"/>
      <c r="O116" s="154">
        <f>IF((VLOOKUP(G116,'[2]TABLAS 15'!$B$22:$D$32,3)-M116)&lt;0,-(VLOOKUP(G116,'[2]TABLAS 15'!$B$22:$D$32,3)-M116),0)</f>
        <v>66.79766400000003</v>
      </c>
      <c r="P116" s="28"/>
      <c r="Q116" s="28"/>
      <c r="R116" s="546">
        <f t="shared" si="6"/>
        <v>2870.202336</v>
      </c>
      <c r="S116" s="225"/>
    </row>
    <row r="117" spans="2:19" ht="60" customHeight="1">
      <c r="B117" s="20">
        <v>220</v>
      </c>
      <c r="C117" s="526" t="s">
        <v>453</v>
      </c>
      <c r="D117" s="95" t="s">
        <v>18</v>
      </c>
      <c r="E117" s="153">
        <v>15</v>
      </c>
      <c r="F117" s="22">
        <v>206</v>
      </c>
      <c r="G117" s="181">
        <f t="shared" si="3"/>
        <v>3090</v>
      </c>
      <c r="H117" s="28"/>
      <c r="I117" s="28"/>
      <c r="J117" s="28">
        <f t="shared" si="4"/>
        <v>0</v>
      </c>
      <c r="K117" s="154">
        <f>IF((VLOOKUP(G117,'[2]TABLAS 15'!$B$22:$D$32,3)-M117)&lt;0,0,VLOOKUP(G117,'[2]TABLAS 15'!$B$22:$D$32,3)-M117)</f>
        <v>0</v>
      </c>
      <c r="L117" s="154">
        <f t="shared" si="5"/>
        <v>3090</v>
      </c>
      <c r="M117" s="81">
        <f>((G117-VLOOKUP(G117,'[2]TABLAS 15'!$A$6:$D$13,1))*VLOOKUP(G117,'[2]TABLAS 15'!$A$6:$D$13,4)+VLOOKUP(G117,'[2]TABLAS 15'!$A$6:$D$13,3))</f>
        <v>230.76406400000002</v>
      </c>
      <c r="N117" s="155"/>
      <c r="O117" s="154">
        <f>IF((VLOOKUP(G117,'[2]TABLAS 15'!$B$22:$D$32,3)-M117)&lt;0,-(VLOOKUP(G117,'[2]TABLAS 15'!$B$22:$D$32,3)-M117),0)</f>
        <v>83.44406400000003</v>
      </c>
      <c r="P117" s="28"/>
      <c r="Q117" s="28"/>
      <c r="R117" s="546">
        <f t="shared" si="6"/>
        <v>3006.5559359999997</v>
      </c>
      <c r="S117" s="225"/>
    </row>
    <row r="118" spans="2:19" ht="60" customHeight="1">
      <c r="B118" s="20">
        <v>221</v>
      </c>
      <c r="C118" s="525" t="s">
        <v>338</v>
      </c>
      <c r="D118" s="95" t="s">
        <v>167</v>
      </c>
      <c r="E118" s="153">
        <v>15</v>
      </c>
      <c r="F118" s="22">
        <v>191</v>
      </c>
      <c r="G118" s="181">
        <f t="shared" si="3"/>
        <v>2865</v>
      </c>
      <c r="H118" s="28"/>
      <c r="I118" s="28"/>
      <c r="J118" s="28">
        <f t="shared" si="4"/>
        <v>0</v>
      </c>
      <c r="K118" s="154">
        <f>IF((VLOOKUP(G118,'[2]TABLAS 15'!$B$22:$D$32,3)-M118)&lt;0,0,VLOOKUP(G118,'[2]TABLAS 15'!$B$22:$D$32,3)-M118)</f>
        <v>0</v>
      </c>
      <c r="L118" s="154">
        <f t="shared" si="5"/>
        <v>2865</v>
      </c>
      <c r="M118" s="81">
        <f>((G118-VLOOKUP(G118,'[2]TABLAS 15'!$A$6:$D$13,1))*VLOOKUP(G118,'[2]TABLAS 15'!$A$6:$D$13,4)+VLOOKUP(G118,'[2]TABLAS 15'!$A$6:$D$13,3))</f>
        <v>206.284064</v>
      </c>
      <c r="N118" s="155"/>
      <c r="O118" s="154">
        <f>IF((VLOOKUP(G118,'[2]TABLAS 15'!$B$22:$D$32,3)-M118)&lt;0,-(VLOOKUP(G118,'[2]TABLAS 15'!$B$22:$D$32,3)-M118),0)</f>
        <v>58.96406400000001</v>
      </c>
      <c r="P118" s="28"/>
      <c r="Q118" s="28"/>
      <c r="R118" s="546">
        <f t="shared" si="6"/>
        <v>2806.035936</v>
      </c>
      <c r="S118" s="225"/>
    </row>
    <row r="119" spans="2:19" ht="15.75" customHeight="1">
      <c r="B119" s="20"/>
      <c r="C119" s="97"/>
      <c r="D119" s="98"/>
      <c r="E119" s="21"/>
      <c r="F119" s="22"/>
      <c r="G119" s="25">
        <f>SUM(G110:G118)</f>
        <v>29013</v>
      </c>
      <c r="H119" s="24">
        <f>SUM(H110:H118)</f>
        <v>0</v>
      </c>
      <c r="I119" s="24"/>
      <c r="J119" s="24">
        <f>SUM(J110:J118)</f>
        <v>0</v>
      </c>
      <c r="K119" s="25">
        <f>SUM(K110:K118)</f>
        <v>0</v>
      </c>
      <c r="L119" s="25">
        <f>SUM(L110:L118)</f>
        <v>29013</v>
      </c>
      <c r="M119" s="26">
        <f>SUM(M110:M118)</f>
        <v>2225.715712</v>
      </c>
      <c r="N119" s="27"/>
      <c r="O119" s="25">
        <f>SUM(O110:O118)</f>
        <v>1088.2557120000004</v>
      </c>
      <c r="P119" s="28">
        <f>SUM(P110:P118)</f>
        <v>0</v>
      </c>
      <c r="Q119" s="24">
        <f>SUM(Q110:Q118)</f>
        <v>0</v>
      </c>
      <c r="R119" s="25"/>
      <c r="S119" s="2"/>
    </row>
    <row r="120" spans="2:19" ht="12.75">
      <c r="B120" s="4"/>
      <c r="C120" s="5"/>
      <c r="D120" s="6"/>
      <c r="E120" s="12"/>
      <c r="F120" s="13"/>
      <c r="G120" s="15"/>
      <c r="H120" s="14"/>
      <c r="I120" s="14"/>
      <c r="J120" s="14"/>
      <c r="K120" s="15"/>
      <c r="L120" s="15"/>
      <c r="M120" s="120"/>
      <c r="N120" s="16"/>
      <c r="O120" s="15"/>
      <c r="P120" s="38"/>
      <c r="Q120" s="139" t="s">
        <v>2</v>
      </c>
      <c r="R120" s="25">
        <f>SUM(R110:R119)</f>
        <v>27924.744288</v>
      </c>
      <c r="S120" s="17"/>
    </row>
    <row r="121" spans="2:19" ht="12.75">
      <c r="B121" s="4"/>
      <c r="C121" s="5"/>
      <c r="D121" s="6"/>
      <c r="E121" s="12"/>
      <c r="F121" s="13"/>
      <c r="G121" s="15"/>
      <c r="H121" s="14"/>
      <c r="I121" s="14"/>
      <c r="J121" s="14"/>
      <c r="K121" s="15"/>
      <c r="L121" s="15"/>
      <c r="M121" s="120"/>
      <c r="N121" s="16"/>
      <c r="O121" s="15"/>
      <c r="P121" s="38"/>
      <c r="Q121" s="139"/>
      <c r="R121" s="15"/>
      <c r="S121" s="17"/>
    </row>
    <row r="122" spans="2:19" ht="12.75">
      <c r="B122" s="4"/>
      <c r="C122" s="5"/>
      <c r="D122" s="6"/>
      <c r="E122" s="12"/>
      <c r="F122" s="13"/>
      <c r="G122" s="15"/>
      <c r="H122" s="14"/>
      <c r="I122" s="14"/>
      <c r="J122" s="14"/>
      <c r="K122" s="15"/>
      <c r="L122" s="15"/>
      <c r="M122" s="120"/>
      <c r="N122" s="16"/>
      <c r="O122" s="15"/>
      <c r="P122" s="38"/>
      <c r="Q122" s="139"/>
      <c r="R122" s="15"/>
      <c r="S122" s="17"/>
    </row>
    <row r="123" spans="2:19" ht="12.75">
      <c r="B123" s="4"/>
      <c r="C123" s="5"/>
      <c r="D123" s="6"/>
      <c r="E123" s="12"/>
      <c r="F123" s="13"/>
      <c r="G123" s="15"/>
      <c r="H123" s="14"/>
      <c r="I123" s="14"/>
      <c r="J123" s="14"/>
      <c r="K123" s="15"/>
      <c r="L123" s="15"/>
      <c r="M123" s="120"/>
      <c r="N123" s="16"/>
      <c r="O123" s="15"/>
      <c r="P123" s="38"/>
      <c r="Q123" s="139"/>
      <c r="R123" s="15"/>
      <c r="S123" s="17"/>
    </row>
    <row r="124" spans="2:19" ht="12.75">
      <c r="B124" s="4"/>
      <c r="C124" s="589" t="s">
        <v>14</v>
      </c>
      <c r="D124" s="589"/>
      <c r="E124" s="12"/>
      <c r="F124" s="13"/>
      <c r="G124" s="15"/>
      <c r="H124" s="583" t="s">
        <v>15</v>
      </c>
      <c r="I124" s="583"/>
      <c r="J124" s="583"/>
      <c r="K124" s="583"/>
      <c r="L124" s="583"/>
      <c r="M124" s="583"/>
      <c r="N124" s="583"/>
      <c r="O124" s="583"/>
      <c r="P124" s="583"/>
      <c r="Q124" s="139"/>
      <c r="R124" s="15"/>
      <c r="S124" s="17"/>
    </row>
    <row r="125" spans="2:19" ht="12.75">
      <c r="B125" s="4"/>
      <c r="C125" s="30"/>
      <c r="D125" s="30"/>
      <c r="E125" s="12"/>
      <c r="F125" s="13"/>
      <c r="G125" s="15"/>
      <c r="H125" s="131"/>
      <c r="I125" s="131"/>
      <c r="J125" s="131"/>
      <c r="K125" s="131"/>
      <c r="L125" s="131"/>
      <c r="M125" s="131"/>
      <c r="N125" s="131"/>
      <c r="O125" s="131"/>
      <c r="P125" s="131"/>
      <c r="Q125" s="139"/>
      <c r="R125" s="15"/>
      <c r="S125" s="17"/>
    </row>
    <row r="126" spans="2:19" ht="12.75">
      <c r="B126" s="4"/>
      <c r="C126" s="30"/>
      <c r="D126" s="30"/>
      <c r="E126" s="12"/>
      <c r="F126" s="13"/>
      <c r="G126" s="15"/>
      <c r="H126" s="131"/>
      <c r="I126" s="131"/>
      <c r="J126" s="131"/>
      <c r="K126" s="131"/>
      <c r="L126" s="131"/>
      <c r="M126" s="131"/>
      <c r="N126" s="131"/>
      <c r="O126" s="131"/>
      <c r="P126" s="131"/>
      <c r="Q126" s="139"/>
      <c r="R126" s="15"/>
      <c r="S126" s="17"/>
    </row>
    <row r="127" spans="5:19" ht="12.75">
      <c r="E127" s="12"/>
      <c r="F127" s="13"/>
      <c r="G127" s="15"/>
      <c r="Q127" s="14"/>
      <c r="R127" s="15"/>
      <c r="S127" s="17"/>
    </row>
    <row r="128" spans="9:19" ht="12.75">
      <c r="I128" s="184"/>
      <c r="J128" s="184"/>
      <c r="K128" s="184"/>
      <c r="L128" s="184"/>
      <c r="M128" s="184"/>
      <c r="N128" s="184"/>
      <c r="O128" s="184"/>
      <c r="P128" s="184"/>
      <c r="R128" s="15"/>
      <c r="S128" s="17"/>
    </row>
    <row r="129" spans="3:19" ht="13.5" thickBot="1">
      <c r="C129" s="602"/>
      <c r="D129" s="602"/>
      <c r="H129" s="625"/>
      <c r="I129" s="625"/>
      <c r="J129" s="625"/>
      <c r="K129" s="625"/>
      <c r="L129" s="625"/>
      <c r="M129" s="625"/>
      <c r="N129" s="625"/>
      <c r="O129" s="625"/>
      <c r="P129" s="625"/>
      <c r="R129" s="15"/>
      <c r="S129" s="17"/>
    </row>
    <row r="130" spans="3:19" ht="15.75">
      <c r="C130" s="590" t="s">
        <v>282</v>
      </c>
      <c r="D130" s="590"/>
      <c r="H130" s="590" t="s">
        <v>283</v>
      </c>
      <c r="I130" s="590"/>
      <c r="J130" s="590"/>
      <c r="K130" s="590"/>
      <c r="L130" s="590"/>
      <c r="M130" s="590"/>
      <c r="N130" s="590"/>
      <c r="O130" s="590"/>
      <c r="P130" s="590"/>
      <c r="R130" s="15"/>
      <c r="S130" s="17"/>
    </row>
    <row r="131" spans="3:19" ht="15.75">
      <c r="C131" s="358"/>
      <c r="D131" s="358"/>
      <c r="H131" s="358"/>
      <c r="I131" s="358"/>
      <c r="J131" s="358"/>
      <c r="K131" s="358"/>
      <c r="L131" s="358"/>
      <c r="M131" s="358"/>
      <c r="N131" s="358"/>
      <c r="O131" s="358"/>
      <c r="P131" s="358"/>
      <c r="R131" s="15"/>
      <c r="S131" s="17"/>
    </row>
    <row r="132" spans="3:19" ht="15.75">
      <c r="C132" s="358"/>
      <c r="D132" s="358"/>
      <c r="H132" s="358"/>
      <c r="I132" s="358"/>
      <c r="J132" s="358"/>
      <c r="K132" s="358"/>
      <c r="L132" s="358"/>
      <c r="M132" s="358"/>
      <c r="N132" s="358"/>
      <c r="O132" s="358"/>
      <c r="P132" s="358"/>
      <c r="R132" s="15"/>
      <c r="S132" s="17"/>
    </row>
    <row r="133" spans="3:19" ht="15.75">
      <c r="C133" s="358"/>
      <c r="D133" s="358"/>
      <c r="H133" s="358"/>
      <c r="I133" s="358"/>
      <c r="J133" s="358"/>
      <c r="K133" s="358"/>
      <c r="L133" s="358"/>
      <c r="M133" s="358"/>
      <c r="N133" s="358"/>
      <c r="O133" s="358"/>
      <c r="P133" s="358"/>
      <c r="R133" s="15"/>
      <c r="S133" s="17"/>
    </row>
    <row r="134" spans="3:19" ht="15.75">
      <c r="C134" s="358"/>
      <c r="D134" s="358"/>
      <c r="H134" s="358"/>
      <c r="I134" s="358"/>
      <c r="J134" s="358"/>
      <c r="K134" s="358"/>
      <c r="L134" s="358"/>
      <c r="M134" s="358"/>
      <c r="N134" s="358"/>
      <c r="O134" s="358"/>
      <c r="P134" s="358"/>
      <c r="R134" s="15"/>
      <c r="S134" s="17"/>
    </row>
    <row r="135" spans="3:19" ht="15.75">
      <c r="C135" s="358"/>
      <c r="D135" s="358"/>
      <c r="H135" s="358"/>
      <c r="I135" s="358"/>
      <c r="J135" s="358"/>
      <c r="K135" s="358"/>
      <c r="L135" s="358"/>
      <c r="M135" s="358"/>
      <c r="N135" s="358"/>
      <c r="O135" s="358"/>
      <c r="P135" s="358"/>
      <c r="R135" s="15"/>
      <c r="S135" s="17"/>
    </row>
    <row r="136" spans="2:19" ht="12.75">
      <c r="B136" s="1"/>
      <c r="D136" s="7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</row>
    <row r="137" spans="2:19" ht="20.25">
      <c r="B137" s="1"/>
      <c r="D137" s="9"/>
      <c r="E137" s="574" t="s">
        <v>281</v>
      </c>
      <c r="F137" s="574"/>
      <c r="G137" s="574"/>
      <c r="H137" s="574"/>
      <c r="I137" s="574"/>
      <c r="J137" s="574"/>
      <c r="K137" s="574"/>
      <c r="L137" s="574"/>
      <c r="M137" s="574"/>
      <c r="N137" s="574"/>
      <c r="O137" s="574"/>
      <c r="P137" s="574"/>
      <c r="Q137" s="574"/>
      <c r="R137" s="574"/>
      <c r="S137" s="8"/>
    </row>
    <row r="138" spans="2:19" ht="20.25">
      <c r="B138" s="1"/>
      <c r="D138" s="9"/>
      <c r="E138" s="574"/>
      <c r="F138" s="574"/>
      <c r="G138" s="574"/>
      <c r="H138" s="574"/>
      <c r="I138" s="574"/>
      <c r="J138" s="574"/>
      <c r="K138" s="574"/>
      <c r="L138" s="574"/>
      <c r="M138" s="574"/>
      <c r="N138" s="574"/>
      <c r="O138" s="574"/>
      <c r="P138" s="574"/>
      <c r="Q138" s="574"/>
      <c r="R138" s="574"/>
      <c r="S138" s="8"/>
    </row>
    <row r="139" spans="2:19" ht="12.75" customHeight="1">
      <c r="B139" s="1"/>
      <c r="D139" s="7"/>
      <c r="E139" s="553" t="s">
        <v>522</v>
      </c>
      <c r="F139" s="553"/>
      <c r="G139" s="553"/>
      <c r="H139" s="553"/>
      <c r="I139" s="553"/>
      <c r="J139" s="553"/>
      <c r="K139" s="553"/>
      <c r="L139" s="553"/>
      <c r="M139" s="553"/>
      <c r="N139" s="553"/>
      <c r="O139" s="553"/>
      <c r="P139" s="553"/>
      <c r="Q139" s="553"/>
      <c r="R139" s="553"/>
      <c r="S139" s="178"/>
    </row>
    <row r="140" spans="2:19" ht="26.25" customHeight="1">
      <c r="B140" s="1"/>
      <c r="C140" s="10" t="s">
        <v>280</v>
      </c>
      <c r="D140" s="10"/>
      <c r="E140" s="1"/>
      <c r="F140" s="575" t="s">
        <v>166</v>
      </c>
      <c r="G140" s="575"/>
      <c r="H140" s="575"/>
      <c r="I140" s="575"/>
      <c r="J140" s="575"/>
      <c r="K140" s="575"/>
      <c r="L140" s="575"/>
      <c r="M140" s="575"/>
      <c r="N140" s="575"/>
      <c r="O140" s="575"/>
      <c r="P140" s="575"/>
      <c r="Q140" s="1"/>
      <c r="R140" s="89" t="s">
        <v>65</v>
      </c>
      <c r="S140" s="86">
        <v>113.28</v>
      </c>
    </row>
    <row r="141" spans="2:19" ht="15.75">
      <c r="B141" s="592"/>
      <c r="C141" s="335" t="s">
        <v>22</v>
      </c>
      <c r="D141" s="581" t="s">
        <v>8</v>
      </c>
      <c r="E141" s="581" t="s">
        <v>23</v>
      </c>
      <c r="F141" s="581" t="s">
        <v>0</v>
      </c>
      <c r="G141" s="605" t="s">
        <v>1</v>
      </c>
      <c r="H141" s="606"/>
      <c r="I141" s="606"/>
      <c r="J141" s="606"/>
      <c r="K141" s="606"/>
      <c r="L141" s="607"/>
      <c r="M141" s="476"/>
      <c r="N141" s="477"/>
      <c r="O141" s="605" t="s">
        <v>12</v>
      </c>
      <c r="P141" s="606"/>
      <c r="Q141" s="606"/>
      <c r="R141" s="435" t="s">
        <v>2</v>
      </c>
      <c r="S141" s="435" t="s">
        <v>3</v>
      </c>
    </row>
    <row r="142" spans="2:19" ht="15">
      <c r="B142" s="593"/>
      <c r="C142" s="339" t="s">
        <v>24</v>
      </c>
      <c r="D142" s="582"/>
      <c r="E142" s="582"/>
      <c r="F142" s="582"/>
      <c r="G142" s="462" t="s">
        <v>4</v>
      </c>
      <c r="H142" s="463" t="s">
        <v>13</v>
      </c>
      <c r="I142" s="464" t="s">
        <v>25</v>
      </c>
      <c r="J142" s="464" t="s">
        <v>26</v>
      </c>
      <c r="K142" s="465" t="s">
        <v>27</v>
      </c>
      <c r="L142" s="465" t="s">
        <v>5</v>
      </c>
      <c r="M142" s="466" t="s">
        <v>28</v>
      </c>
      <c r="N142" s="467"/>
      <c r="O142" s="468" t="s">
        <v>10</v>
      </c>
      <c r="P142" s="468" t="s">
        <v>463</v>
      </c>
      <c r="Q142" s="468" t="s">
        <v>177</v>
      </c>
      <c r="R142" s="355"/>
      <c r="S142" s="355"/>
    </row>
    <row r="143" spans="2:19" ht="60" customHeight="1">
      <c r="B143" s="20">
        <v>222</v>
      </c>
      <c r="C143" s="510" t="s">
        <v>339</v>
      </c>
      <c r="D143" s="441" t="s">
        <v>470</v>
      </c>
      <c r="E143" s="21">
        <v>15</v>
      </c>
      <c r="F143" s="22">
        <v>264.7</v>
      </c>
      <c r="G143" s="23">
        <f aca="true" t="shared" si="7" ref="G143:G148">E143*F143</f>
        <v>3970.5</v>
      </c>
      <c r="H143" s="24"/>
      <c r="I143" s="24"/>
      <c r="J143" s="24">
        <f aca="true" t="shared" si="8" ref="J143:J148">I143*0.25</f>
        <v>0</v>
      </c>
      <c r="K143" s="25">
        <f>IF((VLOOKUP(G143,'[2]TABLAS 15'!$B$22:$D$32,3)-M143)&lt;0,0,VLOOKUP(G143,'[2]TABLAS 15'!$B$22:$D$32,3)-M143)</f>
        <v>0</v>
      </c>
      <c r="L143" s="25">
        <f aca="true" t="shared" si="9" ref="L143:L148">SUM(G143+I143+K143+J143+H143)</f>
        <v>3970.5</v>
      </c>
      <c r="M143" s="26">
        <f>((G143-VLOOKUP(G143,'[2]TABLAS 15'!$A$6:$D$13,1))*VLOOKUP(G143,'[2]TABLAS 15'!$A$6:$D$13,4)+VLOOKUP(G143,'[2]TABLAS 15'!$A$6:$D$13,3))</f>
        <v>340.44480000000004</v>
      </c>
      <c r="N143" s="27"/>
      <c r="O143" s="25">
        <f>IF((VLOOKUP(G143,'[2]TABLAS 15'!$B$22:$D$32,3)-M143)&lt;0,-(VLOOKUP(G143,'[2]TABLAS 15'!$B$22:$D$32,3)-M143),0)</f>
        <v>340.44480000000004</v>
      </c>
      <c r="P143" s="28"/>
      <c r="Q143" s="24"/>
      <c r="R143" s="545">
        <f aca="true" t="shared" si="10" ref="R143:R148">L143-P143-Q143-O143</f>
        <v>3630.0552</v>
      </c>
      <c r="S143" s="225"/>
    </row>
    <row r="144" spans="2:19" ht="60" customHeight="1">
      <c r="B144" s="20">
        <v>223</v>
      </c>
      <c r="C144" s="510" t="s">
        <v>340</v>
      </c>
      <c r="D144" s="95" t="s">
        <v>167</v>
      </c>
      <c r="E144" s="21">
        <v>15</v>
      </c>
      <c r="F144" s="22">
        <v>191</v>
      </c>
      <c r="G144" s="23">
        <f t="shared" si="7"/>
        <v>2865</v>
      </c>
      <c r="H144" s="24"/>
      <c r="I144" s="24"/>
      <c r="J144" s="24">
        <f t="shared" si="8"/>
        <v>0</v>
      </c>
      <c r="K144" s="25">
        <f>IF((VLOOKUP(G144,'[2]TABLAS 15'!$B$22:$D$32,3)-M144)&lt;0,0,VLOOKUP(G144,'[2]TABLAS 15'!$B$22:$D$32,3)-M144)</f>
        <v>0</v>
      </c>
      <c r="L144" s="25">
        <f t="shared" si="9"/>
        <v>2865</v>
      </c>
      <c r="M144" s="26">
        <f>((G144-VLOOKUP(G144,'[2]TABLAS 15'!$A$6:$D$13,1))*VLOOKUP(G144,'[2]TABLAS 15'!$A$6:$D$13,4)+VLOOKUP(G144,'[2]TABLAS 15'!$A$6:$D$13,3))</f>
        <v>206.284064</v>
      </c>
      <c r="N144" s="27"/>
      <c r="O144" s="25">
        <f>IF((VLOOKUP(G144,'[2]TABLAS 15'!$B$22:$D$32,3)-M144)&lt;0,-(VLOOKUP(G144,'[2]TABLAS 15'!$B$22:$D$32,3)-M144),0)</f>
        <v>58.96406400000001</v>
      </c>
      <c r="P144" s="28"/>
      <c r="Q144" s="24"/>
      <c r="R144" s="545">
        <f t="shared" si="10"/>
        <v>2806.035936</v>
      </c>
      <c r="S144" s="225"/>
    </row>
    <row r="145" spans="2:19" ht="60" customHeight="1">
      <c r="B145" s="20">
        <v>224</v>
      </c>
      <c r="C145" s="510" t="s">
        <v>363</v>
      </c>
      <c r="D145" s="95" t="s">
        <v>341</v>
      </c>
      <c r="E145" s="21">
        <v>15</v>
      </c>
      <c r="F145" s="22">
        <v>250</v>
      </c>
      <c r="G145" s="23">
        <f t="shared" si="7"/>
        <v>3750</v>
      </c>
      <c r="H145" s="24"/>
      <c r="I145" s="24"/>
      <c r="J145" s="24">
        <f t="shared" si="8"/>
        <v>0</v>
      </c>
      <c r="K145" s="25">
        <f>IF((VLOOKUP(G145,'[2]TABLAS 15'!$B$22:$D$32,3)-M145)&lt;0,0,VLOOKUP(G145,'[2]TABLAS 15'!$B$22:$D$32,3)-M145)</f>
        <v>0</v>
      </c>
      <c r="L145" s="25">
        <f t="shared" si="9"/>
        <v>3750</v>
      </c>
      <c r="M145" s="26">
        <f>((G145-VLOOKUP(G145,'[2]TABLAS 15'!$A$6:$D$13,1))*VLOOKUP(G145,'[2]TABLAS 15'!$A$6:$D$13,4)+VLOOKUP(G145,'[2]TABLAS 15'!$A$6:$D$13,3))</f>
        <v>305.1648</v>
      </c>
      <c r="N145" s="27"/>
      <c r="O145" s="25">
        <f>IF((VLOOKUP(G145,'[2]TABLAS 15'!$B$22:$D$32,3)-M145)&lt;0,-(VLOOKUP(G145,'[2]TABLAS 15'!$B$22:$D$32,3)-M145),0)</f>
        <v>305.1648</v>
      </c>
      <c r="P145" s="28"/>
      <c r="Q145" s="24"/>
      <c r="R145" s="545">
        <f t="shared" si="10"/>
        <v>3444.8352</v>
      </c>
      <c r="S145" s="225"/>
    </row>
    <row r="146" spans="2:19" ht="60" customHeight="1">
      <c r="B146" s="20">
        <v>225</v>
      </c>
      <c r="C146" s="524" t="s">
        <v>331</v>
      </c>
      <c r="D146" s="451" t="s">
        <v>167</v>
      </c>
      <c r="E146" s="21">
        <v>15</v>
      </c>
      <c r="F146" s="22">
        <v>190.5</v>
      </c>
      <c r="G146" s="23">
        <f t="shared" si="7"/>
        <v>2857.5</v>
      </c>
      <c r="H146" s="24"/>
      <c r="I146" s="24"/>
      <c r="J146" s="24">
        <f t="shared" si="8"/>
        <v>0</v>
      </c>
      <c r="K146" s="25">
        <f>IF((VLOOKUP(G146,'[2]TABLAS 15'!$B$22:$D$32,3)-M146)&lt;0,0,VLOOKUP(G146,'[2]TABLAS 15'!$B$22:$D$32,3)-M146)</f>
        <v>0</v>
      </c>
      <c r="L146" s="25">
        <f t="shared" si="9"/>
        <v>2857.5</v>
      </c>
      <c r="M146" s="26">
        <f>((G146-VLOOKUP(G146,'[2]TABLAS 15'!$A$6:$D$13,1))*VLOOKUP(G146,'[2]TABLAS 15'!$A$6:$D$13,4)+VLOOKUP(G146,'[2]TABLAS 15'!$A$6:$D$13,3))</f>
        <v>205.46806400000003</v>
      </c>
      <c r="N146" s="27"/>
      <c r="O146" s="25">
        <f>IF((VLOOKUP(G146,'[2]TABLAS 15'!$B$22:$D$32,3)-M146)&lt;0,-(VLOOKUP(G146,'[2]TABLAS 15'!$B$22:$D$32,3)-M146),0)</f>
        <v>58.14806400000003</v>
      </c>
      <c r="P146" s="28"/>
      <c r="Q146" s="24"/>
      <c r="R146" s="545">
        <f t="shared" si="10"/>
        <v>2799.351936</v>
      </c>
      <c r="S146" s="225"/>
    </row>
    <row r="147" spans="2:19" ht="60" customHeight="1">
      <c r="B147" s="20">
        <v>226</v>
      </c>
      <c r="C147" s="510" t="s">
        <v>344</v>
      </c>
      <c r="D147" s="441" t="s">
        <v>502</v>
      </c>
      <c r="E147" s="21">
        <v>15</v>
      </c>
      <c r="F147" s="22">
        <v>206</v>
      </c>
      <c r="G147" s="23">
        <f t="shared" si="7"/>
        <v>3090</v>
      </c>
      <c r="H147" s="24"/>
      <c r="I147" s="24"/>
      <c r="J147" s="24">
        <f t="shared" si="8"/>
        <v>0</v>
      </c>
      <c r="K147" s="25">
        <f>IF((VLOOKUP(G147,'[2]TABLAS 15'!$B$22:$D$32,3)-M147)&lt;0,0,VLOOKUP(G147,'[2]TABLAS 15'!$B$22:$D$32,3)-M147)</f>
        <v>0</v>
      </c>
      <c r="L147" s="25">
        <f t="shared" si="9"/>
        <v>3090</v>
      </c>
      <c r="M147" s="26">
        <f>((G147-VLOOKUP(G147,'[2]TABLAS 15'!$A$6:$D$13,1))*VLOOKUP(G147,'[2]TABLAS 15'!$A$6:$D$13,4)+VLOOKUP(G147,'[2]TABLAS 15'!$A$6:$D$13,3))</f>
        <v>230.76406400000002</v>
      </c>
      <c r="N147" s="27"/>
      <c r="O147" s="25">
        <f>IF((VLOOKUP(G147,'[2]TABLAS 15'!$B$22:$D$32,3)-M147)&lt;0,-(VLOOKUP(G147,'[2]TABLAS 15'!$B$22:$D$32,3)-M147),0)</f>
        <v>83.44406400000003</v>
      </c>
      <c r="P147" s="28"/>
      <c r="Q147" s="24"/>
      <c r="R147" s="545">
        <f t="shared" si="10"/>
        <v>3006.5559359999997</v>
      </c>
      <c r="S147" s="225"/>
    </row>
    <row r="148" spans="2:19" ht="60" customHeight="1">
      <c r="B148" s="20">
        <v>227</v>
      </c>
      <c r="C148" s="510" t="s">
        <v>452</v>
      </c>
      <c r="D148" s="95" t="s">
        <v>170</v>
      </c>
      <c r="E148" s="21">
        <v>15</v>
      </c>
      <c r="F148" s="22">
        <v>198.5</v>
      </c>
      <c r="G148" s="23">
        <f t="shared" si="7"/>
        <v>2977.5</v>
      </c>
      <c r="H148" s="24"/>
      <c r="I148" s="24"/>
      <c r="J148" s="24">
        <f t="shared" si="8"/>
        <v>0</v>
      </c>
      <c r="K148" s="25">
        <f>IF((VLOOKUP(G148,'[2]TABLAS 15'!$B$22:$D$32,3)-M148)&lt;0,0,VLOOKUP(G148,'[2]TABLAS 15'!$B$22:$D$32,3)-M148)</f>
        <v>0</v>
      </c>
      <c r="L148" s="25">
        <f t="shared" si="9"/>
        <v>2977.5</v>
      </c>
      <c r="M148" s="26">
        <f>((G148-VLOOKUP(G148,'[2]TABLAS 15'!$A$6:$D$13,1))*VLOOKUP(G148,'[2]TABLAS 15'!$A$6:$D$13,4)+VLOOKUP(G148,'[2]TABLAS 15'!$A$6:$D$13,3))</f>
        <v>218.524064</v>
      </c>
      <c r="N148" s="27"/>
      <c r="O148" s="25">
        <f>IF((VLOOKUP(G148,'[2]TABLAS 15'!$B$22:$D$32,3)-M148)&lt;0,-(VLOOKUP(G148,'[2]TABLAS 15'!$B$22:$D$32,3)-M148),0)</f>
        <v>71.20406400000002</v>
      </c>
      <c r="P148" s="28"/>
      <c r="Q148" s="24"/>
      <c r="R148" s="545">
        <f t="shared" si="10"/>
        <v>2906.295936</v>
      </c>
      <c r="S148" s="225"/>
    </row>
    <row r="149" spans="2:19" s="8" customFormat="1" ht="15.75" customHeight="1">
      <c r="B149" s="20"/>
      <c r="C149" s="47"/>
      <c r="D149" s="186"/>
      <c r="E149" s="21"/>
      <c r="F149" s="22"/>
      <c r="G149" s="23">
        <f>SUM(G143:G148)</f>
        <v>19510.5</v>
      </c>
      <c r="H149" s="24">
        <f>SUM(H143:H148)</f>
        <v>0</v>
      </c>
      <c r="I149" s="24"/>
      <c r="J149" s="24">
        <f>SUM(J143:J148)</f>
        <v>0</v>
      </c>
      <c r="K149" s="25">
        <f>SUM(K143:K148)</f>
        <v>0</v>
      </c>
      <c r="L149" s="25">
        <f>SUM(L143:L148)</f>
        <v>19510.5</v>
      </c>
      <c r="M149" s="26">
        <f>SUM(M143:M148)</f>
        <v>1506.649856</v>
      </c>
      <c r="N149" s="27"/>
      <c r="O149" s="25">
        <f>SUM(O143:O148)</f>
        <v>917.369856</v>
      </c>
      <c r="P149" s="28">
        <f>SUM(P143:P148)</f>
        <v>0</v>
      </c>
      <c r="Q149" s="24">
        <f>SUM(Q143:Q148)</f>
        <v>0</v>
      </c>
      <c r="R149" s="25"/>
      <c r="S149" s="41"/>
    </row>
    <row r="150" spans="2:19" s="8" customFormat="1" ht="15.75" customHeight="1">
      <c r="B150" s="93"/>
      <c r="C150" s="251"/>
      <c r="D150" s="506"/>
      <c r="E150" s="12"/>
      <c r="F150" s="13"/>
      <c r="G150" s="248"/>
      <c r="H150" s="14"/>
      <c r="I150" s="14"/>
      <c r="J150" s="14"/>
      <c r="K150" s="15"/>
      <c r="L150" s="15"/>
      <c r="M150" s="120"/>
      <c r="N150" s="16"/>
      <c r="O150" s="15"/>
      <c r="P150" s="38"/>
      <c r="Q150" s="14"/>
      <c r="R150" s="15"/>
      <c r="S150" s="41"/>
    </row>
    <row r="151" spans="2:19" s="8" customFormat="1" ht="15.75" customHeight="1">
      <c r="B151" s="93"/>
      <c r="C151" s="251"/>
      <c r="D151" s="506"/>
      <c r="E151" s="12"/>
      <c r="F151" s="13"/>
      <c r="G151" s="248"/>
      <c r="H151" s="14"/>
      <c r="I151" s="14"/>
      <c r="J151" s="14"/>
      <c r="K151" s="15"/>
      <c r="L151" s="15"/>
      <c r="M151" s="120"/>
      <c r="N151" s="16"/>
      <c r="O151" s="15"/>
      <c r="P151" s="38"/>
      <c r="Q151" s="14" t="s">
        <v>2</v>
      </c>
      <c r="R151" s="25">
        <f>SUM(R143:R150)</f>
        <v>18593.130144</v>
      </c>
      <c r="S151" s="41"/>
    </row>
    <row r="152" spans="2:19" s="8" customFormat="1" ht="15.75" customHeight="1">
      <c r="B152" s="93"/>
      <c r="C152" s="251"/>
      <c r="D152" s="506"/>
      <c r="E152" s="12"/>
      <c r="F152" s="13"/>
      <c r="G152" s="248"/>
      <c r="H152" s="14"/>
      <c r="I152" s="14"/>
      <c r="J152" s="14"/>
      <c r="K152" s="15"/>
      <c r="L152" s="15"/>
      <c r="M152" s="120"/>
      <c r="N152" s="16"/>
      <c r="O152" s="15"/>
      <c r="P152" s="38"/>
      <c r="Q152" s="14">
        <v>75.16</v>
      </c>
      <c r="R152" s="15"/>
      <c r="S152" s="41"/>
    </row>
    <row r="153" spans="2:19" s="8" customFormat="1" ht="15.75" customHeight="1">
      <c r="B153" s="93"/>
      <c r="C153" s="251"/>
      <c r="D153" s="506"/>
      <c r="E153" s="12"/>
      <c r="F153" s="13"/>
      <c r="G153" s="248"/>
      <c r="H153" s="14"/>
      <c r="I153" s="14"/>
      <c r="J153" s="14"/>
      <c r="K153" s="15"/>
      <c r="L153" s="15"/>
      <c r="M153" s="120"/>
      <c r="N153" s="16"/>
      <c r="O153" s="15"/>
      <c r="P153" s="38"/>
      <c r="Q153" s="14"/>
      <c r="R153" s="15"/>
      <c r="S153" s="41"/>
    </row>
    <row r="154" spans="2:19" s="8" customFormat="1" ht="15.75" customHeight="1">
      <c r="B154" s="93"/>
      <c r="C154" s="251"/>
      <c r="D154" s="506"/>
      <c r="E154" s="12"/>
      <c r="F154" s="13"/>
      <c r="G154" s="248"/>
      <c r="H154" s="14"/>
      <c r="I154" s="14"/>
      <c r="J154" s="14"/>
      <c r="K154" s="15"/>
      <c r="L154" s="15"/>
      <c r="M154" s="120"/>
      <c r="N154" s="16"/>
      <c r="O154" s="15"/>
      <c r="P154" s="38"/>
      <c r="Q154" s="14"/>
      <c r="R154" s="15"/>
      <c r="S154" s="41"/>
    </row>
    <row r="155" spans="2:19" s="8" customFormat="1" ht="15.75" customHeight="1">
      <c r="B155" s="93"/>
      <c r="C155" s="251"/>
      <c r="D155" s="506"/>
      <c r="E155" s="12"/>
      <c r="F155" s="13"/>
      <c r="G155" s="248"/>
      <c r="H155" s="14"/>
      <c r="I155" s="14"/>
      <c r="J155" s="14"/>
      <c r="K155" s="15"/>
      <c r="L155" s="15"/>
      <c r="M155" s="120"/>
      <c r="N155" s="16"/>
      <c r="O155" s="15"/>
      <c r="P155" s="38"/>
      <c r="Q155" s="14"/>
      <c r="R155" s="15"/>
      <c r="S155" s="41"/>
    </row>
    <row r="156" spans="2:19" s="8" customFormat="1" ht="15.75" customHeight="1">
      <c r="B156" s="93"/>
      <c r="C156" s="251"/>
      <c r="D156" s="506"/>
      <c r="E156" s="12"/>
      <c r="F156" s="13"/>
      <c r="G156" s="248"/>
      <c r="H156" s="14"/>
      <c r="I156" s="14"/>
      <c r="J156" s="14"/>
      <c r="K156" s="15"/>
      <c r="L156" s="15"/>
      <c r="M156" s="120"/>
      <c r="N156" s="16"/>
      <c r="O156" s="15"/>
      <c r="P156" s="38"/>
      <c r="Q156" s="14"/>
      <c r="R156" s="15"/>
      <c r="S156" s="41"/>
    </row>
    <row r="157" spans="2:19" s="8" customFormat="1" ht="15.75" customHeight="1">
      <c r="B157" s="93"/>
      <c r="C157" s="251"/>
      <c r="D157" s="506"/>
      <c r="E157" s="12"/>
      <c r="F157" s="13"/>
      <c r="G157" s="248"/>
      <c r="H157" s="14"/>
      <c r="I157" s="14"/>
      <c r="J157" s="14"/>
      <c r="K157" s="15"/>
      <c r="L157" s="15"/>
      <c r="M157" s="120"/>
      <c r="N157" s="16"/>
      <c r="O157" s="15"/>
      <c r="P157" s="38"/>
      <c r="Q157" s="14"/>
      <c r="R157" s="15"/>
      <c r="S157" s="41"/>
    </row>
    <row r="158" spans="2:19" ht="12.75">
      <c r="B158" s="4"/>
      <c r="C158" s="589" t="s">
        <v>14</v>
      </c>
      <c r="D158" s="589"/>
      <c r="E158" s="12"/>
      <c r="F158" s="13"/>
      <c r="G158" s="15"/>
      <c r="H158" s="583" t="s">
        <v>15</v>
      </c>
      <c r="I158" s="583"/>
      <c r="J158" s="583"/>
      <c r="K158" s="583"/>
      <c r="L158" s="583"/>
      <c r="M158" s="583"/>
      <c r="N158" s="583"/>
      <c r="O158" s="583"/>
      <c r="P158" s="583"/>
      <c r="Q158" s="139"/>
      <c r="R158" s="15"/>
      <c r="S158" s="17"/>
    </row>
    <row r="159" spans="2:19" ht="12.75">
      <c r="B159" s="4"/>
      <c r="C159" s="30"/>
      <c r="D159" s="30"/>
      <c r="E159" s="12"/>
      <c r="F159" s="13"/>
      <c r="G159" s="15"/>
      <c r="H159" s="131"/>
      <c r="I159" s="131"/>
      <c r="J159" s="131"/>
      <c r="K159" s="131"/>
      <c r="L159" s="131"/>
      <c r="M159" s="131"/>
      <c r="N159" s="131"/>
      <c r="O159" s="131"/>
      <c r="P159" s="131"/>
      <c r="Q159" s="139"/>
      <c r="R159" s="15"/>
      <c r="S159" s="17"/>
    </row>
    <row r="160" spans="2:19" ht="12.75">
      <c r="B160" s="4"/>
      <c r="C160" s="30"/>
      <c r="D160" s="30"/>
      <c r="E160" s="12"/>
      <c r="F160" s="13"/>
      <c r="G160" s="15"/>
      <c r="H160" s="131"/>
      <c r="I160" s="131"/>
      <c r="J160" s="131"/>
      <c r="K160" s="131"/>
      <c r="L160" s="131"/>
      <c r="M160" s="131"/>
      <c r="N160" s="131"/>
      <c r="O160" s="131"/>
      <c r="P160" s="131"/>
      <c r="Q160" s="139"/>
      <c r="R160" s="15"/>
      <c r="S160" s="17"/>
    </row>
    <row r="161" spans="5:19" ht="12.75">
      <c r="E161" s="12"/>
      <c r="F161" s="13"/>
      <c r="G161" s="15"/>
      <c r="Q161" s="14"/>
      <c r="R161" s="15"/>
      <c r="S161" s="17"/>
    </row>
    <row r="162" spans="9:19" ht="12.75">
      <c r="I162" s="184"/>
      <c r="J162" s="184"/>
      <c r="K162" s="184"/>
      <c r="L162" s="184"/>
      <c r="M162" s="184"/>
      <c r="N162" s="184"/>
      <c r="O162" s="184"/>
      <c r="P162" s="184"/>
      <c r="R162" s="15"/>
      <c r="S162" s="17"/>
    </row>
    <row r="163" spans="3:19" ht="13.5" thickBot="1">
      <c r="C163" s="602"/>
      <c r="D163" s="602"/>
      <c r="H163" s="625"/>
      <c r="I163" s="625"/>
      <c r="J163" s="625"/>
      <c r="K163" s="625"/>
      <c r="L163" s="625"/>
      <c r="M163" s="625"/>
      <c r="N163" s="625"/>
      <c r="O163" s="625"/>
      <c r="P163" s="625"/>
      <c r="R163" s="15"/>
      <c r="S163" s="17"/>
    </row>
    <row r="164" spans="3:19" ht="15.75">
      <c r="C164" s="590" t="s">
        <v>282</v>
      </c>
      <c r="D164" s="590"/>
      <c r="H164" s="590" t="s">
        <v>283</v>
      </c>
      <c r="I164" s="590"/>
      <c r="J164" s="590"/>
      <c r="K164" s="590"/>
      <c r="L164" s="590"/>
      <c r="M164" s="590"/>
      <c r="N164" s="590"/>
      <c r="O164" s="590"/>
      <c r="P164" s="590"/>
      <c r="R164" s="15"/>
      <c r="S164" s="17"/>
    </row>
    <row r="165" spans="3:19" ht="15.75">
      <c r="C165" s="358"/>
      <c r="D165" s="358"/>
      <c r="H165" s="358"/>
      <c r="I165" s="358"/>
      <c r="J165" s="358"/>
      <c r="K165" s="358"/>
      <c r="L165" s="358"/>
      <c r="M165" s="358"/>
      <c r="N165" s="358"/>
      <c r="O165" s="358"/>
      <c r="P165" s="358"/>
      <c r="R165" s="15"/>
      <c r="S165" s="17"/>
    </row>
    <row r="166" spans="3:19" ht="15.75">
      <c r="C166" s="358"/>
      <c r="D166" s="358"/>
      <c r="H166" s="358"/>
      <c r="I166" s="358"/>
      <c r="J166" s="358"/>
      <c r="K166" s="358"/>
      <c r="L166" s="358"/>
      <c r="M166" s="358"/>
      <c r="N166" s="358"/>
      <c r="O166" s="358"/>
      <c r="P166" s="358"/>
      <c r="R166" s="15"/>
      <c r="S166" s="17"/>
    </row>
    <row r="167" spans="2:19" s="8" customFormat="1" ht="15.75" customHeight="1">
      <c r="B167" s="93"/>
      <c r="C167" s="251"/>
      <c r="D167" s="506"/>
      <c r="E167" s="12"/>
      <c r="F167" s="13"/>
      <c r="G167" s="248"/>
      <c r="H167" s="14"/>
      <c r="I167" s="14"/>
      <c r="J167" s="14"/>
      <c r="K167" s="15"/>
      <c r="L167" s="15"/>
      <c r="M167" s="120"/>
      <c r="N167" s="16"/>
      <c r="O167" s="15"/>
      <c r="P167" s="38"/>
      <c r="Q167" s="14"/>
      <c r="R167" s="15"/>
      <c r="S167" s="41"/>
    </row>
    <row r="168" spans="2:19" s="8" customFormat="1" ht="15.75" customHeight="1">
      <c r="B168" s="93"/>
      <c r="C168" s="251"/>
      <c r="D168" s="506"/>
      <c r="E168" s="12"/>
      <c r="F168" s="13"/>
      <c r="G168" s="248"/>
      <c r="H168" s="14"/>
      <c r="I168" s="14"/>
      <c r="J168" s="14"/>
      <c r="K168" s="15"/>
      <c r="L168" s="15"/>
      <c r="M168" s="120"/>
      <c r="N168" s="16"/>
      <c r="O168" s="15"/>
      <c r="P168" s="38"/>
      <c r="Q168" s="14"/>
      <c r="R168" s="15"/>
      <c r="S168" s="41"/>
    </row>
    <row r="169" spans="3:19" ht="15.75">
      <c r="C169" s="358"/>
      <c r="D169" s="358"/>
      <c r="H169" s="358"/>
      <c r="I169" s="358"/>
      <c r="J169" s="358"/>
      <c r="K169" s="358"/>
      <c r="L169" s="358"/>
      <c r="M169" s="358"/>
      <c r="N169" s="358"/>
      <c r="O169" s="358"/>
      <c r="P169" s="358"/>
      <c r="R169" s="15"/>
      <c r="S169" s="17"/>
    </row>
    <row r="170" spans="2:19" ht="12.75">
      <c r="B170" s="1"/>
      <c r="D170" s="7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</row>
    <row r="171" spans="2:19" ht="20.25">
      <c r="B171" s="1"/>
      <c r="D171" s="9"/>
      <c r="E171" s="574" t="s">
        <v>281</v>
      </c>
      <c r="F171" s="574"/>
      <c r="G171" s="574"/>
      <c r="H171" s="574"/>
      <c r="I171" s="574"/>
      <c r="J171" s="574"/>
      <c r="K171" s="574"/>
      <c r="L171" s="574"/>
      <c r="M171" s="574"/>
      <c r="N171" s="574"/>
      <c r="O171" s="574"/>
      <c r="P171" s="574"/>
      <c r="Q171" s="574"/>
      <c r="R171" s="574"/>
      <c r="S171" s="8"/>
    </row>
    <row r="172" spans="2:19" ht="20.25">
      <c r="B172" s="1"/>
      <c r="D172" s="9"/>
      <c r="E172" s="574"/>
      <c r="F172" s="574"/>
      <c r="G172" s="574"/>
      <c r="H172" s="574"/>
      <c r="I172" s="574"/>
      <c r="J172" s="574"/>
      <c r="K172" s="574"/>
      <c r="L172" s="574"/>
      <c r="M172" s="574"/>
      <c r="N172" s="574"/>
      <c r="O172" s="574"/>
      <c r="P172" s="574"/>
      <c r="Q172" s="574"/>
      <c r="R172" s="574"/>
      <c r="S172" s="8"/>
    </row>
    <row r="173" spans="2:19" ht="12.75" customHeight="1">
      <c r="B173" s="1"/>
      <c r="D173" s="7"/>
      <c r="E173" s="553" t="s">
        <v>522</v>
      </c>
      <c r="F173" s="553"/>
      <c r="G173" s="553"/>
      <c r="H173" s="553"/>
      <c r="I173" s="553"/>
      <c r="J173" s="553"/>
      <c r="K173" s="553"/>
      <c r="L173" s="553"/>
      <c r="M173" s="553"/>
      <c r="N173" s="553"/>
      <c r="O173" s="553"/>
      <c r="P173" s="553"/>
      <c r="Q173" s="553"/>
      <c r="R173" s="553"/>
      <c r="S173" s="178"/>
    </row>
    <row r="174" spans="2:19" ht="26.25" customHeight="1">
      <c r="B174" s="1"/>
      <c r="C174" s="10" t="s">
        <v>280</v>
      </c>
      <c r="D174" s="10"/>
      <c r="E174" s="1"/>
      <c r="F174" s="575" t="s">
        <v>166</v>
      </c>
      <c r="G174" s="575"/>
      <c r="H174" s="575"/>
      <c r="I174" s="575"/>
      <c r="J174" s="575"/>
      <c r="K174" s="575"/>
      <c r="L174" s="575"/>
      <c r="M174" s="575"/>
      <c r="N174" s="575"/>
      <c r="O174" s="575"/>
      <c r="P174" s="575"/>
      <c r="Q174" s="1"/>
      <c r="R174" s="89" t="s">
        <v>65</v>
      </c>
      <c r="S174" s="86">
        <v>113.28</v>
      </c>
    </row>
    <row r="175" spans="2:19" ht="15.75">
      <c r="B175" s="626"/>
      <c r="C175" s="501" t="s">
        <v>22</v>
      </c>
      <c r="D175" s="628" t="s">
        <v>8</v>
      </c>
      <c r="E175" s="581" t="s">
        <v>23</v>
      </c>
      <c r="F175" s="581" t="s">
        <v>0</v>
      </c>
      <c r="G175" s="605" t="s">
        <v>1</v>
      </c>
      <c r="H175" s="606"/>
      <c r="I175" s="606"/>
      <c r="J175" s="606"/>
      <c r="K175" s="606"/>
      <c r="L175" s="607"/>
      <c r="M175" s="476"/>
      <c r="N175" s="477"/>
      <c r="O175" s="605" t="s">
        <v>12</v>
      </c>
      <c r="P175" s="606"/>
      <c r="Q175" s="606"/>
      <c r="R175" s="500" t="s">
        <v>2</v>
      </c>
      <c r="S175" s="500" t="s">
        <v>3</v>
      </c>
    </row>
    <row r="176" spans="2:19" ht="15">
      <c r="B176" s="627"/>
      <c r="C176" s="502" t="s">
        <v>24</v>
      </c>
      <c r="D176" s="629"/>
      <c r="E176" s="582"/>
      <c r="F176" s="582"/>
      <c r="G176" s="462" t="s">
        <v>4</v>
      </c>
      <c r="H176" s="463" t="s">
        <v>13</v>
      </c>
      <c r="I176" s="464" t="s">
        <v>25</v>
      </c>
      <c r="J176" s="464" t="s">
        <v>26</v>
      </c>
      <c r="K176" s="503" t="s">
        <v>27</v>
      </c>
      <c r="L176" s="503" t="s">
        <v>5</v>
      </c>
      <c r="M176" s="504" t="s">
        <v>28</v>
      </c>
      <c r="N176" s="467"/>
      <c r="O176" s="468" t="s">
        <v>10</v>
      </c>
      <c r="P176" s="468" t="s">
        <v>463</v>
      </c>
      <c r="Q176" s="468" t="s">
        <v>177</v>
      </c>
      <c r="R176" s="355"/>
      <c r="S176" s="355"/>
    </row>
    <row r="177" spans="2:19" ht="60" customHeight="1">
      <c r="B177" s="507">
        <v>228</v>
      </c>
      <c r="C177" s="511" t="s">
        <v>382</v>
      </c>
      <c r="D177" s="508" t="s">
        <v>18</v>
      </c>
      <c r="E177" s="142">
        <v>15</v>
      </c>
      <c r="F177" s="143">
        <v>206</v>
      </c>
      <c r="G177" s="263">
        <f aca="true" t="shared" si="11" ref="G177:G184">E177*F177</f>
        <v>3090</v>
      </c>
      <c r="H177" s="145"/>
      <c r="I177" s="145"/>
      <c r="J177" s="145">
        <f aca="true" t="shared" si="12" ref="J177:J183">I177*0.25</f>
        <v>0</v>
      </c>
      <c r="K177" s="144">
        <f>IF((VLOOKUP(G177,'[2]TABLAS 15'!$B$22:$D$32,3)-M177)&lt;0,0,VLOOKUP(G177,'[2]TABLAS 15'!$B$22:$D$32,3)-M177)</f>
        <v>0</v>
      </c>
      <c r="L177" s="144">
        <f aca="true" t="shared" si="13" ref="L177:L184">SUM(G177+I177+K177+J177+H177)</f>
        <v>3090</v>
      </c>
      <c r="M177" s="146">
        <f>((G177-VLOOKUP(G177,'[2]TABLAS 15'!$A$6:$D$13,1))*VLOOKUP(G177,'[2]TABLAS 15'!$A$6:$D$13,4)+VLOOKUP(G177,'[2]TABLAS 15'!$A$6:$D$13,3))</f>
        <v>230.76406400000002</v>
      </c>
      <c r="N177" s="147"/>
      <c r="O177" s="144">
        <f>IF((VLOOKUP(G177,'[2]TABLAS 15'!$B$22:$D$32,3)-M177)&lt;0,-(VLOOKUP(G177,'[2]TABLAS 15'!$B$22:$D$32,3)-M177),0)</f>
        <v>83.44406400000003</v>
      </c>
      <c r="P177" s="148"/>
      <c r="Q177" s="145"/>
      <c r="R177" s="547">
        <f aca="true" t="shared" si="14" ref="R177:R184">L177-P177-Q177-O177</f>
        <v>3006.5559359999997</v>
      </c>
      <c r="S177" s="505"/>
    </row>
    <row r="178" spans="2:19" ht="60" customHeight="1">
      <c r="B178" s="507">
        <v>229</v>
      </c>
      <c r="C178" s="524" t="s">
        <v>380</v>
      </c>
      <c r="D178" s="451" t="s">
        <v>471</v>
      </c>
      <c r="E178" s="21">
        <v>15</v>
      </c>
      <c r="F178" s="22">
        <v>196</v>
      </c>
      <c r="G178" s="23">
        <f t="shared" si="11"/>
        <v>2940</v>
      </c>
      <c r="H178" s="24"/>
      <c r="I178" s="24"/>
      <c r="J178" s="24">
        <f t="shared" si="12"/>
        <v>0</v>
      </c>
      <c r="K178" s="25">
        <f>IF((VLOOKUP(G178,'[2]TABLAS 15'!$B$22:$D$32,3)-M178)&lt;0,0,VLOOKUP(G178,'[2]TABLAS 15'!$B$22:$D$32,3)-M178)</f>
        <v>0</v>
      </c>
      <c r="L178" s="25">
        <f t="shared" si="13"/>
        <v>2940</v>
      </c>
      <c r="M178" s="26">
        <f>((G178-VLOOKUP(G178,'[2]TABLAS 15'!$A$6:$D$13,1))*VLOOKUP(G178,'[2]TABLAS 15'!$A$6:$D$13,4)+VLOOKUP(G178,'[2]TABLAS 15'!$A$6:$D$13,3))</f>
        <v>214.44406400000003</v>
      </c>
      <c r="N178" s="27"/>
      <c r="O178" s="25">
        <f>IF((VLOOKUP(G178,'[2]TABLAS 15'!$B$22:$D$32,3)-M178)&lt;0,-(VLOOKUP(G178,'[2]TABLAS 15'!$B$22:$D$32,3)-M178),0)</f>
        <v>67.12406400000003</v>
      </c>
      <c r="P178" s="28"/>
      <c r="Q178" s="24"/>
      <c r="R178" s="545">
        <f t="shared" si="14"/>
        <v>2872.875936</v>
      </c>
      <c r="S178" s="225"/>
    </row>
    <row r="179" spans="2:19" ht="60" customHeight="1">
      <c r="B179" s="507">
        <v>230</v>
      </c>
      <c r="C179" s="543" t="s">
        <v>443</v>
      </c>
      <c r="D179" s="544" t="s">
        <v>18</v>
      </c>
      <c r="E179" s="153">
        <v>15</v>
      </c>
      <c r="F179" s="180">
        <v>206</v>
      </c>
      <c r="G179" s="181">
        <f t="shared" si="11"/>
        <v>3090</v>
      </c>
      <c r="H179" s="28"/>
      <c r="I179" s="28"/>
      <c r="J179" s="28">
        <f t="shared" si="12"/>
        <v>0</v>
      </c>
      <c r="K179" s="154">
        <f>IF((VLOOKUP(G179,'[2]TABLAS 15'!$B$22:$D$32,3)-M179)&lt;0,0,VLOOKUP(G179,'[2]TABLAS 15'!$B$22:$D$32,3)-M179)</f>
        <v>0</v>
      </c>
      <c r="L179" s="154">
        <f t="shared" si="13"/>
        <v>3090</v>
      </c>
      <c r="M179" s="81">
        <f>((G179-VLOOKUP(G179,'[2]TABLAS 15'!$A$6:$D$13,1))*VLOOKUP(G179,'[2]TABLAS 15'!$A$6:$D$13,4)+VLOOKUP(G179,'[2]TABLAS 15'!$A$6:$D$13,3))</f>
        <v>230.76406400000002</v>
      </c>
      <c r="N179" s="155"/>
      <c r="O179" s="154">
        <f>IF((VLOOKUP(G179,'[2]TABLAS 15'!$B$22:$D$32,3)-M179)&lt;0,-(VLOOKUP(G179,'[2]TABLAS 15'!$B$22:$D$32,3)-M179),0)</f>
        <v>83.44406400000003</v>
      </c>
      <c r="P179" s="28"/>
      <c r="Q179" s="28"/>
      <c r="R179" s="546">
        <f t="shared" si="14"/>
        <v>3006.5559359999997</v>
      </c>
      <c r="S179" s="225"/>
    </row>
    <row r="180" spans="2:19" ht="60" customHeight="1">
      <c r="B180" s="507">
        <v>231</v>
      </c>
      <c r="C180" s="459" t="s">
        <v>511</v>
      </c>
      <c r="D180" s="451" t="s">
        <v>471</v>
      </c>
      <c r="E180" s="21">
        <v>15</v>
      </c>
      <c r="F180" s="22">
        <v>196</v>
      </c>
      <c r="G180" s="23">
        <f t="shared" si="11"/>
        <v>2940</v>
      </c>
      <c r="H180" s="24"/>
      <c r="I180" s="24"/>
      <c r="J180" s="24">
        <f t="shared" si="12"/>
        <v>0</v>
      </c>
      <c r="K180" s="25">
        <f>IF((VLOOKUP(G180,'[2]TABLAS 15'!$B$22:$D$32,3)-M180)&lt;0,0,VLOOKUP(G180,'[2]TABLAS 15'!$B$22:$D$32,3)-M180)</f>
        <v>0</v>
      </c>
      <c r="L180" s="25">
        <f t="shared" si="13"/>
        <v>2940</v>
      </c>
      <c r="M180" s="26">
        <f>((G180-VLOOKUP(G180,'[2]TABLAS 15'!$A$6:$D$13,1))*VLOOKUP(G180,'[2]TABLAS 15'!$A$6:$D$13,4)+VLOOKUP(G180,'[2]TABLAS 15'!$A$6:$D$13,3))</f>
        <v>214.44406400000003</v>
      </c>
      <c r="N180" s="27"/>
      <c r="O180" s="25">
        <f>IF((VLOOKUP(G180,'[2]TABLAS 15'!$B$22:$D$32,3)-M180)&lt;0,-(VLOOKUP(G180,'[2]TABLAS 15'!$B$22:$D$32,3)-M180),0)</f>
        <v>67.12406400000003</v>
      </c>
      <c r="P180" s="28"/>
      <c r="Q180" s="24"/>
      <c r="R180" s="545">
        <f t="shared" si="14"/>
        <v>2872.875936</v>
      </c>
      <c r="S180" s="225"/>
    </row>
    <row r="181" spans="2:19" ht="60" customHeight="1">
      <c r="B181" s="507">
        <v>232</v>
      </c>
      <c r="C181" s="459" t="s">
        <v>497</v>
      </c>
      <c r="D181" s="451" t="s">
        <v>471</v>
      </c>
      <c r="E181" s="21">
        <v>15</v>
      </c>
      <c r="F181" s="22">
        <v>196</v>
      </c>
      <c r="G181" s="23">
        <f t="shared" si="11"/>
        <v>2940</v>
      </c>
      <c r="H181" s="24"/>
      <c r="I181" s="24"/>
      <c r="J181" s="24">
        <f t="shared" si="12"/>
        <v>0</v>
      </c>
      <c r="K181" s="25">
        <f>IF((VLOOKUP(G181,'[2]TABLAS 15'!$B$22:$D$32,3)-M181)&lt;0,0,VLOOKUP(G181,'[2]TABLAS 15'!$B$22:$D$32,3)-M181)</f>
        <v>0</v>
      </c>
      <c r="L181" s="25">
        <f t="shared" si="13"/>
        <v>2940</v>
      </c>
      <c r="M181" s="26">
        <f>((G181-VLOOKUP(G181,'[2]TABLAS 15'!$A$6:$D$13,1))*VLOOKUP(G181,'[2]TABLAS 15'!$A$6:$D$13,4)+VLOOKUP(G181,'[2]TABLAS 15'!$A$6:$D$13,3))</f>
        <v>214.44406400000003</v>
      </c>
      <c r="N181" s="27"/>
      <c r="O181" s="25">
        <f>IF((VLOOKUP(G181,'[2]TABLAS 15'!$B$22:$D$32,3)-M181)&lt;0,-(VLOOKUP(G181,'[2]TABLAS 15'!$B$22:$D$32,3)-M181),0)</f>
        <v>67.12406400000003</v>
      </c>
      <c r="P181" s="28"/>
      <c r="Q181" s="24"/>
      <c r="R181" s="545">
        <f t="shared" si="14"/>
        <v>2872.875936</v>
      </c>
      <c r="S181" s="225"/>
    </row>
    <row r="182" spans="2:19" ht="60" customHeight="1">
      <c r="B182" s="507">
        <v>233</v>
      </c>
      <c r="C182" s="459" t="s">
        <v>498</v>
      </c>
      <c r="D182" s="451" t="s">
        <v>18</v>
      </c>
      <c r="E182" s="21">
        <v>15</v>
      </c>
      <c r="F182" s="22">
        <v>206</v>
      </c>
      <c r="G182" s="23">
        <f t="shared" si="11"/>
        <v>3090</v>
      </c>
      <c r="H182" s="24"/>
      <c r="I182" s="24"/>
      <c r="J182" s="24">
        <f t="shared" si="12"/>
        <v>0</v>
      </c>
      <c r="K182" s="25">
        <f>IF((VLOOKUP(G182,'[2]TABLAS 15'!$B$22:$D$32,3)-M182)&lt;0,0,VLOOKUP(G182,'[2]TABLAS 15'!$B$22:$D$32,3)-M182)</f>
        <v>0</v>
      </c>
      <c r="L182" s="25">
        <f t="shared" si="13"/>
        <v>3090</v>
      </c>
      <c r="M182" s="26">
        <f>((G182-VLOOKUP(G182,'[2]TABLAS 15'!$A$6:$D$13,1))*VLOOKUP(G182,'[2]TABLAS 15'!$A$6:$D$13,4)+VLOOKUP(G182,'[2]TABLAS 15'!$A$6:$D$13,3))</f>
        <v>230.76406400000002</v>
      </c>
      <c r="N182" s="27"/>
      <c r="O182" s="25">
        <f>IF((VLOOKUP(G182,'[2]TABLAS 15'!$B$22:$D$32,3)-M182)&lt;0,-(VLOOKUP(G182,'[2]TABLAS 15'!$B$22:$D$32,3)-M182),0)</f>
        <v>83.44406400000003</v>
      </c>
      <c r="P182" s="28"/>
      <c r="Q182" s="24"/>
      <c r="R182" s="545">
        <f t="shared" si="14"/>
        <v>3006.5559359999997</v>
      </c>
      <c r="S182" s="225"/>
    </row>
    <row r="183" spans="2:19" ht="60" customHeight="1">
      <c r="B183" s="507">
        <v>234</v>
      </c>
      <c r="C183" s="459" t="s">
        <v>499</v>
      </c>
      <c r="D183" s="451" t="s">
        <v>18</v>
      </c>
      <c r="E183" s="21">
        <v>15</v>
      </c>
      <c r="F183" s="22">
        <v>206</v>
      </c>
      <c r="G183" s="23">
        <f t="shared" si="11"/>
        <v>3090</v>
      </c>
      <c r="H183" s="24"/>
      <c r="I183" s="24"/>
      <c r="J183" s="24">
        <f t="shared" si="12"/>
        <v>0</v>
      </c>
      <c r="K183" s="25">
        <f>IF((VLOOKUP(G183,'[2]TABLAS 15'!$B$22:$D$32,3)-M183)&lt;0,0,VLOOKUP(G183,'[2]TABLAS 15'!$B$22:$D$32,3)-M183)</f>
        <v>0</v>
      </c>
      <c r="L183" s="25">
        <f t="shared" si="13"/>
        <v>3090</v>
      </c>
      <c r="M183" s="26">
        <f>((G183-VLOOKUP(G183,'[2]TABLAS 15'!$A$6:$D$13,1))*VLOOKUP(G183,'[2]TABLAS 15'!$A$6:$D$13,4)+VLOOKUP(G183,'[2]TABLAS 15'!$A$6:$D$13,3))</f>
        <v>230.76406400000002</v>
      </c>
      <c r="N183" s="27"/>
      <c r="O183" s="25">
        <f>IF((VLOOKUP(G183,'[2]TABLAS 15'!$B$22:$D$32,3)-M183)&lt;0,-(VLOOKUP(G183,'[2]TABLAS 15'!$B$22:$D$32,3)-M183),0)</f>
        <v>83.44406400000003</v>
      </c>
      <c r="P183" s="28"/>
      <c r="Q183" s="24"/>
      <c r="R183" s="545">
        <f t="shared" si="14"/>
        <v>3006.5559359999997</v>
      </c>
      <c r="S183" s="225"/>
    </row>
    <row r="184" spans="2:19" ht="60" customHeight="1">
      <c r="B184" s="507">
        <v>235</v>
      </c>
      <c r="C184" s="459" t="s">
        <v>500</v>
      </c>
      <c r="D184" s="451" t="s">
        <v>18</v>
      </c>
      <c r="E184" s="21">
        <v>15</v>
      </c>
      <c r="F184" s="22">
        <v>206</v>
      </c>
      <c r="G184" s="23">
        <f t="shared" si="11"/>
        <v>3090</v>
      </c>
      <c r="H184" s="24"/>
      <c r="I184" s="24"/>
      <c r="J184" s="24"/>
      <c r="K184" s="25">
        <f>IF((VLOOKUP(G184,'[2]TABLAS 15'!$B$22:$D$32,3)-M184)&lt;0,0,VLOOKUP(G184,'[2]TABLAS 15'!$B$22:$D$32,3)-M184)</f>
        <v>0</v>
      </c>
      <c r="L184" s="25">
        <f t="shared" si="13"/>
        <v>3090</v>
      </c>
      <c r="M184" s="26">
        <f>((G184-VLOOKUP(G184,'[2]TABLAS 15'!$A$6:$D$13,1))*VLOOKUP(G184,'[2]TABLAS 15'!$A$6:$D$13,4)+VLOOKUP(G184,'[2]TABLAS 15'!$A$6:$D$13,3))</f>
        <v>230.76406400000002</v>
      </c>
      <c r="N184" s="27"/>
      <c r="O184" s="25">
        <f>IF((VLOOKUP(G184,'[2]TABLAS 15'!$B$22:$D$32,3)-M184)&lt;0,-(VLOOKUP(G184,'[2]TABLAS 15'!$B$22:$D$32,3)-M184),0)</f>
        <v>83.44406400000003</v>
      </c>
      <c r="P184" s="28"/>
      <c r="Q184" s="24"/>
      <c r="R184" s="545">
        <f t="shared" si="14"/>
        <v>3006.5559359999997</v>
      </c>
      <c r="S184" s="225"/>
    </row>
    <row r="185" spans="2:19" ht="12.75">
      <c r="B185" s="20"/>
      <c r="C185" s="97"/>
      <c r="D185" s="98"/>
      <c r="E185" s="21"/>
      <c r="F185" s="22"/>
      <c r="G185" s="25">
        <f>SUM(G177:G184)</f>
        <v>24270</v>
      </c>
      <c r="H185" s="24"/>
      <c r="I185" s="24"/>
      <c r="J185" s="24">
        <f>SUM(J177:J184)</f>
        <v>0</v>
      </c>
      <c r="K185" s="25">
        <f>SUM(K177:K184)</f>
        <v>0</v>
      </c>
      <c r="L185" s="25">
        <f>SUM(L177:L184)</f>
        <v>24270</v>
      </c>
      <c r="M185" s="26">
        <f>SUM(M177:M184)</f>
        <v>1797.1525120000001</v>
      </c>
      <c r="N185" s="27"/>
      <c r="O185" s="25">
        <f>SUM(O177:O184)</f>
        <v>618.5925120000002</v>
      </c>
      <c r="P185" s="28">
        <f>SUM(P177:P184)</f>
        <v>0</v>
      </c>
      <c r="Q185" s="24">
        <f>SUM(Q177:Q184)</f>
        <v>0</v>
      </c>
      <c r="R185" s="25"/>
      <c r="S185" s="2"/>
    </row>
    <row r="186" spans="2:19" ht="12.75">
      <c r="B186" s="4"/>
      <c r="C186" s="5"/>
      <c r="D186" s="6"/>
      <c r="E186" s="12"/>
      <c r="F186" s="13"/>
      <c r="G186" s="15"/>
      <c r="H186" s="14"/>
      <c r="I186" s="14"/>
      <c r="J186" s="14"/>
      <c r="K186" s="15"/>
      <c r="L186" s="15"/>
      <c r="M186" s="120"/>
      <c r="N186" s="16"/>
      <c r="O186" s="15"/>
      <c r="P186" s="38"/>
      <c r="Q186" s="188"/>
      <c r="S186" s="17"/>
    </row>
    <row r="187" spans="2:19" ht="12.75">
      <c r="B187" s="4"/>
      <c r="C187" s="5"/>
      <c r="D187" s="6"/>
      <c r="E187" s="12"/>
      <c r="F187" s="13"/>
      <c r="G187" s="15"/>
      <c r="H187" s="14"/>
      <c r="I187" s="14"/>
      <c r="J187" s="14"/>
      <c r="K187" s="15"/>
      <c r="L187" s="15"/>
      <c r="M187" s="120"/>
      <c r="N187" s="16"/>
      <c r="O187" s="15"/>
      <c r="P187" s="38"/>
      <c r="Q187" s="139" t="s">
        <v>2</v>
      </c>
      <c r="R187" s="25">
        <f>SUM(R147:R186)</f>
        <v>48157.389503999984</v>
      </c>
      <c r="S187" s="17"/>
    </row>
    <row r="188" spans="2:19" ht="12.75">
      <c r="B188" s="4"/>
      <c r="C188" s="5"/>
      <c r="D188" s="6"/>
      <c r="E188" s="12"/>
      <c r="F188" s="13"/>
      <c r="G188" s="15"/>
      <c r="H188" s="14"/>
      <c r="I188" s="14"/>
      <c r="J188" s="14"/>
      <c r="K188" s="15"/>
      <c r="L188" s="15"/>
      <c r="M188" s="120"/>
      <c r="N188" s="16"/>
      <c r="O188" s="15"/>
      <c r="P188" s="38"/>
      <c r="Q188" s="139"/>
      <c r="R188" s="15"/>
      <c r="S188" s="17"/>
    </row>
    <row r="189" spans="2:19" ht="12.75">
      <c r="B189" s="4"/>
      <c r="C189" s="5"/>
      <c r="D189" s="6"/>
      <c r="E189" s="12"/>
      <c r="F189" s="13"/>
      <c r="G189" s="15"/>
      <c r="H189" s="14"/>
      <c r="I189" s="14"/>
      <c r="J189" s="14"/>
      <c r="K189" s="15"/>
      <c r="L189" s="15"/>
      <c r="M189" s="120"/>
      <c r="N189" s="16"/>
      <c r="O189" s="15"/>
      <c r="P189" s="38"/>
      <c r="Q189" s="139"/>
      <c r="R189" s="15"/>
      <c r="S189" s="17"/>
    </row>
    <row r="190" spans="2:19" ht="12.75">
      <c r="B190" s="4"/>
      <c r="C190" s="589" t="s">
        <v>14</v>
      </c>
      <c r="D190" s="589"/>
      <c r="E190" s="12"/>
      <c r="F190" s="13"/>
      <c r="G190" s="15"/>
      <c r="H190" s="583" t="s">
        <v>15</v>
      </c>
      <c r="I190" s="583"/>
      <c r="J190" s="583"/>
      <c r="K190" s="583"/>
      <c r="L190" s="583"/>
      <c r="M190" s="583"/>
      <c r="N190" s="583"/>
      <c r="O190" s="583"/>
      <c r="P190" s="583"/>
      <c r="Q190" s="139"/>
      <c r="R190" s="15"/>
      <c r="S190" s="17"/>
    </row>
    <row r="191" spans="2:19" ht="12.75">
      <c r="B191" s="4"/>
      <c r="C191" s="30"/>
      <c r="D191" s="30"/>
      <c r="E191" s="12"/>
      <c r="F191" s="13"/>
      <c r="G191" s="15"/>
      <c r="H191" s="131"/>
      <c r="I191" s="131"/>
      <c r="J191" s="131"/>
      <c r="K191" s="131"/>
      <c r="L191" s="131"/>
      <c r="M191" s="131"/>
      <c r="N191" s="131"/>
      <c r="O191" s="131"/>
      <c r="P191" s="131"/>
      <c r="Q191" s="139"/>
      <c r="R191" s="15"/>
      <c r="S191" s="17"/>
    </row>
    <row r="192" spans="2:19" ht="12.75">
      <c r="B192" s="4"/>
      <c r="C192" s="30"/>
      <c r="D192" s="30"/>
      <c r="E192" s="12"/>
      <c r="F192" s="13"/>
      <c r="G192" s="15"/>
      <c r="H192" s="131"/>
      <c r="I192" s="131"/>
      <c r="J192" s="131"/>
      <c r="K192" s="131"/>
      <c r="L192" s="131"/>
      <c r="M192" s="131"/>
      <c r="N192" s="131"/>
      <c r="O192" s="131"/>
      <c r="P192" s="131"/>
      <c r="Q192" s="139"/>
      <c r="R192" s="15"/>
      <c r="S192" s="17"/>
    </row>
    <row r="193" spans="5:19" ht="12.75">
      <c r="E193" s="12"/>
      <c r="F193" s="13"/>
      <c r="G193" s="15"/>
      <c r="Q193" s="14"/>
      <c r="R193" s="15"/>
      <c r="S193" s="17"/>
    </row>
    <row r="194" spans="9:19" ht="12.75">
      <c r="I194" s="184"/>
      <c r="J194" s="184"/>
      <c r="K194" s="184"/>
      <c r="L194" s="184"/>
      <c r="M194" s="184"/>
      <c r="N194" s="184"/>
      <c r="O194" s="184"/>
      <c r="P194" s="184"/>
      <c r="R194" s="15"/>
      <c r="S194" s="17"/>
    </row>
    <row r="195" spans="3:19" ht="13.5" thickBot="1">
      <c r="C195" s="602"/>
      <c r="D195" s="602"/>
      <c r="H195" s="625"/>
      <c r="I195" s="625"/>
      <c r="J195" s="625"/>
      <c r="K195" s="625"/>
      <c r="L195" s="625"/>
      <c r="M195" s="625"/>
      <c r="N195" s="625"/>
      <c r="O195" s="625"/>
      <c r="P195" s="625"/>
      <c r="R195" s="15"/>
      <c r="S195" s="17"/>
    </row>
    <row r="196" spans="3:19" ht="15.75">
      <c r="C196" s="590" t="s">
        <v>282</v>
      </c>
      <c r="D196" s="590"/>
      <c r="H196" s="590" t="s">
        <v>283</v>
      </c>
      <c r="I196" s="590"/>
      <c r="J196" s="590"/>
      <c r="K196" s="590"/>
      <c r="L196" s="590"/>
      <c r="M196" s="590"/>
      <c r="N196" s="590"/>
      <c r="O196" s="590"/>
      <c r="P196" s="590"/>
      <c r="R196" s="15"/>
      <c r="S196" s="17"/>
    </row>
    <row r="197" spans="4:19" ht="12.75">
      <c r="D197" s="30"/>
      <c r="R197" s="15"/>
      <c r="S197" s="17"/>
    </row>
    <row r="205" spans="4:19" ht="12.75">
      <c r="D205" s="30"/>
      <c r="R205" s="15"/>
      <c r="S205" s="17"/>
    </row>
    <row r="206" spans="4:19" ht="12.75">
      <c r="D206" s="30"/>
      <c r="R206" s="15"/>
      <c r="S206" s="17"/>
    </row>
    <row r="207" spans="4:19" ht="12.75">
      <c r="D207" s="30"/>
      <c r="R207" s="15"/>
      <c r="S207" s="17"/>
    </row>
    <row r="208" spans="4:19" ht="12.75">
      <c r="D208" s="30"/>
      <c r="R208" s="15"/>
      <c r="S208" s="17"/>
    </row>
    <row r="209" spans="4:19" ht="12.75">
      <c r="D209" s="30"/>
      <c r="R209" s="15"/>
      <c r="S209" s="17"/>
    </row>
  </sheetData>
  <sheetProtection/>
  <mergeCells count="78">
    <mergeCell ref="F174:P174"/>
    <mergeCell ref="B175:B176"/>
    <mergeCell ref="D175:D176"/>
    <mergeCell ref="E175:E176"/>
    <mergeCell ref="F175:F176"/>
    <mergeCell ref="G175:L175"/>
    <mergeCell ref="O175:Q175"/>
    <mergeCell ref="C163:D163"/>
    <mergeCell ref="H163:P163"/>
    <mergeCell ref="C164:D164"/>
    <mergeCell ref="H164:P164"/>
    <mergeCell ref="E171:R172"/>
    <mergeCell ref="E173:R173"/>
    <mergeCell ref="C130:D130"/>
    <mergeCell ref="H130:P130"/>
    <mergeCell ref="E137:R138"/>
    <mergeCell ref="E139:R139"/>
    <mergeCell ref="F140:P140"/>
    <mergeCell ref="C158:D158"/>
    <mergeCell ref="H158:P158"/>
    <mergeCell ref="B141:B142"/>
    <mergeCell ref="D141:D142"/>
    <mergeCell ref="E141:E142"/>
    <mergeCell ref="F141:F142"/>
    <mergeCell ref="G141:L141"/>
    <mergeCell ref="C124:D124"/>
    <mergeCell ref="H124:P124"/>
    <mergeCell ref="C129:D129"/>
    <mergeCell ref="H129:P129"/>
    <mergeCell ref="O141:Q141"/>
    <mergeCell ref="R108:R109"/>
    <mergeCell ref="S108:S109"/>
    <mergeCell ref="B108:B109"/>
    <mergeCell ref="D108:D109"/>
    <mergeCell ref="E108:E109"/>
    <mergeCell ref="F108:F109"/>
    <mergeCell ref="G108:L108"/>
    <mergeCell ref="O108:Q108"/>
    <mergeCell ref="C98:D98"/>
    <mergeCell ref="H98:P98"/>
    <mergeCell ref="F103:Q104"/>
    <mergeCell ref="E106:R106"/>
    <mergeCell ref="F107:P107"/>
    <mergeCell ref="R74:R75"/>
    <mergeCell ref="S74:S75"/>
    <mergeCell ref="C93:D93"/>
    <mergeCell ref="H93:P93"/>
    <mergeCell ref="C97:D97"/>
    <mergeCell ref="H97:P97"/>
    <mergeCell ref="F66:P66"/>
    <mergeCell ref="B74:B75"/>
    <mergeCell ref="D74:D75"/>
    <mergeCell ref="E74:E75"/>
    <mergeCell ref="F74:F75"/>
    <mergeCell ref="G74:L74"/>
    <mergeCell ref="O74:Q74"/>
    <mergeCell ref="S19:S20"/>
    <mergeCell ref="J39:P39"/>
    <mergeCell ref="K45:P45"/>
    <mergeCell ref="J46:Q46"/>
    <mergeCell ref="E63:R64"/>
    <mergeCell ref="E65:R65"/>
    <mergeCell ref="E8:R9"/>
    <mergeCell ref="E11:R11"/>
    <mergeCell ref="F12:P12"/>
    <mergeCell ref="B19:B20"/>
    <mergeCell ref="D19:D20"/>
    <mergeCell ref="E19:E20"/>
    <mergeCell ref="F19:F20"/>
    <mergeCell ref="G19:L19"/>
    <mergeCell ref="O19:Q19"/>
    <mergeCell ref="R19:R20"/>
    <mergeCell ref="C190:D190"/>
    <mergeCell ref="H190:P190"/>
    <mergeCell ref="C195:D195"/>
    <mergeCell ref="H195:P195"/>
    <mergeCell ref="C196:D196"/>
    <mergeCell ref="H196:P196"/>
  </mergeCells>
  <printOptions/>
  <pageMargins left="0.1968503937007874" right="0.1968503937007874" top="0.7874015748031497" bottom="0.7874015748031497" header="0" footer="0"/>
  <pageSetup horizontalDpi="600" verticalDpi="600" orientation="landscape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2:V78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5.8515625" style="0" customWidth="1"/>
    <col min="2" max="2" width="5.28125" style="0" bestFit="1" customWidth="1"/>
    <col min="3" max="3" width="43.421875" style="0" customWidth="1"/>
    <col min="4" max="4" width="20.57421875" style="0" bestFit="1" customWidth="1"/>
    <col min="5" max="5" width="5.7109375" style="0" bestFit="1" customWidth="1"/>
    <col min="6" max="6" width="9.57421875" style="0" bestFit="1" customWidth="1"/>
    <col min="7" max="7" width="13.28125" style="0" bestFit="1" customWidth="1"/>
    <col min="8" max="8" width="11.00390625" style="0" bestFit="1" customWidth="1"/>
    <col min="9" max="10" width="0" style="0" hidden="1" customWidth="1"/>
    <col min="11" max="11" width="11.7109375" style="0" bestFit="1" customWidth="1"/>
    <col min="12" max="12" width="13.28125" style="0" bestFit="1" customWidth="1"/>
    <col min="13" max="14" width="0" style="0" hidden="1" customWidth="1"/>
    <col min="15" max="15" width="11.7109375" style="0" bestFit="1" customWidth="1"/>
    <col min="18" max="18" width="13.28125" style="0" bestFit="1" customWidth="1"/>
    <col min="19" max="19" width="34.00390625" style="0" customWidth="1"/>
  </cols>
  <sheetData>
    <row r="2" spans="1:20" ht="12.75" customHeight="1">
      <c r="A2" s="33"/>
      <c r="B2" s="1"/>
      <c r="D2" s="7"/>
      <c r="E2" s="12"/>
      <c r="F2" s="13"/>
      <c r="G2" s="15"/>
      <c r="H2" s="14"/>
      <c r="I2" s="14"/>
      <c r="J2" s="14"/>
      <c r="K2" s="15"/>
      <c r="L2" s="15"/>
      <c r="M2" s="3"/>
      <c r="N2" s="16"/>
      <c r="O2" s="15"/>
      <c r="P2" s="17"/>
      <c r="Q2" s="17"/>
      <c r="R2" s="15"/>
      <c r="S2" s="17"/>
      <c r="T2" s="33"/>
    </row>
    <row r="3" spans="1:20" ht="12.75" customHeight="1">
      <c r="A3" s="33"/>
      <c r="B3" s="1"/>
      <c r="D3" s="9"/>
      <c r="E3" s="574" t="s">
        <v>281</v>
      </c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T3" s="33"/>
    </row>
    <row r="4" spans="1:20" ht="12.75" customHeight="1">
      <c r="A4" s="33"/>
      <c r="B4" s="1"/>
      <c r="D4" s="9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T4" s="33"/>
    </row>
    <row r="5" spans="1:20" ht="12.75" customHeight="1">
      <c r="A5" s="33"/>
      <c r="B5" s="1"/>
      <c r="D5" s="7"/>
      <c r="E5" s="553" t="s">
        <v>524</v>
      </c>
      <c r="F5" s="553"/>
      <c r="G5" s="553"/>
      <c r="H5" s="553"/>
      <c r="I5" s="553"/>
      <c r="J5" s="553"/>
      <c r="K5" s="553"/>
      <c r="L5" s="553"/>
      <c r="M5" s="553"/>
      <c r="N5" s="553"/>
      <c r="O5" s="553"/>
      <c r="P5" s="553"/>
      <c r="Q5" s="553"/>
      <c r="R5" s="553"/>
      <c r="S5" s="178"/>
      <c r="T5" s="33"/>
    </row>
    <row r="6" spans="1:20" ht="12.75" customHeight="1">
      <c r="A6" s="33"/>
      <c r="B6" s="1"/>
      <c r="C6" s="10"/>
      <c r="D6" s="10"/>
      <c r="E6" s="1"/>
      <c r="F6" s="575" t="s">
        <v>183</v>
      </c>
      <c r="G6" s="575"/>
      <c r="H6" s="575"/>
      <c r="I6" s="575"/>
      <c r="J6" s="575"/>
      <c r="K6" s="575"/>
      <c r="L6" s="575"/>
      <c r="M6" s="575"/>
      <c r="N6" s="575"/>
      <c r="O6" s="575"/>
      <c r="P6" s="575"/>
      <c r="Q6" s="575"/>
      <c r="R6" s="89"/>
      <c r="S6" s="86"/>
      <c r="T6" s="33"/>
    </row>
    <row r="7" spans="1:20" ht="12.75" customHeight="1">
      <c r="A7" s="33"/>
      <c r="B7" s="1"/>
      <c r="C7" s="10"/>
      <c r="D7" s="10"/>
      <c r="E7" s="1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89"/>
      <c r="S7" s="86"/>
      <c r="T7" s="33"/>
    </row>
    <row r="8" spans="1:20" ht="12.75" customHeight="1">
      <c r="A8" s="33"/>
      <c r="Q8" s="91" t="s">
        <v>215</v>
      </c>
      <c r="R8" s="196">
        <v>122</v>
      </c>
      <c r="T8" s="33"/>
    </row>
    <row r="9" spans="1:20" ht="12.75" customHeight="1">
      <c r="A9" s="33"/>
      <c r="B9" s="592"/>
      <c r="C9" s="639" t="s">
        <v>268</v>
      </c>
      <c r="D9" s="581" t="s">
        <v>8</v>
      </c>
      <c r="E9" s="617" t="s">
        <v>9</v>
      </c>
      <c r="F9" s="644" t="s">
        <v>0</v>
      </c>
      <c r="G9" s="605" t="s">
        <v>1</v>
      </c>
      <c r="H9" s="606"/>
      <c r="I9" s="606"/>
      <c r="J9" s="606"/>
      <c r="K9" s="606"/>
      <c r="L9" s="607"/>
      <c r="M9" s="476"/>
      <c r="N9" s="477"/>
      <c r="O9" s="605" t="s">
        <v>12</v>
      </c>
      <c r="P9" s="606"/>
      <c r="Q9" s="606"/>
      <c r="R9" s="584" t="s">
        <v>2</v>
      </c>
      <c r="S9" s="584" t="s">
        <v>3</v>
      </c>
      <c r="T9" s="33"/>
    </row>
    <row r="10" spans="1:20" ht="12.75" customHeight="1">
      <c r="A10" s="33"/>
      <c r="B10" s="638"/>
      <c r="C10" s="640"/>
      <c r="D10" s="642"/>
      <c r="E10" s="643"/>
      <c r="F10" s="645"/>
      <c r="G10" s="632" t="s">
        <v>4</v>
      </c>
      <c r="H10" s="634" t="s">
        <v>13</v>
      </c>
      <c r="I10" s="464" t="s">
        <v>25</v>
      </c>
      <c r="J10" s="464" t="s">
        <v>26</v>
      </c>
      <c r="K10" s="636" t="s">
        <v>27</v>
      </c>
      <c r="L10" s="636" t="s">
        <v>5</v>
      </c>
      <c r="M10" s="466" t="s">
        <v>28</v>
      </c>
      <c r="N10" s="467"/>
      <c r="O10" s="632" t="s">
        <v>10</v>
      </c>
      <c r="P10" s="632" t="s">
        <v>463</v>
      </c>
      <c r="Q10" s="632" t="s">
        <v>177</v>
      </c>
      <c r="R10" s="631"/>
      <c r="S10" s="631"/>
      <c r="T10" s="33"/>
    </row>
    <row r="11" spans="1:20" ht="12.75" customHeight="1">
      <c r="A11" s="33"/>
      <c r="B11" s="593"/>
      <c r="C11" s="641"/>
      <c r="D11" s="582"/>
      <c r="E11" s="618"/>
      <c r="F11" s="646"/>
      <c r="G11" s="633"/>
      <c r="H11" s="635"/>
      <c r="I11" s="492"/>
      <c r="J11" s="492"/>
      <c r="K11" s="637"/>
      <c r="L11" s="637"/>
      <c r="M11" s="493"/>
      <c r="N11" s="494"/>
      <c r="O11" s="633"/>
      <c r="P11" s="633"/>
      <c r="Q11" s="633"/>
      <c r="R11" s="585"/>
      <c r="S11" s="585"/>
      <c r="T11" s="33"/>
    </row>
    <row r="12" spans="1:22" ht="60" customHeight="1">
      <c r="A12" s="33"/>
      <c r="B12" s="20">
        <v>1</v>
      </c>
      <c r="C12" s="522" t="s">
        <v>496</v>
      </c>
      <c r="D12" s="496" t="s">
        <v>167</v>
      </c>
      <c r="E12" s="153">
        <v>15</v>
      </c>
      <c r="F12" s="182">
        <v>169</v>
      </c>
      <c r="G12" s="181">
        <f aca="true" t="shared" si="0" ref="G12:G17">E12*F12</f>
        <v>2535</v>
      </c>
      <c r="H12" s="24"/>
      <c r="I12" s="24"/>
      <c r="J12" s="24"/>
      <c r="K12" s="25"/>
      <c r="L12" s="25">
        <f aca="true" t="shared" si="1" ref="L12:L17">SUM(G12+I12+K12+J12+H12)</f>
        <v>2535</v>
      </c>
      <c r="M12" s="26"/>
      <c r="N12" s="27"/>
      <c r="O12" s="25"/>
      <c r="P12" s="28"/>
      <c r="Q12" s="24"/>
      <c r="R12" s="545">
        <f aca="true" t="shared" si="2" ref="R12:R17">L12-P12-Q12-O12</f>
        <v>2535</v>
      </c>
      <c r="S12" s="29"/>
      <c r="V12" s="14"/>
    </row>
    <row r="13" spans="1:21" ht="60" customHeight="1">
      <c r="A13" s="33"/>
      <c r="B13" s="20">
        <v>2</v>
      </c>
      <c r="C13" s="522" t="s">
        <v>495</v>
      </c>
      <c r="D13" s="114" t="s">
        <v>167</v>
      </c>
      <c r="E13" s="153">
        <v>15</v>
      </c>
      <c r="F13" s="180">
        <v>164.6</v>
      </c>
      <c r="G13" s="181">
        <f t="shared" si="0"/>
        <v>2469</v>
      </c>
      <c r="H13" s="24"/>
      <c r="I13" s="24"/>
      <c r="J13" s="24"/>
      <c r="K13" s="25"/>
      <c r="L13" s="25">
        <f t="shared" si="1"/>
        <v>2469</v>
      </c>
      <c r="M13" s="26"/>
      <c r="N13" s="27"/>
      <c r="O13" s="25"/>
      <c r="P13" s="28"/>
      <c r="Q13" s="24"/>
      <c r="R13" s="545">
        <f t="shared" si="2"/>
        <v>2469</v>
      </c>
      <c r="S13" s="29"/>
      <c r="U13" s="8"/>
    </row>
    <row r="14" spans="1:21" ht="60" customHeight="1">
      <c r="A14" s="33"/>
      <c r="B14" s="20">
        <v>3</v>
      </c>
      <c r="C14" s="522" t="s">
        <v>483</v>
      </c>
      <c r="D14" s="114" t="s">
        <v>167</v>
      </c>
      <c r="E14" s="153">
        <v>15</v>
      </c>
      <c r="F14" s="182">
        <v>191.3</v>
      </c>
      <c r="G14" s="181">
        <f t="shared" si="0"/>
        <v>2869.5</v>
      </c>
      <c r="H14" s="24"/>
      <c r="I14" s="24"/>
      <c r="J14" s="24"/>
      <c r="K14" s="25"/>
      <c r="L14" s="25">
        <f t="shared" si="1"/>
        <v>2869.5</v>
      </c>
      <c r="M14" s="26"/>
      <c r="N14" s="27"/>
      <c r="O14" s="25"/>
      <c r="P14" s="28"/>
      <c r="Q14" s="24"/>
      <c r="R14" s="545">
        <f t="shared" si="2"/>
        <v>2869.5</v>
      </c>
      <c r="S14" s="29"/>
      <c r="U14" s="35"/>
    </row>
    <row r="15" spans="1:21" ht="60" customHeight="1">
      <c r="A15" s="33"/>
      <c r="B15" s="20">
        <v>4</v>
      </c>
      <c r="C15" s="499" t="s">
        <v>484</v>
      </c>
      <c r="D15" s="114" t="s">
        <v>167</v>
      </c>
      <c r="E15" s="153">
        <v>15</v>
      </c>
      <c r="F15" s="182">
        <v>191.3</v>
      </c>
      <c r="G15" s="181">
        <f t="shared" si="0"/>
        <v>2869.5</v>
      </c>
      <c r="H15" s="24"/>
      <c r="I15" s="24"/>
      <c r="J15" s="24"/>
      <c r="K15" s="25"/>
      <c r="L15" s="25">
        <f t="shared" si="1"/>
        <v>2869.5</v>
      </c>
      <c r="M15" s="26"/>
      <c r="N15" s="27"/>
      <c r="O15" s="25"/>
      <c r="P15" s="28"/>
      <c r="Q15" s="24"/>
      <c r="R15" s="545">
        <f t="shared" si="2"/>
        <v>2869.5</v>
      </c>
      <c r="S15" s="29"/>
      <c r="U15" s="35"/>
    </row>
    <row r="16" spans="1:21" ht="60" customHeight="1">
      <c r="A16" s="33"/>
      <c r="B16" s="20">
        <v>5</v>
      </c>
      <c r="C16" s="522" t="s">
        <v>485</v>
      </c>
      <c r="D16" s="114" t="s">
        <v>167</v>
      </c>
      <c r="E16" s="153">
        <v>15</v>
      </c>
      <c r="F16" s="182">
        <v>164.6</v>
      </c>
      <c r="G16" s="181">
        <f t="shared" si="0"/>
        <v>2469</v>
      </c>
      <c r="H16" s="24"/>
      <c r="I16" s="24"/>
      <c r="J16" s="24"/>
      <c r="K16" s="25"/>
      <c r="L16" s="25">
        <f t="shared" si="1"/>
        <v>2469</v>
      </c>
      <c r="M16" s="26"/>
      <c r="N16" s="27"/>
      <c r="O16" s="25"/>
      <c r="P16" s="28"/>
      <c r="Q16" s="24"/>
      <c r="R16" s="545">
        <f t="shared" si="2"/>
        <v>2469</v>
      </c>
      <c r="S16" s="29"/>
      <c r="U16" s="35"/>
    </row>
    <row r="17" spans="1:21" ht="60" customHeight="1">
      <c r="A17" s="33"/>
      <c r="B17" s="20">
        <v>6</v>
      </c>
      <c r="C17" s="522" t="s">
        <v>486</v>
      </c>
      <c r="D17" s="114" t="s">
        <v>167</v>
      </c>
      <c r="E17" s="153">
        <v>15</v>
      </c>
      <c r="F17" s="182">
        <v>164.6</v>
      </c>
      <c r="G17" s="181">
        <f t="shared" si="0"/>
        <v>2469</v>
      </c>
      <c r="H17" s="24"/>
      <c r="I17" s="24"/>
      <c r="J17" s="24"/>
      <c r="K17" s="25"/>
      <c r="L17" s="25">
        <f t="shared" si="1"/>
        <v>2469</v>
      </c>
      <c r="M17" s="26"/>
      <c r="N17" s="27"/>
      <c r="O17" s="25"/>
      <c r="P17" s="28"/>
      <c r="Q17" s="24"/>
      <c r="R17" s="545">
        <f t="shared" si="2"/>
        <v>2469</v>
      </c>
      <c r="S17" s="29"/>
      <c r="U17" s="35"/>
    </row>
    <row r="18" spans="1:21" ht="12.75">
      <c r="A18" s="33"/>
      <c r="B18" s="33"/>
      <c r="C18" s="33"/>
      <c r="D18" s="33"/>
      <c r="E18" s="12"/>
      <c r="F18" s="13"/>
      <c r="G18" s="25">
        <f>SUM(G12:G17)</f>
        <v>15681</v>
      </c>
      <c r="H18" s="24">
        <f>SUM(H12:H17)</f>
        <v>0</v>
      </c>
      <c r="I18" s="24"/>
      <c r="J18" s="24"/>
      <c r="K18" s="25"/>
      <c r="L18" s="25">
        <f>SUM(L12:L17)</f>
        <v>15681</v>
      </c>
      <c r="M18" s="26"/>
      <c r="N18" s="27"/>
      <c r="O18" s="25"/>
      <c r="P18" s="28">
        <f>SUM(P12:P17)</f>
        <v>0</v>
      </c>
      <c r="Q18" s="24">
        <f>SUM(Q12:Q17)</f>
        <v>0</v>
      </c>
      <c r="R18" s="25"/>
      <c r="S18" s="17"/>
      <c r="U18" s="8"/>
    </row>
    <row r="19" spans="1:19" ht="12.75">
      <c r="A19" s="33"/>
      <c r="B19" s="33"/>
      <c r="D19" s="8"/>
      <c r="E19" s="12"/>
      <c r="F19" s="13"/>
      <c r="G19" s="15"/>
      <c r="H19" s="14"/>
      <c r="I19" s="14"/>
      <c r="J19" s="14"/>
      <c r="K19" s="15"/>
      <c r="L19" s="15"/>
      <c r="M19" s="120"/>
      <c r="N19" s="16"/>
      <c r="O19" s="15"/>
      <c r="P19" s="38"/>
      <c r="Q19" s="14"/>
      <c r="R19" s="15"/>
      <c r="S19" s="17"/>
    </row>
    <row r="20" spans="1:19" ht="12.75">
      <c r="A20" s="33"/>
      <c r="B20" s="33"/>
      <c r="C20" s="30"/>
      <c r="D20" s="8"/>
      <c r="E20" s="12"/>
      <c r="F20" s="13"/>
      <c r="G20" s="15"/>
      <c r="H20" s="14"/>
      <c r="I20" s="14"/>
      <c r="J20" s="14"/>
      <c r="K20" s="15"/>
      <c r="L20" s="15"/>
      <c r="M20" s="120"/>
      <c r="N20" s="16"/>
      <c r="O20" s="15"/>
      <c r="P20" s="38"/>
      <c r="Q20" s="139" t="s">
        <v>2</v>
      </c>
      <c r="R20" s="25">
        <f>SUM(R13:R19)</f>
        <v>13146</v>
      </c>
      <c r="S20" s="17"/>
    </row>
    <row r="21" spans="1:19" ht="12.75">
      <c r="A21" s="33"/>
      <c r="B21" s="33"/>
      <c r="C21" s="30"/>
      <c r="D21" s="8"/>
      <c r="E21" s="12"/>
      <c r="F21" s="13"/>
      <c r="G21" s="15"/>
      <c r="H21" s="14"/>
      <c r="I21" s="14"/>
      <c r="J21" s="14"/>
      <c r="K21" s="15"/>
      <c r="L21" s="15"/>
      <c r="M21" s="120"/>
      <c r="N21" s="16"/>
      <c r="O21" s="15"/>
      <c r="P21" s="38"/>
      <c r="Q21" s="139"/>
      <c r="R21" s="15"/>
      <c r="S21" s="17"/>
    </row>
    <row r="22" spans="1:19" ht="12.75">
      <c r="A22" s="33"/>
      <c r="B22" s="33"/>
      <c r="C22" s="30"/>
      <c r="D22" s="8"/>
      <c r="E22" s="12"/>
      <c r="F22" s="13"/>
      <c r="G22" s="15"/>
      <c r="H22" s="14"/>
      <c r="I22" s="14"/>
      <c r="J22" s="14"/>
      <c r="K22" s="15"/>
      <c r="L22" s="15"/>
      <c r="M22" s="120"/>
      <c r="N22" s="16"/>
      <c r="O22" s="15"/>
      <c r="P22" s="38"/>
      <c r="Q22" s="139"/>
      <c r="R22" s="15"/>
      <c r="S22" s="17"/>
    </row>
    <row r="23" spans="1:19" ht="12.75">
      <c r="A23" s="33"/>
      <c r="B23" s="33"/>
      <c r="C23" s="30"/>
      <c r="D23" s="8"/>
      <c r="E23" s="12"/>
      <c r="F23" s="13"/>
      <c r="G23" s="15"/>
      <c r="H23" s="14"/>
      <c r="I23" s="14"/>
      <c r="J23" s="14"/>
      <c r="K23" s="15"/>
      <c r="L23" s="15"/>
      <c r="M23" s="120"/>
      <c r="N23" s="16"/>
      <c r="O23" s="15"/>
      <c r="P23" s="38"/>
      <c r="Q23" s="139"/>
      <c r="R23" s="15"/>
      <c r="S23" s="17"/>
    </row>
    <row r="24" spans="1:19" ht="12.75">
      <c r="A24" s="33"/>
      <c r="B24" s="33"/>
      <c r="C24" s="30"/>
      <c r="D24" s="8"/>
      <c r="E24" s="12"/>
      <c r="F24" s="13"/>
      <c r="G24" s="15"/>
      <c r="H24" s="14"/>
      <c r="I24" s="14"/>
      <c r="J24" s="14"/>
      <c r="K24" s="15"/>
      <c r="L24" s="15"/>
      <c r="M24" s="120"/>
      <c r="N24" s="16"/>
      <c r="O24" s="15"/>
      <c r="P24" s="38"/>
      <c r="Q24" s="139"/>
      <c r="R24" s="15"/>
      <c r="S24" s="17"/>
    </row>
    <row r="25" spans="1:19" ht="12.75">
      <c r="A25" s="33"/>
      <c r="B25" s="33"/>
      <c r="C25" s="30"/>
      <c r="D25" s="8"/>
      <c r="E25" s="12"/>
      <c r="F25" s="13"/>
      <c r="G25" s="15"/>
      <c r="H25" s="14"/>
      <c r="I25" s="14"/>
      <c r="J25" s="14"/>
      <c r="K25" s="15"/>
      <c r="L25" s="15"/>
      <c r="M25" s="120"/>
      <c r="N25" s="16"/>
      <c r="O25" s="15"/>
      <c r="P25" s="38"/>
      <c r="Q25" s="139"/>
      <c r="R25" s="15"/>
      <c r="S25" s="17"/>
    </row>
    <row r="26" spans="1:18" ht="12.75">
      <c r="A26" s="33"/>
      <c r="B26" s="33"/>
      <c r="C26" s="589" t="s">
        <v>14</v>
      </c>
      <c r="D26" s="589"/>
      <c r="L26" s="583" t="s">
        <v>15</v>
      </c>
      <c r="M26" s="583"/>
      <c r="N26" s="583"/>
      <c r="O26" s="583"/>
      <c r="P26" s="583"/>
      <c r="Q26" s="583"/>
      <c r="R26" s="583"/>
    </row>
    <row r="27" spans="1:19" ht="12.75">
      <c r="A27" s="33"/>
      <c r="B27" s="33"/>
      <c r="C27" s="30"/>
      <c r="D27" s="30"/>
      <c r="Q27" s="131"/>
      <c r="R27" s="131"/>
      <c r="S27" s="131"/>
    </row>
    <row r="28" spans="1:19" ht="12.75">
      <c r="A28" s="33"/>
      <c r="B28" s="33"/>
      <c r="C28" s="30"/>
      <c r="D28" s="30"/>
      <c r="Q28" s="131"/>
      <c r="R28" s="131"/>
      <c r="S28" s="131"/>
    </row>
    <row r="29" spans="1:19" ht="12.75">
      <c r="A29" s="33"/>
      <c r="B29" s="33"/>
      <c r="C29" s="30"/>
      <c r="D29" s="30"/>
      <c r="Q29" s="131"/>
      <c r="R29" s="131"/>
      <c r="S29" s="131"/>
    </row>
    <row r="30" spans="1:19" ht="12.75">
      <c r="A30" s="33"/>
      <c r="B30" s="33"/>
      <c r="C30" s="30"/>
      <c r="D30" s="30"/>
      <c r="Q30" s="131"/>
      <c r="R30" s="131"/>
      <c r="S30" s="131"/>
    </row>
    <row r="31" spans="1:19" ht="12.75">
      <c r="A31" s="33"/>
      <c r="B31" s="33"/>
      <c r="C31" s="30"/>
      <c r="D31" s="30"/>
      <c r="Q31" s="131"/>
      <c r="R31" s="131"/>
      <c r="S31" s="131"/>
    </row>
    <row r="32" spans="1:19" ht="12.75">
      <c r="A32" s="33"/>
      <c r="B32" s="33"/>
      <c r="J32" s="30" t="s">
        <v>16</v>
      </c>
      <c r="K32" s="30"/>
      <c r="L32" s="30"/>
      <c r="P32" s="8"/>
      <c r="Q32" s="8"/>
      <c r="R32" s="8"/>
      <c r="S32" s="8"/>
    </row>
    <row r="33" spans="1:19" ht="12.75">
      <c r="A33" s="33"/>
      <c r="B33" s="33"/>
      <c r="G33" s="32"/>
      <c r="O33" s="8"/>
      <c r="P33" s="8"/>
      <c r="Q33" s="8"/>
      <c r="R33" s="8"/>
      <c r="S33" s="8"/>
    </row>
    <row r="34" spans="1:19" ht="13.5" thickBot="1">
      <c r="A34" s="33"/>
      <c r="B34" s="33"/>
      <c r="C34" s="602"/>
      <c r="D34" s="602"/>
      <c r="L34" s="625"/>
      <c r="M34" s="625"/>
      <c r="N34" s="625"/>
      <c r="O34" s="625"/>
      <c r="P34" s="625"/>
      <c r="Q34" s="625"/>
      <c r="R34" s="625"/>
      <c r="S34" s="266"/>
    </row>
    <row r="35" spans="1:18" ht="15.75">
      <c r="A35" s="33"/>
      <c r="B35" s="33"/>
      <c r="C35" s="630" t="s">
        <v>282</v>
      </c>
      <c r="D35" s="630"/>
      <c r="E35" s="192"/>
      <c r="F35" s="192"/>
      <c r="L35" s="610" t="s">
        <v>283</v>
      </c>
      <c r="M35" s="610"/>
      <c r="N35" s="610"/>
      <c r="O35" s="610"/>
      <c r="P35" s="610"/>
      <c r="Q35" s="610"/>
      <c r="R35" s="610"/>
    </row>
    <row r="36" spans="5:19" ht="12.75">
      <c r="E36" s="12"/>
      <c r="F36" s="13"/>
      <c r="G36" s="15"/>
      <c r="H36" s="14"/>
      <c r="I36" s="14"/>
      <c r="J36" s="14"/>
      <c r="K36" s="15"/>
      <c r="L36" s="15"/>
      <c r="M36" s="120"/>
      <c r="N36" s="16"/>
      <c r="O36" s="15"/>
      <c r="P36" s="38"/>
      <c r="Q36" s="14"/>
      <c r="R36" s="15"/>
      <c r="S36" s="17"/>
    </row>
    <row r="42" spans="1:19" ht="12.75">
      <c r="A42" s="33"/>
      <c r="B42" s="1"/>
      <c r="D42" s="7"/>
      <c r="E42" s="12"/>
      <c r="F42" s="13"/>
      <c r="G42" s="15"/>
      <c r="H42" s="14"/>
      <c r="I42" s="14"/>
      <c r="J42" s="14"/>
      <c r="K42" s="15"/>
      <c r="L42" s="15"/>
      <c r="M42" s="3"/>
      <c r="N42" s="16"/>
      <c r="O42" s="15"/>
      <c r="P42" s="17"/>
      <c r="Q42" s="17"/>
      <c r="R42" s="15"/>
      <c r="S42" s="17"/>
    </row>
    <row r="43" spans="1:18" ht="20.25">
      <c r="A43" s="33"/>
      <c r="B43" s="1"/>
      <c r="D43" s="9"/>
      <c r="E43" s="574" t="s">
        <v>281</v>
      </c>
      <c r="F43" s="574"/>
      <c r="G43" s="574"/>
      <c r="H43" s="574"/>
      <c r="I43" s="574"/>
      <c r="J43" s="574"/>
      <c r="K43" s="574"/>
      <c r="L43" s="574"/>
      <c r="M43" s="574"/>
      <c r="N43" s="574"/>
      <c r="O43" s="574"/>
      <c r="P43" s="574"/>
      <c r="Q43" s="574"/>
      <c r="R43" s="574"/>
    </row>
    <row r="44" spans="1:18" ht="20.25">
      <c r="A44" s="33"/>
      <c r="B44" s="1"/>
      <c r="D44" s="9"/>
      <c r="E44" s="574"/>
      <c r="F44" s="574"/>
      <c r="G44" s="574"/>
      <c r="H44" s="574"/>
      <c r="I44" s="574"/>
      <c r="J44" s="574"/>
      <c r="K44" s="574"/>
      <c r="L44" s="574"/>
      <c r="M44" s="574"/>
      <c r="N44" s="574"/>
      <c r="O44" s="574"/>
      <c r="P44" s="574"/>
      <c r="Q44" s="574"/>
      <c r="R44" s="574"/>
    </row>
    <row r="45" spans="1:19" ht="12.75" customHeight="1">
      <c r="A45" s="33"/>
      <c r="B45" s="1"/>
      <c r="D45" s="7"/>
      <c r="E45" s="553" t="s">
        <v>524</v>
      </c>
      <c r="F45" s="553"/>
      <c r="G45" s="553"/>
      <c r="H45" s="553"/>
      <c r="I45" s="553"/>
      <c r="J45" s="553"/>
      <c r="K45" s="553"/>
      <c r="L45" s="553"/>
      <c r="M45" s="553"/>
      <c r="N45" s="553"/>
      <c r="O45" s="553"/>
      <c r="P45" s="553"/>
      <c r="Q45" s="553"/>
      <c r="R45" s="553"/>
      <c r="S45" s="178"/>
    </row>
    <row r="46" spans="1:19" ht="12.75">
      <c r="A46" s="33"/>
      <c r="B46" s="1"/>
      <c r="C46" s="10"/>
      <c r="D46" s="10"/>
      <c r="E46" s="1"/>
      <c r="F46" s="575" t="s">
        <v>183</v>
      </c>
      <c r="G46" s="575"/>
      <c r="H46" s="575"/>
      <c r="I46" s="575"/>
      <c r="J46" s="575"/>
      <c r="K46" s="575"/>
      <c r="L46" s="575"/>
      <c r="M46" s="575"/>
      <c r="N46" s="575"/>
      <c r="O46" s="575"/>
      <c r="P46" s="575"/>
      <c r="Q46" s="575"/>
      <c r="R46" s="89"/>
      <c r="S46" s="86"/>
    </row>
    <row r="47" spans="1:19" ht="12.75">
      <c r="A47" s="33"/>
      <c r="B47" s="1"/>
      <c r="C47" s="10"/>
      <c r="D47" s="10"/>
      <c r="E47" s="1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89"/>
      <c r="S47" s="86"/>
    </row>
    <row r="48" spans="1:18" ht="15">
      <c r="A48" s="33"/>
      <c r="Q48" s="91" t="s">
        <v>215</v>
      </c>
      <c r="R48" s="196">
        <v>122</v>
      </c>
    </row>
    <row r="49" spans="1:18" ht="15">
      <c r="A49" s="33"/>
      <c r="Q49" s="91"/>
      <c r="R49" s="196"/>
    </row>
    <row r="50" spans="1:19" ht="15.75">
      <c r="A50" s="33"/>
      <c r="B50" s="592"/>
      <c r="C50" s="639" t="s">
        <v>268</v>
      </c>
      <c r="D50" s="581" t="s">
        <v>8</v>
      </c>
      <c r="E50" s="617" t="s">
        <v>9</v>
      </c>
      <c r="F50" s="644" t="s">
        <v>0</v>
      </c>
      <c r="G50" s="605" t="s">
        <v>1</v>
      </c>
      <c r="H50" s="606"/>
      <c r="I50" s="606"/>
      <c r="J50" s="606"/>
      <c r="K50" s="606"/>
      <c r="L50" s="607"/>
      <c r="M50" s="476"/>
      <c r="N50" s="477"/>
      <c r="O50" s="605" t="s">
        <v>12</v>
      </c>
      <c r="P50" s="606"/>
      <c r="Q50" s="606"/>
      <c r="R50" s="584" t="s">
        <v>2</v>
      </c>
      <c r="S50" s="584" t="s">
        <v>3</v>
      </c>
    </row>
    <row r="51" spans="1:19" ht="12.75">
      <c r="A51" s="33"/>
      <c r="B51" s="638"/>
      <c r="C51" s="640"/>
      <c r="D51" s="642"/>
      <c r="E51" s="643"/>
      <c r="F51" s="645"/>
      <c r="G51" s="632" t="s">
        <v>4</v>
      </c>
      <c r="H51" s="634" t="s">
        <v>13</v>
      </c>
      <c r="I51" s="464" t="s">
        <v>25</v>
      </c>
      <c r="J51" s="464" t="s">
        <v>26</v>
      </c>
      <c r="K51" s="636" t="s">
        <v>27</v>
      </c>
      <c r="L51" s="636" t="s">
        <v>5</v>
      </c>
      <c r="M51" s="466" t="s">
        <v>28</v>
      </c>
      <c r="N51" s="467"/>
      <c r="O51" s="632" t="s">
        <v>10</v>
      </c>
      <c r="P51" s="632" t="s">
        <v>463</v>
      </c>
      <c r="Q51" s="632" t="s">
        <v>177</v>
      </c>
      <c r="R51" s="631"/>
      <c r="S51" s="631"/>
    </row>
    <row r="52" spans="1:19" ht="12.75">
      <c r="A52" s="33"/>
      <c r="B52" s="593"/>
      <c r="C52" s="641"/>
      <c r="D52" s="582"/>
      <c r="E52" s="618"/>
      <c r="F52" s="646"/>
      <c r="G52" s="633"/>
      <c r="H52" s="635"/>
      <c r="I52" s="492"/>
      <c r="J52" s="492"/>
      <c r="K52" s="637"/>
      <c r="L52" s="637"/>
      <c r="M52" s="493"/>
      <c r="N52" s="494"/>
      <c r="O52" s="633"/>
      <c r="P52" s="633"/>
      <c r="Q52" s="633"/>
      <c r="R52" s="585"/>
      <c r="S52" s="585"/>
    </row>
    <row r="53" spans="1:19" ht="60" customHeight="1">
      <c r="A53" s="33"/>
      <c r="B53" s="20">
        <v>7</v>
      </c>
      <c r="C53" s="522" t="s">
        <v>504</v>
      </c>
      <c r="D53" s="114" t="s">
        <v>167</v>
      </c>
      <c r="E53" s="548">
        <v>15</v>
      </c>
      <c r="F53" s="550">
        <v>164.6</v>
      </c>
      <c r="G53" s="181">
        <f aca="true" t="shared" si="3" ref="G53:G58">E53*F53</f>
        <v>2469</v>
      </c>
      <c r="H53" s="24"/>
      <c r="I53" s="24"/>
      <c r="J53" s="24"/>
      <c r="K53" s="25"/>
      <c r="L53" s="25">
        <f aca="true" t="shared" si="4" ref="L53:L58">SUM(G53+I53+K53+J53+H53)</f>
        <v>2469</v>
      </c>
      <c r="M53" s="26"/>
      <c r="N53" s="27"/>
      <c r="O53" s="25"/>
      <c r="P53" s="28"/>
      <c r="Q53" s="24"/>
      <c r="R53" s="545">
        <f aca="true" t="shared" si="5" ref="R53:R58">L53-P53-Q53-O53</f>
        <v>2469</v>
      </c>
      <c r="S53" s="549"/>
    </row>
    <row r="54" spans="1:19" ht="60" customHeight="1">
      <c r="A54" s="33"/>
      <c r="B54" s="20">
        <v>8</v>
      </c>
      <c r="C54" s="522" t="s">
        <v>343</v>
      </c>
      <c r="D54" s="114" t="s">
        <v>384</v>
      </c>
      <c r="E54" s="153">
        <v>15</v>
      </c>
      <c r="F54" s="182">
        <v>36.49</v>
      </c>
      <c r="G54" s="181">
        <f t="shared" si="3"/>
        <v>547.35</v>
      </c>
      <c r="H54" s="24"/>
      <c r="I54" s="24"/>
      <c r="J54" s="24"/>
      <c r="K54" s="25"/>
      <c r="L54" s="25">
        <f t="shared" si="4"/>
        <v>547.35</v>
      </c>
      <c r="M54" s="26"/>
      <c r="N54" s="27"/>
      <c r="O54" s="25"/>
      <c r="P54" s="28"/>
      <c r="Q54" s="24"/>
      <c r="R54" s="545">
        <f t="shared" si="5"/>
        <v>547.35</v>
      </c>
      <c r="S54" s="29"/>
    </row>
    <row r="55" spans="1:19" ht="60" customHeight="1">
      <c r="A55" s="33"/>
      <c r="B55" s="20">
        <v>9</v>
      </c>
      <c r="C55" s="522" t="s">
        <v>505</v>
      </c>
      <c r="D55" s="114" t="s">
        <v>167</v>
      </c>
      <c r="E55" s="153">
        <v>15</v>
      </c>
      <c r="F55" s="182">
        <v>164.6</v>
      </c>
      <c r="G55" s="181">
        <f t="shared" si="3"/>
        <v>2469</v>
      </c>
      <c r="H55" s="24"/>
      <c r="I55" s="24"/>
      <c r="J55" s="24"/>
      <c r="K55" s="25"/>
      <c r="L55" s="25">
        <f t="shared" si="4"/>
        <v>2469</v>
      </c>
      <c r="M55" s="26"/>
      <c r="N55" s="27"/>
      <c r="O55" s="25"/>
      <c r="P55" s="28"/>
      <c r="Q55" s="24"/>
      <c r="R55" s="545">
        <f t="shared" si="5"/>
        <v>2469</v>
      </c>
      <c r="S55" s="29"/>
    </row>
    <row r="56" spans="1:19" ht="60" customHeight="1">
      <c r="A56" s="33"/>
      <c r="B56" s="20">
        <v>10</v>
      </c>
      <c r="C56" s="522" t="s">
        <v>508</v>
      </c>
      <c r="D56" s="114" t="s">
        <v>509</v>
      </c>
      <c r="E56" s="153">
        <v>15</v>
      </c>
      <c r="F56" s="182">
        <v>30</v>
      </c>
      <c r="G56" s="181">
        <f t="shared" si="3"/>
        <v>450</v>
      </c>
      <c r="H56" s="24"/>
      <c r="I56" s="24"/>
      <c r="J56" s="24"/>
      <c r="K56" s="25"/>
      <c r="L56" s="25">
        <f t="shared" si="4"/>
        <v>450</v>
      </c>
      <c r="M56" s="26"/>
      <c r="N56" s="27"/>
      <c r="O56" s="25"/>
      <c r="P56" s="28"/>
      <c r="Q56" s="24"/>
      <c r="R56" s="545">
        <f t="shared" si="5"/>
        <v>450</v>
      </c>
      <c r="S56" s="29"/>
    </row>
    <row r="57" spans="1:19" ht="60" customHeight="1">
      <c r="A57" s="33"/>
      <c r="B57" s="20">
        <v>11</v>
      </c>
      <c r="C57" s="522" t="s">
        <v>514</v>
      </c>
      <c r="D57" s="114" t="s">
        <v>167</v>
      </c>
      <c r="E57" s="153">
        <v>15</v>
      </c>
      <c r="F57" s="182">
        <v>165</v>
      </c>
      <c r="G57" s="181">
        <f t="shared" si="3"/>
        <v>2475</v>
      </c>
      <c r="H57" s="24"/>
      <c r="I57" s="24"/>
      <c r="J57" s="24"/>
      <c r="K57" s="25"/>
      <c r="L57" s="25">
        <f t="shared" si="4"/>
        <v>2475</v>
      </c>
      <c r="M57" s="26"/>
      <c r="N57" s="27"/>
      <c r="O57" s="25"/>
      <c r="P57" s="28"/>
      <c r="Q57" s="24"/>
      <c r="R57" s="545">
        <f t="shared" si="5"/>
        <v>2475</v>
      </c>
      <c r="S57" s="29"/>
    </row>
    <row r="58" spans="1:19" ht="60" customHeight="1">
      <c r="A58" s="33"/>
      <c r="B58" s="20">
        <v>12</v>
      </c>
      <c r="C58" s="522" t="s">
        <v>515</v>
      </c>
      <c r="D58" s="114" t="s">
        <v>170</v>
      </c>
      <c r="E58" s="153">
        <v>15</v>
      </c>
      <c r="F58" s="182">
        <v>193.5</v>
      </c>
      <c r="G58" s="181">
        <f t="shared" si="3"/>
        <v>2902.5</v>
      </c>
      <c r="H58" s="24"/>
      <c r="I58" s="24"/>
      <c r="J58" s="24"/>
      <c r="K58" s="25"/>
      <c r="L58" s="25">
        <f t="shared" si="4"/>
        <v>2902.5</v>
      </c>
      <c r="M58" s="26"/>
      <c r="N58" s="27"/>
      <c r="O58" s="25"/>
      <c r="P58" s="28"/>
      <c r="Q58" s="24"/>
      <c r="R58" s="545">
        <f t="shared" si="5"/>
        <v>2902.5</v>
      </c>
      <c r="S58" s="29"/>
    </row>
    <row r="59" spans="1:19" ht="12.75">
      <c r="A59" s="33"/>
      <c r="B59" s="20"/>
      <c r="C59" s="48"/>
      <c r="D59" s="114"/>
      <c r="E59" s="153"/>
      <c r="F59" s="182"/>
      <c r="G59" s="154"/>
      <c r="H59" s="28"/>
      <c r="I59" s="28"/>
      <c r="J59" s="28"/>
      <c r="K59" s="154"/>
      <c r="L59" s="154"/>
      <c r="M59" s="81"/>
      <c r="N59" s="155"/>
      <c r="O59" s="154"/>
      <c r="P59" s="154"/>
      <c r="Q59" s="28"/>
      <c r="R59" s="154"/>
      <c r="S59" s="2"/>
    </row>
    <row r="60" spans="1:19" ht="12.75">
      <c r="A60" s="33"/>
      <c r="B60" s="33"/>
      <c r="C60" s="33"/>
      <c r="D60" s="33"/>
      <c r="E60" s="12"/>
      <c r="F60" s="13"/>
      <c r="G60" s="25">
        <f>SUM(G54:G59)</f>
        <v>8843.85</v>
      </c>
      <c r="H60" s="24"/>
      <c r="I60" s="24"/>
      <c r="J60" s="24">
        <f>SUM(J54:J59)</f>
        <v>0</v>
      </c>
      <c r="K60" s="25">
        <f>SUM(K54:K59)</f>
        <v>0</v>
      </c>
      <c r="L60" s="25">
        <f>SUM(L54:L59)</f>
        <v>8843.85</v>
      </c>
      <c r="M60" s="26">
        <f>SUM(M54:M59)</f>
        <v>0</v>
      </c>
      <c r="N60" s="27"/>
      <c r="O60" s="25">
        <f>SUM(O54:O59)</f>
        <v>0</v>
      </c>
      <c r="P60" s="28"/>
      <c r="Q60" s="24"/>
      <c r="R60" s="25"/>
      <c r="S60" s="17"/>
    </row>
    <row r="61" spans="1:19" ht="12.75">
      <c r="A61" s="33"/>
      <c r="B61" s="33"/>
      <c r="C61" s="33"/>
      <c r="D61" s="33"/>
      <c r="E61" s="12"/>
      <c r="F61" s="13"/>
      <c r="G61" s="15"/>
      <c r="H61" s="14"/>
      <c r="I61" s="14"/>
      <c r="J61" s="14"/>
      <c r="K61" s="15"/>
      <c r="L61" s="15"/>
      <c r="M61" s="120"/>
      <c r="N61" s="16"/>
      <c r="O61" s="15"/>
      <c r="P61" s="38"/>
      <c r="Q61" s="14"/>
      <c r="R61" s="15"/>
      <c r="S61" s="17"/>
    </row>
    <row r="62" spans="1:19" ht="12.75">
      <c r="A62" s="33"/>
      <c r="B62" s="33"/>
      <c r="D62" s="8"/>
      <c r="E62" s="12"/>
      <c r="F62" s="13"/>
      <c r="G62" s="15"/>
      <c r="H62" s="14"/>
      <c r="I62" s="14"/>
      <c r="J62" s="14"/>
      <c r="K62" s="15"/>
      <c r="L62" s="15"/>
      <c r="M62" s="120"/>
      <c r="N62" s="16"/>
      <c r="O62" s="15"/>
      <c r="P62" s="38"/>
      <c r="Q62" s="14"/>
      <c r="R62" s="15"/>
      <c r="S62" s="17"/>
    </row>
    <row r="63" spans="1:19" ht="12.75">
      <c r="A63" s="33"/>
      <c r="B63" s="33"/>
      <c r="C63" s="30"/>
      <c r="D63" s="8"/>
      <c r="E63" s="12"/>
      <c r="F63" s="13"/>
      <c r="G63" s="15"/>
      <c r="H63" s="14"/>
      <c r="I63" s="14"/>
      <c r="J63" s="14"/>
      <c r="K63" s="15"/>
      <c r="L63" s="15"/>
      <c r="M63" s="120"/>
      <c r="N63" s="16"/>
      <c r="O63" s="15"/>
      <c r="P63" s="38"/>
      <c r="Q63" s="139" t="s">
        <v>2</v>
      </c>
      <c r="R63" s="25">
        <f>SUM(R53:R62)</f>
        <v>11312.85</v>
      </c>
      <c r="S63" s="17"/>
    </row>
    <row r="64" spans="1:19" ht="12.75">
      <c r="A64" s="33"/>
      <c r="B64" s="33"/>
      <c r="C64" s="30"/>
      <c r="D64" s="8"/>
      <c r="E64" s="12"/>
      <c r="F64" s="13"/>
      <c r="G64" s="15"/>
      <c r="H64" s="14"/>
      <c r="I64" s="14"/>
      <c r="J64" s="14"/>
      <c r="K64" s="15"/>
      <c r="L64" s="15"/>
      <c r="M64" s="120"/>
      <c r="N64" s="16"/>
      <c r="O64" s="15"/>
      <c r="P64" s="38"/>
      <c r="Q64" s="139"/>
      <c r="R64" s="15"/>
      <c r="S64" s="17"/>
    </row>
    <row r="65" spans="1:19" ht="12.75">
      <c r="A65" s="33"/>
      <c r="B65" s="33"/>
      <c r="C65" s="30"/>
      <c r="D65" s="8"/>
      <c r="E65" s="12"/>
      <c r="F65" s="13"/>
      <c r="G65" s="15"/>
      <c r="H65" s="14"/>
      <c r="I65" s="14"/>
      <c r="J65" s="14"/>
      <c r="K65" s="15"/>
      <c r="L65" s="15"/>
      <c r="M65" s="120"/>
      <c r="N65" s="16"/>
      <c r="O65" s="15"/>
      <c r="P65" s="38"/>
      <c r="Q65" s="139"/>
      <c r="R65" s="15"/>
      <c r="S65" s="17"/>
    </row>
    <row r="66" spans="1:19" ht="12.75">
      <c r="A66" s="33"/>
      <c r="B66" s="33"/>
      <c r="C66" s="30"/>
      <c r="D66" s="8"/>
      <c r="E66" s="12"/>
      <c r="F66" s="13"/>
      <c r="G66" s="15"/>
      <c r="H66" s="14"/>
      <c r="I66" s="14"/>
      <c r="J66" s="14"/>
      <c r="K66" s="15"/>
      <c r="L66" s="15"/>
      <c r="M66" s="120"/>
      <c r="N66" s="16"/>
      <c r="O66" s="15"/>
      <c r="P66" s="38"/>
      <c r="Q66" s="139"/>
      <c r="R66" s="15"/>
      <c r="S66" s="17"/>
    </row>
    <row r="67" spans="1:19" ht="12.75">
      <c r="A67" s="33"/>
      <c r="B67" s="33"/>
      <c r="C67" s="30"/>
      <c r="D67" s="8"/>
      <c r="E67" s="12"/>
      <c r="F67" s="13"/>
      <c r="G67" s="15"/>
      <c r="H67" s="14"/>
      <c r="I67" s="14"/>
      <c r="J67" s="14"/>
      <c r="K67" s="15"/>
      <c r="L67" s="15"/>
      <c r="M67" s="120"/>
      <c r="N67" s="16"/>
      <c r="O67" s="15"/>
      <c r="P67" s="38"/>
      <c r="Q67" s="139"/>
      <c r="R67" s="15"/>
      <c r="S67" s="17"/>
    </row>
    <row r="68" spans="1:19" ht="12.75">
      <c r="A68" s="33"/>
      <c r="B68" s="33"/>
      <c r="C68" s="30"/>
      <c r="D68" s="8"/>
      <c r="E68" s="12"/>
      <c r="F68" s="13"/>
      <c r="G68" s="15"/>
      <c r="H68" s="14"/>
      <c r="I68" s="14"/>
      <c r="J68" s="14"/>
      <c r="K68" s="15"/>
      <c r="L68" s="15"/>
      <c r="M68" s="120"/>
      <c r="N68" s="16"/>
      <c r="O68" s="15"/>
      <c r="P68" s="38"/>
      <c r="Q68" s="139"/>
      <c r="R68" s="15"/>
      <c r="S68" s="17"/>
    </row>
    <row r="69" spans="1:19" ht="12.75">
      <c r="A69" s="33"/>
      <c r="B69" s="33"/>
      <c r="C69" s="30"/>
      <c r="D69" s="8"/>
      <c r="E69" s="12"/>
      <c r="F69" s="13"/>
      <c r="G69" s="15"/>
      <c r="H69" s="14"/>
      <c r="I69" s="14"/>
      <c r="J69" s="14"/>
      <c r="K69" s="15"/>
      <c r="L69" s="15"/>
      <c r="M69" s="120"/>
      <c r="N69" s="16"/>
      <c r="O69" s="15"/>
      <c r="P69" s="38"/>
      <c r="Q69" s="139"/>
      <c r="R69" s="15"/>
      <c r="S69" s="17"/>
    </row>
    <row r="70" spans="1:19" ht="12.75">
      <c r="A70" s="33"/>
      <c r="B70" s="33"/>
      <c r="C70" s="30"/>
      <c r="D70" s="8"/>
      <c r="E70" s="12"/>
      <c r="F70" s="13"/>
      <c r="G70" s="15"/>
      <c r="H70" s="14"/>
      <c r="I70" s="14"/>
      <c r="J70" s="14"/>
      <c r="K70" s="15"/>
      <c r="L70" s="15"/>
      <c r="M70" s="120"/>
      <c r="N70" s="16"/>
      <c r="O70" s="15"/>
      <c r="P70" s="38"/>
      <c r="Q70" s="139"/>
      <c r="R70" s="15"/>
      <c r="S70" s="17"/>
    </row>
    <row r="71" spans="1:18" ht="12.75">
      <c r="A71" s="33"/>
      <c r="B71" s="33"/>
      <c r="C71" s="589" t="s">
        <v>14</v>
      </c>
      <c r="D71" s="589"/>
      <c r="L71" s="583" t="s">
        <v>15</v>
      </c>
      <c r="M71" s="583"/>
      <c r="N71" s="583"/>
      <c r="O71" s="583"/>
      <c r="P71" s="583"/>
      <c r="Q71" s="583"/>
      <c r="R71" s="583"/>
    </row>
    <row r="72" spans="1:19" ht="12.75">
      <c r="A72" s="33"/>
      <c r="B72" s="33"/>
      <c r="C72" s="30"/>
      <c r="D72" s="30"/>
      <c r="Q72" s="131"/>
      <c r="R72" s="131"/>
      <c r="S72" s="131"/>
    </row>
    <row r="73" spans="1:19" ht="12.75">
      <c r="A73" s="33"/>
      <c r="B73" s="33"/>
      <c r="C73" s="30"/>
      <c r="D73" s="30"/>
      <c r="Q73" s="131"/>
      <c r="R73" s="131"/>
      <c r="S73" s="131"/>
    </row>
    <row r="74" spans="1:19" ht="12.75">
      <c r="A74" s="33"/>
      <c r="B74" s="33"/>
      <c r="J74" s="30" t="s">
        <v>16</v>
      </c>
      <c r="K74" s="30"/>
      <c r="L74" s="30"/>
      <c r="P74" s="8"/>
      <c r="Q74" s="8"/>
      <c r="R74" s="8"/>
      <c r="S74" s="8"/>
    </row>
    <row r="75" spans="1:19" ht="12.75">
      <c r="A75" s="33"/>
      <c r="B75" s="33"/>
      <c r="G75" s="32"/>
      <c r="O75" s="8"/>
      <c r="P75" s="8"/>
      <c r="Q75" s="8"/>
      <c r="R75" s="8"/>
      <c r="S75" s="8"/>
    </row>
    <row r="76" spans="1:19" ht="13.5" thickBot="1">
      <c r="A76" s="33"/>
      <c r="B76" s="33"/>
      <c r="C76" s="602"/>
      <c r="D76" s="602"/>
      <c r="L76" s="625"/>
      <c r="M76" s="625"/>
      <c r="N76" s="625"/>
      <c r="O76" s="625"/>
      <c r="P76" s="625"/>
      <c r="Q76" s="625"/>
      <c r="R76" s="625"/>
      <c r="S76" s="266"/>
    </row>
    <row r="77" spans="1:18" ht="15.75">
      <c r="A77" s="33"/>
      <c r="B77" s="33"/>
      <c r="C77" s="630" t="s">
        <v>282</v>
      </c>
      <c r="D77" s="630"/>
      <c r="E77" s="192"/>
      <c r="F77" s="192"/>
      <c r="L77" s="610" t="s">
        <v>283</v>
      </c>
      <c r="M77" s="610"/>
      <c r="N77" s="610"/>
      <c r="O77" s="610"/>
      <c r="P77" s="610"/>
      <c r="Q77" s="610"/>
      <c r="R77" s="610"/>
    </row>
    <row r="78" spans="5:19" ht="12.75">
      <c r="E78" s="12"/>
      <c r="F78" s="13"/>
      <c r="G78" s="15"/>
      <c r="H78" s="14"/>
      <c r="I78" s="14"/>
      <c r="J78" s="14"/>
      <c r="K78" s="15"/>
      <c r="L78" s="15"/>
      <c r="M78" s="120"/>
      <c r="N78" s="16"/>
      <c r="O78" s="15"/>
      <c r="P78" s="38"/>
      <c r="Q78" s="14"/>
      <c r="R78" s="15"/>
      <c r="S78" s="17"/>
    </row>
  </sheetData>
  <sheetProtection/>
  <mergeCells count="50">
    <mergeCell ref="R9:R11"/>
    <mergeCell ref="S9:S11"/>
    <mergeCell ref="G10:G11"/>
    <mergeCell ref="H10:H11"/>
    <mergeCell ref="K10:K11"/>
    <mergeCell ref="L10:L11"/>
    <mergeCell ref="O10:O11"/>
    <mergeCell ref="P10:P11"/>
    <mergeCell ref="Q10:Q11"/>
    <mergeCell ref="E3:R4"/>
    <mergeCell ref="E5:R5"/>
    <mergeCell ref="F6:Q6"/>
    <mergeCell ref="B9:B11"/>
    <mergeCell ref="C9:C11"/>
    <mergeCell ref="D9:D11"/>
    <mergeCell ref="E9:E11"/>
    <mergeCell ref="F9:F11"/>
    <mergeCell ref="G9:L9"/>
    <mergeCell ref="O9:Q9"/>
    <mergeCell ref="C26:D26"/>
    <mergeCell ref="L26:R26"/>
    <mergeCell ref="C34:D34"/>
    <mergeCell ref="L34:R34"/>
    <mergeCell ref="C35:D35"/>
    <mergeCell ref="L35:R35"/>
    <mergeCell ref="E43:R44"/>
    <mergeCell ref="E45:R45"/>
    <mergeCell ref="F46:Q46"/>
    <mergeCell ref="B50:B52"/>
    <mergeCell ref="C50:C52"/>
    <mergeCell ref="D50:D52"/>
    <mergeCell ref="E50:E52"/>
    <mergeCell ref="F50:F52"/>
    <mergeCell ref="G50:L50"/>
    <mergeCell ref="O50:Q50"/>
    <mergeCell ref="R50:R52"/>
    <mergeCell ref="S50:S52"/>
    <mergeCell ref="G51:G52"/>
    <mergeCell ref="H51:H52"/>
    <mergeCell ref="K51:K52"/>
    <mergeCell ref="L51:L52"/>
    <mergeCell ref="O51:O52"/>
    <mergeCell ref="P51:P52"/>
    <mergeCell ref="Q51:Q52"/>
    <mergeCell ref="C71:D71"/>
    <mergeCell ref="L71:R71"/>
    <mergeCell ref="C76:D76"/>
    <mergeCell ref="L76:R76"/>
    <mergeCell ref="C77:D77"/>
    <mergeCell ref="L77:R77"/>
  </mergeCells>
  <printOptions/>
  <pageMargins left="0.3937007874015748" right="0.3937007874015748" top="0.984251968503937" bottom="0.984251968503937" header="0" footer="0"/>
  <pageSetup horizontalDpi="120" verticalDpi="120" orientation="landscape" scale="6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V59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7.7109375" style="0" customWidth="1"/>
    <col min="2" max="2" width="5.28125" style="0" bestFit="1" customWidth="1"/>
    <col min="3" max="3" width="36.421875" style="0" customWidth="1"/>
    <col min="4" max="4" width="20.57421875" style="0" bestFit="1" customWidth="1"/>
    <col min="5" max="5" width="5.7109375" style="0" bestFit="1" customWidth="1"/>
    <col min="6" max="6" width="9.57421875" style="0" bestFit="1" customWidth="1"/>
    <col min="7" max="7" width="13.28125" style="0" bestFit="1" customWidth="1"/>
    <col min="8" max="8" width="11.00390625" style="0" bestFit="1" customWidth="1"/>
    <col min="9" max="10" width="0" style="0" hidden="1" customWidth="1"/>
    <col min="11" max="11" width="11.7109375" style="0" bestFit="1" customWidth="1"/>
    <col min="12" max="12" width="13.28125" style="0" bestFit="1" customWidth="1"/>
    <col min="13" max="14" width="0" style="0" hidden="1" customWidth="1"/>
    <col min="15" max="15" width="11.7109375" style="0" bestFit="1" customWidth="1"/>
    <col min="18" max="18" width="13.28125" style="0" bestFit="1" customWidth="1"/>
    <col min="19" max="19" width="34.00390625" style="0" customWidth="1"/>
  </cols>
  <sheetData>
    <row r="1" spans="5:19" ht="12.75">
      <c r="E1" s="12"/>
      <c r="F1" s="13"/>
      <c r="G1" s="15"/>
      <c r="H1" s="14"/>
      <c r="I1" s="14"/>
      <c r="J1" s="14"/>
      <c r="K1" s="15"/>
      <c r="L1" s="15"/>
      <c r="M1" s="120"/>
      <c r="N1" s="16"/>
      <c r="O1" s="15"/>
      <c r="P1" s="38"/>
      <c r="Q1" s="14"/>
      <c r="R1" s="15"/>
      <c r="S1" s="17"/>
    </row>
    <row r="2" spans="5:19" ht="12.75">
      <c r="E2" s="12"/>
      <c r="F2" s="13"/>
      <c r="G2" s="15"/>
      <c r="H2" s="14"/>
      <c r="I2" s="14"/>
      <c r="J2" s="14"/>
      <c r="K2" s="15"/>
      <c r="L2" s="15"/>
      <c r="M2" s="120"/>
      <c r="N2" s="16"/>
      <c r="O2" s="15"/>
      <c r="P2" s="38"/>
      <c r="Q2" s="14"/>
      <c r="R2" s="15"/>
      <c r="S2" s="17"/>
    </row>
    <row r="3" spans="5:19" ht="12.75">
      <c r="E3" s="12"/>
      <c r="F3" s="13"/>
      <c r="G3" s="15"/>
      <c r="H3" s="14"/>
      <c r="I3" s="14"/>
      <c r="J3" s="14"/>
      <c r="K3" s="15"/>
      <c r="L3" s="15"/>
      <c r="M3" s="120"/>
      <c r="N3" s="16"/>
      <c r="O3" s="15"/>
      <c r="P3" s="38"/>
      <c r="Q3" s="14"/>
      <c r="R3" s="15"/>
      <c r="S3" s="17"/>
    </row>
    <row r="4" spans="1:21" ht="12.75" customHeight="1">
      <c r="A4" s="33"/>
      <c r="B4" s="33"/>
      <c r="C4" s="33"/>
      <c r="D4" s="33"/>
      <c r="E4" s="12"/>
      <c r="F4" s="13"/>
      <c r="G4" s="15"/>
      <c r="H4" s="14"/>
      <c r="I4" s="14"/>
      <c r="J4" s="14"/>
      <c r="K4" s="15"/>
      <c r="L4" s="15"/>
      <c r="M4" s="120"/>
      <c r="N4" s="16"/>
      <c r="O4" s="15"/>
      <c r="P4" s="38"/>
      <c r="Q4" s="14"/>
      <c r="R4" s="15"/>
      <c r="S4" s="17"/>
      <c r="T4" s="33"/>
      <c r="U4" s="33"/>
    </row>
    <row r="5" spans="5:21" ht="12.75" customHeight="1">
      <c r="E5" s="12"/>
      <c r="F5" s="13"/>
      <c r="G5" s="15"/>
      <c r="H5" s="14"/>
      <c r="I5" s="14"/>
      <c r="J5" s="14"/>
      <c r="K5" s="15"/>
      <c r="L5" s="15"/>
      <c r="M5" s="120"/>
      <c r="N5" s="16"/>
      <c r="O5" s="15"/>
      <c r="P5" s="38"/>
      <c r="Q5" s="14"/>
      <c r="R5" s="15"/>
      <c r="S5" s="17"/>
      <c r="U5" s="33"/>
    </row>
    <row r="6" spans="1:21" ht="12.75" customHeight="1">
      <c r="A6" s="33"/>
      <c r="B6" s="1"/>
      <c r="D6" s="7"/>
      <c r="E6" s="12"/>
      <c r="F6" s="13"/>
      <c r="G6" s="15"/>
      <c r="H6" s="14"/>
      <c r="I6" s="14"/>
      <c r="J6" s="14"/>
      <c r="K6" s="15"/>
      <c r="L6" s="15"/>
      <c r="M6" s="3"/>
      <c r="N6" s="16"/>
      <c r="O6" s="15"/>
      <c r="P6" s="17"/>
      <c r="Q6" s="17"/>
      <c r="R6" s="15"/>
      <c r="S6" s="17"/>
      <c r="T6" s="33"/>
      <c r="U6" s="33"/>
    </row>
    <row r="7" spans="1:21" ht="12.75" customHeight="1">
      <c r="A7" s="33"/>
      <c r="B7" s="1"/>
      <c r="D7" s="9"/>
      <c r="E7" s="574" t="s">
        <v>281</v>
      </c>
      <c r="F7" s="574"/>
      <c r="G7" s="574"/>
      <c r="H7" s="574"/>
      <c r="I7" s="574"/>
      <c r="J7" s="574"/>
      <c r="K7" s="574"/>
      <c r="L7" s="574"/>
      <c r="M7" s="574"/>
      <c r="N7" s="574"/>
      <c r="O7" s="574"/>
      <c r="P7" s="574"/>
      <c r="Q7" s="574"/>
      <c r="R7" s="574"/>
      <c r="T7" s="33"/>
      <c r="U7" s="33"/>
    </row>
    <row r="8" spans="1:21" ht="12.75" customHeight="1">
      <c r="A8" s="33"/>
      <c r="B8" s="1"/>
      <c r="D8" s="9"/>
      <c r="E8" s="574"/>
      <c r="F8" s="574"/>
      <c r="G8" s="574"/>
      <c r="H8" s="574"/>
      <c r="I8" s="574"/>
      <c r="J8" s="574"/>
      <c r="K8" s="574"/>
      <c r="L8" s="574"/>
      <c r="M8" s="574"/>
      <c r="N8" s="574"/>
      <c r="O8" s="574"/>
      <c r="P8" s="574"/>
      <c r="Q8" s="574"/>
      <c r="R8" s="574"/>
      <c r="T8" s="33"/>
      <c r="U8" s="33"/>
    </row>
    <row r="9" spans="1:21" ht="12.75" customHeight="1">
      <c r="A9" s="33"/>
      <c r="B9" s="1"/>
      <c r="D9" s="7"/>
      <c r="E9" s="553" t="s">
        <v>523</v>
      </c>
      <c r="F9" s="553"/>
      <c r="G9" s="553"/>
      <c r="H9" s="553"/>
      <c r="I9" s="553"/>
      <c r="J9" s="553"/>
      <c r="K9" s="553"/>
      <c r="L9" s="553"/>
      <c r="M9" s="553"/>
      <c r="N9" s="553"/>
      <c r="O9" s="553"/>
      <c r="P9" s="553"/>
      <c r="Q9" s="553"/>
      <c r="R9" s="553"/>
      <c r="S9" s="178"/>
      <c r="T9" s="33"/>
      <c r="U9" s="33"/>
    </row>
    <row r="10" spans="1:21" ht="12.75" customHeight="1">
      <c r="A10" s="33"/>
      <c r="B10" s="1"/>
      <c r="C10" s="10"/>
      <c r="D10" s="10"/>
      <c r="E10" s="1"/>
      <c r="G10" s="575" t="s">
        <v>203</v>
      </c>
      <c r="H10" s="575"/>
      <c r="I10" s="575"/>
      <c r="J10" s="575"/>
      <c r="K10" s="575"/>
      <c r="L10" s="575"/>
      <c r="M10" s="575"/>
      <c r="N10" s="575"/>
      <c r="O10" s="575"/>
      <c r="P10" s="575"/>
      <c r="Q10" s="1"/>
      <c r="S10" s="86"/>
      <c r="T10" s="33"/>
      <c r="U10" s="33"/>
    </row>
    <row r="11" spans="1:21" ht="12.75" customHeight="1">
      <c r="A11" s="33"/>
      <c r="T11" s="33"/>
      <c r="U11" s="33"/>
    </row>
    <row r="12" spans="1:21" ht="12.75" customHeight="1">
      <c r="A12" s="33"/>
      <c r="R12" s="89" t="s">
        <v>215</v>
      </c>
      <c r="S12" s="91">
        <v>451</v>
      </c>
      <c r="T12" s="33"/>
      <c r="U12" s="33"/>
    </row>
    <row r="13" spans="1:21" ht="12.75" customHeight="1">
      <c r="A13" s="33"/>
      <c r="T13" s="33"/>
      <c r="U13" s="33"/>
    </row>
    <row r="14" spans="1:21" ht="12.75" customHeight="1">
      <c r="A14" s="33"/>
      <c r="T14" s="33"/>
      <c r="U14" s="33"/>
    </row>
    <row r="15" spans="1:21" ht="12.75" customHeight="1">
      <c r="A15" s="33"/>
      <c r="T15" s="33"/>
      <c r="U15" s="33"/>
    </row>
    <row r="16" spans="1:21" ht="12.75" customHeight="1">
      <c r="A16" s="33"/>
      <c r="B16" s="58"/>
      <c r="C16" s="1"/>
      <c r="D16" s="1"/>
      <c r="E16" s="59"/>
      <c r="F16" s="5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62"/>
      <c r="S16" s="63"/>
      <c r="T16" s="33"/>
      <c r="U16" s="33"/>
    </row>
    <row r="17" spans="1:21" ht="12.75" customHeight="1">
      <c r="A17" s="33"/>
      <c r="B17" s="592"/>
      <c r="C17" s="639" t="s">
        <v>268</v>
      </c>
      <c r="D17" s="581" t="s">
        <v>8</v>
      </c>
      <c r="E17" s="617" t="s">
        <v>9</v>
      </c>
      <c r="F17" s="581" t="s">
        <v>0</v>
      </c>
      <c r="G17" s="605" t="s">
        <v>1</v>
      </c>
      <c r="H17" s="606"/>
      <c r="I17" s="606"/>
      <c r="J17" s="606"/>
      <c r="K17" s="606"/>
      <c r="L17" s="607"/>
      <c r="M17" s="476"/>
      <c r="N17" s="477"/>
      <c r="O17" s="605" t="s">
        <v>12</v>
      </c>
      <c r="P17" s="606"/>
      <c r="Q17" s="606"/>
      <c r="R17" s="584" t="s">
        <v>2</v>
      </c>
      <c r="S17" s="584" t="s">
        <v>3</v>
      </c>
      <c r="T17" s="33"/>
      <c r="U17" s="33"/>
    </row>
    <row r="18" spans="1:21" ht="12.75" customHeight="1">
      <c r="A18" s="33"/>
      <c r="B18" s="638"/>
      <c r="C18" s="640"/>
      <c r="D18" s="642"/>
      <c r="E18" s="643"/>
      <c r="F18" s="642"/>
      <c r="G18" s="632" t="s">
        <v>4</v>
      </c>
      <c r="H18" s="634" t="s">
        <v>13</v>
      </c>
      <c r="I18" s="464" t="s">
        <v>25</v>
      </c>
      <c r="J18" s="464" t="s">
        <v>26</v>
      </c>
      <c r="K18" s="636" t="s">
        <v>27</v>
      </c>
      <c r="L18" s="636" t="s">
        <v>5</v>
      </c>
      <c r="M18" s="466" t="s">
        <v>28</v>
      </c>
      <c r="N18" s="467"/>
      <c r="O18" s="632" t="s">
        <v>10</v>
      </c>
      <c r="P18" s="632" t="s">
        <v>463</v>
      </c>
      <c r="Q18" s="632" t="s">
        <v>177</v>
      </c>
      <c r="R18" s="631"/>
      <c r="S18" s="631"/>
      <c r="T18" s="33"/>
      <c r="U18" s="33"/>
    </row>
    <row r="19" spans="1:21" ht="12.75" customHeight="1">
      <c r="A19" s="33"/>
      <c r="B19" s="593"/>
      <c r="C19" s="641"/>
      <c r="D19" s="582"/>
      <c r="E19" s="618"/>
      <c r="F19" s="582"/>
      <c r="G19" s="633"/>
      <c r="H19" s="635"/>
      <c r="I19" s="492"/>
      <c r="J19" s="492"/>
      <c r="K19" s="637"/>
      <c r="L19" s="637"/>
      <c r="M19" s="493"/>
      <c r="N19" s="494"/>
      <c r="O19" s="633"/>
      <c r="P19" s="633"/>
      <c r="Q19" s="633"/>
      <c r="R19" s="585"/>
      <c r="S19" s="585"/>
      <c r="T19" s="33"/>
      <c r="U19" s="33"/>
    </row>
    <row r="20" spans="1:22" ht="60" customHeight="1">
      <c r="A20" s="33"/>
      <c r="B20" s="20">
        <v>236</v>
      </c>
      <c r="C20" s="522" t="s">
        <v>405</v>
      </c>
      <c r="D20" s="114" t="s">
        <v>202</v>
      </c>
      <c r="E20" s="153">
        <v>15</v>
      </c>
      <c r="F20" s="180">
        <v>23</v>
      </c>
      <c r="G20" s="23">
        <f>E20*F20</f>
        <v>345</v>
      </c>
      <c r="H20" s="24"/>
      <c r="I20" s="24"/>
      <c r="J20" s="24">
        <f>I20*0.25</f>
        <v>0</v>
      </c>
      <c r="K20" s="25">
        <f>IF((VLOOKUP(G20,'[2]TABLAS 15'!$B$22:$D$32,3)-M20)&lt;0,0,VLOOKUP(G20,'[2]TABLAS 15'!$B$22:$D$32,3)-M20)</f>
        <v>192.5452</v>
      </c>
      <c r="L20" s="25">
        <f>SUM(G20+I20+K20+J20+H20)</f>
        <v>537.5452</v>
      </c>
      <c r="M20" s="26">
        <f>((G20-VLOOKUP(G20,'[2]TABLAS 15'!$A$6:$D$13,1))*VLOOKUP(G20,'[2]TABLAS 15'!$A$6:$D$13,4)+VLOOKUP(G20,'[2]TABLAS 15'!$A$6:$D$13,3))</f>
        <v>10.9648</v>
      </c>
      <c r="N20" s="27"/>
      <c r="O20" s="25">
        <f>IF((VLOOKUP(G20,'[2]TABLAS 15'!$B$22:$D$32,3)-M20)&lt;0,-(VLOOKUP(G20,'[2]TABLAS 15'!$B$22:$D$32,3)-M20),0)</f>
        <v>0</v>
      </c>
      <c r="P20" s="28"/>
      <c r="Q20" s="24"/>
      <c r="R20" s="546">
        <f>L20-O20-P20-Q20</f>
        <v>537.5452</v>
      </c>
      <c r="S20" s="29"/>
      <c r="T20" s="278"/>
      <c r="U20" s="267"/>
      <c r="V20" s="273"/>
    </row>
    <row r="21" spans="1:22" ht="60" customHeight="1">
      <c r="A21" s="33"/>
      <c r="B21" s="20">
        <v>237</v>
      </c>
      <c r="C21" s="522" t="s">
        <v>241</v>
      </c>
      <c r="D21" s="114" t="s">
        <v>202</v>
      </c>
      <c r="E21" s="153">
        <v>15</v>
      </c>
      <c r="F21" s="180">
        <v>73</v>
      </c>
      <c r="G21" s="23">
        <f>E21*F21</f>
        <v>1095</v>
      </c>
      <c r="H21" s="24"/>
      <c r="I21" s="24"/>
      <c r="J21" s="24">
        <f>I21*0.25</f>
        <v>0</v>
      </c>
      <c r="K21" s="25">
        <f>IF((VLOOKUP(G21,'[2]TABLAS 15'!$B$22:$D$32,3)-M21)&lt;0,0,VLOOKUP(G21,'[2]TABLAS 15'!$B$22:$D$32,3)-M21)</f>
        <v>144.4552</v>
      </c>
      <c r="L21" s="25">
        <f>SUM(G21+I21+K21+J21+H21)</f>
        <v>1239.4551999999999</v>
      </c>
      <c r="M21" s="26">
        <f>((G21-VLOOKUP(G21,'[2]TABLAS 15'!$A$6:$D$13,1))*VLOOKUP(G21,'[2]TABLAS 15'!$A$6:$D$13,4)+VLOOKUP(G21,'[2]TABLAS 15'!$A$6:$D$13,3))</f>
        <v>58.964800000000004</v>
      </c>
      <c r="N21" s="27"/>
      <c r="O21" s="25">
        <f>IF((VLOOKUP(G21,'[2]TABLAS 15'!$B$22:$D$32,3)-M21)&lt;0,-(VLOOKUP(G21,'[2]TABLAS 15'!$B$22:$D$32,3)-M21),0)</f>
        <v>0</v>
      </c>
      <c r="P21" s="28"/>
      <c r="Q21" s="24"/>
      <c r="R21" s="546">
        <f>L21-O21-P21-Q21</f>
        <v>1239.4551999999999</v>
      </c>
      <c r="S21" s="29"/>
      <c r="T21" s="278"/>
      <c r="U21" s="267"/>
      <c r="V21" s="273"/>
    </row>
    <row r="22" spans="1:22" ht="60" customHeight="1">
      <c r="A22" s="33"/>
      <c r="B22" s="20">
        <v>238</v>
      </c>
      <c r="C22" s="522" t="s">
        <v>342</v>
      </c>
      <c r="D22" s="114" t="s">
        <v>202</v>
      </c>
      <c r="E22" s="153">
        <v>15</v>
      </c>
      <c r="F22" s="182">
        <v>448.8</v>
      </c>
      <c r="G22" s="23">
        <f>E22*F22</f>
        <v>6732</v>
      </c>
      <c r="H22" s="24"/>
      <c r="I22" s="24"/>
      <c r="J22" s="24">
        <f>I22*0.25</f>
        <v>0</v>
      </c>
      <c r="K22" s="25">
        <f>IF((VLOOKUP(G22,'[2]TABLAS 15'!$B$22:$D$32,3)-M22)&lt;0,0,VLOOKUP(G22,'[2]TABLAS 15'!$B$22:$D$32,3)-M22)</f>
        <v>0</v>
      </c>
      <c r="L22" s="25">
        <f>SUM(G22+I22+K22+J22+H22)</f>
        <v>6732</v>
      </c>
      <c r="M22" s="26">
        <f>((G22-VLOOKUP(G22,'[2]TABLAS 15'!$A$6:$D$13,1))*VLOOKUP(G22,'[2]TABLAS 15'!$A$6:$D$13,4)+VLOOKUP(G22,'[2]TABLAS 15'!$A$6:$D$13,3))</f>
        <v>860.922314</v>
      </c>
      <c r="N22" s="27"/>
      <c r="O22" s="25">
        <f>IF((VLOOKUP(G22,'[2]TABLAS 15'!$B$22:$D$32,3)-M22)&lt;0,-(VLOOKUP(G22,'[2]TABLAS 15'!$B$22:$D$32,3)-M22),0)</f>
        <v>860.922314</v>
      </c>
      <c r="P22" s="28"/>
      <c r="Q22" s="24"/>
      <c r="R22" s="546">
        <f>L22-O22-P22-Q22</f>
        <v>5871.077686</v>
      </c>
      <c r="S22" s="29"/>
      <c r="T22" s="278"/>
      <c r="U22" s="267"/>
      <c r="V22" s="273"/>
    </row>
    <row r="23" spans="1:21" ht="12.75" customHeight="1">
      <c r="A23" s="33"/>
      <c r="B23" s="20"/>
      <c r="C23" s="48"/>
      <c r="D23" s="114"/>
      <c r="E23" s="153"/>
      <c r="F23" s="182"/>
      <c r="G23" s="154"/>
      <c r="H23" s="24"/>
      <c r="I23" s="24"/>
      <c r="J23" s="24"/>
      <c r="K23" s="25"/>
      <c r="L23" s="25"/>
      <c r="M23" s="26"/>
      <c r="N23" s="27"/>
      <c r="O23" s="25"/>
      <c r="P23" s="25"/>
      <c r="Q23" s="24"/>
      <c r="R23" s="25"/>
      <c r="S23" s="2"/>
      <c r="T23" s="33"/>
      <c r="U23" s="33"/>
    </row>
    <row r="24" spans="1:21" ht="12.75" customHeight="1">
      <c r="A24" s="33"/>
      <c r="B24" s="33"/>
      <c r="C24" s="33"/>
      <c r="D24" s="33"/>
      <c r="E24" s="12"/>
      <c r="F24" s="13"/>
      <c r="G24" s="25">
        <f>SUM(G20:G23)</f>
        <v>8172</v>
      </c>
      <c r="H24" s="24"/>
      <c r="I24" s="24"/>
      <c r="J24" s="24">
        <f>SUM(J20:J23)</f>
        <v>0</v>
      </c>
      <c r="K24" s="25">
        <f>SUM(K20:K23)</f>
        <v>337.0004</v>
      </c>
      <c r="L24" s="25">
        <f>SUM(L20:L23)</f>
        <v>8509.0004</v>
      </c>
      <c r="M24" s="26">
        <f>SUM(M20:M23)</f>
        <v>930.8519140000001</v>
      </c>
      <c r="N24" s="27"/>
      <c r="O24" s="25">
        <f>SUM(O20:O23)</f>
        <v>860.922314</v>
      </c>
      <c r="P24" s="28"/>
      <c r="Q24" s="24"/>
      <c r="R24" s="25"/>
      <c r="S24" s="17"/>
      <c r="T24" s="33"/>
      <c r="U24" s="33"/>
    </row>
    <row r="25" spans="1:21" ht="12.75" customHeight="1">
      <c r="A25" s="33"/>
      <c r="B25" s="33"/>
      <c r="C25" s="33"/>
      <c r="D25" s="33"/>
      <c r="E25" s="12"/>
      <c r="F25" s="13"/>
      <c r="G25" s="15"/>
      <c r="H25" s="14"/>
      <c r="I25" s="14"/>
      <c r="J25" s="14"/>
      <c r="K25" s="15"/>
      <c r="L25" s="15"/>
      <c r="M25" s="120"/>
      <c r="N25" s="16"/>
      <c r="O25" s="15"/>
      <c r="P25" s="38"/>
      <c r="Q25" s="14"/>
      <c r="R25" s="15"/>
      <c r="S25" s="17"/>
      <c r="T25" s="33"/>
      <c r="U25" s="33"/>
    </row>
    <row r="26" spans="1:21" ht="12.75" customHeight="1">
      <c r="A26" s="33"/>
      <c r="B26" s="33"/>
      <c r="D26" s="8"/>
      <c r="E26" s="12"/>
      <c r="F26" s="13"/>
      <c r="G26" s="15"/>
      <c r="H26" s="14"/>
      <c r="I26" s="14"/>
      <c r="J26" s="14"/>
      <c r="K26" s="15"/>
      <c r="L26" s="15"/>
      <c r="M26" s="120"/>
      <c r="N26" s="16"/>
      <c r="O26" s="15"/>
      <c r="P26" s="38"/>
      <c r="Q26" s="14"/>
      <c r="R26" s="15"/>
      <c r="S26" s="17"/>
      <c r="T26" s="33"/>
      <c r="U26" s="33"/>
    </row>
    <row r="27" spans="1:21" ht="12.75" customHeight="1">
      <c r="A27" s="33"/>
      <c r="B27" s="33"/>
      <c r="C27" s="30"/>
      <c r="D27" s="8"/>
      <c r="E27" s="12"/>
      <c r="F27" s="13"/>
      <c r="G27" s="15"/>
      <c r="H27" s="14"/>
      <c r="I27" s="14"/>
      <c r="J27" s="14"/>
      <c r="K27" s="15"/>
      <c r="L27" s="15"/>
      <c r="M27" s="120"/>
      <c r="N27" s="16"/>
      <c r="O27" s="15"/>
      <c r="P27" s="38"/>
      <c r="Q27" s="139" t="s">
        <v>2</v>
      </c>
      <c r="R27" s="25">
        <f>SUM(R20:R26)</f>
        <v>7648.0780859999995</v>
      </c>
      <c r="S27" s="17"/>
      <c r="T27" s="33"/>
      <c r="U27" s="33"/>
    </row>
    <row r="28" spans="1:21" ht="12.75" customHeight="1">
      <c r="A28" s="33"/>
      <c r="B28" s="33"/>
      <c r="C28" s="30"/>
      <c r="D28" s="8"/>
      <c r="E28" s="12"/>
      <c r="F28" s="13"/>
      <c r="G28" s="15"/>
      <c r="H28" s="14"/>
      <c r="I28" s="14"/>
      <c r="J28" s="14"/>
      <c r="K28" s="15"/>
      <c r="L28" s="15"/>
      <c r="M28" s="120"/>
      <c r="N28" s="16"/>
      <c r="O28" s="15"/>
      <c r="P28" s="38"/>
      <c r="Q28" s="139"/>
      <c r="R28" s="15"/>
      <c r="S28" s="17"/>
      <c r="T28" s="33"/>
      <c r="U28" s="33"/>
    </row>
    <row r="29" spans="1:21" ht="12.75" customHeight="1">
      <c r="A29" s="33"/>
      <c r="B29" s="33"/>
      <c r="C29" s="30"/>
      <c r="D29" s="8"/>
      <c r="E29" s="12"/>
      <c r="F29" s="13"/>
      <c r="G29" s="15"/>
      <c r="H29" s="14"/>
      <c r="I29" s="14"/>
      <c r="J29" s="14"/>
      <c r="K29" s="15"/>
      <c r="L29" s="15"/>
      <c r="M29" s="120"/>
      <c r="N29" s="16"/>
      <c r="O29" s="15"/>
      <c r="P29" s="38"/>
      <c r="Q29" s="139"/>
      <c r="R29" s="15"/>
      <c r="S29" s="17"/>
      <c r="T29" s="33"/>
      <c r="U29" s="33"/>
    </row>
    <row r="30" spans="1:21" ht="12.75" customHeight="1">
      <c r="A30" s="33"/>
      <c r="B30" s="33"/>
      <c r="C30" t="s">
        <v>244</v>
      </c>
      <c r="D30" s="8"/>
      <c r="E30" s="12"/>
      <c r="F30" s="13"/>
      <c r="G30" s="15"/>
      <c r="H30" s="14"/>
      <c r="I30" s="14"/>
      <c r="J30" s="14"/>
      <c r="K30" s="15"/>
      <c r="L30" s="15"/>
      <c r="M30" s="120"/>
      <c r="N30" s="16"/>
      <c r="O30" s="15"/>
      <c r="P30" s="38"/>
      <c r="Q30" s="14"/>
      <c r="R30" s="15"/>
      <c r="S30" s="17"/>
      <c r="T30" s="33"/>
      <c r="U30" s="33"/>
    </row>
    <row r="31" spans="1:21" ht="12.75" customHeight="1">
      <c r="A31" s="33"/>
      <c r="B31" s="33"/>
      <c r="D31" s="8"/>
      <c r="E31" s="12"/>
      <c r="F31" s="13"/>
      <c r="G31" s="15"/>
      <c r="H31" s="14"/>
      <c r="I31" s="14"/>
      <c r="J31" s="14"/>
      <c r="K31" s="15"/>
      <c r="L31" s="15"/>
      <c r="M31" s="120"/>
      <c r="N31" s="16"/>
      <c r="O31" s="15"/>
      <c r="P31" s="38"/>
      <c r="Q31" s="14"/>
      <c r="R31" s="15"/>
      <c r="S31" s="17"/>
      <c r="T31" s="33"/>
      <c r="U31" s="33"/>
    </row>
    <row r="32" spans="1:21" ht="12.75" customHeight="1">
      <c r="A32" s="33"/>
      <c r="B32" s="33"/>
      <c r="D32" s="8"/>
      <c r="E32" s="12"/>
      <c r="F32" s="13"/>
      <c r="G32" s="15"/>
      <c r="H32" s="14"/>
      <c r="I32" s="14"/>
      <c r="J32" s="14"/>
      <c r="K32" s="15"/>
      <c r="L32" s="15"/>
      <c r="M32" s="120"/>
      <c r="N32" s="16"/>
      <c r="O32" s="15"/>
      <c r="P32" s="38"/>
      <c r="Q32" s="14"/>
      <c r="R32" s="15"/>
      <c r="S32" s="17"/>
      <c r="T32" s="33"/>
      <c r="U32" s="33"/>
    </row>
    <row r="33" spans="1:21" ht="12.75" customHeight="1">
      <c r="A33" s="33"/>
      <c r="B33" s="33"/>
      <c r="R33" s="19"/>
      <c r="S33" s="100"/>
      <c r="T33" s="33"/>
      <c r="U33" s="33"/>
    </row>
    <row r="34" spans="1:21" ht="12.75" customHeight="1">
      <c r="A34" s="33"/>
      <c r="B34" s="33"/>
      <c r="C34" s="589" t="s">
        <v>14</v>
      </c>
      <c r="D34" s="589"/>
      <c r="O34" s="583" t="s">
        <v>15</v>
      </c>
      <c r="P34" s="583"/>
      <c r="Q34" s="583"/>
      <c r="R34" s="583"/>
      <c r="S34" s="179"/>
      <c r="T34" s="179"/>
      <c r="U34" s="179"/>
    </row>
    <row r="35" spans="1:21" ht="12.75" customHeight="1">
      <c r="A35" s="33"/>
      <c r="B35" s="33"/>
      <c r="C35" s="30"/>
      <c r="D35" s="30"/>
      <c r="M35" s="131"/>
      <c r="N35" s="131"/>
      <c r="O35" s="131"/>
      <c r="P35" s="131"/>
      <c r="Q35" s="131"/>
      <c r="R35" s="131"/>
      <c r="S35" s="131"/>
      <c r="T35" s="33"/>
      <c r="U35" s="33"/>
    </row>
    <row r="36" spans="1:21" ht="12.75" customHeight="1">
      <c r="A36" s="33"/>
      <c r="B36" s="33"/>
      <c r="C36" s="30"/>
      <c r="D36" s="30"/>
      <c r="M36" s="179" t="s">
        <v>15</v>
      </c>
      <c r="N36" s="179"/>
      <c r="O36" s="179"/>
      <c r="P36" s="179"/>
      <c r="Q36" s="179"/>
      <c r="R36" s="179"/>
      <c r="S36" s="179"/>
      <c r="T36" s="33"/>
      <c r="U36" s="33"/>
    </row>
    <row r="37" spans="1:21" ht="12.75" customHeight="1">
      <c r="A37" s="33"/>
      <c r="B37" s="33"/>
      <c r="C37" s="30"/>
      <c r="D37" s="30"/>
      <c r="M37" s="131"/>
      <c r="N37" s="131"/>
      <c r="O37" s="131"/>
      <c r="P37" s="131"/>
      <c r="Q37" s="131"/>
      <c r="R37" s="131"/>
      <c r="S37" s="131"/>
      <c r="T37" s="33"/>
      <c r="U37" s="33"/>
    </row>
    <row r="38" spans="1:21" ht="12.75" customHeight="1">
      <c r="A38" s="33"/>
      <c r="B38" s="33"/>
      <c r="C38" s="30"/>
      <c r="D38" s="30"/>
      <c r="M38" s="131"/>
      <c r="N38" s="131"/>
      <c r="O38" s="131"/>
      <c r="P38" s="131"/>
      <c r="Q38" s="131"/>
      <c r="R38" s="131"/>
      <c r="S38" s="131"/>
      <c r="T38" s="33"/>
      <c r="U38" s="33"/>
    </row>
    <row r="39" spans="1:21" ht="12.75" customHeight="1">
      <c r="A39" s="33"/>
      <c r="B39" s="33"/>
      <c r="J39" s="30" t="s">
        <v>16</v>
      </c>
      <c r="K39" s="30"/>
      <c r="L39" s="30"/>
      <c r="T39" s="33"/>
      <c r="U39" s="33"/>
    </row>
    <row r="40" spans="1:21" ht="12.75" customHeight="1">
      <c r="A40" s="33"/>
      <c r="B40" s="33"/>
      <c r="G40" s="32"/>
      <c r="O40" s="8"/>
      <c r="P40" s="8"/>
      <c r="Q40" s="8"/>
      <c r="R40" s="8"/>
      <c r="S40" s="8"/>
      <c r="T40" s="33"/>
      <c r="U40" s="33"/>
    </row>
    <row r="41" spans="1:22" ht="12.75" customHeight="1" thickBot="1">
      <c r="A41" s="33"/>
      <c r="B41" s="33"/>
      <c r="C41" s="602"/>
      <c r="D41" s="602"/>
      <c r="M41" s="76" t="s">
        <v>32</v>
      </c>
      <c r="O41" s="602"/>
      <c r="P41" s="602"/>
      <c r="Q41" s="602"/>
      <c r="R41" s="602"/>
      <c r="S41" s="266"/>
      <c r="T41" s="33"/>
      <c r="U41" s="33"/>
      <c r="V41" s="8"/>
    </row>
    <row r="42" spans="1:22" ht="20.25" customHeight="1">
      <c r="A42" s="33"/>
      <c r="B42" s="33"/>
      <c r="C42" s="630" t="s">
        <v>282</v>
      </c>
      <c r="D42" s="630"/>
      <c r="E42" s="192"/>
      <c r="F42" s="192"/>
      <c r="M42" s="31" t="s">
        <v>17</v>
      </c>
      <c r="N42" s="31"/>
      <c r="O42" s="610" t="s">
        <v>283</v>
      </c>
      <c r="P42" s="610"/>
      <c r="Q42" s="610"/>
      <c r="R42" s="610"/>
      <c r="S42" s="301"/>
      <c r="T42" s="301"/>
      <c r="U42" s="301"/>
      <c r="V42" s="301"/>
    </row>
    <row r="43" spans="1:21" ht="12.75" customHeight="1">
      <c r="A43" s="33"/>
      <c r="B43" s="33"/>
      <c r="C43" s="30"/>
      <c r="J43" s="131"/>
      <c r="K43" s="131"/>
      <c r="L43" s="131"/>
      <c r="M43" s="131"/>
      <c r="N43" s="131"/>
      <c r="O43" s="131"/>
      <c r="Q43" s="14"/>
      <c r="R43" s="15"/>
      <c r="T43" s="33"/>
      <c r="U43" s="33"/>
    </row>
    <row r="44" spans="1:21" ht="12.75" customHeight="1">
      <c r="A44" s="33"/>
      <c r="B44" s="33"/>
      <c r="C44" s="30"/>
      <c r="J44" s="131"/>
      <c r="K44" s="131"/>
      <c r="L44" s="131"/>
      <c r="M44" s="131"/>
      <c r="N44" s="131"/>
      <c r="O44" s="131"/>
      <c r="P44" s="131"/>
      <c r="Q44" s="14"/>
      <c r="R44" s="15"/>
      <c r="T44" s="33"/>
      <c r="U44" s="33"/>
    </row>
    <row r="45" spans="1:21" ht="12.75" customHeight="1">
      <c r="A45" s="33"/>
      <c r="B45" s="33"/>
      <c r="C45" s="30"/>
      <c r="J45" s="131"/>
      <c r="K45" s="131"/>
      <c r="L45" s="131"/>
      <c r="M45" s="131"/>
      <c r="N45" s="131"/>
      <c r="O45" s="131"/>
      <c r="P45" s="131"/>
      <c r="Q45" s="14"/>
      <c r="R45" s="15"/>
      <c r="T45" s="33"/>
      <c r="U45" s="33"/>
    </row>
    <row r="46" spans="1:21" ht="12.75" customHeight="1">
      <c r="A46" s="33"/>
      <c r="B46" s="33"/>
      <c r="C46" s="30"/>
      <c r="J46" s="131"/>
      <c r="K46" s="131"/>
      <c r="L46" s="131"/>
      <c r="M46" s="131"/>
      <c r="N46" s="131"/>
      <c r="O46" s="131"/>
      <c r="P46" s="131"/>
      <c r="Q46" s="14"/>
      <c r="R46" s="15"/>
      <c r="T46" s="33"/>
      <c r="U46" s="33"/>
    </row>
    <row r="47" spans="1:21" ht="12.75" customHeight="1">
      <c r="A47" s="33"/>
      <c r="B47" s="33"/>
      <c r="C47" s="30"/>
      <c r="J47" s="131"/>
      <c r="K47" s="131"/>
      <c r="L47" s="131"/>
      <c r="M47" s="131"/>
      <c r="N47" s="131"/>
      <c r="O47" s="131"/>
      <c r="P47" s="131"/>
      <c r="Q47" s="14"/>
      <c r="R47" s="15"/>
      <c r="T47" s="33"/>
      <c r="U47" s="33"/>
    </row>
    <row r="48" spans="1:21" ht="12.75" customHeight="1">
      <c r="A48" s="33"/>
      <c r="B48" s="33"/>
      <c r="C48" s="30"/>
      <c r="J48" s="131"/>
      <c r="K48" s="131"/>
      <c r="L48" s="131"/>
      <c r="M48" s="131"/>
      <c r="N48" s="131"/>
      <c r="O48" s="131"/>
      <c r="P48" s="131"/>
      <c r="Q48" s="14"/>
      <c r="R48" s="15"/>
      <c r="T48" s="33"/>
      <c r="U48" s="33"/>
    </row>
    <row r="49" spans="1:21" ht="12.75" customHeight="1">
      <c r="A49" s="33"/>
      <c r="B49" s="33"/>
      <c r="C49" s="30"/>
      <c r="J49" s="131"/>
      <c r="K49" s="131"/>
      <c r="L49" s="131"/>
      <c r="M49" s="131"/>
      <c r="N49" s="131"/>
      <c r="O49" s="131"/>
      <c r="P49" s="131"/>
      <c r="Q49" s="14"/>
      <c r="R49" s="15"/>
      <c r="T49" s="33"/>
      <c r="U49" s="33"/>
    </row>
    <row r="50" spans="1:21" ht="12.75" customHeight="1">
      <c r="A50" s="33"/>
      <c r="B50" s="33"/>
      <c r="C50" s="30"/>
      <c r="J50" s="131"/>
      <c r="K50" s="131"/>
      <c r="L50" s="131"/>
      <c r="M50" s="131"/>
      <c r="N50" s="131"/>
      <c r="O50" s="131"/>
      <c r="P50" s="131"/>
      <c r="Q50" s="14"/>
      <c r="R50" s="15"/>
      <c r="T50" s="33"/>
      <c r="U50" s="33"/>
    </row>
    <row r="51" spans="1:21" ht="12.75" customHeight="1">
      <c r="A51" s="33"/>
      <c r="B51" s="33"/>
      <c r="C51" s="30"/>
      <c r="J51" s="131"/>
      <c r="K51" s="131"/>
      <c r="L51" s="131"/>
      <c r="M51" s="131"/>
      <c r="N51" s="131"/>
      <c r="O51" s="131"/>
      <c r="P51" s="131"/>
      <c r="Q51" s="14"/>
      <c r="R51" s="15"/>
      <c r="T51" s="33"/>
      <c r="U51" s="33"/>
    </row>
    <row r="52" spans="1:21" ht="12.75" customHeight="1">
      <c r="A52" s="33"/>
      <c r="B52" s="33"/>
      <c r="C52" s="30"/>
      <c r="J52" s="131"/>
      <c r="K52" s="131"/>
      <c r="L52" s="131"/>
      <c r="M52" s="131"/>
      <c r="N52" s="131"/>
      <c r="O52" s="131"/>
      <c r="P52" s="131"/>
      <c r="Q52" s="14"/>
      <c r="R52" s="15"/>
      <c r="T52" s="33"/>
      <c r="U52" s="33"/>
    </row>
    <row r="53" spans="1:21" ht="12.75" customHeight="1">
      <c r="A53" s="33"/>
      <c r="B53" s="33"/>
      <c r="C53" s="30"/>
      <c r="J53" s="131"/>
      <c r="K53" s="131"/>
      <c r="L53" s="131"/>
      <c r="M53" s="131"/>
      <c r="N53" s="131"/>
      <c r="O53" s="131"/>
      <c r="P53" s="131"/>
      <c r="Q53" s="14"/>
      <c r="R53" s="15"/>
      <c r="T53" s="33"/>
      <c r="U53" s="33"/>
    </row>
    <row r="54" spans="1:21" ht="12.75" customHeight="1">
      <c r="A54" s="33"/>
      <c r="B54" s="33"/>
      <c r="C54" s="30"/>
      <c r="J54" s="131"/>
      <c r="K54" s="131"/>
      <c r="L54" s="131"/>
      <c r="M54" s="131"/>
      <c r="N54" s="131"/>
      <c r="O54" s="131"/>
      <c r="P54" s="131"/>
      <c r="Q54" s="14"/>
      <c r="R54" s="15"/>
      <c r="T54" s="33"/>
      <c r="U54" s="33"/>
    </row>
    <row r="55" spans="1:21" ht="12.75" customHeight="1">
      <c r="A55" s="33"/>
      <c r="B55" s="33"/>
      <c r="C55" s="30"/>
      <c r="J55" s="131"/>
      <c r="K55" s="131"/>
      <c r="L55" s="131"/>
      <c r="M55" s="131"/>
      <c r="N55" s="131"/>
      <c r="O55" s="131"/>
      <c r="P55" s="131"/>
      <c r="Q55" s="14"/>
      <c r="R55" s="15"/>
      <c r="T55" s="33"/>
      <c r="U55" s="33"/>
    </row>
    <row r="56" spans="1:21" ht="12.75" customHeight="1">
      <c r="A56" s="33"/>
      <c r="B56" s="33"/>
      <c r="C56" s="30"/>
      <c r="J56" s="131"/>
      <c r="K56" s="131"/>
      <c r="L56" s="131"/>
      <c r="M56" s="131"/>
      <c r="N56" s="131"/>
      <c r="O56" s="131"/>
      <c r="P56" s="131"/>
      <c r="Q56" s="14"/>
      <c r="R56" s="15"/>
      <c r="T56" s="33"/>
      <c r="U56" s="33"/>
    </row>
    <row r="57" spans="5:19" ht="12.75">
      <c r="E57" s="12"/>
      <c r="F57" s="13"/>
      <c r="G57" s="15"/>
      <c r="H57" s="14"/>
      <c r="I57" s="14"/>
      <c r="J57" s="14"/>
      <c r="K57" s="15"/>
      <c r="L57" s="15"/>
      <c r="M57" s="120"/>
      <c r="N57" s="16"/>
      <c r="O57" s="15"/>
      <c r="P57" s="38"/>
      <c r="Q57" s="14"/>
      <c r="R57" s="15"/>
      <c r="S57" s="17"/>
    </row>
    <row r="58" spans="1:21" ht="12.75" customHeight="1">
      <c r="A58" s="33"/>
      <c r="B58" s="33"/>
      <c r="C58" s="30"/>
      <c r="J58" s="131"/>
      <c r="K58" s="131"/>
      <c r="L58" s="131"/>
      <c r="M58" s="131"/>
      <c r="N58" s="131"/>
      <c r="O58" s="131"/>
      <c r="P58" s="131"/>
      <c r="Q58" s="14"/>
      <c r="R58" s="15"/>
      <c r="T58" s="33"/>
      <c r="U58" s="33"/>
    </row>
    <row r="59" spans="1:21" ht="12.75" customHeight="1">
      <c r="A59" s="33"/>
      <c r="B59" s="33"/>
      <c r="C59" s="30"/>
      <c r="J59" s="131"/>
      <c r="K59" s="131"/>
      <c r="L59" s="131"/>
      <c r="M59" s="131"/>
      <c r="N59" s="131"/>
      <c r="O59" s="131"/>
      <c r="P59" s="131"/>
      <c r="Q59" s="14"/>
      <c r="R59" s="15"/>
      <c r="T59" s="33"/>
      <c r="U59" s="33"/>
    </row>
  </sheetData>
  <sheetProtection/>
  <mergeCells count="25">
    <mergeCell ref="C42:D42"/>
    <mergeCell ref="K18:K19"/>
    <mergeCell ref="L18:L19"/>
    <mergeCell ref="O18:O19"/>
    <mergeCell ref="E7:R8"/>
    <mergeCell ref="C34:D34"/>
    <mergeCell ref="C41:D41"/>
    <mergeCell ref="G17:L17"/>
    <mergeCell ref="E9:R9"/>
    <mergeCell ref="O17:Q17"/>
    <mergeCell ref="F17:F19"/>
    <mergeCell ref="G18:G19"/>
    <mergeCell ref="H18:H19"/>
    <mergeCell ref="G10:P10"/>
    <mergeCell ref="B17:B19"/>
    <mergeCell ref="C17:C19"/>
    <mergeCell ref="D17:D19"/>
    <mergeCell ref="E17:E19"/>
    <mergeCell ref="S17:S19"/>
    <mergeCell ref="O41:R41"/>
    <mergeCell ref="O34:R34"/>
    <mergeCell ref="O42:R42"/>
    <mergeCell ref="P18:P19"/>
    <mergeCell ref="Q18:Q19"/>
    <mergeCell ref="R17:R19"/>
  </mergeCells>
  <printOptions/>
  <pageMargins left="0.3937007874015748" right="0.3937007874015748" top="0.984251968503937" bottom="0.984251968503937" header="0" footer="0"/>
  <pageSetup horizontalDpi="120" verticalDpi="12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T889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4.7109375" style="1" bestFit="1" customWidth="1"/>
    <col min="3" max="3" width="38.8515625" style="1" customWidth="1"/>
    <col min="4" max="4" width="19.8515625" style="1" bestFit="1" customWidth="1"/>
    <col min="5" max="5" width="5.140625" style="1" customWidth="1"/>
    <col min="6" max="6" width="11.00390625" style="1" bestFit="1" customWidth="1"/>
    <col min="7" max="7" width="13.28125" style="1" bestFit="1" customWidth="1"/>
    <col min="8" max="8" width="11.140625" style="1" bestFit="1" customWidth="1"/>
    <col min="9" max="10" width="9.7109375" style="1" hidden="1" customWidth="1"/>
    <col min="11" max="11" width="10.57421875" style="1" customWidth="1"/>
    <col min="12" max="12" width="13.28125" style="1" bestFit="1" customWidth="1"/>
    <col min="13" max="14" width="10.7109375" style="1" hidden="1" customWidth="1"/>
    <col min="15" max="15" width="12.140625" style="1" bestFit="1" customWidth="1"/>
    <col min="16" max="16" width="10.8515625" style="1" bestFit="1" customWidth="1"/>
    <col min="17" max="17" width="12.00390625" style="1" customWidth="1"/>
    <col min="18" max="18" width="14.421875" style="1" bestFit="1" customWidth="1"/>
    <col min="19" max="19" width="41.140625" style="1" customWidth="1"/>
    <col min="20" max="16384" width="11.421875" style="1" customWidth="1"/>
  </cols>
  <sheetData>
    <row r="2" spans="1:19" ht="12.75">
      <c r="A2" s="21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</row>
    <row r="3" spans="3:19" ht="12.75">
      <c r="C3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/>
    </row>
    <row r="4" spans="3:19" ht="12.75">
      <c r="C4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/>
    </row>
    <row r="5" spans="3:19" ht="20.25">
      <c r="C5"/>
      <c r="D5" s="9"/>
      <c r="E5" s="574" t="s">
        <v>281</v>
      </c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  <c r="S5"/>
    </row>
    <row r="6" spans="3:19" ht="20.25">
      <c r="C6"/>
      <c r="D6" s="9"/>
      <c r="E6" s="574"/>
      <c r="F6" s="574"/>
      <c r="G6" s="574"/>
      <c r="H6" s="574"/>
      <c r="I6" s="574"/>
      <c r="J6" s="574"/>
      <c r="K6" s="574"/>
      <c r="L6" s="574"/>
      <c r="M6" s="574"/>
      <c r="N6" s="574"/>
      <c r="O6" s="574"/>
      <c r="P6" s="574"/>
      <c r="Q6" s="574"/>
      <c r="R6" s="574"/>
      <c r="S6"/>
    </row>
    <row r="7" spans="3:19" ht="12.75" customHeight="1">
      <c r="C7"/>
      <c r="D7" s="7"/>
      <c r="E7" s="553" t="s">
        <v>517</v>
      </c>
      <c r="F7" s="553"/>
      <c r="G7" s="553"/>
      <c r="H7" s="553"/>
      <c r="I7" s="553"/>
      <c r="J7" s="553"/>
      <c r="K7" s="553"/>
      <c r="L7" s="553"/>
      <c r="M7" s="553"/>
      <c r="N7" s="553"/>
      <c r="O7" s="553"/>
      <c r="P7" s="553"/>
      <c r="Q7" s="553"/>
      <c r="R7" s="553"/>
      <c r="S7" s="178"/>
    </row>
    <row r="8" spans="3:19" ht="23.25" customHeight="1">
      <c r="C8" s="10" t="s">
        <v>280</v>
      </c>
      <c r="D8" s="10"/>
      <c r="F8" s="575" t="s">
        <v>29</v>
      </c>
      <c r="G8" s="575"/>
      <c r="H8" s="575"/>
      <c r="I8" s="575"/>
      <c r="J8" s="575"/>
      <c r="K8" s="575"/>
      <c r="L8" s="575"/>
      <c r="M8" s="575"/>
      <c r="N8" s="575"/>
      <c r="O8" s="575"/>
      <c r="P8" s="575"/>
      <c r="Q8" s="11" t="s">
        <v>6</v>
      </c>
      <c r="R8" s="10">
        <v>113.02</v>
      </c>
      <c r="S8"/>
    </row>
    <row r="9" spans="3:19" ht="12.75">
      <c r="C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  <c r="Q9" s="10"/>
      <c r="R9" s="8"/>
      <c r="S9"/>
    </row>
    <row r="10" spans="3:19" ht="15.75">
      <c r="C10" s="53"/>
      <c r="D10" s="53"/>
      <c r="E10" s="54"/>
      <c r="F10" s="54"/>
      <c r="G10" s="53"/>
      <c r="H10" s="53"/>
      <c r="I10" s="53"/>
      <c r="J10" s="53"/>
      <c r="K10" s="53"/>
      <c r="L10" s="52"/>
      <c r="M10" s="55" t="s">
        <v>21</v>
      </c>
      <c r="N10" s="53"/>
      <c r="O10" s="56"/>
      <c r="P10" s="57"/>
      <c r="Q10" s="53"/>
      <c r="R10" s="53"/>
      <c r="S10" s="53"/>
    </row>
    <row r="11" spans="2:19" ht="12.75">
      <c r="B11" s="58"/>
      <c r="E11" s="59"/>
      <c r="F11" s="59"/>
      <c r="R11" s="62"/>
      <c r="S11" s="63"/>
    </row>
    <row r="12" spans="2:19" ht="21" customHeight="1">
      <c r="B12" s="319"/>
      <c r="C12" s="320" t="s">
        <v>22</v>
      </c>
      <c r="D12" s="321" t="s">
        <v>8</v>
      </c>
      <c r="E12" s="322" t="s">
        <v>23</v>
      </c>
      <c r="F12" s="321" t="s">
        <v>0</v>
      </c>
      <c r="G12" s="576" t="s">
        <v>1</v>
      </c>
      <c r="H12" s="577"/>
      <c r="I12" s="577"/>
      <c r="J12" s="577"/>
      <c r="K12" s="577"/>
      <c r="L12" s="578"/>
      <c r="M12" s="327"/>
      <c r="N12" s="328"/>
      <c r="O12" s="579" t="s">
        <v>12</v>
      </c>
      <c r="P12" s="580"/>
      <c r="Q12" s="580"/>
      <c r="R12" s="581" t="s">
        <v>2</v>
      </c>
      <c r="S12" s="581" t="s">
        <v>3</v>
      </c>
    </row>
    <row r="13" spans="2:19" ht="12.75">
      <c r="B13" s="323"/>
      <c r="C13" s="324" t="s">
        <v>24</v>
      </c>
      <c r="D13" s="325"/>
      <c r="E13" s="326"/>
      <c r="F13" s="325"/>
      <c r="G13" s="83" t="s">
        <v>4</v>
      </c>
      <c r="H13" s="233" t="s">
        <v>13</v>
      </c>
      <c r="I13" s="78" t="s">
        <v>25</v>
      </c>
      <c r="J13" s="78" t="s">
        <v>26</v>
      </c>
      <c r="K13" s="67" t="s">
        <v>27</v>
      </c>
      <c r="L13" s="67" t="s">
        <v>5</v>
      </c>
      <c r="M13" s="68" t="s">
        <v>28</v>
      </c>
      <c r="O13" s="329" t="s">
        <v>10</v>
      </c>
      <c r="P13" s="329" t="s">
        <v>463</v>
      </c>
      <c r="Q13" s="329" t="s">
        <v>177</v>
      </c>
      <c r="R13" s="582"/>
      <c r="S13" s="582"/>
    </row>
    <row r="14" spans="2:20" ht="60" customHeight="1">
      <c r="B14" s="20">
        <v>10</v>
      </c>
      <c r="C14" s="527" t="s">
        <v>286</v>
      </c>
      <c r="D14" s="295" t="s">
        <v>261</v>
      </c>
      <c r="E14" s="21">
        <v>15</v>
      </c>
      <c r="F14" s="22">
        <v>1558</v>
      </c>
      <c r="G14" s="23">
        <f aca="true" t="shared" si="0" ref="G14:G19">E14*F14</f>
        <v>23370</v>
      </c>
      <c r="H14" s="24"/>
      <c r="I14" s="24"/>
      <c r="J14" s="24">
        <f>I14*0.25</f>
        <v>0</v>
      </c>
      <c r="K14" s="25">
        <f>IF((VLOOKUP(G14,'[2]TABLAS 15'!$B$22:$D$32,3)-M14)&lt;0,0,VLOOKUP(G14,'[2]TABLAS 15'!$B$22:$D$32,3)-M14)</f>
        <v>0</v>
      </c>
      <c r="L14" s="25">
        <f aca="true" t="shared" si="1" ref="L14:L19">SUM(G14+I14+K14+J14+H14)</f>
        <v>23370</v>
      </c>
      <c r="M14" s="26">
        <f>((G14-VLOOKUP(G14,'[2]TABLAS 15'!$A$6:$D$13,1))*VLOOKUP(G14,'[2]TABLAS 15'!$A$6:$D$13,4)+VLOOKUP(G14,'[2]TABLAS 15'!$A$6:$D$13,3))</f>
        <v>4863.0396</v>
      </c>
      <c r="N14" s="27"/>
      <c r="O14" s="25">
        <v>4251.52</v>
      </c>
      <c r="P14" s="28"/>
      <c r="Q14" s="24"/>
      <c r="R14" s="546">
        <f aca="true" t="shared" si="2" ref="R14:R20">L14-O14-P14-Q14</f>
        <v>19118.48</v>
      </c>
      <c r="S14" s="29"/>
      <c r="T14" s="66"/>
    </row>
    <row r="15" spans="2:20" ht="60" customHeight="1">
      <c r="B15" s="20">
        <v>11</v>
      </c>
      <c r="C15" s="527" t="s">
        <v>434</v>
      </c>
      <c r="D15" s="330" t="s">
        <v>435</v>
      </c>
      <c r="E15" s="21">
        <v>15</v>
      </c>
      <c r="F15" s="22">
        <v>248</v>
      </c>
      <c r="G15" s="23">
        <f>E15*F15</f>
        <v>3720</v>
      </c>
      <c r="H15" s="24"/>
      <c r="I15" s="24"/>
      <c r="J15" s="24"/>
      <c r="K15" s="25">
        <f>IF((VLOOKUP(G15,'[2]TABLAS 15'!$B$22:$D$32,3)-M15)&lt;0,0,VLOOKUP(G15,'[2]TABLAS 15'!$B$22:$D$32,3)-M15)</f>
        <v>0</v>
      </c>
      <c r="L15" s="25">
        <f>SUM(G15+I15+K15+J15+H15)</f>
        <v>3720</v>
      </c>
      <c r="M15" s="26">
        <f>((G15-VLOOKUP(G15,'[2]TABLAS 15'!$A$6:$D$13,1))*VLOOKUP(G15,'[2]TABLAS 15'!$A$6:$D$13,4)+VLOOKUP(G15,'[2]TABLAS 15'!$A$6:$D$13,3))</f>
        <v>300.36480000000006</v>
      </c>
      <c r="N15" s="27"/>
      <c r="O15" s="25">
        <v>120.13</v>
      </c>
      <c r="P15" s="28"/>
      <c r="Q15" s="28"/>
      <c r="R15" s="546">
        <f>L15-O15-P15-Q15</f>
        <v>3599.87</v>
      </c>
      <c r="S15" s="29"/>
      <c r="T15" s="66"/>
    </row>
    <row r="16" spans="2:20" ht="60" customHeight="1">
      <c r="B16" s="20">
        <v>12</v>
      </c>
      <c r="C16" s="511" t="s">
        <v>278</v>
      </c>
      <c r="D16" s="296" t="s">
        <v>211</v>
      </c>
      <c r="E16" s="21">
        <v>15</v>
      </c>
      <c r="F16" s="22">
        <v>234.6</v>
      </c>
      <c r="G16" s="23">
        <f t="shared" si="0"/>
        <v>3519</v>
      </c>
      <c r="H16" s="24"/>
      <c r="I16" s="24"/>
      <c r="J16" s="24"/>
      <c r="K16" s="25">
        <f>IF((VLOOKUP(G16,'[2]TABLAS 15'!$B$22:$D$32,3)-M16)&lt;0,0,VLOOKUP(G16,'[2]TABLAS 15'!$B$22:$D$32,3)-M16)</f>
        <v>0</v>
      </c>
      <c r="L16" s="25">
        <f t="shared" si="1"/>
        <v>3519</v>
      </c>
      <c r="M16" s="26">
        <f>((G16-VLOOKUP(G16,'[2]TABLAS 15'!$A$6:$D$13,1))*VLOOKUP(G16,'[2]TABLAS 15'!$A$6:$D$13,4)+VLOOKUP(G16,'[2]TABLAS 15'!$A$6:$D$13,3))</f>
        <v>277.439264</v>
      </c>
      <c r="N16" s="27"/>
      <c r="O16" s="25">
        <v>121.13</v>
      </c>
      <c r="P16" s="28"/>
      <c r="Q16" s="28"/>
      <c r="R16" s="546">
        <f t="shared" si="2"/>
        <v>3397.87</v>
      </c>
      <c r="S16" s="29"/>
      <c r="T16" s="66"/>
    </row>
    <row r="17" spans="2:19" ht="60" customHeight="1">
      <c r="B17" s="20">
        <v>14</v>
      </c>
      <c r="C17" s="511" t="s">
        <v>236</v>
      </c>
      <c r="D17" s="297" t="s">
        <v>19</v>
      </c>
      <c r="E17" s="21">
        <v>15</v>
      </c>
      <c r="F17" s="22">
        <v>131</v>
      </c>
      <c r="G17" s="25">
        <f t="shared" si="0"/>
        <v>1965</v>
      </c>
      <c r="H17" s="24"/>
      <c r="I17" s="24"/>
      <c r="J17" s="24">
        <f>I17*0.25</f>
        <v>0</v>
      </c>
      <c r="K17" s="25">
        <v>112.33</v>
      </c>
      <c r="L17" s="25">
        <f t="shared" si="1"/>
        <v>2077.33</v>
      </c>
      <c r="M17" s="26"/>
      <c r="N17" s="27"/>
      <c r="O17" s="25"/>
      <c r="P17" s="28"/>
      <c r="Q17" s="28"/>
      <c r="R17" s="546">
        <f t="shared" si="2"/>
        <v>2077.33</v>
      </c>
      <c r="S17" s="284"/>
    </row>
    <row r="18" spans="2:19" ht="60" customHeight="1">
      <c r="B18" s="20">
        <v>15</v>
      </c>
      <c r="C18" s="511" t="s">
        <v>284</v>
      </c>
      <c r="D18" s="330" t="s">
        <v>285</v>
      </c>
      <c r="E18" s="21">
        <v>15</v>
      </c>
      <c r="F18" s="22">
        <v>162.5</v>
      </c>
      <c r="G18" s="25">
        <f t="shared" si="0"/>
        <v>2437.5</v>
      </c>
      <c r="H18" s="24"/>
      <c r="I18" s="24"/>
      <c r="J18" s="24">
        <f>I18*0.25</f>
        <v>0</v>
      </c>
      <c r="K18" s="25">
        <v>113.33</v>
      </c>
      <c r="L18" s="25">
        <f t="shared" si="1"/>
        <v>2550.83</v>
      </c>
      <c r="M18" s="26"/>
      <c r="N18" s="27"/>
      <c r="O18" s="25"/>
      <c r="P18" s="28"/>
      <c r="Q18" s="28"/>
      <c r="R18" s="546">
        <f t="shared" si="2"/>
        <v>2550.83</v>
      </c>
      <c r="S18" s="284"/>
    </row>
    <row r="19" spans="2:19" ht="60" customHeight="1">
      <c r="B19" s="20">
        <v>16</v>
      </c>
      <c r="C19" s="528" t="s">
        <v>20</v>
      </c>
      <c r="D19" s="295" t="s">
        <v>217</v>
      </c>
      <c r="E19" s="21">
        <v>15</v>
      </c>
      <c r="F19" s="22">
        <v>167.5</v>
      </c>
      <c r="G19" s="25">
        <f t="shared" si="0"/>
        <v>2512.5</v>
      </c>
      <c r="H19" s="24"/>
      <c r="I19" s="24"/>
      <c r="J19" s="24">
        <f>I19*0.25</f>
        <v>0</v>
      </c>
      <c r="K19" s="25">
        <v>35.3</v>
      </c>
      <c r="L19" s="25">
        <f t="shared" si="1"/>
        <v>2547.8</v>
      </c>
      <c r="M19" s="26"/>
      <c r="N19" s="27"/>
      <c r="O19" s="25"/>
      <c r="P19" s="28"/>
      <c r="Q19" s="28"/>
      <c r="R19" s="546">
        <f t="shared" si="2"/>
        <v>2547.8</v>
      </c>
      <c r="S19" s="284"/>
    </row>
    <row r="20" spans="2:19" ht="16.5" customHeight="1">
      <c r="B20" s="20"/>
      <c r="C20" s="47"/>
      <c r="D20" s="195"/>
      <c r="E20" s="21"/>
      <c r="F20" s="261"/>
      <c r="G20" s="25"/>
      <c r="H20" s="24"/>
      <c r="I20" s="24"/>
      <c r="J20" s="24"/>
      <c r="K20" s="25"/>
      <c r="L20" s="25"/>
      <c r="M20" s="26"/>
      <c r="N20" s="27"/>
      <c r="O20" s="25"/>
      <c r="P20" s="28"/>
      <c r="Q20" s="24"/>
      <c r="R20" s="154">
        <f t="shared" si="2"/>
        <v>0</v>
      </c>
      <c r="S20" s="2"/>
    </row>
    <row r="21" spans="2:19" ht="12.75" customHeight="1">
      <c r="B21" s="93"/>
      <c r="C21" s="121"/>
      <c r="D21" s="122"/>
      <c r="E21" s="12"/>
      <c r="F21" s="13"/>
      <c r="G21" s="25">
        <f>SUM(G14:G20)</f>
        <v>37524</v>
      </c>
      <c r="H21" s="24"/>
      <c r="I21" s="24"/>
      <c r="J21" s="24">
        <f>SUM(J14:J20)</f>
        <v>0</v>
      </c>
      <c r="K21" s="25">
        <f>SUM(K14:K20)</f>
        <v>260.96</v>
      </c>
      <c r="L21" s="25">
        <f>SUM(L14:L20)</f>
        <v>37784.96000000001</v>
      </c>
      <c r="M21" s="26">
        <f>SUM(M14:M20)</f>
        <v>5440.843664</v>
      </c>
      <c r="N21" s="27"/>
      <c r="O21" s="25">
        <f>SUM(O14:O20)</f>
        <v>4492.780000000001</v>
      </c>
      <c r="P21" s="148">
        <f>SUM(P14:P20)</f>
        <v>0</v>
      </c>
      <c r="Q21" s="145">
        <f>SUM(Q14:Q20)</f>
        <v>0</v>
      </c>
      <c r="R21" s="15"/>
      <c r="S21" s="17"/>
    </row>
    <row r="22" spans="2:19" ht="12.75" customHeight="1">
      <c r="B22" s="93"/>
      <c r="C22" s="121"/>
      <c r="D22" s="122"/>
      <c r="E22" s="12"/>
      <c r="F22" s="13"/>
      <c r="G22" s="15"/>
      <c r="H22" s="14"/>
      <c r="I22" s="14"/>
      <c r="J22" s="14"/>
      <c r="K22" s="15"/>
      <c r="L22" s="15"/>
      <c r="M22" s="120"/>
      <c r="O22" s="15"/>
      <c r="P22" s="38"/>
      <c r="Q22" s="14"/>
      <c r="R22" s="15"/>
      <c r="S22" s="17"/>
    </row>
    <row r="23" spans="2:19" ht="12.75" customHeight="1">
      <c r="B23" s="93"/>
      <c r="C23" s="121"/>
      <c r="D23" s="122"/>
      <c r="E23" s="12"/>
      <c r="F23" s="13"/>
      <c r="G23" s="15"/>
      <c r="H23" s="14"/>
      <c r="I23" s="14"/>
      <c r="J23" s="14"/>
      <c r="K23" s="15"/>
      <c r="L23" s="15"/>
      <c r="M23" s="120"/>
      <c r="O23" s="15"/>
      <c r="P23" s="123" t="s">
        <v>2</v>
      </c>
      <c r="Q23" s="14"/>
      <c r="R23" s="25">
        <f>SUM(R14:R22)</f>
        <v>33292.18</v>
      </c>
      <c r="S23" s="17"/>
    </row>
    <row r="24" spans="2:19" ht="12.75" customHeight="1">
      <c r="B24" s="93"/>
      <c r="C24" s="121"/>
      <c r="D24" s="122"/>
      <c r="E24" s="12"/>
      <c r="F24" s="13"/>
      <c r="G24" s="15"/>
      <c r="H24" s="14"/>
      <c r="I24" s="14"/>
      <c r="J24" s="14"/>
      <c r="K24" s="15"/>
      <c r="L24" s="15"/>
      <c r="M24" s="120"/>
      <c r="O24" s="15"/>
      <c r="P24" s="123"/>
      <c r="Q24" s="14"/>
      <c r="R24" s="15"/>
      <c r="S24" s="17"/>
    </row>
    <row r="25" spans="2:19" ht="12.75" customHeight="1">
      <c r="B25" s="93"/>
      <c r="C25" s="121"/>
      <c r="D25" s="122"/>
      <c r="E25" s="12"/>
      <c r="F25" s="13"/>
      <c r="G25" s="15"/>
      <c r="H25" s="14"/>
      <c r="I25" s="14"/>
      <c r="J25" s="14"/>
      <c r="K25" s="15"/>
      <c r="L25" s="15"/>
      <c r="M25" s="120"/>
      <c r="O25" s="15"/>
      <c r="P25" s="123"/>
      <c r="Q25" s="14"/>
      <c r="R25" s="15"/>
      <c r="S25" s="17"/>
    </row>
    <row r="26" spans="2:19" ht="12.75" customHeight="1">
      <c r="B26" s="93"/>
      <c r="C26" s="121"/>
      <c r="D26" s="122"/>
      <c r="E26" s="12"/>
      <c r="F26" s="13"/>
      <c r="G26" s="15"/>
      <c r="H26" s="14"/>
      <c r="I26" s="14"/>
      <c r="J26" s="14"/>
      <c r="K26" s="15"/>
      <c r="L26" s="15"/>
      <c r="M26" s="120"/>
      <c r="O26" s="15"/>
      <c r="P26" s="123"/>
      <c r="Q26" s="14"/>
      <c r="R26" s="15"/>
      <c r="S26" s="17"/>
    </row>
    <row r="27" spans="2:19" ht="12.75" customHeight="1">
      <c r="B27" s="93"/>
      <c r="C27" s="121"/>
      <c r="D27" s="122"/>
      <c r="E27" s="12"/>
      <c r="F27" s="13"/>
      <c r="G27" s="15"/>
      <c r="H27" s="14"/>
      <c r="I27" s="14"/>
      <c r="J27" s="14"/>
      <c r="K27" s="15"/>
      <c r="L27" s="15"/>
      <c r="M27" s="120"/>
      <c r="O27" s="15"/>
      <c r="P27" s="123"/>
      <c r="Q27" s="14"/>
      <c r="R27" s="15"/>
      <c r="S27" s="17"/>
    </row>
    <row r="28" spans="2:19" ht="12.75" customHeight="1">
      <c r="B28" s="93"/>
      <c r="C28" s="121"/>
      <c r="D28" s="122"/>
      <c r="E28" s="12"/>
      <c r="F28" s="13"/>
      <c r="G28" s="15"/>
      <c r="H28" s="14"/>
      <c r="I28" s="14"/>
      <c r="J28" s="14"/>
      <c r="K28" s="15"/>
      <c r="L28" s="15"/>
      <c r="M28" s="120"/>
      <c r="O28" s="15"/>
      <c r="P28" s="123"/>
      <c r="Q28" s="14"/>
      <c r="R28" s="15"/>
      <c r="S28" s="17"/>
    </row>
    <row r="29" spans="2:19" ht="12.75" customHeight="1">
      <c r="B29" s="93"/>
      <c r="C29" s="121"/>
      <c r="D29" s="122"/>
      <c r="E29" s="12"/>
      <c r="F29" s="13"/>
      <c r="G29" s="15"/>
      <c r="H29" s="14"/>
      <c r="I29" s="14"/>
      <c r="J29" s="14"/>
      <c r="K29" s="15"/>
      <c r="L29" s="15"/>
      <c r="M29" s="120"/>
      <c r="O29" s="15"/>
      <c r="P29" s="38"/>
      <c r="Q29" s="14"/>
      <c r="R29" s="15"/>
      <c r="S29" s="17"/>
    </row>
    <row r="30" spans="2:19" ht="12.75" customHeight="1">
      <c r="B30" s="93"/>
      <c r="C30" s="30" t="s">
        <v>14</v>
      </c>
      <c r="D30"/>
      <c r="H30" s="583" t="s">
        <v>15</v>
      </c>
      <c r="I30" s="583"/>
      <c r="J30" s="583"/>
      <c r="K30" s="583"/>
      <c r="L30" s="583"/>
      <c r="M30" s="583"/>
      <c r="N30" s="583"/>
      <c r="O30" s="583"/>
      <c r="P30" s="38"/>
      <c r="Q30" s="14"/>
      <c r="R30" s="15"/>
      <c r="S30" s="17"/>
    </row>
    <row r="31" spans="2:19" ht="12.75" customHeight="1">
      <c r="B31" s="93"/>
      <c r="C31" s="30"/>
      <c r="D31"/>
      <c r="H31" s="131"/>
      <c r="I31" s="131"/>
      <c r="J31" s="131"/>
      <c r="K31" s="131"/>
      <c r="L31" s="131"/>
      <c r="M31" s="131"/>
      <c r="N31" s="131"/>
      <c r="O31" s="131"/>
      <c r="P31" s="38"/>
      <c r="Q31" s="14"/>
      <c r="R31" s="15"/>
      <c r="S31" s="17"/>
    </row>
    <row r="32" spans="2:19" ht="12.75" customHeight="1">
      <c r="B32" s="93"/>
      <c r="C32" s="30"/>
      <c r="D32"/>
      <c r="H32" s="131"/>
      <c r="I32" s="131"/>
      <c r="J32" s="131"/>
      <c r="K32" s="131"/>
      <c r="L32" s="131"/>
      <c r="M32" s="131"/>
      <c r="N32" s="131"/>
      <c r="O32" s="131"/>
      <c r="P32" s="38"/>
      <c r="Q32" s="14"/>
      <c r="R32" s="15"/>
      <c r="S32" s="17"/>
    </row>
    <row r="33" spans="2:19" ht="12.75" customHeight="1">
      <c r="B33" s="93"/>
      <c r="C33" s="30"/>
      <c r="D33"/>
      <c r="H33" s="131"/>
      <c r="I33" s="131"/>
      <c r="J33" s="131"/>
      <c r="K33" s="131"/>
      <c r="L33" s="131"/>
      <c r="M33" s="131"/>
      <c r="N33" s="131"/>
      <c r="O33" s="131"/>
      <c r="P33" s="38"/>
      <c r="Q33" s="14"/>
      <c r="R33" s="15"/>
      <c r="S33" s="17"/>
    </row>
    <row r="34" spans="2:19" ht="12.75" customHeight="1">
      <c r="B34" s="93"/>
      <c r="C34"/>
      <c r="D34"/>
      <c r="F34"/>
      <c r="G34"/>
      <c r="H34"/>
      <c r="I34" s="30" t="s">
        <v>16</v>
      </c>
      <c r="J34" s="30"/>
      <c r="K34" s="30"/>
      <c r="L34" s="15"/>
      <c r="M34" s="120"/>
      <c r="O34" s="15"/>
      <c r="P34" s="38"/>
      <c r="Q34" s="14"/>
      <c r="R34" s="15"/>
      <c r="S34" s="17"/>
    </row>
    <row r="35" spans="2:19" ht="12.75" customHeight="1">
      <c r="B35" s="93"/>
      <c r="C35"/>
      <c r="D35"/>
      <c r="E35"/>
      <c r="F35" s="32"/>
      <c r="G35"/>
      <c r="I35"/>
      <c r="J35"/>
      <c r="L35" s="15"/>
      <c r="M35" s="120"/>
      <c r="O35" s="15"/>
      <c r="P35" s="38"/>
      <c r="Q35" s="14"/>
      <c r="R35" s="15"/>
      <c r="S35" s="17"/>
    </row>
    <row r="36" spans="2:19" ht="12.75" customHeight="1">
      <c r="B36" s="93"/>
      <c r="C36" s="91" t="s">
        <v>16</v>
      </c>
      <c r="D36"/>
      <c r="H36" s="76" t="s">
        <v>32</v>
      </c>
      <c r="L36" s="15"/>
      <c r="M36" s="120"/>
      <c r="O36" s="15"/>
      <c r="P36" s="38"/>
      <c r="Q36" s="14"/>
      <c r="R36" s="15"/>
      <c r="S36" s="17"/>
    </row>
    <row r="37" spans="2:19" ht="21" customHeight="1">
      <c r="B37" s="93"/>
      <c r="C37" s="318" t="s">
        <v>282</v>
      </c>
      <c r="D37"/>
      <c r="H37" s="331" t="s">
        <v>283</v>
      </c>
      <c r="I37" s="331"/>
      <c r="J37" s="331"/>
      <c r="K37" s="331"/>
      <c r="L37" s="331"/>
      <c r="M37" s="331"/>
      <c r="N37" s="331"/>
      <c r="O37" s="331"/>
      <c r="P37" s="38"/>
      <c r="Q37" s="14"/>
      <c r="R37" s="15"/>
      <c r="S37" s="17"/>
    </row>
    <row r="38" spans="2:19" ht="12.75" customHeight="1">
      <c r="B38" s="93"/>
      <c r="C38" s="121"/>
      <c r="D38" s="122"/>
      <c r="E38" s="12"/>
      <c r="F38" s="13"/>
      <c r="G38" s="15"/>
      <c r="H38" s="331"/>
      <c r="I38" s="331"/>
      <c r="J38" s="331"/>
      <c r="K38" s="331"/>
      <c r="L38" s="331"/>
      <c r="M38" s="331"/>
      <c r="N38" s="331"/>
      <c r="O38" s="331"/>
      <c r="P38" s="38"/>
      <c r="Q38" s="14"/>
      <c r="R38" s="15"/>
      <c r="S38" s="17"/>
    </row>
    <row r="39" spans="2:19" ht="12.75" customHeight="1">
      <c r="B39" s="93"/>
      <c r="C39" s="121"/>
      <c r="D39" s="122"/>
      <c r="E39" s="12"/>
      <c r="F39" s="13"/>
      <c r="G39" s="15"/>
      <c r="H39" s="331"/>
      <c r="I39" s="331"/>
      <c r="J39" s="331"/>
      <c r="K39" s="331"/>
      <c r="L39" s="331"/>
      <c r="M39" s="331"/>
      <c r="N39" s="331"/>
      <c r="O39" s="331"/>
      <c r="P39" s="38"/>
      <c r="Q39" s="14"/>
      <c r="R39" s="15"/>
      <c r="S39" s="17"/>
    </row>
    <row r="40" spans="2:19" ht="12.75" customHeight="1">
      <c r="B40" s="93"/>
      <c r="C40" s="121"/>
      <c r="D40" s="122"/>
      <c r="E40" s="12"/>
      <c r="F40" s="13"/>
      <c r="G40" s="15"/>
      <c r="H40" s="331"/>
      <c r="I40" s="331"/>
      <c r="J40" s="331"/>
      <c r="K40" s="331"/>
      <c r="L40" s="331"/>
      <c r="M40" s="331"/>
      <c r="N40" s="331"/>
      <c r="O40" s="331"/>
      <c r="P40" s="38"/>
      <c r="Q40" s="14"/>
      <c r="R40" s="15"/>
      <c r="S40" s="17"/>
    </row>
    <row r="41" spans="2:19" ht="12.75" customHeight="1">
      <c r="B41" s="93"/>
      <c r="C41" s="121"/>
      <c r="D41" s="122"/>
      <c r="E41" s="12"/>
      <c r="F41" s="13"/>
      <c r="G41" s="15"/>
      <c r="H41" s="331"/>
      <c r="I41" s="331"/>
      <c r="J41" s="331"/>
      <c r="K41" s="331"/>
      <c r="L41" s="331"/>
      <c r="M41" s="331"/>
      <c r="N41" s="331"/>
      <c r="O41" s="331"/>
      <c r="P41" s="38"/>
      <c r="Q41" s="14"/>
      <c r="R41" s="15"/>
      <c r="S41" s="17"/>
    </row>
    <row r="42" spans="2:19" ht="12.75" customHeight="1">
      <c r="B42" s="93"/>
      <c r="C42" s="121"/>
      <c r="D42" s="122"/>
      <c r="E42" s="12"/>
      <c r="F42" s="13"/>
      <c r="G42" s="15"/>
      <c r="H42" s="14"/>
      <c r="I42" s="14"/>
      <c r="J42" s="14"/>
      <c r="K42" s="15"/>
      <c r="L42" s="15"/>
      <c r="M42" s="120"/>
      <c r="O42" s="15"/>
      <c r="P42" s="38"/>
      <c r="Q42" s="14"/>
      <c r="R42" s="15"/>
      <c r="S42" s="17"/>
    </row>
    <row r="43" spans="2:19" ht="12.75" customHeight="1">
      <c r="B43" s="93"/>
      <c r="C43" s="121"/>
      <c r="D43" s="122"/>
      <c r="E43" s="12"/>
      <c r="F43" s="13"/>
      <c r="G43" s="15"/>
      <c r="H43" s="14"/>
      <c r="I43" s="14"/>
      <c r="J43" s="14"/>
      <c r="K43" s="15"/>
      <c r="L43" s="15"/>
      <c r="M43" s="120"/>
      <c r="O43" s="15"/>
      <c r="P43" s="38"/>
      <c r="Q43" s="14"/>
      <c r="R43" s="15"/>
      <c r="S43" s="17"/>
    </row>
    <row r="44" spans="2:19" ht="12.75" customHeight="1">
      <c r="B44" s="93"/>
      <c r="C44" s="121"/>
      <c r="D44" s="122"/>
      <c r="E44" s="12"/>
      <c r="F44" s="13"/>
      <c r="G44" s="15"/>
      <c r="H44" s="14"/>
      <c r="I44" s="14"/>
      <c r="J44" s="14"/>
      <c r="K44" s="15"/>
      <c r="L44" s="15"/>
      <c r="M44" s="120"/>
      <c r="O44" s="15"/>
      <c r="P44" s="38"/>
      <c r="Q44" s="14"/>
      <c r="R44" s="15"/>
      <c r="S44" s="17"/>
    </row>
    <row r="45" spans="2:19" ht="12.75" customHeight="1">
      <c r="B45" s="93"/>
      <c r="C45" s="121"/>
      <c r="D45" s="122"/>
      <c r="E45" s="12"/>
      <c r="F45" s="13"/>
      <c r="G45" s="15"/>
      <c r="H45" s="14"/>
      <c r="I45" s="14"/>
      <c r="J45" s="14"/>
      <c r="K45" s="15"/>
      <c r="L45" s="15"/>
      <c r="M45" s="120"/>
      <c r="O45" s="15"/>
      <c r="P45" s="38"/>
      <c r="Q45" s="14"/>
      <c r="R45" s="15"/>
      <c r="S45" s="17"/>
    </row>
    <row r="46" spans="2:19" ht="12.75" customHeight="1">
      <c r="B46" s="93"/>
      <c r="C46" s="121"/>
      <c r="D46" s="122"/>
      <c r="E46" s="12"/>
      <c r="F46" s="13"/>
      <c r="G46" s="15"/>
      <c r="H46" s="14"/>
      <c r="I46" s="14"/>
      <c r="J46" s="14"/>
      <c r="K46" s="15"/>
      <c r="L46" s="15"/>
      <c r="M46" s="120"/>
      <c r="O46" s="15"/>
      <c r="P46" s="38"/>
      <c r="Q46" s="14"/>
      <c r="R46" s="15"/>
      <c r="S46" s="17"/>
    </row>
    <row r="47" spans="3:19" ht="12.75" customHeight="1">
      <c r="C47"/>
      <c r="D47" s="7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/>
    </row>
    <row r="48" spans="3:19" ht="20.25">
      <c r="C48"/>
      <c r="D48" s="9"/>
      <c r="E48" s="574" t="s">
        <v>281</v>
      </c>
      <c r="F48" s="574"/>
      <c r="G48" s="574"/>
      <c r="H48" s="574"/>
      <c r="I48" s="574"/>
      <c r="J48" s="574"/>
      <c r="K48" s="574"/>
      <c r="L48" s="574"/>
      <c r="M48" s="574"/>
      <c r="N48" s="574"/>
      <c r="O48" s="574"/>
      <c r="P48" s="574"/>
      <c r="Q48" s="574"/>
      <c r="R48" s="574"/>
      <c r="S48"/>
    </row>
    <row r="49" spans="3:19" ht="20.25">
      <c r="C49"/>
      <c r="D49" s="9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/>
    </row>
    <row r="50" spans="3:19" ht="12.75" customHeight="1">
      <c r="C50"/>
      <c r="D50" s="7"/>
      <c r="E50" s="553" t="s">
        <v>517</v>
      </c>
      <c r="F50" s="553"/>
      <c r="G50" s="553"/>
      <c r="H50" s="553"/>
      <c r="I50" s="553"/>
      <c r="J50" s="553"/>
      <c r="K50" s="553"/>
      <c r="L50" s="553"/>
      <c r="M50" s="553"/>
      <c r="N50" s="553"/>
      <c r="O50" s="553"/>
      <c r="P50" s="553"/>
      <c r="Q50" s="553"/>
      <c r="R50" s="178"/>
      <c r="S50" s="178"/>
    </row>
    <row r="51" spans="3:19" ht="24.75" customHeight="1" thickBot="1">
      <c r="C51" s="10" t="s">
        <v>280</v>
      </c>
      <c r="D51" s="10"/>
      <c r="F51" s="556" t="s">
        <v>204</v>
      </c>
      <c r="G51" s="556"/>
      <c r="H51" s="556"/>
      <c r="I51" s="556"/>
      <c r="J51" s="556"/>
      <c r="K51" s="556"/>
      <c r="L51" s="556"/>
      <c r="M51" s="556"/>
      <c r="N51" s="556"/>
      <c r="O51" s="556"/>
      <c r="Q51" s="11" t="s">
        <v>6</v>
      </c>
      <c r="R51" s="10">
        <v>113.03</v>
      </c>
      <c r="S51"/>
    </row>
    <row r="52" spans="3:19" ht="12.75">
      <c r="C52" s="10"/>
      <c r="D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1"/>
      <c r="R52" s="10"/>
      <c r="S52"/>
    </row>
    <row r="53" spans="3:19" ht="12.75">
      <c r="C53" s="10"/>
      <c r="D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1"/>
      <c r="R53" s="10"/>
      <c r="S53"/>
    </row>
    <row r="54" spans="3:19" ht="12.75">
      <c r="C54" s="10"/>
      <c r="D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1"/>
      <c r="R54" s="10"/>
      <c r="S54"/>
    </row>
    <row r="55" spans="3:19" ht="12.75">
      <c r="C55" s="10"/>
      <c r="D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1"/>
      <c r="R55" s="10"/>
      <c r="S55"/>
    </row>
    <row r="56" spans="3:19" ht="12.75">
      <c r="C56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1"/>
      <c r="Q56" s="10"/>
      <c r="R56" s="8"/>
      <c r="S56"/>
    </row>
    <row r="57" spans="3:19" ht="15.75">
      <c r="C57" s="53"/>
      <c r="D57" s="53"/>
      <c r="E57" s="54"/>
      <c r="F57" s="54"/>
      <c r="G57" s="53"/>
      <c r="H57" s="53"/>
      <c r="I57" s="53"/>
      <c r="J57" s="53"/>
      <c r="K57" s="53"/>
      <c r="L57" s="52"/>
      <c r="M57" s="55" t="s">
        <v>21</v>
      </c>
      <c r="N57" s="53"/>
      <c r="O57" s="56"/>
      <c r="P57" s="57"/>
      <c r="Q57" s="53"/>
      <c r="R57" s="53"/>
      <c r="S57" s="53"/>
    </row>
    <row r="58" spans="2:19" ht="12.75">
      <c r="B58" s="58"/>
      <c r="E58" s="59"/>
      <c r="F58" s="59"/>
      <c r="R58" s="62"/>
      <c r="S58" s="63"/>
    </row>
    <row r="59" spans="2:19" ht="15.75">
      <c r="B59" s="334"/>
      <c r="C59" s="335" t="s">
        <v>22</v>
      </c>
      <c r="D59" s="439" t="s">
        <v>8</v>
      </c>
      <c r="E59" s="337" t="s">
        <v>23</v>
      </c>
      <c r="F59" s="439" t="s">
        <v>0</v>
      </c>
      <c r="G59" s="586" t="s">
        <v>1</v>
      </c>
      <c r="H59" s="587"/>
      <c r="I59" s="587"/>
      <c r="J59" s="587"/>
      <c r="K59" s="587"/>
      <c r="L59" s="588"/>
      <c r="M59" s="342"/>
      <c r="N59" s="328"/>
      <c r="O59" s="586" t="s">
        <v>12</v>
      </c>
      <c r="P59" s="587"/>
      <c r="Q59" s="588"/>
      <c r="R59" s="584" t="s">
        <v>2</v>
      </c>
      <c r="S59" s="584" t="s">
        <v>3</v>
      </c>
    </row>
    <row r="60" spans="2:19" ht="15" customHeight="1">
      <c r="B60" s="338"/>
      <c r="C60" s="339" t="s">
        <v>24</v>
      </c>
      <c r="D60" s="340"/>
      <c r="E60" s="341"/>
      <c r="F60" s="340"/>
      <c r="G60" s="83" t="s">
        <v>4</v>
      </c>
      <c r="H60" s="233" t="s">
        <v>13</v>
      </c>
      <c r="I60" s="78" t="s">
        <v>25</v>
      </c>
      <c r="J60" s="78" t="s">
        <v>26</v>
      </c>
      <c r="K60" s="67" t="s">
        <v>27</v>
      </c>
      <c r="L60" s="67" t="s">
        <v>5</v>
      </c>
      <c r="M60" s="68" t="s">
        <v>28</v>
      </c>
      <c r="O60" s="84" t="s">
        <v>10</v>
      </c>
      <c r="P60" s="84" t="s">
        <v>463</v>
      </c>
      <c r="Q60" s="329" t="s">
        <v>177</v>
      </c>
      <c r="R60" s="585"/>
      <c r="S60" s="585"/>
    </row>
    <row r="61" spans="2:20" ht="60" customHeight="1">
      <c r="B61" s="20">
        <v>17</v>
      </c>
      <c r="C61" s="520" t="s">
        <v>287</v>
      </c>
      <c r="D61" s="73" t="s">
        <v>30</v>
      </c>
      <c r="E61" s="21">
        <v>15</v>
      </c>
      <c r="F61" s="22">
        <v>711</v>
      </c>
      <c r="G61" s="23">
        <f>E61*F61</f>
        <v>10665</v>
      </c>
      <c r="H61" s="24"/>
      <c r="I61" s="24"/>
      <c r="J61" s="24">
        <f>I61*0.25</f>
        <v>0</v>
      </c>
      <c r="K61" s="25">
        <f>IF((VLOOKUP(G61,'[2]TABLAS 15'!$B$22:$D$32,3)-M61)&lt;0,0,VLOOKUP(G61,'[2]TABLAS 15'!$B$22:$D$32,3)-M61)</f>
        <v>0</v>
      </c>
      <c r="L61" s="25">
        <f>SUM(G61+I61+K61+J61+H61)</f>
        <v>10665</v>
      </c>
      <c r="M61" s="26">
        <f>((G61-VLOOKUP(G61,'[2]TABLAS 15'!$A$6:$D$13,1))*VLOOKUP(G61,'[2]TABLAS 15'!$A$6:$D$13,4)+VLOOKUP(G61,'[2]TABLAS 15'!$A$6:$D$13,3))</f>
        <v>1650.5748800000001</v>
      </c>
      <c r="N61" s="27"/>
      <c r="O61" s="25">
        <v>1498.6</v>
      </c>
      <c r="P61" s="28"/>
      <c r="Q61" s="24"/>
      <c r="R61" s="546">
        <f>K61+L61-O61-P61-Q61</f>
        <v>9166.4</v>
      </c>
      <c r="S61" s="29"/>
      <c r="T61" s="274"/>
    </row>
    <row r="62" spans="2:20" ht="60" customHeight="1">
      <c r="B62" s="20">
        <v>18</v>
      </c>
      <c r="C62" s="393" t="s">
        <v>401</v>
      </c>
      <c r="D62" s="395" t="s">
        <v>402</v>
      </c>
      <c r="E62" s="21">
        <v>15</v>
      </c>
      <c r="F62" s="22">
        <v>262</v>
      </c>
      <c r="G62" s="23">
        <f>E62*F62</f>
        <v>3930</v>
      </c>
      <c r="H62" s="24"/>
      <c r="I62" s="24"/>
      <c r="J62" s="24">
        <f>I62*0.25</f>
        <v>0</v>
      </c>
      <c r="K62" s="25"/>
      <c r="L62" s="25">
        <f>SUM(G62+I62+K62+J62+H62)</f>
        <v>3930</v>
      </c>
      <c r="M62" s="26">
        <f>((G62-VLOOKUP(G62,'[2]TABLAS 15'!$A$6:$D$13,1))*VLOOKUP(G62,'[2]TABLAS 15'!$A$6:$D$13,4)+VLOOKUP(G62,'[2]TABLAS 15'!$A$6:$D$13,3))</f>
        <v>333.9648</v>
      </c>
      <c r="N62" s="366"/>
      <c r="O62" s="25">
        <v>337.88</v>
      </c>
      <c r="P62" s="28"/>
      <c r="Q62" s="24"/>
      <c r="R62" s="546">
        <f>L62-O62-P62-Q62</f>
        <v>3592.12</v>
      </c>
      <c r="S62" s="29"/>
      <c r="T62" s="274"/>
    </row>
    <row r="63" spans="2:20" ht="12.75" customHeight="1">
      <c r="B63" s="20"/>
      <c r="C63" s="72"/>
      <c r="D63" s="74"/>
      <c r="E63" s="21"/>
      <c r="F63" s="22"/>
      <c r="G63" s="25">
        <f>SUM(G61:G62)</f>
        <v>14595</v>
      </c>
      <c r="H63" s="24"/>
      <c r="I63" s="24"/>
      <c r="J63" s="24">
        <f>SUM(J61:J62)</f>
        <v>0</v>
      </c>
      <c r="K63" s="25">
        <f>SUM(K61:K62)</f>
        <v>0</v>
      </c>
      <c r="L63" s="25">
        <f>SUM(L61:L62)</f>
        <v>14595</v>
      </c>
      <c r="M63" s="26">
        <f>SUM(M61:M62)</f>
        <v>1984.53968</v>
      </c>
      <c r="N63" s="27"/>
      <c r="O63" s="25">
        <f>SUM(O61:O62)</f>
        <v>1836.48</v>
      </c>
      <c r="P63" s="28">
        <f>SUM(P61:P62)</f>
        <v>0</v>
      </c>
      <c r="Q63" s="24">
        <f>SUM(Q61:Q62)</f>
        <v>0</v>
      </c>
      <c r="R63" s="25"/>
      <c r="S63" s="2"/>
      <c r="T63" s="274"/>
    </row>
    <row r="64" ht="12.75">
      <c r="T64" s="274"/>
    </row>
    <row r="65" ht="12.75">
      <c r="T65" s="274"/>
    </row>
    <row r="66" spans="17:20" ht="15">
      <c r="Q66" s="124" t="s">
        <v>2</v>
      </c>
      <c r="R66" s="446">
        <f>SUM(R61:R65)</f>
        <v>12758.52</v>
      </c>
      <c r="T66" s="274"/>
    </row>
    <row r="67" spans="18:20" ht="12.75">
      <c r="R67" s="66"/>
      <c r="T67" s="274"/>
    </row>
    <row r="68" ht="12.75">
      <c r="T68" s="274"/>
    </row>
    <row r="69" ht="12.75">
      <c r="T69" s="274"/>
    </row>
    <row r="70" ht="12.75">
      <c r="T70" s="274"/>
    </row>
    <row r="71" ht="12.75">
      <c r="T71" s="274"/>
    </row>
    <row r="72" spans="18:20" ht="12.75">
      <c r="R72" s="274"/>
      <c r="T72" s="274"/>
    </row>
    <row r="73" spans="18:20" ht="12.75">
      <c r="R73" s="274"/>
      <c r="T73" s="274"/>
    </row>
    <row r="74" spans="18:20" ht="12.75">
      <c r="R74" s="274"/>
      <c r="T74" s="274"/>
    </row>
    <row r="75" spans="3:20" ht="12.75">
      <c r="C75" s="30" t="s">
        <v>14</v>
      </c>
      <c r="D75"/>
      <c r="K75" s="583" t="s">
        <v>15</v>
      </c>
      <c r="L75" s="583"/>
      <c r="M75" s="583"/>
      <c r="N75" s="583"/>
      <c r="O75" s="583"/>
      <c r="P75" s="583"/>
      <c r="Q75" s="583"/>
      <c r="T75" s="274"/>
    </row>
    <row r="76" spans="3:20" ht="12.75">
      <c r="C76" s="30"/>
      <c r="D76"/>
      <c r="K76" s="131"/>
      <c r="L76" s="131"/>
      <c r="M76" s="131"/>
      <c r="N76" s="131"/>
      <c r="O76" s="131"/>
      <c r="P76" s="131"/>
      <c r="Q76" s="131"/>
      <c r="T76" s="274"/>
    </row>
    <row r="77" spans="3:20" ht="12.75">
      <c r="C77" s="30"/>
      <c r="D77"/>
      <c r="K77" s="131"/>
      <c r="L77" s="131"/>
      <c r="M77" s="131"/>
      <c r="N77" s="131"/>
      <c r="O77" s="131"/>
      <c r="P77" s="131"/>
      <c r="Q77" s="131"/>
      <c r="T77" s="274"/>
    </row>
    <row r="78" spans="3:20" ht="12.75">
      <c r="C78" s="30"/>
      <c r="D78"/>
      <c r="K78" s="131"/>
      <c r="L78" s="131"/>
      <c r="M78" s="131"/>
      <c r="N78" s="131"/>
      <c r="O78" s="131"/>
      <c r="P78" s="131"/>
      <c r="Q78" s="131"/>
      <c r="T78" s="274"/>
    </row>
    <row r="79" spans="3:20" ht="12.75">
      <c r="C79"/>
      <c r="D79"/>
      <c r="K79"/>
      <c r="L79"/>
      <c r="M79"/>
      <c r="N79"/>
      <c r="O79" s="30"/>
      <c r="P79" s="30"/>
      <c r="Q79" s="30"/>
      <c r="T79" s="274"/>
    </row>
    <row r="80" spans="3:20" ht="12.75">
      <c r="C80"/>
      <c r="D80"/>
      <c r="K80"/>
      <c r="L80" s="32"/>
      <c r="M80"/>
      <c r="N80"/>
      <c r="O80"/>
      <c r="P80"/>
      <c r="Q80"/>
      <c r="T80" s="274"/>
    </row>
    <row r="81" spans="1:20" ht="12.75">
      <c r="A81" s="589" t="s">
        <v>16</v>
      </c>
      <c r="B81" s="589"/>
      <c r="C81" s="589"/>
      <c r="D81" s="589"/>
      <c r="K81" s="555" t="s">
        <v>32</v>
      </c>
      <c r="L81" s="555"/>
      <c r="M81" s="555"/>
      <c r="N81" s="555"/>
      <c r="O81" s="555"/>
      <c r="P81" s="555"/>
      <c r="Q81" s="555"/>
      <c r="T81" s="274"/>
    </row>
    <row r="82" spans="3:20" ht="18">
      <c r="C82" s="318" t="s">
        <v>282</v>
      </c>
      <c r="D82"/>
      <c r="K82" s="590" t="s">
        <v>283</v>
      </c>
      <c r="L82" s="590"/>
      <c r="M82" s="590"/>
      <c r="N82" s="590"/>
      <c r="O82" s="590"/>
      <c r="P82" s="590"/>
      <c r="Q82" s="590"/>
      <c r="T82" s="274"/>
    </row>
    <row r="83" ht="12.75">
      <c r="T83" s="274"/>
    </row>
    <row r="84" ht="12.75">
      <c r="T84" s="274"/>
    </row>
    <row r="85" ht="12.75">
      <c r="T85" s="274"/>
    </row>
    <row r="86" ht="12.75">
      <c r="T86" s="274"/>
    </row>
    <row r="87" ht="12.75">
      <c r="T87" s="274"/>
    </row>
    <row r="88" ht="12.75">
      <c r="T88" s="274"/>
    </row>
    <row r="89" ht="12.75">
      <c r="T89" s="274"/>
    </row>
    <row r="90" ht="12.75">
      <c r="T90" s="274"/>
    </row>
    <row r="91" ht="12.75">
      <c r="T91" s="274"/>
    </row>
    <row r="92" ht="12.75">
      <c r="T92" s="274"/>
    </row>
    <row r="93" ht="12.75">
      <c r="T93" s="274"/>
    </row>
    <row r="94" ht="12.75">
      <c r="T94" s="274"/>
    </row>
    <row r="95" ht="12.75">
      <c r="T95" s="274"/>
    </row>
    <row r="96" ht="12.75">
      <c r="T96" s="274"/>
    </row>
    <row r="97" ht="12.75">
      <c r="T97" s="274"/>
    </row>
    <row r="98" ht="12.75">
      <c r="T98" s="274"/>
    </row>
    <row r="99" ht="12.75">
      <c r="T99" s="274"/>
    </row>
    <row r="100" ht="12.75">
      <c r="T100" s="274"/>
    </row>
    <row r="101" ht="12.75">
      <c r="T101" s="274"/>
    </row>
    <row r="102" ht="12.75">
      <c r="T102" s="274"/>
    </row>
    <row r="103" ht="12.75">
      <c r="T103" s="274"/>
    </row>
    <row r="104" spans="3:20" ht="12.75">
      <c r="C104"/>
      <c r="D104" s="7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/>
      <c r="T104" s="274"/>
    </row>
    <row r="105" spans="3:20" ht="12.75">
      <c r="C105"/>
      <c r="D105" s="7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/>
      <c r="T105" s="274"/>
    </row>
    <row r="106" spans="3:20" ht="20.25">
      <c r="C106"/>
      <c r="D106" s="9"/>
      <c r="E106" s="574" t="s">
        <v>281</v>
      </c>
      <c r="F106" s="574"/>
      <c r="G106" s="574"/>
      <c r="H106" s="574"/>
      <c r="I106" s="574"/>
      <c r="J106" s="574"/>
      <c r="K106" s="574"/>
      <c r="L106" s="574"/>
      <c r="M106" s="574"/>
      <c r="N106" s="574"/>
      <c r="O106" s="574"/>
      <c r="P106" s="574"/>
      <c r="Q106" s="574"/>
      <c r="R106" s="574"/>
      <c r="S106"/>
      <c r="T106" s="274"/>
    </row>
    <row r="107" spans="3:20" ht="20.25">
      <c r="C107"/>
      <c r="D107" s="9"/>
      <c r="E107" s="574"/>
      <c r="F107" s="574"/>
      <c r="G107" s="574"/>
      <c r="H107" s="574"/>
      <c r="I107" s="574"/>
      <c r="J107" s="574"/>
      <c r="K107" s="574"/>
      <c r="L107" s="574"/>
      <c r="M107" s="574"/>
      <c r="N107" s="574"/>
      <c r="O107" s="574"/>
      <c r="P107" s="574"/>
      <c r="Q107" s="574"/>
      <c r="R107" s="574"/>
      <c r="S107"/>
      <c r="T107" s="274"/>
    </row>
    <row r="108" spans="3:20" ht="12.75" customHeight="1">
      <c r="C108"/>
      <c r="D108" s="7"/>
      <c r="E108" s="10"/>
      <c r="F108" s="553" t="s">
        <v>517</v>
      </c>
      <c r="G108" s="553"/>
      <c r="H108" s="553"/>
      <c r="I108" s="553"/>
      <c r="J108" s="553"/>
      <c r="K108" s="553"/>
      <c r="L108" s="553"/>
      <c r="M108" s="553"/>
      <c r="N108" s="553"/>
      <c r="O108" s="553"/>
      <c r="P108" s="553"/>
      <c r="Q108" s="553"/>
      <c r="R108" s="553"/>
      <c r="S108" s="178"/>
      <c r="T108" s="274"/>
    </row>
    <row r="109" spans="3:20" ht="13.5" thickBot="1">
      <c r="C109" s="10" t="s">
        <v>280</v>
      </c>
      <c r="D109" s="10"/>
      <c r="F109" s="556" t="s">
        <v>35</v>
      </c>
      <c r="G109" s="556"/>
      <c r="H109" s="556"/>
      <c r="I109" s="556"/>
      <c r="J109" s="556"/>
      <c r="K109" s="556"/>
      <c r="L109" s="556"/>
      <c r="M109" s="556"/>
      <c r="N109" s="556"/>
      <c r="O109" s="556"/>
      <c r="P109" s="573" t="s">
        <v>6</v>
      </c>
      <c r="Q109" s="11"/>
      <c r="R109" s="10">
        <v>113.04</v>
      </c>
      <c r="S109"/>
      <c r="T109" s="274"/>
    </row>
    <row r="110" spans="3:20" ht="12.75">
      <c r="C110" s="10"/>
      <c r="D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573"/>
      <c r="R110" s="10"/>
      <c r="S110"/>
      <c r="T110" s="274"/>
    </row>
    <row r="111" spans="3:20" ht="12.75">
      <c r="C111" s="10"/>
      <c r="D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1"/>
      <c r="R111" s="10"/>
      <c r="S111"/>
      <c r="T111" s="274"/>
    </row>
    <row r="112" spans="3:20" ht="12.75">
      <c r="C112" s="10"/>
      <c r="D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1"/>
      <c r="R112" s="10"/>
      <c r="S112"/>
      <c r="T112" s="274"/>
    </row>
    <row r="113" spans="3:20" ht="12.75">
      <c r="C113" s="10"/>
      <c r="D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1"/>
      <c r="R113" s="10"/>
      <c r="S113"/>
      <c r="T113" s="274"/>
    </row>
    <row r="114" spans="3:20" ht="12.75">
      <c r="C114" s="10"/>
      <c r="D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1"/>
      <c r="R114" s="10"/>
      <c r="S114"/>
      <c r="T114" s="274"/>
    </row>
    <row r="115" spans="3:20" ht="12.75">
      <c r="C115" s="10"/>
      <c r="D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1"/>
      <c r="R115" s="10"/>
      <c r="S115"/>
      <c r="T115" s="274"/>
    </row>
    <row r="116" spans="3:20" ht="12.75">
      <c r="C116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1"/>
      <c r="Q116" s="10"/>
      <c r="R116" s="8"/>
      <c r="S116"/>
      <c r="T116" s="274"/>
    </row>
    <row r="117" spans="3:20" ht="17.25">
      <c r="C117" s="49"/>
      <c r="D117" s="49"/>
      <c r="E117" s="49"/>
      <c r="F117" s="49"/>
      <c r="G117" s="50"/>
      <c r="H117" s="50"/>
      <c r="I117" s="50"/>
      <c r="J117" s="50"/>
      <c r="K117" s="51"/>
      <c r="L117" s="64"/>
      <c r="M117" s="65"/>
      <c r="N117" s="53"/>
      <c r="O117" s="71"/>
      <c r="P117" s="71"/>
      <c r="Q117" s="71"/>
      <c r="R117" s="71"/>
      <c r="S117" s="71"/>
      <c r="T117" s="274"/>
    </row>
    <row r="118" spans="2:20" ht="12.75">
      <c r="B118" s="58"/>
      <c r="E118" s="59"/>
      <c r="F118" s="59"/>
      <c r="R118" s="62"/>
      <c r="S118" s="63"/>
      <c r="T118" s="274"/>
    </row>
    <row r="119" spans="2:20" ht="15.75">
      <c r="B119" s="438"/>
      <c r="C119" s="335" t="s">
        <v>22</v>
      </c>
      <c r="D119" s="581" t="s">
        <v>8</v>
      </c>
      <c r="E119" s="581" t="s">
        <v>23</v>
      </c>
      <c r="F119" s="581" t="s">
        <v>0</v>
      </c>
      <c r="G119" s="586" t="s">
        <v>1</v>
      </c>
      <c r="H119" s="587"/>
      <c r="I119" s="587"/>
      <c r="J119" s="587"/>
      <c r="K119" s="587"/>
      <c r="L119" s="588"/>
      <c r="M119" s="327"/>
      <c r="N119" s="328"/>
      <c r="O119" s="586" t="s">
        <v>12</v>
      </c>
      <c r="P119" s="587"/>
      <c r="Q119" s="587"/>
      <c r="R119" s="584" t="s">
        <v>2</v>
      </c>
      <c r="S119" s="584" t="s">
        <v>3</v>
      </c>
      <c r="T119" s="274"/>
    </row>
    <row r="120" spans="2:20" ht="15">
      <c r="B120" s="343"/>
      <c r="C120" s="339" t="s">
        <v>24</v>
      </c>
      <c r="D120" s="582"/>
      <c r="E120" s="582"/>
      <c r="F120" s="582"/>
      <c r="G120" s="344" t="s">
        <v>4</v>
      </c>
      <c r="H120" s="345" t="s">
        <v>13</v>
      </c>
      <c r="I120" s="346" t="s">
        <v>25</v>
      </c>
      <c r="J120" s="346" t="s">
        <v>26</v>
      </c>
      <c r="K120" s="347" t="s">
        <v>27</v>
      </c>
      <c r="L120" s="347" t="s">
        <v>5</v>
      </c>
      <c r="M120" s="348" t="s">
        <v>28</v>
      </c>
      <c r="N120" s="212"/>
      <c r="O120" s="349" t="s">
        <v>10</v>
      </c>
      <c r="P120" s="349" t="s">
        <v>463</v>
      </c>
      <c r="Q120" s="350" t="s">
        <v>177</v>
      </c>
      <c r="R120" s="585"/>
      <c r="S120" s="585"/>
      <c r="T120" s="274"/>
    </row>
    <row r="121" spans="2:20" ht="60" customHeight="1">
      <c r="B121" s="20">
        <v>19</v>
      </c>
      <c r="C121" s="529" t="s">
        <v>346</v>
      </c>
      <c r="D121" s="77" t="s">
        <v>34</v>
      </c>
      <c r="E121" s="21">
        <v>15</v>
      </c>
      <c r="F121" s="22">
        <v>921</v>
      </c>
      <c r="G121" s="23">
        <f>E121*F121</f>
        <v>13815</v>
      </c>
      <c r="H121" s="24"/>
      <c r="I121" s="24"/>
      <c r="J121" s="24">
        <f>I121*0.25</f>
        <v>0</v>
      </c>
      <c r="K121" s="25">
        <f>IF((VLOOKUP(G121,'[2]TABLAS 15'!$B$22:$D$32,3)-M121)&lt;0,0,VLOOKUP(G121,'[2]TABLAS 15'!$B$22:$D$32,3)-M121)</f>
        <v>0</v>
      </c>
      <c r="L121" s="25">
        <f>SUM(G121+I121+K121+J121+H121)</f>
        <v>13815</v>
      </c>
      <c r="M121" s="26"/>
      <c r="N121" s="27"/>
      <c r="O121" s="25">
        <v>2135.89</v>
      </c>
      <c r="P121" s="28"/>
      <c r="Q121" s="24"/>
      <c r="R121" s="546">
        <f>K121+L121-O121-P121-Q121</f>
        <v>11679.11</v>
      </c>
      <c r="S121" s="29"/>
      <c r="T121" s="274"/>
    </row>
    <row r="122" spans="2:20" ht="60" customHeight="1">
      <c r="B122" s="20">
        <v>20</v>
      </c>
      <c r="C122" s="530" t="s">
        <v>478</v>
      </c>
      <c r="D122" s="495" t="s">
        <v>479</v>
      </c>
      <c r="E122" s="21">
        <v>15</v>
      </c>
      <c r="F122" s="22">
        <v>317</v>
      </c>
      <c r="G122" s="23">
        <f>E122*F122</f>
        <v>4755</v>
      </c>
      <c r="H122" s="24"/>
      <c r="I122" s="24"/>
      <c r="J122" s="24">
        <f>I122*0.25</f>
        <v>0</v>
      </c>
      <c r="K122" s="25"/>
      <c r="L122" s="25">
        <f>SUM(G122+I122+K122+J122+H122)</f>
        <v>4755</v>
      </c>
      <c r="M122" s="26"/>
      <c r="N122" s="27"/>
      <c r="O122" s="25">
        <v>479.6</v>
      </c>
      <c r="P122" s="28"/>
      <c r="Q122" s="24"/>
      <c r="R122" s="546">
        <f>K122+L122-O122-P122-Q122</f>
        <v>4275.4</v>
      </c>
      <c r="S122" s="29"/>
      <c r="T122" s="274"/>
    </row>
    <row r="123" spans="2:20" ht="15">
      <c r="B123" s="157"/>
      <c r="C123" s="193"/>
      <c r="D123" s="194"/>
      <c r="E123" s="21"/>
      <c r="F123" s="22"/>
      <c r="G123" s="25">
        <f>SUM(G121)</f>
        <v>13815</v>
      </c>
      <c r="H123" s="24"/>
      <c r="I123" s="24"/>
      <c r="J123" s="24">
        <f>SUM(J121)</f>
        <v>0</v>
      </c>
      <c r="K123" s="25">
        <f>SUM(K121)</f>
        <v>0</v>
      </c>
      <c r="L123" s="25">
        <f>SUM(L121)</f>
        <v>13815</v>
      </c>
      <c r="M123" s="26"/>
      <c r="N123" s="27"/>
      <c r="O123" s="25">
        <f>SUM(O121)</f>
        <v>2135.89</v>
      </c>
      <c r="P123" s="28">
        <f>SUM(P121)</f>
        <v>0</v>
      </c>
      <c r="Q123" s="24">
        <f>SUM(Q121)</f>
        <v>0</v>
      </c>
      <c r="R123" s="25"/>
      <c r="S123" s="2"/>
      <c r="T123" s="274"/>
    </row>
    <row r="124" ht="12.75">
      <c r="T124" s="274"/>
    </row>
    <row r="125" ht="12.75">
      <c r="T125" s="274"/>
    </row>
    <row r="126" spans="17:20" ht="12.75">
      <c r="Q126" s="124" t="s">
        <v>2</v>
      </c>
      <c r="R126" s="249">
        <f>SUM(R121:R125)</f>
        <v>15954.51</v>
      </c>
      <c r="T126" s="274"/>
    </row>
    <row r="127" ht="12.75">
      <c r="T127" s="274"/>
    </row>
    <row r="128" ht="12.75">
      <c r="T128" s="274"/>
    </row>
    <row r="129" ht="12.75">
      <c r="T129" s="274"/>
    </row>
    <row r="130" ht="12.75">
      <c r="T130" s="274"/>
    </row>
    <row r="131" ht="12.75">
      <c r="T131" s="274"/>
    </row>
    <row r="132" ht="12.75">
      <c r="T132" s="274"/>
    </row>
    <row r="133" ht="12.75">
      <c r="T133" s="274"/>
    </row>
    <row r="134" spans="3:20" ht="12.75">
      <c r="C134" s="30" t="s">
        <v>14</v>
      </c>
      <c r="D134"/>
      <c r="H134" s="583" t="s">
        <v>15</v>
      </c>
      <c r="I134" s="583"/>
      <c r="J134" s="583"/>
      <c r="K134" s="583"/>
      <c r="L134" s="583"/>
      <c r="M134" s="583"/>
      <c r="N134" s="583"/>
      <c r="O134" s="583"/>
      <c r="T134" s="274"/>
    </row>
    <row r="135" spans="3:20" ht="12.75">
      <c r="C135"/>
      <c r="D135"/>
      <c r="E135"/>
      <c r="F135"/>
      <c r="G135"/>
      <c r="H135"/>
      <c r="I135" s="30" t="s">
        <v>16</v>
      </c>
      <c r="J135" s="30"/>
      <c r="K135" s="30"/>
      <c r="T135" s="274"/>
    </row>
    <row r="136" spans="3:20" ht="12.75">
      <c r="C136"/>
      <c r="D136"/>
      <c r="F136" s="32"/>
      <c r="G136"/>
      <c r="H136"/>
      <c r="I136"/>
      <c r="J136"/>
      <c r="K136"/>
      <c r="T136" s="274"/>
    </row>
    <row r="137" spans="3:20" ht="12.75">
      <c r="C137" s="30" t="s">
        <v>16</v>
      </c>
      <c r="D137"/>
      <c r="F137"/>
      <c r="G137"/>
      <c r="H137" s="76" t="s">
        <v>32</v>
      </c>
      <c r="I137"/>
      <c r="J137"/>
      <c r="K137"/>
      <c r="T137" s="274"/>
    </row>
    <row r="138" spans="3:20" ht="18">
      <c r="C138" s="318" t="s">
        <v>282</v>
      </c>
      <c r="D138"/>
      <c r="H138" s="591" t="s">
        <v>283</v>
      </c>
      <c r="I138" s="591"/>
      <c r="J138" s="591"/>
      <c r="K138" s="591"/>
      <c r="L138" s="591"/>
      <c r="M138" s="591"/>
      <c r="N138" s="591"/>
      <c r="O138" s="591"/>
      <c r="T138" s="274"/>
    </row>
    <row r="139" ht="12.75">
      <c r="T139" s="274"/>
    </row>
    <row r="140" ht="12.75">
      <c r="T140" s="274"/>
    </row>
    <row r="141" ht="12.75">
      <c r="T141" s="274"/>
    </row>
    <row r="142" ht="12.75">
      <c r="T142" s="274"/>
    </row>
    <row r="143" ht="12.75">
      <c r="T143" s="274"/>
    </row>
    <row r="144" ht="12.75">
      <c r="T144" s="274"/>
    </row>
    <row r="145" ht="12.75">
      <c r="T145" s="274"/>
    </row>
    <row r="146" ht="12.75">
      <c r="T146" s="274"/>
    </row>
    <row r="147" ht="12.75">
      <c r="T147" s="274"/>
    </row>
    <row r="148" ht="12.75">
      <c r="T148" s="274"/>
    </row>
    <row r="149" ht="12.75">
      <c r="T149" s="274"/>
    </row>
    <row r="150" ht="12.75">
      <c r="T150" s="274"/>
    </row>
    <row r="151" ht="12.75">
      <c r="T151" s="274"/>
    </row>
    <row r="152" ht="12.75">
      <c r="T152" s="274"/>
    </row>
    <row r="153" ht="12.75">
      <c r="T153" s="274"/>
    </row>
    <row r="154" ht="12.75">
      <c r="T154" s="274"/>
    </row>
    <row r="155" ht="12.75">
      <c r="T155" s="274"/>
    </row>
    <row r="156" spans="3:20" ht="12.75">
      <c r="C156"/>
      <c r="D156" s="7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/>
      <c r="T156" s="274"/>
    </row>
    <row r="157" spans="3:20" ht="20.25">
      <c r="C157"/>
      <c r="D157" s="9"/>
      <c r="E157" s="574" t="s">
        <v>281</v>
      </c>
      <c r="F157" s="574"/>
      <c r="G157" s="574"/>
      <c r="H157" s="574"/>
      <c r="I157" s="574"/>
      <c r="J157" s="574"/>
      <c r="K157" s="574"/>
      <c r="L157" s="574"/>
      <c r="M157" s="574"/>
      <c r="N157" s="574"/>
      <c r="O157" s="574"/>
      <c r="P157" s="574"/>
      <c r="Q157" s="574"/>
      <c r="R157" s="574"/>
      <c r="S157"/>
      <c r="T157" s="274"/>
    </row>
    <row r="158" spans="3:20" ht="20.25">
      <c r="C158"/>
      <c r="D158" s="9"/>
      <c r="E158" s="574"/>
      <c r="F158" s="574"/>
      <c r="G158" s="574"/>
      <c r="H158" s="574"/>
      <c r="I158" s="574"/>
      <c r="J158" s="574"/>
      <c r="K158" s="574"/>
      <c r="L158" s="574"/>
      <c r="M158" s="574"/>
      <c r="N158" s="574"/>
      <c r="O158" s="574"/>
      <c r="P158" s="574"/>
      <c r="Q158" s="574"/>
      <c r="R158" s="574"/>
      <c r="S158"/>
      <c r="T158" s="274"/>
    </row>
    <row r="159" spans="3:20" ht="12.75" customHeight="1">
      <c r="C159"/>
      <c r="D159" s="7"/>
      <c r="E159" s="10"/>
      <c r="F159" s="553" t="s">
        <v>517</v>
      </c>
      <c r="G159" s="553"/>
      <c r="H159" s="553"/>
      <c r="I159" s="553"/>
      <c r="J159" s="553"/>
      <c r="K159" s="553"/>
      <c r="L159" s="553"/>
      <c r="M159" s="553"/>
      <c r="N159" s="553"/>
      <c r="O159" s="553"/>
      <c r="P159" s="553"/>
      <c r="Q159" s="553"/>
      <c r="R159" s="178"/>
      <c r="S159" s="178"/>
      <c r="T159" s="274"/>
    </row>
    <row r="160" spans="3:20" ht="23.25" thickBot="1">
      <c r="C160" s="10" t="s">
        <v>280</v>
      </c>
      <c r="D160" s="10"/>
      <c r="F160" s="556" t="s">
        <v>36</v>
      </c>
      <c r="G160" s="556"/>
      <c r="H160" s="556"/>
      <c r="I160" s="556"/>
      <c r="J160" s="556"/>
      <c r="K160" s="556"/>
      <c r="L160" s="556"/>
      <c r="M160" s="556"/>
      <c r="N160" s="556"/>
      <c r="O160" s="556"/>
      <c r="P160" s="11" t="s">
        <v>6</v>
      </c>
      <c r="R160" s="10">
        <v>113.05</v>
      </c>
      <c r="S160"/>
      <c r="T160" s="274"/>
    </row>
    <row r="161" spans="3:20" ht="12.75">
      <c r="C161" s="10"/>
      <c r="D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1"/>
      <c r="R161" s="10"/>
      <c r="S161"/>
      <c r="T161" s="274"/>
    </row>
    <row r="162" spans="3:20" ht="12.75">
      <c r="C162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1"/>
      <c r="Q162" s="10"/>
      <c r="R162" s="8"/>
      <c r="S162"/>
      <c r="T162" s="274"/>
    </row>
    <row r="163" spans="2:20" ht="15.75">
      <c r="B163" s="351"/>
      <c r="C163" s="335" t="s">
        <v>22</v>
      </c>
      <c r="D163" s="439" t="s">
        <v>8</v>
      </c>
      <c r="E163" s="337" t="s">
        <v>23</v>
      </c>
      <c r="F163" s="439" t="s">
        <v>0</v>
      </c>
      <c r="G163" s="586" t="s">
        <v>1</v>
      </c>
      <c r="H163" s="587"/>
      <c r="I163" s="587"/>
      <c r="J163" s="587"/>
      <c r="K163" s="587"/>
      <c r="L163" s="588"/>
      <c r="M163" s="327"/>
      <c r="N163" s="328"/>
      <c r="O163" s="586" t="s">
        <v>12</v>
      </c>
      <c r="P163" s="587"/>
      <c r="Q163" s="587"/>
      <c r="R163" s="584" t="s">
        <v>2</v>
      </c>
      <c r="S163" s="584" t="s">
        <v>3</v>
      </c>
      <c r="T163" s="274"/>
    </row>
    <row r="164" spans="2:20" ht="15">
      <c r="B164" s="352"/>
      <c r="C164" s="339" t="s">
        <v>24</v>
      </c>
      <c r="D164" s="340"/>
      <c r="E164" s="341"/>
      <c r="F164" s="340"/>
      <c r="G164" s="83" t="s">
        <v>4</v>
      </c>
      <c r="H164" s="233" t="s">
        <v>13</v>
      </c>
      <c r="I164" s="78" t="s">
        <v>25</v>
      </c>
      <c r="J164" s="78" t="s">
        <v>26</v>
      </c>
      <c r="K164" s="67" t="s">
        <v>27</v>
      </c>
      <c r="L164" s="67" t="s">
        <v>5</v>
      </c>
      <c r="M164" s="68" t="s">
        <v>28</v>
      </c>
      <c r="O164" s="84" t="s">
        <v>10</v>
      </c>
      <c r="P164" s="84" t="s">
        <v>463</v>
      </c>
      <c r="Q164" s="329" t="s">
        <v>177</v>
      </c>
      <c r="R164" s="585"/>
      <c r="S164" s="585"/>
      <c r="T164" s="274"/>
    </row>
    <row r="165" spans="2:20" ht="60" customHeight="1">
      <c r="B165" s="20">
        <v>21</v>
      </c>
      <c r="C165" s="511" t="s">
        <v>345</v>
      </c>
      <c r="D165" s="195" t="s">
        <v>436</v>
      </c>
      <c r="E165" s="21">
        <v>15</v>
      </c>
      <c r="F165" s="22">
        <v>620</v>
      </c>
      <c r="G165" s="25">
        <f aca="true" t="shared" si="3" ref="G165:G171">E165*F165</f>
        <v>9300</v>
      </c>
      <c r="H165" s="24"/>
      <c r="I165" s="24"/>
      <c r="J165" s="24">
        <f aca="true" t="shared" si="4" ref="J165:J171">I165*0.25</f>
        <v>0</v>
      </c>
      <c r="K165" s="25"/>
      <c r="L165" s="25">
        <f aca="true" t="shared" si="5" ref="L165:L171">SUM(G165+I165+K165+J165+H165)</f>
        <v>9300</v>
      </c>
      <c r="M165" s="26">
        <f>((G165-VLOOKUP(G165,'[2]TABLAS 15'!$A$6:$D$13,1))*VLOOKUP(G165,'[2]TABLAS 15'!$A$6:$D$13,4)+VLOOKUP(G165,'[2]TABLAS 15'!$A$6:$D$13,3))</f>
        <v>1372.981514</v>
      </c>
      <c r="N165" s="27"/>
      <c r="O165" s="25">
        <f>IF((VLOOKUP(G165,'[2]TABLAS 15'!$B$22:$D$32,3)-M165)&lt;0,-(VLOOKUP(G165,'[2]TABLAS 15'!$B$22:$D$32,3)-M165),0)</f>
        <v>1372.981514</v>
      </c>
      <c r="P165" s="28"/>
      <c r="Q165" s="24"/>
      <c r="R165" s="546">
        <f aca="true" t="shared" si="6" ref="R165:R171">L165-O165-P165-Q165</f>
        <v>7927.018486</v>
      </c>
      <c r="S165" s="281"/>
      <c r="T165" s="274"/>
    </row>
    <row r="166" spans="2:20" ht="60" customHeight="1">
      <c r="B166" s="20">
        <v>22</v>
      </c>
      <c r="C166" s="532" t="s">
        <v>288</v>
      </c>
      <c r="D166" s="99" t="s">
        <v>31</v>
      </c>
      <c r="E166" s="21">
        <v>15</v>
      </c>
      <c r="F166" s="22">
        <v>232.1</v>
      </c>
      <c r="G166" s="25">
        <f t="shared" si="3"/>
        <v>3481.5</v>
      </c>
      <c r="H166" s="24"/>
      <c r="I166" s="24"/>
      <c r="J166" s="24">
        <f t="shared" si="4"/>
        <v>0</v>
      </c>
      <c r="K166" s="25"/>
      <c r="L166" s="25">
        <f t="shared" si="5"/>
        <v>3481.5</v>
      </c>
      <c r="M166" s="26">
        <f>((G166-VLOOKUP(G166,'[2]TABLAS 15'!$A$6:$D$13,1))*VLOOKUP(G166,'[2]TABLAS 15'!$A$6:$D$13,4)+VLOOKUP(G166,'[2]TABLAS 15'!$A$6:$D$13,3))</f>
        <v>273.35926400000005</v>
      </c>
      <c r="N166" s="27"/>
      <c r="O166" s="25">
        <f>IF((VLOOKUP(G166,'[2]TABLAS 15'!$B$22:$D$32,3)-M166)&lt;0,-(VLOOKUP(G166,'[2]TABLAS 15'!$B$22:$D$32,3)-M166),0)</f>
        <v>146.58926400000007</v>
      </c>
      <c r="P166" s="28"/>
      <c r="Q166" s="24"/>
      <c r="R166" s="546">
        <f t="shared" si="6"/>
        <v>3334.910736</v>
      </c>
      <c r="S166" s="281"/>
      <c r="T166" s="274"/>
    </row>
    <row r="167" spans="2:20" ht="60" customHeight="1">
      <c r="B167" s="20">
        <v>23</v>
      </c>
      <c r="C167" s="531" t="s">
        <v>290</v>
      </c>
      <c r="D167" s="99" t="s">
        <v>31</v>
      </c>
      <c r="E167" s="21">
        <v>15</v>
      </c>
      <c r="F167" s="22">
        <v>284</v>
      </c>
      <c r="G167" s="25">
        <f t="shared" si="3"/>
        <v>4260</v>
      </c>
      <c r="H167" s="24"/>
      <c r="I167" s="24"/>
      <c r="J167" s="24">
        <f t="shared" si="4"/>
        <v>0</v>
      </c>
      <c r="K167" s="25"/>
      <c r="L167" s="25">
        <f t="shared" si="5"/>
        <v>4260</v>
      </c>
      <c r="M167" s="26">
        <f>((G167-VLOOKUP(G167,'[2]TABLAS 15'!$A$6:$D$13,1))*VLOOKUP(G167,'[2]TABLAS 15'!$A$6:$D$13,4)+VLOOKUP(G167,'[2]TABLAS 15'!$A$6:$D$13,3))</f>
        <v>386.76480000000004</v>
      </c>
      <c r="N167" s="27"/>
      <c r="O167" s="25">
        <f>IF((VLOOKUP(G167,'[2]TABLAS 15'!$B$22:$D$32,3)-M167)&lt;0,-(VLOOKUP(G167,'[2]TABLAS 15'!$B$22:$D$32,3)-M167),0)</f>
        <v>386.76480000000004</v>
      </c>
      <c r="P167" s="28"/>
      <c r="Q167" s="24"/>
      <c r="R167" s="546">
        <f t="shared" si="6"/>
        <v>3873.2352</v>
      </c>
      <c r="S167" s="281"/>
      <c r="T167" s="274"/>
    </row>
    <row r="168" spans="2:20" ht="60" customHeight="1">
      <c r="B168" s="20">
        <v>24</v>
      </c>
      <c r="C168" s="531" t="s">
        <v>240</v>
      </c>
      <c r="D168" s="134" t="s">
        <v>37</v>
      </c>
      <c r="E168" s="21">
        <v>15</v>
      </c>
      <c r="F168" s="22">
        <v>221.3</v>
      </c>
      <c r="G168" s="25">
        <f t="shared" si="3"/>
        <v>3319.5</v>
      </c>
      <c r="H168" s="24"/>
      <c r="I168" s="24"/>
      <c r="J168" s="24">
        <f t="shared" si="4"/>
        <v>0</v>
      </c>
      <c r="K168" s="25"/>
      <c r="L168" s="25">
        <f t="shared" si="5"/>
        <v>3319.5</v>
      </c>
      <c r="M168" s="26">
        <f>((G168-VLOOKUP(G168,'[2]TABLAS 15'!$A$6:$D$13,1))*VLOOKUP(G168,'[2]TABLAS 15'!$A$6:$D$13,4)+VLOOKUP(G168,'[2]TABLAS 15'!$A$6:$D$13,3))</f>
        <v>255.73366400000003</v>
      </c>
      <c r="N168" s="27"/>
      <c r="O168" s="25">
        <f>IF((VLOOKUP(G168,'[2]TABLAS 15'!$B$22:$D$32,3)-M168)&lt;0,-(VLOOKUP(G168,'[2]TABLAS 15'!$B$22:$D$32,3)-M168),0)</f>
        <v>128.96366400000005</v>
      </c>
      <c r="P168" s="28"/>
      <c r="Q168" s="24"/>
      <c r="R168" s="546">
        <f t="shared" si="6"/>
        <v>3190.536336</v>
      </c>
      <c r="S168" s="282"/>
      <c r="T168" s="275"/>
    </row>
    <row r="169" spans="2:20" ht="60" customHeight="1">
      <c r="B169" s="20">
        <v>25</v>
      </c>
      <c r="C169" s="511" t="s">
        <v>269</v>
      </c>
      <c r="D169" s="195" t="s">
        <v>216</v>
      </c>
      <c r="E169" s="21">
        <v>15</v>
      </c>
      <c r="F169" s="22">
        <v>208.5</v>
      </c>
      <c r="G169" s="25">
        <f t="shared" si="3"/>
        <v>3127.5</v>
      </c>
      <c r="H169" s="24"/>
      <c r="I169" s="24"/>
      <c r="J169" s="24">
        <f t="shared" si="4"/>
        <v>0</v>
      </c>
      <c r="K169" s="25"/>
      <c r="L169" s="25">
        <f t="shared" si="5"/>
        <v>3127.5</v>
      </c>
      <c r="M169" s="26">
        <f>((G169-VLOOKUP(G169,'[2]TABLAS 15'!$A$6:$D$13,1))*VLOOKUP(G169,'[2]TABLAS 15'!$A$6:$D$13,4)+VLOOKUP(G169,'[2]TABLAS 15'!$A$6:$D$13,3))</f>
        <v>234.844064</v>
      </c>
      <c r="N169" s="27"/>
      <c r="O169" s="25">
        <f>IF((VLOOKUP(G169,'[2]TABLAS 15'!$B$22:$D$32,3)-M169)&lt;0,-(VLOOKUP(G169,'[2]TABLAS 15'!$B$22:$D$32,3)-M169),0)</f>
        <v>108.074064</v>
      </c>
      <c r="P169" s="28"/>
      <c r="Q169" s="24"/>
      <c r="R169" s="546">
        <f t="shared" si="6"/>
        <v>3019.425936</v>
      </c>
      <c r="S169" s="283"/>
      <c r="T169" s="274"/>
    </row>
    <row r="170" spans="2:20" ht="60" customHeight="1">
      <c r="B170" s="20">
        <v>26</v>
      </c>
      <c r="C170" s="528" t="s">
        <v>377</v>
      </c>
      <c r="D170" s="195" t="s">
        <v>216</v>
      </c>
      <c r="E170" s="21">
        <v>15</v>
      </c>
      <c r="F170" s="22">
        <v>250.3</v>
      </c>
      <c r="G170" s="25">
        <f t="shared" si="3"/>
        <v>3754.5</v>
      </c>
      <c r="H170" s="24"/>
      <c r="I170" s="24"/>
      <c r="J170" s="24">
        <f t="shared" si="4"/>
        <v>0</v>
      </c>
      <c r="K170" s="25"/>
      <c r="L170" s="25">
        <f t="shared" si="5"/>
        <v>3754.5</v>
      </c>
      <c r="M170" s="26">
        <f>((G170-VLOOKUP(G170,'[2]TABLAS 15'!$A$6:$D$13,1))*VLOOKUP(G170,'[2]TABLAS 15'!$A$6:$D$13,4)+VLOOKUP(G170,'[2]TABLAS 15'!$A$6:$D$13,3))</f>
        <v>305.88480000000004</v>
      </c>
      <c r="N170" s="27"/>
      <c r="O170" s="25">
        <f>IF((VLOOKUP(G170,'[2]TABLAS 15'!$B$22:$D$32,3)-M170)&lt;0,-(VLOOKUP(G170,'[2]TABLAS 15'!$B$22:$D$32,3)-M170),0)</f>
        <v>305.88480000000004</v>
      </c>
      <c r="P170" s="28"/>
      <c r="Q170" s="24"/>
      <c r="R170" s="546">
        <f t="shared" si="6"/>
        <v>3448.6152</v>
      </c>
      <c r="S170" s="286"/>
      <c r="T170" s="274"/>
    </row>
    <row r="171" spans="2:20" ht="60" customHeight="1">
      <c r="B171" s="20">
        <v>27</v>
      </c>
      <c r="C171" s="511" t="s">
        <v>445</v>
      </c>
      <c r="D171" s="195" t="s">
        <v>446</v>
      </c>
      <c r="E171" s="21">
        <v>15</v>
      </c>
      <c r="F171" s="22">
        <v>191</v>
      </c>
      <c r="G171" s="25">
        <f t="shared" si="3"/>
        <v>2865</v>
      </c>
      <c r="H171" s="24"/>
      <c r="I171" s="24"/>
      <c r="J171" s="24">
        <f t="shared" si="4"/>
        <v>0</v>
      </c>
      <c r="K171" s="25"/>
      <c r="L171" s="25">
        <f t="shared" si="5"/>
        <v>2865</v>
      </c>
      <c r="M171" s="26">
        <f>((G171-VLOOKUP(G171,'[2]TABLAS 15'!$A$6:$D$13,1))*VLOOKUP(G171,'[2]TABLAS 15'!$A$6:$D$13,4)+VLOOKUP(G171,'[2]TABLAS 15'!$A$6:$D$13,3))</f>
        <v>206.284064</v>
      </c>
      <c r="N171" s="27"/>
      <c r="O171" s="25">
        <f>IF((VLOOKUP(G171,'[2]TABLAS 15'!$B$22:$D$32,3)-M171)&lt;0,-(VLOOKUP(G171,'[2]TABLAS 15'!$B$22:$D$32,3)-M171),0)</f>
        <v>58.96406400000001</v>
      </c>
      <c r="P171" s="28"/>
      <c r="Q171" s="24"/>
      <c r="R171" s="546">
        <f t="shared" si="6"/>
        <v>2806.035936</v>
      </c>
      <c r="S171" s="286"/>
      <c r="T171" s="274"/>
    </row>
    <row r="172" spans="2:20" ht="60" customHeight="1">
      <c r="B172" s="20"/>
      <c r="C172" s="511" t="s">
        <v>513</v>
      </c>
      <c r="D172" s="195" t="s">
        <v>37</v>
      </c>
      <c r="E172" s="21">
        <v>15</v>
      </c>
      <c r="F172" s="22">
        <v>207</v>
      </c>
      <c r="G172" s="25">
        <f>E172*F172</f>
        <v>3105</v>
      </c>
      <c r="H172" s="24"/>
      <c r="I172" s="24"/>
      <c r="J172" s="24">
        <f>I172*0.25</f>
        <v>0</v>
      </c>
      <c r="K172" s="25"/>
      <c r="L172" s="25">
        <f>SUM(G172+I172+K172+J172+H172)</f>
        <v>3105</v>
      </c>
      <c r="M172" s="26">
        <f>((G172-VLOOKUP(G172,'[2]TABLAS 15'!$A$6:$D$13,1))*VLOOKUP(G172,'[2]TABLAS 15'!$A$6:$D$13,4)+VLOOKUP(G172,'[2]TABLAS 15'!$A$6:$D$13,3))</f>
        <v>232.39606400000002</v>
      </c>
      <c r="N172" s="27"/>
      <c r="O172" s="25">
        <f>IF((VLOOKUP(G172,'[2]TABLAS 15'!$B$22:$D$32,3)-M172)&lt;0,-(VLOOKUP(G172,'[2]TABLAS 15'!$B$22:$D$32,3)-M172),0)</f>
        <v>85.07606400000003</v>
      </c>
      <c r="P172" s="28"/>
      <c r="Q172" s="24"/>
      <c r="R172" s="546">
        <f>L172-O172-P172-Q172</f>
        <v>3019.923936</v>
      </c>
      <c r="S172" s="286"/>
      <c r="T172" s="274"/>
    </row>
    <row r="173" spans="2:20" s="16" customFormat="1" ht="12.75" customHeight="1">
      <c r="B173" s="20"/>
      <c r="C173" s="365"/>
      <c r="D173" s="195"/>
      <c r="E173" s="21"/>
      <c r="F173" s="22"/>
      <c r="G173" s="144">
        <f>SUM(G165:G171)</f>
        <v>30108</v>
      </c>
      <c r="H173" s="145">
        <f>SUM(H165:H171)</f>
        <v>0</v>
      </c>
      <c r="I173" s="145"/>
      <c r="J173" s="145">
        <f>SUM(J165:J171)</f>
        <v>0</v>
      </c>
      <c r="K173" s="144"/>
      <c r="L173" s="144">
        <f>SUM(L165:L171)</f>
        <v>30108</v>
      </c>
      <c r="M173" s="146">
        <f>SUM(M165:M171)</f>
        <v>3035.8521699999997</v>
      </c>
      <c r="N173" s="147"/>
      <c r="O173" s="144">
        <f>SUM(O165:O171)</f>
        <v>2508.22217</v>
      </c>
      <c r="P173" s="28">
        <f>SUM(P165:P171)</f>
        <v>0</v>
      </c>
      <c r="Q173" s="541">
        <f>SUM(Q165:Q172)</f>
        <v>0</v>
      </c>
      <c r="R173" s="154"/>
      <c r="S173" s="362"/>
      <c r="T173" s="277"/>
    </row>
    <row r="174" spans="2:20" s="16" customFormat="1" ht="12.75" customHeight="1">
      <c r="B174" s="93"/>
      <c r="C174" s="368"/>
      <c r="D174" s="369"/>
      <c r="E174" s="12"/>
      <c r="F174" s="13"/>
      <c r="G174" s="15"/>
      <c r="H174" s="14"/>
      <c r="I174" s="14"/>
      <c r="J174" s="14"/>
      <c r="K174" s="15"/>
      <c r="L174" s="15"/>
      <c r="M174" s="120"/>
      <c r="O174" s="15"/>
      <c r="P174" s="38"/>
      <c r="R174" s="37"/>
      <c r="S174" s="362"/>
      <c r="T174" s="277"/>
    </row>
    <row r="175" spans="2:20" s="16" customFormat="1" ht="12.75" customHeight="1">
      <c r="B175" s="93"/>
      <c r="C175" s="368"/>
      <c r="D175" s="369"/>
      <c r="E175" s="12"/>
      <c r="F175" s="13"/>
      <c r="G175" s="15"/>
      <c r="H175" s="14"/>
      <c r="I175" s="14"/>
      <c r="J175" s="14"/>
      <c r="K175" s="15"/>
      <c r="L175" s="15"/>
      <c r="M175" s="120"/>
      <c r="O175" s="15"/>
      <c r="P175" s="38"/>
      <c r="Q175" s="59" t="s">
        <v>2</v>
      </c>
      <c r="R175" s="154">
        <f>SUM(R165:R174)</f>
        <v>30619.701766</v>
      </c>
      <c r="S175" s="362"/>
      <c r="T175" s="277"/>
    </row>
    <row r="176" spans="2:20" s="16" customFormat="1" ht="12.75" customHeight="1">
      <c r="B176" s="93"/>
      <c r="C176" s="368"/>
      <c r="D176" s="369"/>
      <c r="E176" s="12"/>
      <c r="F176" s="13"/>
      <c r="G176" s="15"/>
      <c r="H176" s="14"/>
      <c r="I176" s="14"/>
      <c r="J176" s="14"/>
      <c r="K176" s="15"/>
      <c r="L176" s="15"/>
      <c r="M176" s="120"/>
      <c r="O176" s="15"/>
      <c r="P176" s="38"/>
      <c r="Q176" s="14"/>
      <c r="R176" s="37"/>
      <c r="S176" s="362"/>
      <c r="T176" s="277"/>
    </row>
    <row r="177" spans="2:20" s="16" customFormat="1" ht="12.75" customHeight="1">
      <c r="B177" s="93"/>
      <c r="C177" s="368"/>
      <c r="D177" s="369"/>
      <c r="E177" s="12"/>
      <c r="F177" s="13"/>
      <c r="G177" s="15"/>
      <c r="H177" s="14"/>
      <c r="I177" s="14"/>
      <c r="J177" s="14"/>
      <c r="K177" s="15"/>
      <c r="L177" s="15"/>
      <c r="M177" s="120"/>
      <c r="O177" s="15"/>
      <c r="P177" s="38"/>
      <c r="Q177" s="14"/>
      <c r="R177" s="37"/>
      <c r="S177" s="362"/>
      <c r="T177" s="277"/>
    </row>
    <row r="178" spans="2:20" s="16" customFormat="1" ht="12.75" customHeight="1">
      <c r="B178" s="93"/>
      <c r="C178" s="368"/>
      <c r="D178" s="369"/>
      <c r="E178" s="12"/>
      <c r="F178" s="13"/>
      <c r="G178" s="15"/>
      <c r="H178" s="14"/>
      <c r="I178" s="14"/>
      <c r="J178" s="14"/>
      <c r="K178" s="15"/>
      <c r="L178" s="15"/>
      <c r="M178" s="120"/>
      <c r="O178" s="15"/>
      <c r="P178" s="38"/>
      <c r="Q178" s="14"/>
      <c r="R178" s="37"/>
      <c r="S178" s="362"/>
      <c r="T178" s="277"/>
    </row>
    <row r="179" spans="2:20" s="16" customFormat="1" ht="12.75" customHeight="1">
      <c r="B179" s="93"/>
      <c r="C179" s="30" t="s">
        <v>14</v>
      </c>
      <c r="D179" s="369"/>
      <c r="E179" s="12"/>
      <c r="F179" s="13"/>
      <c r="G179" s="15"/>
      <c r="H179" s="14"/>
      <c r="I179" s="14"/>
      <c r="J179" s="14"/>
      <c r="K179" s="15"/>
      <c r="L179" s="583" t="s">
        <v>15</v>
      </c>
      <c r="M179" s="583"/>
      <c r="N179" s="583"/>
      <c r="O179" s="583"/>
      <c r="P179" s="583"/>
      <c r="Q179" s="179"/>
      <c r="R179" s="179"/>
      <c r="S179" s="179"/>
      <c r="T179" s="277"/>
    </row>
    <row r="180" spans="2:20" s="16" customFormat="1" ht="12.75" customHeight="1">
      <c r="B180" s="93"/>
      <c r="C180" s="368"/>
      <c r="D180" s="369"/>
      <c r="E180" s="12"/>
      <c r="F180" s="13"/>
      <c r="G180" s="15"/>
      <c r="H180" s="14"/>
      <c r="I180" s="14"/>
      <c r="J180" s="14"/>
      <c r="K180" s="15"/>
      <c r="L180" s="15"/>
      <c r="M180" s="120"/>
      <c r="O180" s="15"/>
      <c r="P180" s="38"/>
      <c r="Q180" s="14"/>
      <c r="R180" s="37"/>
      <c r="S180" s="362"/>
      <c r="T180" s="277"/>
    </row>
    <row r="181" spans="2:20" s="16" customFormat="1" ht="12.75" customHeight="1">
      <c r="B181" s="93"/>
      <c r="C181" s="368"/>
      <c r="D181" s="369"/>
      <c r="E181" s="12"/>
      <c r="F181" s="13"/>
      <c r="G181" s="15"/>
      <c r="H181" s="14"/>
      <c r="I181" s="14"/>
      <c r="J181" s="14"/>
      <c r="K181" s="15"/>
      <c r="L181" s="15"/>
      <c r="M181" s="120"/>
      <c r="O181" s="15"/>
      <c r="P181" s="38"/>
      <c r="Q181" s="14"/>
      <c r="R181" s="37"/>
      <c r="S181" s="362"/>
      <c r="T181" s="277"/>
    </row>
    <row r="182" spans="2:20" s="16" customFormat="1" ht="12.75" customHeight="1">
      <c r="B182" s="93"/>
      <c r="C182" s="368"/>
      <c r="D182" s="369"/>
      <c r="E182" s="12"/>
      <c r="F182" s="13"/>
      <c r="G182" s="15"/>
      <c r="H182" s="14"/>
      <c r="I182" s="14"/>
      <c r="J182" s="14"/>
      <c r="K182" s="15"/>
      <c r="L182" s="15"/>
      <c r="M182" s="120"/>
      <c r="O182" s="15"/>
      <c r="P182" s="38"/>
      <c r="Q182" s="14"/>
      <c r="R182" s="37"/>
      <c r="S182" s="362"/>
      <c r="T182" s="277"/>
    </row>
    <row r="183" spans="2:20" s="16" customFormat="1" ht="12.75" customHeight="1">
      <c r="B183" s="93"/>
      <c r="C183" s="368"/>
      <c r="D183" s="369"/>
      <c r="E183" s="12"/>
      <c r="F183" s="13"/>
      <c r="G183" s="15"/>
      <c r="H183" s="14"/>
      <c r="I183" s="14"/>
      <c r="J183" s="14"/>
      <c r="K183" s="15"/>
      <c r="L183" s="15"/>
      <c r="M183" s="120"/>
      <c r="O183" s="15"/>
      <c r="P183" s="38"/>
      <c r="Q183" s="14"/>
      <c r="R183" s="37"/>
      <c r="S183" s="362"/>
      <c r="T183" s="277"/>
    </row>
    <row r="184" spans="2:20" s="16" customFormat="1" ht="12.75" customHeight="1" thickBot="1">
      <c r="B184" s="93"/>
      <c r="C184" s="371"/>
      <c r="D184" s="369"/>
      <c r="E184" s="12"/>
      <c r="F184" s="13"/>
      <c r="G184" s="15"/>
      <c r="H184" s="14"/>
      <c r="I184" s="14"/>
      <c r="J184" s="14"/>
      <c r="K184" s="15"/>
      <c r="L184" s="372"/>
      <c r="M184" s="373"/>
      <c r="N184" s="374"/>
      <c r="O184" s="372"/>
      <c r="P184" s="375"/>
      <c r="Q184" s="14"/>
      <c r="R184" s="37"/>
      <c r="S184" s="362"/>
      <c r="T184" s="277"/>
    </row>
    <row r="185" spans="2:20" s="16" customFormat="1" ht="21" customHeight="1">
      <c r="B185" s="93"/>
      <c r="C185" s="318" t="s">
        <v>282</v>
      </c>
      <c r="D185" s="369"/>
      <c r="E185" s="12"/>
      <c r="F185" s="13"/>
      <c r="G185" s="15"/>
      <c r="H185" s="14"/>
      <c r="I185" s="14"/>
      <c r="J185" s="14"/>
      <c r="K185" s="591" t="s">
        <v>283</v>
      </c>
      <c r="L185" s="591"/>
      <c r="M185" s="591"/>
      <c r="N185" s="591"/>
      <c r="O185" s="591"/>
      <c r="P185" s="591"/>
      <c r="Q185" s="591"/>
      <c r="R185" s="370"/>
      <c r="S185" s="362"/>
      <c r="T185" s="277"/>
    </row>
    <row r="186" spans="2:20" s="16" customFormat="1" ht="21" customHeight="1">
      <c r="B186" s="93"/>
      <c r="C186" s="318"/>
      <c r="D186" s="369"/>
      <c r="E186" s="12"/>
      <c r="F186" s="13"/>
      <c r="G186" s="15"/>
      <c r="H186" s="14"/>
      <c r="I186" s="14"/>
      <c r="J186" s="14"/>
      <c r="K186" s="407"/>
      <c r="L186" s="407"/>
      <c r="M186" s="407"/>
      <c r="N186" s="407"/>
      <c r="O186" s="407"/>
      <c r="P186" s="407"/>
      <c r="Q186" s="407"/>
      <c r="R186" s="370"/>
      <c r="S186" s="362"/>
      <c r="T186" s="277"/>
    </row>
    <row r="187" spans="2:20" s="16" customFormat="1" ht="21" customHeight="1">
      <c r="B187" s="93"/>
      <c r="C187" s="318"/>
      <c r="D187" s="369"/>
      <c r="E187" s="12"/>
      <c r="F187" s="13"/>
      <c r="G187" s="15"/>
      <c r="H187" s="14"/>
      <c r="I187" s="14"/>
      <c r="J187" s="14"/>
      <c r="K187" s="407"/>
      <c r="L187" s="407"/>
      <c r="M187" s="407"/>
      <c r="N187" s="407"/>
      <c r="O187" s="407"/>
      <c r="P187" s="407"/>
      <c r="Q187" s="407"/>
      <c r="R187" s="370"/>
      <c r="S187" s="362"/>
      <c r="T187" s="277"/>
    </row>
    <row r="188" spans="2:20" s="16" customFormat="1" ht="12.75" customHeight="1">
      <c r="B188" s="93"/>
      <c r="C188" s="368"/>
      <c r="D188" s="369"/>
      <c r="E188" s="12"/>
      <c r="F188" s="13"/>
      <c r="G188" s="15"/>
      <c r="H188" s="14"/>
      <c r="I188" s="14"/>
      <c r="J188" s="14"/>
      <c r="K188" s="15"/>
      <c r="L188" s="15"/>
      <c r="M188" s="120"/>
      <c r="O188" s="15"/>
      <c r="P188" s="38"/>
      <c r="Q188" s="14"/>
      <c r="R188" s="37"/>
      <c r="S188" s="362"/>
      <c r="T188" s="277"/>
    </row>
    <row r="189" spans="2:20" s="16" customFormat="1" ht="12.75" customHeight="1">
      <c r="B189" s="93"/>
      <c r="C189" s="368"/>
      <c r="D189" s="369"/>
      <c r="E189" s="12"/>
      <c r="F189" s="13"/>
      <c r="G189" s="15"/>
      <c r="H189" s="14"/>
      <c r="I189" s="14"/>
      <c r="J189" s="14"/>
      <c r="K189" s="15"/>
      <c r="L189" s="15"/>
      <c r="M189" s="120"/>
      <c r="O189" s="15"/>
      <c r="P189" s="38"/>
      <c r="Q189" s="14"/>
      <c r="R189" s="37"/>
      <c r="S189" s="362"/>
      <c r="T189" s="277"/>
    </row>
    <row r="190" spans="2:20" s="16" customFormat="1" ht="12.75" customHeight="1">
      <c r="B190" s="93"/>
      <c r="C190" s="368"/>
      <c r="D190" s="369"/>
      <c r="E190" s="12"/>
      <c r="F190" s="13"/>
      <c r="G190" s="15"/>
      <c r="H190" s="14"/>
      <c r="I190" s="14"/>
      <c r="J190" s="14"/>
      <c r="K190" s="15"/>
      <c r="L190" s="15"/>
      <c r="M190" s="120"/>
      <c r="O190" s="15"/>
      <c r="P190" s="38"/>
      <c r="Q190" s="14"/>
      <c r="R190" s="37"/>
      <c r="S190" s="362"/>
      <c r="T190" s="277"/>
    </row>
    <row r="191" spans="2:20" s="16" customFormat="1" ht="12.75" customHeight="1">
      <c r="B191" s="93"/>
      <c r="C191" s="368"/>
      <c r="D191" s="369"/>
      <c r="E191" s="12"/>
      <c r="F191" s="13"/>
      <c r="G191" s="15"/>
      <c r="H191" s="14"/>
      <c r="I191" s="14"/>
      <c r="J191" s="14"/>
      <c r="K191" s="15"/>
      <c r="L191" s="15"/>
      <c r="M191" s="120"/>
      <c r="O191" s="15"/>
      <c r="P191" s="38"/>
      <c r="Q191" s="14"/>
      <c r="R191" s="37"/>
      <c r="S191" s="362"/>
      <c r="T191" s="277"/>
    </row>
    <row r="192" spans="1:20" s="16" customFormat="1" ht="12.75" customHeight="1">
      <c r="A192" s="1"/>
      <c r="B192" s="1"/>
      <c r="C192"/>
      <c r="D192" s="9"/>
      <c r="E192" s="574" t="s">
        <v>281</v>
      </c>
      <c r="F192" s="574"/>
      <c r="G192" s="574"/>
      <c r="H192" s="574"/>
      <c r="I192" s="574"/>
      <c r="J192" s="574"/>
      <c r="K192" s="574"/>
      <c r="L192" s="574"/>
      <c r="M192" s="574"/>
      <c r="N192" s="574"/>
      <c r="O192" s="574"/>
      <c r="P192" s="574"/>
      <c r="Q192" s="574"/>
      <c r="R192" s="574"/>
      <c r="S192"/>
      <c r="T192" s="277"/>
    </row>
    <row r="193" spans="1:20" s="16" customFormat="1" ht="12.75" customHeight="1">
      <c r="A193" s="1"/>
      <c r="B193" s="1"/>
      <c r="C193"/>
      <c r="D193" s="9"/>
      <c r="E193" s="574"/>
      <c r="F193" s="574"/>
      <c r="G193" s="574"/>
      <c r="H193" s="574"/>
      <c r="I193" s="574"/>
      <c r="J193" s="574"/>
      <c r="K193" s="574"/>
      <c r="L193" s="574"/>
      <c r="M193" s="574"/>
      <c r="N193" s="574"/>
      <c r="O193" s="574"/>
      <c r="P193" s="574"/>
      <c r="Q193" s="574"/>
      <c r="R193" s="574"/>
      <c r="S193"/>
      <c r="T193" s="277"/>
    </row>
    <row r="194" spans="1:20" s="16" customFormat="1" ht="12.75" customHeight="1">
      <c r="A194" s="1"/>
      <c r="B194" s="1"/>
      <c r="C194"/>
      <c r="D194" s="7"/>
      <c r="E194" s="10"/>
      <c r="F194" s="553" t="s">
        <v>517</v>
      </c>
      <c r="G194" s="553"/>
      <c r="H194" s="553"/>
      <c r="I194" s="553"/>
      <c r="J194" s="553"/>
      <c r="K194" s="553"/>
      <c r="L194" s="553"/>
      <c r="M194" s="553"/>
      <c r="N194" s="553"/>
      <c r="O194" s="553"/>
      <c r="P194" s="553"/>
      <c r="Q194" s="553"/>
      <c r="R194" s="178"/>
      <c r="S194" s="178"/>
      <c r="T194" s="277"/>
    </row>
    <row r="195" spans="1:20" s="16" customFormat="1" ht="22.5" customHeight="1" thickBot="1">
      <c r="A195" s="1"/>
      <c r="B195" s="1"/>
      <c r="C195" s="10" t="s">
        <v>280</v>
      </c>
      <c r="D195" s="10"/>
      <c r="E195" s="1"/>
      <c r="F195" s="556" t="s">
        <v>36</v>
      </c>
      <c r="G195" s="556"/>
      <c r="H195" s="556"/>
      <c r="I195" s="556"/>
      <c r="J195" s="556"/>
      <c r="K195" s="556"/>
      <c r="L195" s="556"/>
      <c r="M195" s="556"/>
      <c r="N195" s="556"/>
      <c r="O195" s="556"/>
      <c r="P195" s="11" t="s">
        <v>6</v>
      </c>
      <c r="Q195" s="1"/>
      <c r="R195" s="10">
        <v>113.05</v>
      </c>
      <c r="S195"/>
      <c r="T195" s="277"/>
    </row>
    <row r="196" spans="1:20" s="16" customFormat="1" ht="12.75" customHeight="1">
      <c r="A196" s="1"/>
      <c r="B196" s="351"/>
      <c r="C196" s="335" t="s">
        <v>22</v>
      </c>
      <c r="D196" s="439" t="s">
        <v>8</v>
      </c>
      <c r="E196" s="337" t="s">
        <v>23</v>
      </c>
      <c r="F196" s="439" t="s">
        <v>0</v>
      </c>
      <c r="G196" s="586" t="s">
        <v>1</v>
      </c>
      <c r="H196" s="587"/>
      <c r="I196" s="587"/>
      <c r="J196" s="587"/>
      <c r="K196" s="587"/>
      <c r="L196" s="588"/>
      <c r="M196" s="327"/>
      <c r="N196" s="328"/>
      <c r="O196" s="586" t="s">
        <v>12</v>
      </c>
      <c r="P196" s="587"/>
      <c r="Q196" s="587"/>
      <c r="R196" s="584" t="s">
        <v>2</v>
      </c>
      <c r="S196" s="584" t="s">
        <v>3</v>
      </c>
      <c r="T196" s="277"/>
    </row>
    <row r="197" spans="1:20" s="16" customFormat="1" ht="12.75" customHeight="1">
      <c r="A197" s="1"/>
      <c r="B197" s="352"/>
      <c r="C197" s="339" t="s">
        <v>24</v>
      </c>
      <c r="D197" s="340"/>
      <c r="E197" s="341"/>
      <c r="F197" s="340"/>
      <c r="G197" s="83" t="s">
        <v>4</v>
      </c>
      <c r="H197" s="233" t="s">
        <v>13</v>
      </c>
      <c r="I197" s="78" t="s">
        <v>25</v>
      </c>
      <c r="J197" s="78" t="s">
        <v>26</v>
      </c>
      <c r="K197" s="67" t="s">
        <v>27</v>
      </c>
      <c r="L197" s="67" t="s">
        <v>5</v>
      </c>
      <c r="M197" s="68" t="s">
        <v>28</v>
      </c>
      <c r="N197" s="1"/>
      <c r="O197" s="84" t="s">
        <v>10</v>
      </c>
      <c r="P197" s="84" t="s">
        <v>463</v>
      </c>
      <c r="Q197" s="329" t="s">
        <v>177</v>
      </c>
      <c r="R197" s="585"/>
      <c r="S197" s="585"/>
      <c r="T197" s="277"/>
    </row>
    <row r="198" spans="2:20" ht="60" customHeight="1">
      <c r="B198" s="20">
        <v>28</v>
      </c>
      <c r="C198" s="207" t="s">
        <v>242</v>
      </c>
      <c r="D198" s="330" t="s">
        <v>216</v>
      </c>
      <c r="E198" s="21">
        <v>15</v>
      </c>
      <c r="F198" s="22">
        <v>222</v>
      </c>
      <c r="G198" s="25">
        <f aca="true" t="shared" si="7" ref="G198:G206">E198*F198</f>
        <v>3330</v>
      </c>
      <c r="H198" s="24"/>
      <c r="I198" s="24"/>
      <c r="J198" s="24">
        <f aca="true" t="shared" si="8" ref="J198:J206">I198*0.25</f>
        <v>0</v>
      </c>
      <c r="K198" s="25"/>
      <c r="L198" s="25">
        <f aca="true" t="shared" si="9" ref="L198:L206">SUM(G198+I198+K198+J198+H198)</f>
        <v>3330</v>
      </c>
      <c r="M198" s="26">
        <f>((G198-VLOOKUP(G198,'[2]TABLAS 15'!$A$6:$D$13,1))*VLOOKUP(G198,'[2]TABLAS 15'!$A$6:$D$13,4)+VLOOKUP(G198,'[2]TABLAS 15'!$A$6:$D$13,3))</f>
        <v>256.87606400000004</v>
      </c>
      <c r="N198" s="27"/>
      <c r="O198" s="25">
        <f>IF((VLOOKUP(G198,'[2]TABLAS 15'!$B$22:$D$32,3)-M198)&lt;0,-(VLOOKUP(G198,'[2]TABLAS 15'!$B$22:$D$32,3)-M198),0)</f>
        <v>130.10606400000006</v>
      </c>
      <c r="P198" s="28"/>
      <c r="Q198" s="24"/>
      <c r="R198" s="546">
        <f aca="true" t="shared" si="10" ref="R198:R206">L198-O198-P198-Q198</f>
        <v>3199.893936</v>
      </c>
      <c r="S198" s="286"/>
      <c r="T198" s="274"/>
    </row>
    <row r="199" spans="2:20" ht="60" customHeight="1">
      <c r="B199" s="20">
        <v>29</v>
      </c>
      <c r="C199" s="511" t="s">
        <v>253</v>
      </c>
      <c r="D199" s="195" t="s">
        <v>256</v>
      </c>
      <c r="E199" s="21">
        <v>15</v>
      </c>
      <c r="F199" s="22">
        <v>226.5</v>
      </c>
      <c r="G199" s="25">
        <f t="shared" si="7"/>
        <v>3397.5</v>
      </c>
      <c r="H199" s="24"/>
      <c r="I199" s="24"/>
      <c r="J199" s="24">
        <f t="shared" si="8"/>
        <v>0</v>
      </c>
      <c r="K199" s="25"/>
      <c r="L199" s="25">
        <f t="shared" si="9"/>
        <v>3397.5</v>
      </c>
      <c r="M199" s="26">
        <f>((G199-VLOOKUP(G199,'[2]TABLAS 15'!$A$6:$D$13,1))*VLOOKUP(G199,'[2]TABLAS 15'!$A$6:$D$13,4)+VLOOKUP(G199,'[2]TABLAS 15'!$A$6:$D$13,3))</f>
        <v>264.220064</v>
      </c>
      <c r="N199" s="27"/>
      <c r="O199" s="25">
        <f>IF((VLOOKUP(G199,'[2]TABLAS 15'!$B$22:$D$32,3)-M199)&lt;0,-(VLOOKUP(G199,'[2]TABLAS 15'!$B$22:$D$32,3)-M199),0)</f>
        <v>137.450064</v>
      </c>
      <c r="P199" s="28"/>
      <c r="Q199" s="24"/>
      <c r="R199" s="546">
        <f t="shared" si="10"/>
        <v>3260.049936</v>
      </c>
      <c r="S199" s="283"/>
      <c r="T199" s="274"/>
    </row>
    <row r="200" spans="2:20" ht="60" customHeight="1">
      <c r="B200" s="20">
        <v>30</v>
      </c>
      <c r="C200" s="510" t="s">
        <v>512</v>
      </c>
      <c r="D200" s="187" t="s">
        <v>175</v>
      </c>
      <c r="E200" s="21">
        <v>15</v>
      </c>
      <c r="F200" s="22">
        <v>43.5</v>
      </c>
      <c r="G200" s="25">
        <f t="shared" si="7"/>
        <v>652.5</v>
      </c>
      <c r="H200" s="24"/>
      <c r="I200" s="24"/>
      <c r="J200" s="24">
        <f t="shared" si="8"/>
        <v>0</v>
      </c>
      <c r="K200" s="25">
        <v>123.42</v>
      </c>
      <c r="L200" s="25">
        <f t="shared" si="9"/>
        <v>775.92</v>
      </c>
      <c r="M200" s="26"/>
      <c r="N200" s="27"/>
      <c r="O200" s="25">
        <f>IF((VLOOKUP(G200,'[2]TABLAS 15'!$B$22:$D$32,3)-M200)&lt;0,-(VLOOKUP(G200,'[2]TABLAS 15'!$B$22:$D$32,3)-M200),0)</f>
        <v>0</v>
      </c>
      <c r="P200" s="28"/>
      <c r="Q200" s="24"/>
      <c r="R200" s="546">
        <f t="shared" si="10"/>
        <v>775.92</v>
      </c>
      <c r="S200" s="286"/>
      <c r="T200" s="274"/>
    </row>
    <row r="201" spans="2:20" ht="60" customHeight="1">
      <c r="B201" s="20">
        <v>31</v>
      </c>
      <c r="C201" s="510" t="s">
        <v>276</v>
      </c>
      <c r="D201" s="364" t="s">
        <v>289</v>
      </c>
      <c r="E201" s="21">
        <v>15</v>
      </c>
      <c r="F201" s="22">
        <v>165.51</v>
      </c>
      <c r="G201" s="25">
        <f t="shared" si="7"/>
        <v>2482.6499999999996</v>
      </c>
      <c r="H201" s="24"/>
      <c r="I201" s="24"/>
      <c r="J201" s="24">
        <f t="shared" si="8"/>
        <v>0</v>
      </c>
      <c r="K201" s="25">
        <v>124.42</v>
      </c>
      <c r="L201" s="25">
        <f t="shared" si="9"/>
        <v>2607.0699999999997</v>
      </c>
      <c r="M201" s="26"/>
      <c r="N201" s="27"/>
      <c r="O201" s="25">
        <f>IF((VLOOKUP(G201,'[2]TABLAS 15'!$B$22:$D$32,3)-M201)&lt;0,-(VLOOKUP(G201,'[2]TABLAS 15'!$B$22:$D$32,3)-M201),0)</f>
        <v>0</v>
      </c>
      <c r="P201" s="28"/>
      <c r="Q201" s="24"/>
      <c r="R201" s="546">
        <f t="shared" si="10"/>
        <v>2607.0699999999997</v>
      </c>
      <c r="S201" s="286"/>
      <c r="T201" s="274"/>
    </row>
    <row r="202" spans="2:20" ht="60" customHeight="1">
      <c r="B202" s="20">
        <v>32</v>
      </c>
      <c r="C202" s="510" t="s">
        <v>291</v>
      </c>
      <c r="D202" s="364" t="s">
        <v>292</v>
      </c>
      <c r="E202" s="21">
        <v>15</v>
      </c>
      <c r="F202" s="22">
        <v>151.7</v>
      </c>
      <c r="G202" s="25">
        <f t="shared" si="7"/>
        <v>2275.5</v>
      </c>
      <c r="H202" s="24"/>
      <c r="I202" s="24"/>
      <c r="J202" s="24">
        <f t="shared" si="8"/>
        <v>0</v>
      </c>
      <c r="K202" s="25">
        <v>125.42</v>
      </c>
      <c r="L202" s="25">
        <f t="shared" si="9"/>
        <v>2400.92</v>
      </c>
      <c r="M202" s="26"/>
      <c r="N202" s="27"/>
      <c r="O202" s="25">
        <f>IF((VLOOKUP(G202,'[2]TABLAS 15'!$B$22:$D$32,3)-M202)&lt;0,-(VLOOKUP(G202,'[2]TABLAS 15'!$B$22:$D$32,3)-M202),0)</f>
        <v>0</v>
      </c>
      <c r="P202" s="28"/>
      <c r="Q202" s="24"/>
      <c r="R202" s="546">
        <f t="shared" si="10"/>
        <v>2400.92</v>
      </c>
      <c r="S202" s="286"/>
      <c r="T202" s="274"/>
    </row>
    <row r="203" spans="2:20" ht="60" customHeight="1">
      <c r="B203" s="20">
        <v>33</v>
      </c>
      <c r="C203" s="510" t="s">
        <v>467</v>
      </c>
      <c r="D203" s="445" t="s">
        <v>468</v>
      </c>
      <c r="E203" s="21">
        <v>15</v>
      </c>
      <c r="F203" s="22">
        <v>150</v>
      </c>
      <c r="G203" s="25">
        <f>E203*F203</f>
        <v>2250</v>
      </c>
      <c r="H203" s="24"/>
      <c r="I203" s="24"/>
      <c r="J203" s="24">
        <f>I203*0.25</f>
        <v>0</v>
      </c>
      <c r="K203" s="25">
        <v>39.47</v>
      </c>
      <c r="L203" s="25">
        <f>SUM(G203+I203+K203+J203+H203)</f>
        <v>2289.47</v>
      </c>
      <c r="M203" s="26"/>
      <c r="N203" s="27"/>
      <c r="O203" s="25">
        <f>IF((VLOOKUP(G203,'[2]TABLAS 15'!$B$22:$D$32,3)-M203)&lt;0,-(VLOOKUP(G203,'[2]TABLAS 15'!$B$22:$D$32,3)-M203),0)</f>
        <v>0</v>
      </c>
      <c r="P203" s="28"/>
      <c r="Q203" s="24"/>
      <c r="R203" s="546">
        <f>L203-O203-P203-Q203</f>
        <v>2289.47</v>
      </c>
      <c r="S203" s="286"/>
      <c r="T203" s="274"/>
    </row>
    <row r="204" spans="2:20" ht="60" customHeight="1">
      <c r="B204" s="20">
        <v>34</v>
      </c>
      <c r="C204" s="363" t="s">
        <v>450</v>
      </c>
      <c r="D204" s="445" t="s">
        <v>216</v>
      </c>
      <c r="E204" s="21">
        <v>15</v>
      </c>
      <c r="F204" s="22">
        <v>172</v>
      </c>
      <c r="G204" s="25">
        <f>E204*F204</f>
        <v>2580</v>
      </c>
      <c r="H204" s="24"/>
      <c r="I204" s="24"/>
      <c r="J204" s="24">
        <f>I204*0.25</f>
        <v>0</v>
      </c>
      <c r="K204" s="25">
        <v>126.42</v>
      </c>
      <c r="L204" s="25">
        <f>SUM(G204+I204+K204+J204+H204)</f>
        <v>2706.42</v>
      </c>
      <c r="M204" s="26"/>
      <c r="N204" s="27"/>
      <c r="O204" s="25">
        <f>IF((VLOOKUP(G204,'[2]TABLAS 15'!$B$22:$D$32,3)-M204)&lt;0,-(VLOOKUP(G204,'[2]TABLAS 15'!$B$22:$D$32,3)-M204),0)</f>
        <v>0</v>
      </c>
      <c r="P204" s="28"/>
      <c r="Q204" s="24"/>
      <c r="R204" s="546">
        <f>L204-O204-P204-Q204</f>
        <v>2706.42</v>
      </c>
      <c r="S204" s="286"/>
      <c r="T204" s="274"/>
    </row>
    <row r="205" spans="2:20" ht="60" customHeight="1">
      <c r="B205" s="20">
        <v>35</v>
      </c>
      <c r="C205" s="510" t="s">
        <v>444</v>
      </c>
      <c r="D205" s="425" t="s">
        <v>216</v>
      </c>
      <c r="E205" s="21">
        <v>15</v>
      </c>
      <c r="F205" s="22">
        <v>223.5</v>
      </c>
      <c r="G205" s="25">
        <f>E205*F205</f>
        <v>3352.5</v>
      </c>
      <c r="H205" s="24"/>
      <c r="I205" s="24"/>
      <c r="J205" s="24">
        <f>I205*0.25</f>
        <v>0</v>
      </c>
      <c r="K205" s="25">
        <v>127.42</v>
      </c>
      <c r="L205" s="25">
        <f>SUM(G205+I205+K205+J205+H205)</f>
        <v>3479.92</v>
      </c>
      <c r="M205" s="26"/>
      <c r="N205" s="27"/>
      <c r="O205" s="25">
        <f>IF((VLOOKUP(G205,'[2]TABLAS 15'!$B$22:$D$32,3)-M205)&lt;0,-(VLOOKUP(G205,'[2]TABLAS 15'!$B$22:$D$32,3)-M205),0)</f>
        <v>0</v>
      </c>
      <c r="P205" s="28"/>
      <c r="Q205" s="24"/>
      <c r="R205" s="546">
        <f>L205-O205-P205-Q205</f>
        <v>3479.92</v>
      </c>
      <c r="S205" s="286"/>
      <c r="T205" s="274"/>
    </row>
    <row r="206" spans="2:20" ht="60" customHeight="1">
      <c r="B206" s="20">
        <v>36</v>
      </c>
      <c r="C206" s="510" t="s">
        <v>228</v>
      </c>
      <c r="D206" s="367" t="s">
        <v>294</v>
      </c>
      <c r="E206" s="21">
        <v>15</v>
      </c>
      <c r="F206" s="22">
        <v>217.9</v>
      </c>
      <c r="G206" s="25">
        <f t="shared" si="7"/>
        <v>3268.5</v>
      </c>
      <c r="H206" s="24"/>
      <c r="I206" s="24"/>
      <c r="J206" s="24">
        <f t="shared" si="8"/>
        <v>0</v>
      </c>
      <c r="K206" s="25">
        <v>126.42</v>
      </c>
      <c r="L206" s="25">
        <f t="shared" si="9"/>
        <v>3394.92</v>
      </c>
      <c r="M206" s="26"/>
      <c r="N206" s="27"/>
      <c r="O206" s="25">
        <f>IF((VLOOKUP(G206,'[2]TABLAS 15'!$B$22:$D$32,3)-M206)&lt;0,-(VLOOKUP(G206,'[2]TABLAS 15'!$B$22:$D$32,3)-M206),0)</f>
        <v>0</v>
      </c>
      <c r="P206" s="28"/>
      <c r="Q206" s="24"/>
      <c r="R206" s="546">
        <f t="shared" si="10"/>
        <v>3394.92</v>
      </c>
      <c r="S206" s="286"/>
      <c r="T206" s="274"/>
    </row>
    <row r="207" spans="2:20" ht="12.75" customHeight="1">
      <c r="B207" s="20"/>
      <c r="C207" s="200"/>
      <c r="D207" s="47"/>
      <c r="E207" s="21"/>
      <c r="F207" s="22"/>
      <c r="G207" s="25">
        <f>SUM(G198:G206)</f>
        <v>23589.15</v>
      </c>
      <c r="H207" s="24">
        <f>SUM(H198:H206)</f>
        <v>0</v>
      </c>
      <c r="I207" s="24"/>
      <c r="J207" s="24">
        <f>SUM(J198:J206)</f>
        <v>0</v>
      </c>
      <c r="K207" s="25">
        <f>SUM(K198:K206)</f>
        <v>792.9899999999999</v>
      </c>
      <c r="L207" s="25">
        <f>SUM(L198:L206)</f>
        <v>24382.14</v>
      </c>
      <c r="M207" s="26">
        <f>SUM(M198:M206)</f>
        <v>521.096128</v>
      </c>
      <c r="N207" s="27"/>
      <c r="O207" s="25">
        <f>SUM(O198:O206)</f>
        <v>267.55612800000006</v>
      </c>
      <c r="P207" s="28">
        <f>SUM(P198:P206)</f>
        <v>0</v>
      </c>
      <c r="Q207" s="24">
        <f>SUM(Q198:Q206)</f>
        <v>0</v>
      </c>
      <c r="R207" s="25"/>
      <c r="S207" s="286"/>
      <c r="T207" s="274"/>
    </row>
    <row r="208" spans="2:20" ht="12.75" customHeight="1">
      <c r="B208" s="93"/>
      <c r="C208" s="250"/>
      <c r="D208" s="251"/>
      <c r="E208" s="12"/>
      <c r="F208" s="13"/>
      <c r="G208" s="15"/>
      <c r="H208" s="14"/>
      <c r="I208" s="14"/>
      <c r="J208" s="14"/>
      <c r="K208" s="15"/>
      <c r="L208" s="15"/>
      <c r="M208" s="120"/>
      <c r="N208" s="16"/>
      <c r="O208" s="15"/>
      <c r="P208" s="38"/>
      <c r="Q208" s="14"/>
      <c r="R208" s="15"/>
      <c r="S208" s="17"/>
      <c r="T208" s="274"/>
    </row>
    <row r="209" spans="17:20" ht="12.75">
      <c r="Q209" s="59" t="s">
        <v>2</v>
      </c>
      <c r="R209" s="128">
        <f>SUM(R198:R208)</f>
        <v>24114.583871999996</v>
      </c>
      <c r="T209" s="274"/>
    </row>
    <row r="210" spans="17:20" ht="12.75">
      <c r="Q210" s="59"/>
      <c r="R210" s="245"/>
      <c r="T210" s="274"/>
    </row>
    <row r="211" spans="17:20" ht="12.75">
      <c r="Q211" s="59"/>
      <c r="R211" s="245"/>
      <c r="T211" s="274"/>
    </row>
    <row r="212" spans="3:20" ht="12.75">
      <c r="C212" s="30" t="s">
        <v>14</v>
      </c>
      <c r="D212"/>
      <c r="H212" s="583" t="s">
        <v>15</v>
      </c>
      <c r="I212" s="583"/>
      <c r="J212" s="583"/>
      <c r="K212" s="583"/>
      <c r="L212" s="583"/>
      <c r="M212" s="583"/>
      <c r="N212" s="583"/>
      <c r="O212" s="583"/>
      <c r="T212" s="274"/>
    </row>
    <row r="213" spans="3:20" ht="12.75">
      <c r="C213" s="30"/>
      <c r="D213"/>
      <c r="H213" s="131"/>
      <c r="I213" s="131"/>
      <c r="J213" s="131"/>
      <c r="K213" s="131"/>
      <c r="L213" s="131"/>
      <c r="M213" s="131"/>
      <c r="N213" s="131"/>
      <c r="O213" s="131"/>
      <c r="T213" s="274"/>
    </row>
    <row r="214" spans="3:20" ht="12.75">
      <c r="C214" s="30"/>
      <c r="D214"/>
      <c r="H214" s="131"/>
      <c r="I214" s="131"/>
      <c r="J214" s="131"/>
      <c r="K214" s="131"/>
      <c r="L214" s="131"/>
      <c r="M214" s="131"/>
      <c r="N214" s="131"/>
      <c r="O214" s="131"/>
      <c r="T214" s="274"/>
    </row>
    <row r="215" spans="3:20" ht="12.75">
      <c r="C215"/>
      <c r="D215"/>
      <c r="E215"/>
      <c r="F215"/>
      <c r="G215"/>
      <c r="H215"/>
      <c r="I215" s="30" t="s">
        <v>16</v>
      </c>
      <c r="J215" s="30"/>
      <c r="K215" s="30"/>
      <c r="T215" s="274"/>
    </row>
    <row r="216" spans="3:20" ht="12.75">
      <c r="C216"/>
      <c r="D216"/>
      <c r="F216" s="32"/>
      <c r="G216"/>
      <c r="H216"/>
      <c r="I216"/>
      <c r="J216"/>
      <c r="K216"/>
      <c r="T216" s="274"/>
    </row>
    <row r="217" spans="3:20" ht="12.75">
      <c r="C217" s="30" t="s">
        <v>16</v>
      </c>
      <c r="D217"/>
      <c r="F217"/>
      <c r="G217"/>
      <c r="H217" s="76" t="s">
        <v>32</v>
      </c>
      <c r="I217"/>
      <c r="J217"/>
      <c r="K217"/>
      <c r="T217" s="274"/>
    </row>
    <row r="218" spans="3:20" ht="18">
      <c r="C218" s="318" t="s">
        <v>282</v>
      </c>
      <c r="D218"/>
      <c r="H218" s="591" t="s">
        <v>283</v>
      </c>
      <c r="I218" s="591"/>
      <c r="J218" s="591"/>
      <c r="K218" s="591"/>
      <c r="L218" s="591"/>
      <c r="M218" s="591"/>
      <c r="N218" s="591"/>
      <c r="O218" s="591"/>
      <c r="T218" s="274"/>
    </row>
    <row r="219" ht="12.75">
      <c r="T219" s="274"/>
    </row>
    <row r="220" ht="12.75">
      <c r="T220" s="274"/>
    </row>
    <row r="221" ht="12.75">
      <c r="T221" s="274"/>
    </row>
    <row r="222" ht="12.75">
      <c r="T222" s="274"/>
    </row>
    <row r="223" ht="12.75">
      <c r="T223" s="274"/>
    </row>
    <row r="224" ht="12.75">
      <c r="T224" s="274"/>
    </row>
    <row r="225" ht="12.75">
      <c r="T225" s="274"/>
    </row>
    <row r="226" ht="12.75">
      <c r="T226" s="274"/>
    </row>
    <row r="227" ht="12.75">
      <c r="T227" s="274"/>
    </row>
    <row r="228" ht="12.75">
      <c r="T228" s="274"/>
    </row>
    <row r="229" spans="3:20" ht="12.75">
      <c r="C229"/>
      <c r="D229" s="7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/>
      <c r="T229" s="274"/>
    </row>
    <row r="230" spans="3:20" ht="20.25">
      <c r="C230"/>
      <c r="D230" s="9"/>
      <c r="E230" s="574" t="s">
        <v>281</v>
      </c>
      <c r="F230" s="574"/>
      <c r="G230" s="574"/>
      <c r="H230" s="574"/>
      <c r="I230" s="574"/>
      <c r="J230" s="574"/>
      <c r="K230" s="574"/>
      <c r="L230" s="574"/>
      <c r="M230" s="574"/>
      <c r="N230" s="574"/>
      <c r="O230" s="574"/>
      <c r="P230" s="574"/>
      <c r="Q230" s="574"/>
      <c r="R230" s="574"/>
      <c r="S230"/>
      <c r="T230" s="274"/>
    </row>
    <row r="231" spans="3:20" ht="20.25">
      <c r="C231"/>
      <c r="D231" s="9"/>
      <c r="E231" s="574"/>
      <c r="F231" s="574"/>
      <c r="G231" s="574"/>
      <c r="H231" s="574"/>
      <c r="I231" s="574"/>
      <c r="J231" s="574"/>
      <c r="K231" s="574"/>
      <c r="L231" s="574"/>
      <c r="M231" s="574"/>
      <c r="N231" s="574"/>
      <c r="O231" s="574"/>
      <c r="P231" s="574"/>
      <c r="Q231" s="574"/>
      <c r="R231" s="574"/>
      <c r="S231"/>
      <c r="T231" s="274"/>
    </row>
    <row r="232" spans="3:20" ht="12.75" customHeight="1">
      <c r="C232"/>
      <c r="D232" s="7"/>
      <c r="E232" s="10"/>
      <c r="F232" s="553" t="s">
        <v>517</v>
      </c>
      <c r="G232" s="553"/>
      <c r="H232" s="553"/>
      <c r="I232" s="553"/>
      <c r="J232" s="553"/>
      <c r="K232" s="553"/>
      <c r="L232" s="553"/>
      <c r="M232" s="553"/>
      <c r="N232" s="553"/>
      <c r="O232" s="553"/>
      <c r="P232" s="553"/>
      <c r="Q232" s="553"/>
      <c r="R232" s="178"/>
      <c r="S232" s="178"/>
      <c r="T232" s="274"/>
    </row>
    <row r="233" spans="3:20" ht="13.5" thickBot="1">
      <c r="C233" s="10" t="s">
        <v>280</v>
      </c>
      <c r="D233" s="10"/>
      <c r="F233" s="556" t="s">
        <v>38</v>
      </c>
      <c r="G233" s="556"/>
      <c r="H233" s="556"/>
      <c r="I233" s="556"/>
      <c r="J233" s="556"/>
      <c r="K233" s="556"/>
      <c r="L233" s="556"/>
      <c r="M233" s="556"/>
      <c r="N233" s="556"/>
      <c r="O233" s="556"/>
      <c r="P233" s="573" t="s">
        <v>6</v>
      </c>
      <c r="R233" s="10">
        <v>113.06</v>
      </c>
      <c r="S233"/>
      <c r="T233" s="274"/>
    </row>
    <row r="234" spans="3:20" ht="12.75">
      <c r="C234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573"/>
      <c r="Q234" s="10"/>
      <c r="R234" s="8"/>
      <c r="S234"/>
      <c r="T234" s="274"/>
    </row>
    <row r="235" spans="3:20" ht="12.75">
      <c r="C235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1"/>
      <c r="Q235" s="10"/>
      <c r="R235" s="8"/>
      <c r="S235"/>
      <c r="T235" s="274"/>
    </row>
    <row r="236" spans="3:20" ht="12.75">
      <c r="C236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1"/>
      <c r="Q236" s="10"/>
      <c r="R236" s="8"/>
      <c r="S236"/>
      <c r="T236" s="274"/>
    </row>
    <row r="237" spans="3:20" ht="12.75">
      <c r="C237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1"/>
      <c r="Q237" s="10"/>
      <c r="R237" s="8"/>
      <c r="S237"/>
      <c r="T237" s="274"/>
    </row>
    <row r="238" spans="3:20" ht="17.25">
      <c r="C238" s="49"/>
      <c r="D238" s="49"/>
      <c r="E238" s="49"/>
      <c r="F238" s="49"/>
      <c r="G238" s="50"/>
      <c r="H238" s="50"/>
      <c r="I238" s="50"/>
      <c r="J238" s="50"/>
      <c r="K238" s="51"/>
      <c r="L238" s="64"/>
      <c r="M238" s="65"/>
      <c r="N238" s="53"/>
      <c r="O238" s="71"/>
      <c r="P238" s="71"/>
      <c r="Q238" s="71"/>
      <c r="R238" s="71"/>
      <c r="S238" s="71"/>
      <c r="T238" s="274"/>
    </row>
    <row r="239" spans="3:20" ht="15.75">
      <c r="C239" s="49"/>
      <c r="D239" s="49"/>
      <c r="E239" s="49"/>
      <c r="F239" s="49"/>
      <c r="G239" s="50"/>
      <c r="H239" s="50"/>
      <c r="I239" s="50"/>
      <c r="J239" s="50"/>
      <c r="K239" s="51"/>
      <c r="L239" s="52"/>
      <c r="M239" s="82"/>
      <c r="N239" s="53"/>
      <c r="O239" s="82"/>
      <c r="P239" s="82"/>
      <c r="Q239" s="82"/>
      <c r="R239" s="53"/>
      <c r="S239" s="53"/>
      <c r="T239" s="274"/>
    </row>
    <row r="240" spans="3:20" ht="15.75">
      <c r="C240" s="53"/>
      <c r="D240" s="53"/>
      <c r="E240" s="54"/>
      <c r="F240" s="54"/>
      <c r="G240" s="53"/>
      <c r="H240" s="53"/>
      <c r="I240" s="53"/>
      <c r="J240" s="53"/>
      <c r="K240" s="53"/>
      <c r="L240" s="52"/>
      <c r="M240" s="55" t="s">
        <v>21</v>
      </c>
      <c r="N240" s="53"/>
      <c r="O240" s="56"/>
      <c r="P240" s="57"/>
      <c r="Q240" s="53"/>
      <c r="R240" s="53"/>
      <c r="S240" s="53"/>
      <c r="T240" s="274"/>
    </row>
    <row r="241" spans="2:20" ht="12.75">
      <c r="B241" s="58"/>
      <c r="E241" s="59"/>
      <c r="F241" s="59"/>
      <c r="G241" s="60"/>
      <c r="H241" s="60"/>
      <c r="I241" s="60"/>
      <c r="J241" s="60"/>
      <c r="K241" s="61"/>
      <c r="T241" s="274"/>
    </row>
    <row r="242" spans="2:20" ht="12.75">
      <c r="B242" s="58"/>
      <c r="E242" s="59"/>
      <c r="F242" s="59"/>
      <c r="R242" s="62"/>
      <c r="S242" s="63"/>
      <c r="T242" s="274"/>
    </row>
    <row r="243" spans="1:20" ht="15.75">
      <c r="A243" s="16"/>
      <c r="B243" s="437"/>
      <c r="C243" s="335" t="s">
        <v>22</v>
      </c>
      <c r="D243" s="439" t="s">
        <v>8</v>
      </c>
      <c r="E243" s="337" t="s">
        <v>23</v>
      </c>
      <c r="F243" s="439" t="s">
        <v>0</v>
      </c>
      <c r="G243" s="586" t="s">
        <v>1</v>
      </c>
      <c r="H243" s="587"/>
      <c r="I243" s="587"/>
      <c r="J243" s="587"/>
      <c r="K243" s="587"/>
      <c r="L243" s="588"/>
      <c r="M243" s="327"/>
      <c r="N243" s="328"/>
      <c r="O243" s="586" t="s">
        <v>12</v>
      </c>
      <c r="P243" s="587"/>
      <c r="Q243" s="587"/>
      <c r="R243" s="435" t="s">
        <v>2</v>
      </c>
      <c r="S243" s="435" t="s">
        <v>3</v>
      </c>
      <c r="T243" s="274"/>
    </row>
    <row r="244" spans="1:20" ht="15">
      <c r="A244" s="16"/>
      <c r="B244" s="353"/>
      <c r="C244" s="339" t="s">
        <v>24</v>
      </c>
      <c r="D244" s="340"/>
      <c r="E244" s="341"/>
      <c r="F244" s="340"/>
      <c r="G244" s="83" t="s">
        <v>4</v>
      </c>
      <c r="H244" s="233" t="s">
        <v>13</v>
      </c>
      <c r="I244" s="78" t="s">
        <v>25</v>
      </c>
      <c r="J244" s="78" t="s">
        <v>26</v>
      </c>
      <c r="K244" s="67" t="s">
        <v>27</v>
      </c>
      <c r="L244" s="67" t="s">
        <v>5</v>
      </c>
      <c r="M244" s="68" t="s">
        <v>28</v>
      </c>
      <c r="O244" s="84" t="s">
        <v>10</v>
      </c>
      <c r="P244" s="84" t="s">
        <v>463</v>
      </c>
      <c r="Q244" s="329" t="s">
        <v>177</v>
      </c>
      <c r="R244" s="355"/>
      <c r="S244" s="355"/>
      <c r="T244" s="274"/>
    </row>
    <row r="245" spans="1:20" ht="60" customHeight="1">
      <c r="A245" s="16"/>
      <c r="B245" s="94">
        <v>37</v>
      </c>
      <c r="C245" s="522" t="s">
        <v>375</v>
      </c>
      <c r="D245" s="237" t="s">
        <v>38</v>
      </c>
      <c r="E245" s="21">
        <v>15</v>
      </c>
      <c r="F245" s="22">
        <v>670</v>
      </c>
      <c r="G245" s="25">
        <f>E245*F245</f>
        <v>10050</v>
      </c>
      <c r="H245" s="24"/>
      <c r="I245" s="24"/>
      <c r="J245" s="24">
        <f>I245*0.25</f>
        <v>0</v>
      </c>
      <c r="K245" s="25"/>
      <c r="L245" s="25">
        <f>SUM(G245+I245+K245+J245+H245)</f>
        <v>10050</v>
      </c>
      <c r="M245" s="26">
        <f>((G245-VLOOKUP(G245,'[2]TABLAS 15'!$A$6:$D$13,1))*VLOOKUP(G245,'[2]TABLAS 15'!$A$6:$D$13,4)+VLOOKUP(G245,'[2]TABLAS 15'!$A$6:$D$13,3))</f>
        <v>1522.531514</v>
      </c>
      <c r="N245" s="27"/>
      <c r="O245" s="25">
        <f>IF((VLOOKUP(G245,'[2]TABLAS 15'!$B$22:$D$32,3)-M245)&lt;0,-(VLOOKUP(G245,'[2]TABLAS 15'!$B$22:$D$32,3)-M245),0)</f>
        <v>1522.531514</v>
      </c>
      <c r="P245" s="28"/>
      <c r="Q245" s="24"/>
      <c r="R245" s="546">
        <f>K245+L245-O245-P245-Q245</f>
        <v>8527.468486</v>
      </c>
      <c r="S245" s="29"/>
      <c r="T245" s="450"/>
    </row>
    <row r="246" spans="1:20" ht="60" customHeight="1">
      <c r="A246" s="16"/>
      <c r="B246" s="94">
        <v>38</v>
      </c>
      <c r="C246" s="521" t="s">
        <v>403</v>
      </c>
      <c r="D246" s="395" t="s">
        <v>404</v>
      </c>
      <c r="E246" s="21">
        <v>15</v>
      </c>
      <c r="F246" s="22">
        <v>461.5</v>
      </c>
      <c r="G246" s="25">
        <f>E246*F246</f>
        <v>6922.5</v>
      </c>
      <c r="H246" s="24"/>
      <c r="I246" s="24"/>
      <c r="J246" s="24">
        <f>I246*0.25</f>
        <v>0</v>
      </c>
      <c r="K246" s="25"/>
      <c r="L246" s="25">
        <f>SUM(G246+I246+K246+J246+H246)</f>
        <v>6922.5</v>
      </c>
      <c r="M246" s="26">
        <f>((G246-VLOOKUP(G246,'[2]TABLAS 15'!$A$6:$D$13,1))*VLOOKUP(G246,'[2]TABLAS 15'!$A$6:$D$13,4)+VLOOKUP(G246,'[2]TABLAS 15'!$A$6:$D$13,3))</f>
        <v>898.9080140000001</v>
      </c>
      <c r="N246" s="27"/>
      <c r="O246" s="25">
        <f>IF((VLOOKUP(G246,'[2]TABLAS 15'!$B$22:$D$32,3)-M246)&lt;0,-(VLOOKUP(G246,'[2]TABLAS 15'!$B$22:$D$32,3)-M246),0)</f>
        <v>898.9080140000001</v>
      </c>
      <c r="P246" s="28"/>
      <c r="Q246" s="24"/>
      <c r="R246" s="546">
        <f>K246+L246-O246-P246-Q246</f>
        <v>6023.591985999999</v>
      </c>
      <c r="S246" s="29"/>
      <c r="T246" s="274"/>
    </row>
    <row r="247" spans="1:20" ht="12.75">
      <c r="A247" s="16"/>
      <c r="B247" s="2"/>
      <c r="C247" s="288"/>
      <c r="D247" s="80"/>
      <c r="E247" s="21"/>
      <c r="F247" s="22"/>
      <c r="G247" s="25">
        <f>SUM(G245:G246)</f>
        <v>16972.5</v>
      </c>
      <c r="H247" s="24"/>
      <c r="I247" s="24"/>
      <c r="J247" s="24">
        <f>SUM(J245:J246)</f>
        <v>0</v>
      </c>
      <c r="K247" s="25"/>
      <c r="L247" s="25">
        <f>SUM(L245:L246)</f>
        <v>16972.5</v>
      </c>
      <c r="M247" s="26">
        <f>SUM(M245:M246)</f>
        <v>2421.439528</v>
      </c>
      <c r="N247" s="27"/>
      <c r="O247" s="25">
        <f>SUM(O245:O246)</f>
        <v>2421.439528</v>
      </c>
      <c r="P247" s="28"/>
      <c r="Q247" s="24">
        <f>SUM(Q245:Q246)</f>
        <v>0</v>
      </c>
      <c r="R247" s="25"/>
      <c r="S247" s="29"/>
      <c r="T247" s="274"/>
    </row>
    <row r="248" spans="1:20" ht="12.75">
      <c r="A248" s="16"/>
      <c r="T248" s="274"/>
    </row>
    <row r="249" spans="1:20" ht="12.75">
      <c r="A249" s="16"/>
      <c r="T249" s="274"/>
    </row>
    <row r="250" spans="17:20" ht="15.75">
      <c r="Q250" s="124" t="s">
        <v>2</v>
      </c>
      <c r="R250" s="447">
        <f>SUM(R245:R249)</f>
        <v>14551.060472</v>
      </c>
      <c r="T250" s="274"/>
    </row>
    <row r="251" ht="12.75">
      <c r="T251" s="274"/>
    </row>
    <row r="252" ht="12.75">
      <c r="T252" s="274"/>
    </row>
    <row r="253" ht="12.75">
      <c r="T253" s="274"/>
    </row>
    <row r="254" ht="12.75">
      <c r="T254" s="274"/>
    </row>
    <row r="255" ht="12.75">
      <c r="T255" s="274"/>
    </row>
    <row r="256" ht="12.75">
      <c r="T256" s="274"/>
    </row>
    <row r="257" ht="12.75">
      <c r="T257" s="274"/>
    </row>
    <row r="258" ht="12.75">
      <c r="T258" s="274"/>
    </row>
    <row r="259" ht="12.75">
      <c r="T259" s="274"/>
    </row>
    <row r="260" ht="12.75">
      <c r="T260" s="274"/>
    </row>
    <row r="261" spans="3:20" ht="12.75">
      <c r="C261" s="30" t="s">
        <v>14</v>
      </c>
      <c r="D261"/>
      <c r="K261" s="583" t="s">
        <v>15</v>
      </c>
      <c r="L261" s="583"/>
      <c r="M261" s="583"/>
      <c r="N261" s="583"/>
      <c r="O261" s="583"/>
      <c r="P261" s="583"/>
      <c r="Q261" s="583"/>
      <c r="T261" s="274"/>
    </row>
    <row r="262" spans="3:20" ht="12.75">
      <c r="C262" s="30"/>
      <c r="D262"/>
      <c r="K262" s="131"/>
      <c r="L262" s="131"/>
      <c r="M262" s="131"/>
      <c r="N262" s="131"/>
      <c r="O262" s="131"/>
      <c r="P262" s="131"/>
      <c r="Q262" s="131"/>
      <c r="T262" s="274"/>
    </row>
    <row r="263" spans="3:20" ht="12.75">
      <c r="C263" s="30"/>
      <c r="D263"/>
      <c r="K263" s="131"/>
      <c r="L263" s="131"/>
      <c r="M263" s="131"/>
      <c r="N263" s="131"/>
      <c r="O263" s="131"/>
      <c r="P263" s="131"/>
      <c r="Q263" s="131"/>
      <c r="T263" s="274"/>
    </row>
    <row r="264" spans="3:20" ht="12.75">
      <c r="C264"/>
      <c r="D264"/>
      <c r="E264"/>
      <c r="F264"/>
      <c r="G264"/>
      <c r="H264"/>
      <c r="I264" s="30" t="s">
        <v>16</v>
      </c>
      <c r="J264" s="30"/>
      <c r="K264" s="30"/>
      <c r="T264" s="274"/>
    </row>
    <row r="265" spans="3:20" ht="12.75">
      <c r="C265"/>
      <c r="D265"/>
      <c r="E265"/>
      <c r="F265" s="32"/>
      <c r="G265"/>
      <c r="H265"/>
      <c r="I265"/>
      <c r="J265"/>
      <c r="K265"/>
      <c r="T265" s="274"/>
    </row>
    <row r="266" spans="3:20" ht="12.75">
      <c r="C266" s="30" t="s">
        <v>16</v>
      </c>
      <c r="D266"/>
      <c r="F266"/>
      <c r="H266" s="184"/>
      <c r="I266" s="184"/>
      <c r="J266" s="184"/>
      <c r="K266" s="555" t="s">
        <v>32</v>
      </c>
      <c r="L266" s="555"/>
      <c r="M266" s="555"/>
      <c r="N266" s="555"/>
      <c r="O266" s="555"/>
      <c r="P266" s="555"/>
      <c r="Q266" s="555"/>
      <c r="T266" s="274"/>
    </row>
    <row r="267" spans="3:20" ht="18">
      <c r="C267" s="318" t="s">
        <v>282</v>
      </c>
      <c r="D267"/>
      <c r="K267" s="590" t="s">
        <v>283</v>
      </c>
      <c r="L267" s="590"/>
      <c r="M267" s="590"/>
      <c r="N267" s="590"/>
      <c r="O267" s="590"/>
      <c r="P267" s="590"/>
      <c r="Q267" s="590"/>
      <c r="R267" s="192"/>
      <c r="S267" s="192"/>
      <c r="T267" s="274"/>
    </row>
    <row r="268" ht="12.75">
      <c r="T268" s="274"/>
    </row>
    <row r="269" ht="12.75">
      <c r="T269" s="274"/>
    </row>
    <row r="270" ht="12.75">
      <c r="T270" s="274"/>
    </row>
    <row r="271" ht="12.75">
      <c r="T271" s="274"/>
    </row>
    <row r="272" ht="12.75">
      <c r="T272" s="274"/>
    </row>
    <row r="273" ht="12.75">
      <c r="T273" s="274"/>
    </row>
    <row r="274" ht="12.75">
      <c r="T274" s="274"/>
    </row>
    <row r="275" ht="12.75">
      <c r="T275" s="274"/>
    </row>
    <row r="276" ht="12.75">
      <c r="T276" s="274"/>
    </row>
    <row r="277" ht="12.75">
      <c r="T277" s="274"/>
    </row>
    <row r="278" ht="12.75">
      <c r="T278" s="274"/>
    </row>
    <row r="279" ht="12.75">
      <c r="T279" s="274"/>
    </row>
    <row r="280" ht="12.75">
      <c r="T280" s="274"/>
    </row>
    <row r="281" ht="12.75">
      <c r="T281" s="274"/>
    </row>
    <row r="282" ht="12.75">
      <c r="T282" s="274"/>
    </row>
    <row r="283" spans="3:20" ht="12.75">
      <c r="C283"/>
      <c r="D283" s="7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/>
      <c r="T283" s="274"/>
    </row>
    <row r="284" spans="3:20" ht="20.25">
      <c r="C284"/>
      <c r="D284" s="9"/>
      <c r="E284" s="574" t="s">
        <v>281</v>
      </c>
      <c r="F284" s="574"/>
      <c r="G284" s="574"/>
      <c r="H284" s="574"/>
      <c r="I284" s="574"/>
      <c r="J284" s="574"/>
      <c r="K284" s="574"/>
      <c r="L284" s="574"/>
      <c r="M284" s="574"/>
      <c r="N284" s="574"/>
      <c r="O284" s="574"/>
      <c r="P284" s="574"/>
      <c r="Q284" s="574"/>
      <c r="R284" s="574"/>
      <c r="S284"/>
      <c r="T284" s="274"/>
    </row>
    <row r="285" spans="3:20" ht="20.25">
      <c r="C285"/>
      <c r="D285" s="9"/>
      <c r="E285" s="574"/>
      <c r="F285" s="574"/>
      <c r="G285" s="574"/>
      <c r="H285" s="574"/>
      <c r="I285" s="574"/>
      <c r="J285" s="574"/>
      <c r="K285" s="574"/>
      <c r="L285" s="574"/>
      <c r="M285" s="574"/>
      <c r="N285" s="574"/>
      <c r="O285" s="574"/>
      <c r="P285" s="574"/>
      <c r="Q285" s="574"/>
      <c r="R285" s="574"/>
      <c r="S285"/>
      <c r="T285" s="274"/>
    </row>
    <row r="286" spans="3:20" ht="12.75" customHeight="1">
      <c r="C286"/>
      <c r="D286" s="7"/>
      <c r="E286" s="10"/>
      <c r="F286" s="553" t="s">
        <v>517</v>
      </c>
      <c r="G286" s="553"/>
      <c r="H286" s="553"/>
      <c r="I286" s="553"/>
      <c r="J286" s="553"/>
      <c r="K286" s="553"/>
      <c r="L286" s="553"/>
      <c r="M286" s="553"/>
      <c r="N286" s="553"/>
      <c r="O286" s="553"/>
      <c r="P286" s="553"/>
      <c r="Q286" s="553"/>
      <c r="R286" s="178"/>
      <c r="S286" s="178"/>
      <c r="T286" s="274"/>
    </row>
    <row r="287" spans="3:20" ht="27.75" customHeight="1" thickBot="1">
      <c r="C287" s="10" t="s">
        <v>280</v>
      </c>
      <c r="D287" s="10"/>
      <c r="F287" s="556" t="s">
        <v>39</v>
      </c>
      <c r="G287" s="556"/>
      <c r="H287" s="556"/>
      <c r="I287" s="556"/>
      <c r="J287" s="556"/>
      <c r="K287" s="556"/>
      <c r="L287" s="556"/>
      <c r="M287" s="556"/>
      <c r="N287" s="556"/>
      <c r="O287" s="556"/>
      <c r="Q287" s="11" t="s">
        <v>6</v>
      </c>
      <c r="R287" s="10">
        <v>113.07</v>
      </c>
      <c r="S287"/>
      <c r="T287" s="274"/>
    </row>
    <row r="288" spans="3:20" ht="12.75">
      <c r="C288" s="10"/>
      <c r="D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1"/>
      <c r="R288" s="10"/>
      <c r="S288"/>
      <c r="T288" s="274"/>
    </row>
    <row r="289" spans="3:20" ht="12.75">
      <c r="C289" s="10"/>
      <c r="D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1"/>
      <c r="R289" s="10"/>
      <c r="S289"/>
      <c r="T289" s="274"/>
    </row>
    <row r="290" spans="3:20" ht="12.75">
      <c r="C290" s="10"/>
      <c r="D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1"/>
      <c r="R290" s="10"/>
      <c r="S290"/>
      <c r="T290" s="274"/>
    </row>
    <row r="291" spans="3:20" ht="12.75">
      <c r="C291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1"/>
      <c r="Q291" s="10"/>
      <c r="R291" s="8"/>
      <c r="S291"/>
      <c r="T291" s="274"/>
    </row>
    <row r="292" spans="2:20" ht="12.75">
      <c r="B292" s="58"/>
      <c r="E292" s="59"/>
      <c r="F292" s="59"/>
      <c r="G292" s="60"/>
      <c r="H292" s="60"/>
      <c r="I292" s="60"/>
      <c r="J292" s="60"/>
      <c r="K292" s="61"/>
      <c r="T292" s="274"/>
    </row>
    <row r="293" spans="2:20" ht="12.75">
      <c r="B293" s="58"/>
      <c r="E293" s="59"/>
      <c r="F293" s="59"/>
      <c r="R293" s="62"/>
      <c r="S293" s="63"/>
      <c r="T293" s="274"/>
    </row>
    <row r="294" spans="2:20" ht="15.75">
      <c r="B294" s="437"/>
      <c r="C294" s="335" t="s">
        <v>22</v>
      </c>
      <c r="D294" s="439" t="s">
        <v>8</v>
      </c>
      <c r="E294" s="337" t="s">
        <v>23</v>
      </c>
      <c r="F294" s="439" t="s">
        <v>0</v>
      </c>
      <c r="G294" s="586" t="s">
        <v>1</v>
      </c>
      <c r="H294" s="587"/>
      <c r="I294" s="587"/>
      <c r="J294" s="587"/>
      <c r="K294" s="587"/>
      <c r="L294" s="588"/>
      <c r="M294" s="327"/>
      <c r="N294" s="328"/>
      <c r="O294" s="586" t="s">
        <v>12</v>
      </c>
      <c r="P294" s="587"/>
      <c r="Q294" s="587"/>
      <c r="R294" s="584" t="s">
        <v>2</v>
      </c>
      <c r="S294" s="584" t="s">
        <v>3</v>
      </c>
      <c r="T294" s="274"/>
    </row>
    <row r="295" spans="2:20" ht="15" customHeight="1">
      <c r="B295" s="353"/>
      <c r="C295" s="339" t="s">
        <v>24</v>
      </c>
      <c r="D295" s="340"/>
      <c r="E295" s="341"/>
      <c r="F295" s="340"/>
      <c r="G295" s="83" t="s">
        <v>4</v>
      </c>
      <c r="H295" s="233" t="s">
        <v>13</v>
      </c>
      <c r="I295" s="78" t="s">
        <v>25</v>
      </c>
      <c r="J295" s="78" t="s">
        <v>26</v>
      </c>
      <c r="K295" s="67" t="s">
        <v>27</v>
      </c>
      <c r="L295" s="67" t="s">
        <v>5</v>
      </c>
      <c r="M295" s="68" t="s">
        <v>28</v>
      </c>
      <c r="O295" s="84" t="s">
        <v>10</v>
      </c>
      <c r="P295" s="84" t="s">
        <v>463</v>
      </c>
      <c r="Q295" s="329" t="s">
        <v>177</v>
      </c>
      <c r="R295" s="585"/>
      <c r="S295" s="585"/>
      <c r="T295" s="274"/>
    </row>
    <row r="296" spans="2:20" ht="60" customHeight="1">
      <c r="B296" s="129">
        <v>39</v>
      </c>
      <c r="C296" s="533" t="s">
        <v>357</v>
      </c>
      <c r="D296" s="130" t="s">
        <v>40</v>
      </c>
      <c r="E296" s="21">
        <v>15</v>
      </c>
      <c r="F296" s="22">
        <v>339</v>
      </c>
      <c r="G296" s="23">
        <f>E296*F296</f>
        <v>5085</v>
      </c>
      <c r="H296" s="24"/>
      <c r="I296" s="24"/>
      <c r="J296" s="24">
        <f>I296*0.25</f>
        <v>0</v>
      </c>
      <c r="K296" s="25"/>
      <c r="L296" s="25">
        <f>SUM(G296+I296+K296+J296+H296)</f>
        <v>5085</v>
      </c>
      <c r="M296" s="26">
        <f>((G296-VLOOKUP(G296,'[2]TABLAS 15'!$A$6:$D$13,1))*VLOOKUP(G296,'[2]TABLAS 15'!$A$6:$D$13,4)+VLOOKUP(G296,'[2]TABLAS 15'!$A$6:$D$13,3))</f>
        <v>533.815808</v>
      </c>
      <c r="N296" s="27"/>
      <c r="O296" s="25">
        <f>IF((VLOOKUP(G296,'[2]TABLAS 15'!$B$22:$D$32,3)-M296)&lt;0,-(VLOOKUP(G296,'[2]TABLAS 15'!$B$22:$D$32,3)-M296),0)</f>
        <v>533.815808</v>
      </c>
      <c r="P296" s="28"/>
      <c r="Q296" s="24"/>
      <c r="R296" s="546">
        <f>K296+L296-O296-P296-Q296</f>
        <v>4551.184192</v>
      </c>
      <c r="S296" s="299"/>
      <c r="T296" s="274"/>
    </row>
    <row r="297" spans="2:20" ht="60" customHeight="1">
      <c r="B297" s="20">
        <v>40</v>
      </c>
      <c r="C297" s="201" t="s">
        <v>200</v>
      </c>
      <c r="D297" s="77" t="s">
        <v>31</v>
      </c>
      <c r="E297" s="21">
        <v>15</v>
      </c>
      <c r="F297" s="22">
        <v>232.2</v>
      </c>
      <c r="G297" s="25">
        <f>E297*F297</f>
        <v>3483</v>
      </c>
      <c r="H297" s="24"/>
      <c r="I297" s="24"/>
      <c r="J297" s="24">
        <f>I297*0.25</f>
        <v>0</v>
      </c>
      <c r="K297" s="25"/>
      <c r="L297" s="25">
        <f>SUM(G297+I297+K297+J297+H297)</f>
        <v>3483</v>
      </c>
      <c r="M297" s="26">
        <f>((G297-VLOOKUP(G297,'[2]TABLAS 15'!$A$6:$D$13,1))*VLOOKUP(G297,'[2]TABLAS 15'!$A$6:$D$13,4)+VLOOKUP(G297,'[2]TABLAS 15'!$A$6:$D$13,3))</f>
        <v>273.522464</v>
      </c>
      <c r="N297" s="27"/>
      <c r="O297" s="25">
        <f>IF((VLOOKUP(G297,'[2]TABLAS 15'!$B$22:$D$32,3)-M297)&lt;0,-(VLOOKUP(G297,'[2]TABLAS 15'!$B$22:$D$32,3)-M297),0)</f>
        <v>146.75246400000003</v>
      </c>
      <c r="P297" s="28"/>
      <c r="Q297" s="24"/>
      <c r="R297" s="546">
        <f>K297+L297-O297-P297-Q297</f>
        <v>3336.247536</v>
      </c>
      <c r="S297" s="126"/>
      <c r="T297" s="274"/>
    </row>
    <row r="298" spans="2:20" s="16" customFormat="1" ht="15">
      <c r="B298" s="17"/>
      <c r="C298" s="18"/>
      <c r="D298" s="18"/>
      <c r="E298" s="12"/>
      <c r="F298" s="13"/>
      <c r="G298" s="25">
        <f>SUM(G296:G297)</f>
        <v>8568</v>
      </c>
      <c r="H298" s="24"/>
      <c r="I298" s="24"/>
      <c r="J298" s="24">
        <f>SUM(J296:J297)</f>
        <v>0</v>
      </c>
      <c r="K298" s="25"/>
      <c r="L298" s="25">
        <f>SUM(L296:L297)</f>
        <v>8568</v>
      </c>
      <c r="M298" s="26">
        <f>SUM(M296:M297)</f>
        <v>807.338272</v>
      </c>
      <c r="N298" s="27"/>
      <c r="O298" s="25">
        <f>SUM(O296:O297)</f>
        <v>680.568272</v>
      </c>
      <c r="P298" s="28"/>
      <c r="Q298" s="24">
        <f>SUM(Q296:Q297)</f>
        <v>0</v>
      </c>
      <c r="R298" s="15"/>
      <c r="S298" s="17"/>
      <c r="T298" s="277"/>
    </row>
    <row r="299" ht="12.75">
      <c r="T299" s="274"/>
    </row>
    <row r="300" ht="12.75">
      <c r="T300" s="274"/>
    </row>
    <row r="301" spans="17:20" ht="15.75">
      <c r="Q301" s="124" t="s">
        <v>2</v>
      </c>
      <c r="R301" s="447">
        <f>SUM(R296:R300)</f>
        <v>7887.431728</v>
      </c>
      <c r="T301" s="274"/>
    </row>
    <row r="302" spans="17:20" ht="12.75">
      <c r="Q302" s="124"/>
      <c r="R302" s="241"/>
      <c r="T302" s="274"/>
    </row>
    <row r="303" spans="17:20" ht="12.75">
      <c r="Q303" s="124"/>
      <c r="R303" s="241"/>
      <c r="T303" s="274"/>
    </row>
    <row r="304" spans="17:20" ht="12.75">
      <c r="Q304" s="124"/>
      <c r="R304" s="241"/>
      <c r="T304" s="274"/>
    </row>
    <row r="305" spans="17:20" ht="12.75">
      <c r="Q305" s="124"/>
      <c r="R305" s="241"/>
      <c r="T305" s="274"/>
    </row>
    <row r="306" spans="17:20" ht="12.75">
      <c r="Q306" s="124"/>
      <c r="R306" s="241"/>
      <c r="T306" s="274"/>
    </row>
    <row r="307" spans="17:20" ht="12.75">
      <c r="Q307" s="124"/>
      <c r="R307" s="241"/>
      <c r="T307" s="274"/>
    </row>
    <row r="308" spans="17:20" ht="12.75">
      <c r="Q308" s="124"/>
      <c r="R308" s="241"/>
      <c r="T308" s="274"/>
    </row>
    <row r="309" ht="12.75">
      <c r="T309" s="274"/>
    </row>
    <row r="310" ht="12.75">
      <c r="T310" s="274"/>
    </row>
    <row r="311" ht="12.75">
      <c r="T311" s="274"/>
    </row>
    <row r="312" spans="3:20" ht="12.75">
      <c r="C312" s="30" t="s">
        <v>14</v>
      </c>
      <c r="D312"/>
      <c r="H312" s="583" t="s">
        <v>15</v>
      </c>
      <c r="I312" s="583"/>
      <c r="J312" s="583"/>
      <c r="K312" s="583"/>
      <c r="L312" s="583"/>
      <c r="M312" s="583"/>
      <c r="N312" s="583"/>
      <c r="O312" s="583"/>
      <c r="T312" s="274"/>
    </row>
    <row r="313" spans="3:20" ht="12.75">
      <c r="C313" s="30"/>
      <c r="D313"/>
      <c r="H313" s="131"/>
      <c r="I313" s="131"/>
      <c r="J313" s="131"/>
      <c r="K313" s="131"/>
      <c r="L313" s="131"/>
      <c r="M313" s="131"/>
      <c r="N313" s="131"/>
      <c r="O313" s="131"/>
      <c r="T313" s="274"/>
    </row>
    <row r="314" spans="3:20" ht="12.75">
      <c r="C314" s="30"/>
      <c r="D314"/>
      <c r="H314" s="131"/>
      <c r="I314" s="131"/>
      <c r="J314" s="131"/>
      <c r="K314" s="131"/>
      <c r="L314" s="131"/>
      <c r="M314" s="131"/>
      <c r="N314" s="131"/>
      <c r="O314" s="131"/>
      <c r="T314" s="274"/>
    </row>
    <row r="315" spans="3:20" ht="12.75">
      <c r="C315" s="30"/>
      <c r="D315"/>
      <c r="H315" s="131"/>
      <c r="I315" s="131"/>
      <c r="J315" s="131"/>
      <c r="K315" s="131"/>
      <c r="L315" s="131"/>
      <c r="M315" s="131"/>
      <c r="N315" s="131"/>
      <c r="O315" s="131"/>
      <c r="T315" s="274"/>
    </row>
    <row r="316" spans="3:20" ht="12.75">
      <c r="C316"/>
      <c r="D316"/>
      <c r="E316"/>
      <c r="F316"/>
      <c r="G316"/>
      <c r="H316"/>
      <c r="I316" s="30" t="s">
        <v>16</v>
      </c>
      <c r="J316" s="30"/>
      <c r="K316" s="30"/>
      <c r="T316" s="274"/>
    </row>
    <row r="317" spans="3:20" ht="12.75">
      <c r="C317"/>
      <c r="D317"/>
      <c r="E317"/>
      <c r="G317"/>
      <c r="H317"/>
      <c r="I317"/>
      <c r="J317"/>
      <c r="K317"/>
      <c r="T317" s="274"/>
    </row>
    <row r="318" spans="3:20" ht="12.75">
      <c r="C318" s="30" t="s">
        <v>16</v>
      </c>
      <c r="D318"/>
      <c r="F318"/>
      <c r="G318"/>
      <c r="H318" s="76" t="s">
        <v>32</v>
      </c>
      <c r="I318"/>
      <c r="J318"/>
      <c r="K318"/>
      <c r="T318" s="274"/>
    </row>
    <row r="319" spans="3:20" ht="18">
      <c r="C319" s="318" t="s">
        <v>282</v>
      </c>
      <c r="D319"/>
      <c r="H319" s="591" t="s">
        <v>283</v>
      </c>
      <c r="I319" s="591"/>
      <c r="J319" s="591"/>
      <c r="K319" s="591"/>
      <c r="L319" s="591"/>
      <c r="M319" s="591"/>
      <c r="N319" s="591"/>
      <c r="O319" s="591"/>
      <c r="T319" s="274"/>
    </row>
    <row r="320" ht="12.75">
      <c r="T320" s="274"/>
    </row>
    <row r="321" ht="12.75">
      <c r="T321" s="274"/>
    </row>
    <row r="322" ht="12.75">
      <c r="T322" s="274"/>
    </row>
    <row r="323" ht="12.75">
      <c r="T323" s="274"/>
    </row>
    <row r="324" ht="12.75">
      <c r="T324" s="274"/>
    </row>
    <row r="325" ht="12.75">
      <c r="T325" s="274"/>
    </row>
    <row r="326" ht="12.75">
      <c r="T326" s="274"/>
    </row>
    <row r="327" ht="12.75">
      <c r="T327" s="274"/>
    </row>
    <row r="328" ht="12.75">
      <c r="T328" s="274"/>
    </row>
    <row r="329" ht="12.75">
      <c r="T329" s="274"/>
    </row>
    <row r="330" ht="12.75">
      <c r="T330" s="274"/>
    </row>
    <row r="331" ht="12.75">
      <c r="T331" s="274"/>
    </row>
    <row r="332" ht="12.75">
      <c r="T332" s="274"/>
    </row>
    <row r="333" spans="3:20" ht="12.75">
      <c r="C333"/>
      <c r="D333" s="7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/>
      <c r="T333" s="274"/>
    </row>
    <row r="334" spans="3:20" ht="20.25">
      <c r="C334"/>
      <c r="D334" s="9"/>
      <c r="E334" s="574" t="s">
        <v>281</v>
      </c>
      <c r="F334" s="574"/>
      <c r="G334" s="574"/>
      <c r="H334" s="574"/>
      <c r="I334" s="574"/>
      <c r="J334" s="574"/>
      <c r="K334" s="574"/>
      <c r="L334" s="574"/>
      <c r="M334" s="574"/>
      <c r="N334" s="574"/>
      <c r="O334" s="574"/>
      <c r="P334" s="574"/>
      <c r="Q334" s="574"/>
      <c r="R334" s="574"/>
      <c r="S334"/>
      <c r="T334" s="274"/>
    </row>
    <row r="335" spans="3:20" ht="20.25">
      <c r="C335"/>
      <c r="D335" s="9"/>
      <c r="E335" s="574"/>
      <c r="F335" s="574"/>
      <c r="G335" s="574"/>
      <c r="H335" s="574"/>
      <c r="I335" s="574"/>
      <c r="J335" s="574"/>
      <c r="K335" s="574"/>
      <c r="L335" s="574"/>
      <c r="M335" s="574"/>
      <c r="N335" s="574"/>
      <c r="O335" s="574"/>
      <c r="P335" s="574"/>
      <c r="Q335" s="574"/>
      <c r="R335" s="574"/>
      <c r="S335"/>
      <c r="T335" s="274"/>
    </row>
    <row r="336" spans="3:20" ht="12.75" customHeight="1">
      <c r="C336"/>
      <c r="D336" s="7"/>
      <c r="E336" s="10"/>
      <c r="F336" s="553" t="s">
        <v>517</v>
      </c>
      <c r="G336" s="553"/>
      <c r="H336" s="553"/>
      <c r="I336" s="553"/>
      <c r="J336" s="553"/>
      <c r="K336" s="553"/>
      <c r="L336" s="553"/>
      <c r="M336" s="553"/>
      <c r="N336" s="553"/>
      <c r="O336" s="553"/>
      <c r="P336" s="553"/>
      <c r="Q336" s="553"/>
      <c r="R336" s="178"/>
      <c r="S336" s="178"/>
      <c r="T336" s="274"/>
    </row>
    <row r="337" spans="3:20" ht="13.5" thickBot="1">
      <c r="C337" s="10" t="s">
        <v>280</v>
      </c>
      <c r="D337" s="10"/>
      <c r="F337" s="556" t="s">
        <v>41</v>
      </c>
      <c r="G337" s="556"/>
      <c r="H337" s="556"/>
      <c r="I337" s="556"/>
      <c r="J337" s="556"/>
      <c r="K337" s="556"/>
      <c r="L337" s="556"/>
      <c r="M337" s="556"/>
      <c r="N337" s="556"/>
      <c r="O337" s="556"/>
      <c r="P337" s="573" t="s">
        <v>6</v>
      </c>
      <c r="R337" s="10">
        <v>113.08</v>
      </c>
      <c r="S337"/>
      <c r="T337" s="274"/>
    </row>
    <row r="338" spans="3:20" ht="12.75">
      <c r="C338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573"/>
      <c r="Q338" s="10"/>
      <c r="R338" s="8"/>
      <c r="S338"/>
      <c r="T338" s="274"/>
    </row>
    <row r="339" spans="3:20" ht="15.75">
      <c r="C339" s="49"/>
      <c r="D339" s="49"/>
      <c r="E339" s="49"/>
      <c r="F339" s="49"/>
      <c r="G339" s="50"/>
      <c r="H339" s="50"/>
      <c r="I339" s="50"/>
      <c r="J339" s="50"/>
      <c r="K339" s="51"/>
      <c r="L339" s="52"/>
      <c r="M339" s="82"/>
      <c r="N339" s="53"/>
      <c r="O339" s="82"/>
      <c r="P339" s="82"/>
      <c r="Q339" s="82"/>
      <c r="R339" s="53"/>
      <c r="S339" s="53"/>
      <c r="T339" s="274"/>
    </row>
    <row r="340" spans="3:20" ht="15.75">
      <c r="C340" s="53"/>
      <c r="D340" s="53"/>
      <c r="E340" s="54"/>
      <c r="F340" s="54"/>
      <c r="G340" s="53"/>
      <c r="H340" s="53"/>
      <c r="I340" s="53"/>
      <c r="J340" s="53"/>
      <c r="K340" s="53"/>
      <c r="L340" s="52"/>
      <c r="M340" s="55" t="s">
        <v>21</v>
      </c>
      <c r="N340" s="53"/>
      <c r="O340" s="56"/>
      <c r="P340" s="57"/>
      <c r="Q340" s="53"/>
      <c r="R340" s="53"/>
      <c r="S340" s="53"/>
      <c r="T340" s="274"/>
    </row>
    <row r="341" spans="2:20" ht="12.75">
      <c r="B341" s="58"/>
      <c r="E341" s="59"/>
      <c r="F341" s="59"/>
      <c r="G341" s="60"/>
      <c r="H341" s="60"/>
      <c r="I341" s="60"/>
      <c r="J341" s="60"/>
      <c r="K341" s="61"/>
      <c r="T341" s="274"/>
    </row>
    <row r="342" spans="2:20" ht="12.75">
      <c r="B342" s="58"/>
      <c r="E342" s="59"/>
      <c r="F342" s="59"/>
      <c r="R342" s="62"/>
      <c r="S342" s="63"/>
      <c r="T342" s="274"/>
    </row>
    <row r="343" spans="2:20" ht="15.75">
      <c r="B343" s="334"/>
      <c r="C343" s="335" t="s">
        <v>22</v>
      </c>
      <c r="D343" s="581" t="s">
        <v>8</v>
      </c>
      <c r="E343" s="581" t="s">
        <v>23</v>
      </c>
      <c r="F343" s="581" t="s">
        <v>0</v>
      </c>
      <c r="G343" s="586" t="s">
        <v>1</v>
      </c>
      <c r="H343" s="587"/>
      <c r="I343" s="587"/>
      <c r="J343" s="587"/>
      <c r="K343" s="587"/>
      <c r="L343" s="588"/>
      <c r="M343" s="327"/>
      <c r="N343" s="328"/>
      <c r="O343" s="586" t="s">
        <v>12</v>
      </c>
      <c r="P343" s="587"/>
      <c r="Q343" s="587"/>
      <c r="R343" s="584" t="s">
        <v>2</v>
      </c>
      <c r="S343" s="584" t="s">
        <v>3</v>
      </c>
      <c r="T343" s="274"/>
    </row>
    <row r="344" spans="2:20" ht="15" customHeight="1">
      <c r="B344" s="338"/>
      <c r="C344" s="339" t="s">
        <v>24</v>
      </c>
      <c r="D344" s="582"/>
      <c r="E344" s="582"/>
      <c r="F344" s="582"/>
      <c r="G344" s="83" t="s">
        <v>4</v>
      </c>
      <c r="H344" s="233" t="s">
        <v>13</v>
      </c>
      <c r="I344" s="78" t="s">
        <v>25</v>
      </c>
      <c r="J344" s="78" t="s">
        <v>26</v>
      </c>
      <c r="K344" s="67" t="s">
        <v>27</v>
      </c>
      <c r="L344" s="67" t="s">
        <v>5</v>
      </c>
      <c r="M344" s="68" t="s">
        <v>28</v>
      </c>
      <c r="O344" s="84" t="s">
        <v>10</v>
      </c>
      <c r="P344" s="84" t="s">
        <v>463</v>
      </c>
      <c r="Q344" s="329" t="s">
        <v>177</v>
      </c>
      <c r="R344" s="585"/>
      <c r="S344" s="585"/>
      <c r="T344" s="274"/>
    </row>
    <row r="345" spans="2:20" ht="60" customHeight="1">
      <c r="B345" s="20">
        <v>41</v>
      </c>
      <c r="C345" s="88" t="s">
        <v>362</v>
      </c>
      <c r="D345" s="115" t="s">
        <v>273</v>
      </c>
      <c r="E345" s="21">
        <v>6</v>
      </c>
      <c r="F345" s="22">
        <v>297</v>
      </c>
      <c r="G345" s="23">
        <f aca="true" t="shared" si="11" ref="G345:G352">E345*F345</f>
        <v>1782</v>
      </c>
      <c r="H345" s="24"/>
      <c r="I345" s="24"/>
      <c r="J345" s="24">
        <f aca="true" t="shared" si="12" ref="J345:J352">I345*0.25</f>
        <v>0</v>
      </c>
      <c r="K345" s="25"/>
      <c r="L345" s="25">
        <f aca="true" t="shared" si="13" ref="L345:L352">SUM(G345+I345+K345+J345+H345)</f>
        <v>1782</v>
      </c>
      <c r="M345" s="25">
        <f>((G345-VLOOKUP(G345,'[2]TABLAS 15'!$A$6:$D$13,1))*VLOOKUP(G345,'[2]TABLAS 15'!$A$6:$D$13,4)+VLOOKUP(G345,'[2]TABLAS 15'!$A$6:$D$13,3))</f>
        <v>102.93280000000001</v>
      </c>
      <c r="N345" s="27"/>
      <c r="O345" s="25">
        <f>IF((VLOOKUP(G345,'[2]TABLAS 15'!$B$22:$D$32,3)-M345)&lt;0,-(VLOOKUP(G345,'[2]TABLAS 15'!$B$22:$D$32,3)-M345),0)</f>
        <v>0</v>
      </c>
      <c r="P345" s="28"/>
      <c r="Q345" s="24"/>
      <c r="R345" s="546">
        <f>L345-O345-P345-Q345</f>
        <v>1782</v>
      </c>
      <c r="S345" s="285"/>
      <c r="T345" s="274"/>
    </row>
    <row r="346" spans="2:20" ht="60" customHeight="1">
      <c r="B346" s="20">
        <v>42</v>
      </c>
      <c r="C346" s="510" t="s">
        <v>214</v>
      </c>
      <c r="D346" s="116" t="s">
        <v>31</v>
      </c>
      <c r="E346" s="21">
        <v>15</v>
      </c>
      <c r="F346" s="22">
        <v>232.2</v>
      </c>
      <c r="G346" s="25">
        <f t="shared" si="11"/>
        <v>3483</v>
      </c>
      <c r="H346" s="24"/>
      <c r="I346" s="24"/>
      <c r="J346" s="24">
        <f t="shared" si="12"/>
        <v>0</v>
      </c>
      <c r="K346" s="25"/>
      <c r="L346" s="25">
        <f t="shared" si="13"/>
        <v>3483</v>
      </c>
      <c r="M346" s="26">
        <f>((G346-VLOOKUP(G346,'[2]TABLAS 15'!$A$6:$D$13,1))*VLOOKUP(G346,'[2]TABLAS 15'!$A$6:$D$13,4)+VLOOKUP(G346,'[2]TABLAS 15'!$A$6:$D$13,3))</f>
        <v>273.522464</v>
      </c>
      <c r="N346" s="27"/>
      <c r="O346" s="25">
        <f>IF((VLOOKUP(G346,'[2]TABLAS 15'!$B$22:$D$32,3)-M346)&lt;0,-(VLOOKUP(G346,'[2]TABLAS 15'!$B$22:$D$32,3)-M346),0)</f>
        <v>146.75246400000003</v>
      </c>
      <c r="P346" s="28"/>
      <c r="Q346" s="24"/>
      <c r="R346" s="546">
        <f aca="true" t="shared" si="14" ref="R346:R352">L346-O346-P346-Q346</f>
        <v>3336.247536</v>
      </c>
      <c r="S346" s="286"/>
      <c r="T346" s="274"/>
    </row>
    <row r="347" spans="2:20" ht="60" customHeight="1">
      <c r="B347" s="20">
        <v>43</v>
      </c>
      <c r="C347" s="510" t="s">
        <v>43</v>
      </c>
      <c r="D347" s="115" t="s">
        <v>46</v>
      </c>
      <c r="E347" s="21">
        <v>15</v>
      </c>
      <c r="F347" s="180">
        <v>157.1</v>
      </c>
      <c r="G347" s="154">
        <f t="shared" si="11"/>
        <v>2356.5</v>
      </c>
      <c r="H347" s="24"/>
      <c r="I347" s="24"/>
      <c r="J347" s="24">
        <f t="shared" si="12"/>
        <v>0</v>
      </c>
      <c r="K347" s="25">
        <v>155.06</v>
      </c>
      <c r="L347" s="25">
        <f t="shared" si="13"/>
        <v>2511.56</v>
      </c>
      <c r="M347" s="26">
        <f>((G347-VLOOKUP(G347,'[2]TABLAS 15'!$A$6:$D$13,1))*VLOOKUP(G347,'[2]TABLAS 15'!$A$6:$D$13,4)+VLOOKUP(G347,'[2]TABLAS 15'!$A$6:$D$13,3))</f>
        <v>150.95926400000002</v>
      </c>
      <c r="N347" s="27"/>
      <c r="O347" s="25">
        <f>IF((VLOOKUP(G347,'[2]TABLAS 15'!$B$22:$D$32,3)-M347)&lt;0,-(VLOOKUP(G347,'[2]TABLAS 15'!$B$22:$D$32,3)-M347),0)</f>
        <v>0</v>
      </c>
      <c r="P347" s="28"/>
      <c r="Q347" s="24"/>
      <c r="R347" s="546">
        <f t="shared" si="14"/>
        <v>2511.56</v>
      </c>
      <c r="S347" s="286"/>
      <c r="T347" s="274"/>
    </row>
    <row r="348" spans="2:20" ht="60" customHeight="1">
      <c r="B348" s="20">
        <v>44</v>
      </c>
      <c r="C348" s="95" t="s">
        <v>295</v>
      </c>
      <c r="D348" s="269" t="s">
        <v>296</v>
      </c>
      <c r="E348" s="21">
        <v>15</v>
      </c>
      <c r="F348" s="180">
        <v>119.5</v>
      </c>
      <c r="G348" s="154">
        <f t="shared" si="11"/>
        <v>1792.5</v>
      </c>
      <c r="H348" s="24"/>
      <c r="I348" s="24"/>
      <c r="J348" s="24">
        <f>I348*0.25</f>
        <v>0</v>
      </c>
      <c r="K348" s="25">
        <v>156.06</v>
      </c>
      <c r="L348" s="25">
        <f t="shared" si="13"/>
        <v>1948.56</v>
      </c>
      <c r="M348" s="26">
        <f>((G348-VLOOKUP(G348,'[2]TABLAS 15'!$A$6:$D$13,1))*VLOOKUP(G348,'[2]TABLAS 15'!$A$6:$D$13,4)+VLOOKUP(G348,'[2]TABLAS 15'!$A$6:$D$13,3))</f>
        <v>103.60480000000001</v>
      </c>
      <c r="N348" s="27"/>
      <c r="O348" s="25">
        <f>IF((VLOOKUP(G348,'[2]TABLAS 15'!$B$22:$D$32,3)-M348)&lt;0,-(VLOOKUP(G348,'[2]TABLAS 15'!$B$22:$D$32,3)-M348),0)</f>
        <v>0</v>
      </c>
      <c r="P348" s="28"/>
      <c r="Q348" s="24"/>
      <c r="R348" s="546">
        <f>L348-O348-P348-Q348</f>
        <v>1948.56</v>
      </c>
      <c r="S348" s="286"/>
      <c r="T348" s="274"/>
    </row>
    <row r="349" spans="2:20" ht="60" customHeight="1">
      <c r="B349" s="20">
        <v>45</v>
      </c>
      <c r="C349" s="510" t="s">
        <v>503</v>
      </c>
      <c r="D349" s="269" t="s">
        <v>297</v>
      </c>
      <c r="E349" s="21">
        <v>15</v>
      </c>
      <c r="F349" s="180">
        <v>170.2</v>
      </c>
      <c r="G349" s="154">
        <f t="shared" si="11"/>
        <v>2553</v>
      </c>
      <c r="H349" s="24"/>
      <c r="I349" s="24"/>
      <c r="J349" s="24">
        <f>I349*0.25</f>
        <v>0</v>
      </c>
      <c r="K349" s="25"/>
      <c r="L349" s="25">
        <f t="shared" si="13"/>
        <v>2553</v>
      </c>
      <c r="M349" s="26">
        <f>((G349-VLOOKUP(G349,'[2]TABLAS 15'!$A$6:$D$13,1))*VLOOKUP(G349,'[2]TABLAS 15'!$A$6:$D$13,4)+VLOOKUP(G349,'[2]TABLAS 15'!$A$6:$D$13,3))</f>
        <v>172.33846400000002</v>
      </c>
      <c r="N349" s="27"/>
      <c r="O349" s="25">
        <v>13.4</v>
      </c>
      <c r="P349" s="28"/>
      <c r="Q349" s="24"/>
      <c r="R349" s="546">
        <f>L349-O349-P349-Q349</f>
        <v>2539.6</v>
      </c>
      <c r="S349" s="286"/>
      <c r="T349" s="274"/>
    </row>
    <row r="350" spans="2:20" ht="60" customHeight="1">
      <c r="B350" s="20">
        <v>46</v>
      </c>
      <c r="C350" s="510" t="s">
        <v>469</v>
      </c>
      <c r="D350" s="269" t="s">
        <v>298</v>
      </c>
      <c r="E350" s="21">
        <v>15</v>
      </c>
      <c r="F350" s="180">
        <v>68.5</v>
      </c>
      <c r="G350" s="154">
        <f t="shared" si="11"/>
        <v>1027.5</v>
      </c>
      <c r="H350" s="24"/>
      <c r="I350" s="24"/>
      <c r="J350" s="24">
        <f>I350*0.25</f>
        <v>0</v>
      </c>
      <c r="K350" s="25">
        <v>145.95</v>
      </c>
      <c r="L350" s="25">
        <f t="shared" si="13"/>
        <v>1173.45</v>
      </c>
      <c r="M350" s="26">
        <f>((G350-VLOOKUP(G350,'[2]TABLAS 15'!$A$6:$D$13,1))*VLOOKUP(G350,'[2]TABLAS 15'!$A$6:$D$13,4)+VLOOKUP(G350,'[2]TABLAS 15'!$A$6:$D$13,3))</f>
        <v>54.644800000000004</v>
      </c>
      <c r="N350" s="27"/>
      <c r="O350" s="25">
        <f>IF((VLOOKUP(G350,'[2]TABLAS 15'!$B$22:$D$32,3)-M350)&lt;0,-(VLOOKUP(G350,'[2]TABLAS 15'!$B$22:$D$32,3)-M350),0)</f>
        <v>0</v>
      </c>
      <c r="P350" s="28"/>
      <c r="Q350" s="24"/>
      <c r="R350" s="546">
        <f>L350-O350-P350-Q350</f>
        <v>1173.45</v>
      </c>
      <c r="S350" s="286"/>
      <c r="T350" s="274"/>
    </row>
    <row r="351" spans="2:20" ht="60" customHeight="1">
      <c r="B351" s="20">
        <v>47</v>
      </c>
      <c r="C351" s="202" t="s">
        <v>44</v>
      </c>
      <c r="D351" s="115" t="s">
        <v>218</v>
      </c>
      <c r="E351" s="21">
        <v>15</v>
      </c>
      <c r="F351" s="22">
        <v>159.6</v>
      </c>
      <c r="G351" s="154">
        <f t="shared" si="11"/>
        <v>2394</v>
      </c>
      <c r="H351" s="24"/>
      <c r="I351" s="24"/>
      <c r="J351" s="24">
        <f t="shared" si="12"/>
        <v>0</v>
      </c>
      <c r="K351" s="25">
        <v>156.06</v>
      </c>
      <c r="L351" s="25">
        <f t="shared" si="13"/>
        <v>2550.06</v>
      </c>
      <c r="M351" s="26">
        <f>((G351-VLOOKUP(G351,'[2]TABLAS 15'!$A$6:$D$13,1))*VLOOKUP(G351,'[2]TABLAS 15'!$A$6:$D$13,4)+VLOOKUP(G351,'[2]TABLAS 15'!$A$6:$D$13,3))</f>
        <v>155.03926400000003</v>
      </c>
      <c r="N351" s="27"/>
      <c r="O351" s="25">
        <f>IF((VLOOKUP(G351,'[2]TABLAS 15'!$B$22:$D$32,3)-M351)&lt;0,-(VLOOKUP(G351,'[2]TABLAS 15'!$B$22:$D$32,3)-M351),0)</f>
        <v>0</v>
      </c>
      <c r="P351" s="28"/>
      <c r="Q351" s="24"/>
      <c r="R351" s="546">
        <f t="shared" si="14"/>
        <v>2550.06</v>
      </c>
      <c r="S351" s="286"/>
      <c r="T351" s="274"/>
    </row>
    <row r="352" spans="2:20" ht="60" customHeight="1">
      <c r="B352" s="20">
        <v>48</v>
      </c>
      <c r="C352" s="510" t="s">
        <v>45</v>
      </c>
      <c r="D352" s="115" t="s">
        <v>219</v>
      </c>
      <c r="E352" s="21">
        <v>15</v>
      </c>
      <c r="F352" s="22">
        <v>44.5</v>
      </c>
      <c r="G352" s="154">
        <f t="shared" si="11"/>
        <v>667.5</v>
      </c>
      <c r="H352" s="24"/>
      <c r="I352" s="24"/>
      <c r="J352" s="24">
        <f t="shared" si="12"/>
        <v>0</v>
      </c>
      <c r="K352" s="25">
        <v>157.06</v>
      </c>
      <c r="L352" s="25">
        <f t="shared" si="13"/>
        <v>824.56</v>
      </c>
      <c r="M352" s="26">
        <f>((G352-VLOOKUP(G352,'[2]TABLAS 15'!$A$6:$D$13,1))*VLOOKUP(G352,'[2]TABLAS 15'!$A$6:$D$13,4)+VLOOKUP(G352,'[2]TABLAS 15'!$A$6:$D$13,3))</f>
        <v>31.604799999999997</v>
      </c>
      <c r="N352" s="27"/>
      <c r="O352" s="25">
        <f>IF((VLOOKUP(G352,'[2]TABLAS 15'!$B$22:$D$32,3)-M352)&lt;0,-(VLOOKUP(G352,'[2]TABLAS 15'!$B$22:$D$32,3)-M352),0)</f>
        <v>0</v>
      </c>
      <c r="P352" s="28"/>
      <c r="Q352" s="24"/>
      <c r="R352" s="546">
        <f t="shared" si="14"/>
        <v>824.56</v>
      </c>
      <c r="S352" s="286"/>
      <c r="T352" s="274"/>
    </row>
    <row r="353" spans="2:20" s="16" customFormat="1" ht="12.75" customHeight="1">
      <c r="B353" s="93"/>
      <c r="C353" s="242"/>
      <c r="D353" s="243"/>
      <c r="E353" s="12"/>
      <c r="F353" s="13"/>
      <c r="G353" s="25">
        <f>SUM(G345:G352)</f>
        <v>16056</v>
      </c>
      <c r="H353" s="24"/>
      <c r="I353" s="24"/>
      <c r="J353" s="24">
        <f>SUM(J345:J352)</f>
        <v>0</v>
      </c>
      <c r="K353" s="25">
        <f>SUM(K345:K352)</f>
        <v>770.19</v>
      </c>
      <c r="L353" s="25">
        <f>SUM(L345:L352)</f>
        <v>16826.19</v>
      </c>
      <c r="M353" s="26">
        <f>SUM(M345:M352)</f>
        <v>1044.6466560000001</v>
      </c>
      <c r="N353" s="27"/>
      <c r="O353" s="25">
        <f>SUM(O345:O352)</f>
        <v>160.15246400000004</v>
      </c>
      <c r="P353" s="28">
        <f>SUM(P345:P352)</f>
        <v>0</v>
      </c>
      <c r="Q353" s="24">
        <f>SUM(Q345:Q352)</f>
        <v>0</v>
      </c>
      <c r="R353" s="15"/>
      <c r="S353" s="17"/>
      <c r="T353" s="277"/>
    </row>
    <row r="354" spans="2:20" s="16" customFormat="1" ht="12.75" customHeight="1" thickBot="1">
      <c r="B354" s="93"/>
      <c r="C354" s="242"/>
      <c r="D354" s="243"/>
      <c r="E354" s="12"/>
      <c r="F354" s="13"/>
      <c r="G354" s="15"/>
      <c r="H354" s="14"/>
      <c r="I354" s="14"/>
      <c r="J354" s="14"/>
      <c r="K354" s="15"/>
      <c r="L354" s="15"/>
      <c r="M354" s="120"/>
      <c r="O354" s="15"/>
      <c r="P354" s="38"/>
      <c r="Q354" s="14"/>
      <c r="R354" s="15"/>
      <c r="S354" s="17"/>
      <c r="T354" s="277"/>
    </row>
    <row r="355" spans="2:20" s="16" customFormat="1" ht="12.75" customHeight="1" thickBot="1">
      <c r="B355" s="93"/>
      <c r="C355" s="242"/>
      <c r="D355" s="243"/>
      <c r="E355" s="12"/>
      <c r="F355" s="13"/>
      <c r="G355" s="15"/>
      <c r="H355" s="14"/>
      <c r="I355" s="14"/>
      <c r="J355" s="14"/>
      <c r="K355" s="15"/>
      <c r="L355" s="15"/>
      <c r="M355" s="120"/>
      <c r="O355" s="15"/>
      <c r="P355" s="38"/>
      <c r="Q355" s="14" t="s">
        <v>2</v>
      </c>
      <c r="R355" s="132">
        <f>SUM(R345:R354)</f>
        <v>16666.037536</v>
      </c>
      <c r="S355" s="17"/>
      <c r="T355" s="277"/>
    </row>
    <row r="356" spans="2:20" s="16" customFormat="1" ht="12.75" customHeight="1">
      <c r="B356" s="93"/>
      <c r="C356" s="242"/>
      <c r="D356" s="243"/>
      <c r="E356" s="12"/>
      <c r="F356" s="13"/>
      <c r="G356" s="15"/>
      <c r="H356" s="14"/>
      <c r="I356" s="14"/>
      <c r="J356" s="14"/>
      <c r="K356" s="15"/>
      <c r="L356" s="15"/>
      <c r="M356" s="120"/>
      <c r="O356" s="15"/>
      <c r="P356" s="38"/>
      <c r="Q356" s="14"/>
      <c r="R356" s="15"/>
      <c r="S356" s="17"/>
      <c r="T356" s="277"/>
    </row>
    <row r="357" spans="2:20" s="16" customFormat="1" ht="12.75" customHeight="1">
      <c r="B357" s="93"/>
      <c r="C357" s="242"/>
      <c r="D357" s="243"/>
      <c r="E357" s="12"/>
      <c r="F357" s="13"/>
      <c r="G357" s="15"/>
      <c r="H357" s="14"/>
      <c r="I357" s="14"/>
      <c r="J357" s="14"/>
      <c r="K357" s="15"/>
      <c r="L357" s="15"/>
      <c r="M357" s="120"/>
      <c r="O357" s="15"/>
      <c r="P357" s="38"/>
      <c r="Q357" s="14"/>
      <c r="R357" s="15"/>
      <c r="S357" s="17"/>
      <c r="T357" s="277"/>
    </row>
    <row r="358" spans="2:20" s="16" customFormat="1" ht="12.75" customHeight="1">
      <c r="B358" s="93"/>
      <c r="C358" s="30" t="s">
        <v>14</v>
      </c>
      <c r="D358" s="243"/>
      <c r="E358" s="12"/>
      <c r="F358" s="13"/>
      <c r="G358" s="15"/>
      <c r="H358" s="14"/>
      <c r="I358" s="14"/>
      <c r="J358" s="14"/>
      <c r="K358" s="15"/>
      <c r="L358" s="583" t="s">
        <v>15</v>
      </c>
      <c r="M358" s="583"/>
      <c r="N358" s="583"/>
      <c r="O358" s="583"/>
      <c r="P358" s="583"/>
      <c r="Q358" s="583"/>
      <c r="R358" s="179"/>
      <c r="S358" s="179"/>
      <c r="T358" s="277"/>
    </row>
    <row r="359" spans="2:20" s="16" customFormat="1" ht="12.75" customHeight="1">
      <c r="B359" s="93"/>
      <c r="C359" s="242"/>
      <c r="D359" s="243"/>
      <c r="E359" s="12"/>
      <c r="F359" s="13"/>
      <c r="G359" s="15"/>
      <c r="H359" s="14"/>
      <c r="I359" s="14"/>
      <c r="J359" s="14"/>
      <c r="K359" s="15"/>
      <c r="L359" s="15"/>
      <c r="M359" s="120"/>
      <c r="O359" s="15"/>
      <c r="P359" s="38"/>
      <c r="Q359" s="14"/>
      <c r="R359" s="15"/>
      <c r="S359" s="17"/>
      <c r="T359" s="277"/>
    </row>
    <row r="360" spans="2:20" s="16" customFormat="1" ht="12.75" customHeight="1">
      <c r="B360" s="93"/>
      <c r="C360" s="242"/>
      <c r="D360" s="243"/>
      <c r="E360" s="12"/>
      <c r="F360" s="13"/>
      <c r="G360" s="15"/>
      <c r="H360" s="14"/>
      <c r="I360" s="14"/>
      <c r="J360" s="14"/>
      <c r="K360" s="15"/>
      <c r="L360" s="15"/>
      <c r="M360" s="120"/>
      <c r="O360" s="15"/>
      <c r="P360" s="38"/>
      <c r="Q360" s="14"/>
      <c r="R360" s="15"/>
      <c r="S360" s="17"/>
      <c r="T360" s="277"/>
    </row>
    <row r="361" spans="2:20" s="16" customFormat="1" ht="12.75" customHeight="1">
      <c r="B361" s="93"/>
      <c r="C361" s="242"/>
      <c r="D361" s="243"/>
      <c r="E361" s="12"/>
      <c r="F361" s="13"/>
      <c r="G361" s="15"/>
      <c r="H361" s="14"/>
      <c r="I361" s="14"/>
      <c r="J361" s="14"/>
      <c r="K361" s="15"/>
      <c r="L361" s="15"/>
      <c r="M361" s="120"/>
      <c r="O361" s="15"/>
      <c r="P361" s="38"/>
      <c r="Q361" s="14"/>
      <c r="R361" s="15"/>
      <c r="S361" s="17"/>
      <c r="T361" s="277"/>
    </row>
    <row r="362" spans="2:20" s="16" customFormat="1" ht="12.75" customHeight="1">
      <c r="B362" s="93"/>
      <c r="C362" s="242"/>
      <c r="D362" s="243"/>
      <c r="E362" s="12"/>
      <c r="F362" s="13"/>
      <c r="G362" s="15"/>
      <c r="H362" s="14"/>
      <c r="I362" s="14"/>
      <c r="J362" s="14"/>
      <c r="K362" s="15"/>
      <c r="L362" s="15"/>
      <c r="M362" s="120"/>
      <c r="O362" s="15"/>
      <c r="P362" s="38"/>
      <c r="Q362" s="14"/>
      <c r="R362" s="15"/>
      <c r="S362" s="17"/>
      <c r="T362" s="277"/>
    </row>
    <row r="363" spans="2:20" s="16" customFormat="1" ht="12.75" customHeight="1">
      <c r="B363" s="93"/>
      <c r="C363" s="426"/>
      <c r="D363" s="243"/>
      <c r="E363" s="12"/>
      <c r="F363" s="13"/>
      <c r="G363" s="15"/>
      <c r="H363" s="14"/>
      <c r="I363" s="14"/>
      <c r="J363" s="14"/>
      <c r="K363" s="15"/>
      <c r="L363" s="427"/>
      <c r="M363" s="428"/>
      <c r="N363" s="429"/>
      <c r="O363" s="427"/>
      <c r="P363" s="430"/>
      <c r="Q363" s="431"/>
      <c r="R363" s="15"/>
      <c r="S363" s="17"/>
      <c r="T363" s="277"/>
    </row>
    <row r="364" spans="2:20" s="16" customFormat="1" ht="19.5" customHeight="1">
      <c r="B364" s="93"/>
      <c r="C364" s="318" t="s">
        <v>282</v>
      </c>
      <c r="D364" s="243"/>
      <c r="E364" s="12"/>
      <c r="F364" s="13"/>
      <c r="G364" s="15"/>
      <c r="H364" s="14"/>
      <c r="I364" s="14"/>
      <c r="J364" s="14"/>
      <c r="K364" s="591" t="s">
        <v>283</v>
      </c>
      <c r="L364" s="591"/>
      <c r="M364" s="591"/>
      <c r="N364" s="591"/>
      <c r="O364" s="591"/>
      <c r="P364" s="591"/>
      <c r="Q364" s="591"/>
      <c r="R364" s="591"/>
      <c r="S364" s="17"/>
      <c r="T364" s="277"/>
    </row>
    <row r="365" spans="2:20" s="16" customFormat="1" ht="12.75" customHeight="1">
      <c r="B365" s="93"/>
      <c r="C365" s="242"/>
      <c r="D365" s="243"/>
      <c r="E365" s="12"/>
      <c r="F365" s="13"/>
      <c r="G365" s="15"/>
      <c r="H365" s="14"/>
      <c r="I365" s="14"/>
      <c r="J365" s="14"/>
      <c r="K365" s="15"/>
      <c r="L365" s="15"/>
      <c r="M365" s="120"/>
      <c r="O365" s="15"/>
      <c r="P365" s="38"/>
      <c r="Q365" s="14"/>
      <c r="R365" s="15"/>
      <c r="S365" s="17"/>
      <c r="T365" s="277"/>
    </row>
    <row r="366" spans="2:20" s="16" customFormat="1" ht="12.75" customHeight="1">
      <c r="B366" s="93"/>
      <c r="C366" s="242"/>
      <c r="D366" s="243"/>
      <c r="E366" s="12"/>
      <c r="F366" s="13"/>
      <c r="G366" s="15"/>
      <c r="H366" s="14"/>
      <c r="I366" s="14"/>
      <c r="J366" s="14"/>
      <c r="K366" s="15"/>
      <c r="L366" s="15"/>
      <c r="M366" s="120"/>
      <c r="O366" s="15"/>
      <c r="P366" s="38"/>
      <c r="Q366" s="14"/>
      <c r="R366" s="15"/>
      <c r="S366" s="17"/>
      <c r="T366" s="277"/>
    </row>
    <row r="367" spans="2:20" s="16" customFormat="1" ht="12.75" customHeight="1">
      <c r="B367" s="93"/>
      <c r="C367" s="242"/>
      <c r="D367" s="243"/>
      <c r="E367" s="12"/>
      <c r="F367" s="13"/>
      <c r="G367" s="15"/>
      <c r="H367" s="14"/>
      <c r="I367" s="14"/>
      <c r="J367" s="14"/>
      <c r="K367" s="15"/>
      <c r="L367" s="15"/>
      <c r="M367" s="120"/>
      <c r="O367" s="15"/>
      <c r="P367" s="38"/>
      <c r="Q367" s="14"/>
      <c r="R367" s="15"/>
      <c r="S367" s="17"/>
      <c r="T367" s="277"/>
    </row>
    <row r="368" spans="2:20" s="16" customFormat="1" ht="12.75" customHeight="1">
      <c r="B368" s="93"/>
      <c r="C368" s="242"/>
      <c r="D368" s="243"/>
      <c r="E368" s="12"/>
      <c r="F368" s="13"/>
      <c r="G368" s="15"/>
      <c r="H368" s="14"/>
      <c r="I368" s="14"/>
      <c r="J368" s="14"/>
      <c r="K368" s="15"/>
      <c r="L368" s="15"/>
      <c r="M368" s="120"/>
      <c r="O368" s="15"/>
      <c r="P368" s="38"/>
      <c r="Q368" s="14"/>
      <c r="R368" s="15"/>
      <c r="S368" s="17"/>
      <c r="T368" s="277"/>
    </row>
    <row r="369" spans="2:20" s="16" customFormat="1" ht="12.75" customHeight="1">
      <c r="B369" s="93"/>
      <c r="C369" s="242"/>
      <c r="D369" s="243"/>
      <c r="E369" s="12"/>
      <c r="F369" s="13"/>
      <c r="G369" s="15"/>
      <c r="H369" s="14"/>
      <c r="I369" s="14"/>
      <c r="J369" s="14"/>
      <c r="K369" s="15"/>
      <c r="L369" s="15"/>
      <c r="M369" s="120"/>
      <c r="O369" s="15"/>
      <c r="P369" s="38"/>
      <c r="Q369" s="14"/>
      <c r="R369" s="15"/>
      <c r="S369" s="17"/>
      <c r="T369" s="277"/>
    </row>
    <row r="370" spans="2:20" s="16" customFormat="1" ht="12.75" customHeight="1">
      <c r="B370" s="93"/>
      <c r="C370" s="242"/>
      <c r="D370" s="243"/>
      <c r="E370" s="12"/>
      <c r="F370" s="13"/>
      <c r="G370" s="15"/>
      <c r="H370" s="14"/>
      <c r="I370" s="14"/>
      <c r="J370" s="14"/>
      <c r="K370" s="15"/>
      <c r="L370" s="15"/>
      <c r="M370" s="120"/>
      <c r="O370" s="15"/>
      <c r="P370" s="38"/>
      <c r="Q370" s="14"/>
      <c r="R370" s="15"/>
      <c r="S370" s="17"/>
      <c r="T370" s="277"/>
    </row>
    <row r="371" spans="2:20" s="16" customFormat="1" ht="12.75" customHeight="1">
      <c r="B371" s="93"/>
      <c r="C371" s="242"/>
      <c r="D371" s="243"/>
      <c r="E371" s="12"/>
      <c r="F371" s="13"/>
      <c r="G371" s="15"/>
      <c r="H371" s="14"/>
      <c r="I371" s="14"/>
      <c r="J371" s="14"/>
      <c r="K371" s="15"/>
      <c r="L371" s="15"/>
      <c r="M371" s="120"/>
      <c r="O371" s="15"/>
      <c r="P371" s="38"/>
      <c r="Q371" s="14"/>
      <c r="R371" s="15"/>
      <c r="S371" s="17"/>
      <c r="T371" s="277"/>
    </row>
    <row r="372" spans="2:20" s="16" customFormat="1" ht="12.75" customHeight="1">
      <c r="B372" s="93"/>
      <c r="C372" s="242"/>
      <c r="D372" s="243"/>
      <c r="E372" s="12"/>
      <c r="F372" s="13"/>
      <c r="G372" s="15"/>
      <c r="H372" s="14"/>
      <c r="I372" s="14"/>
      <c r="J372" s="14"/>
      <c r="K372" s="15"/>
      <c r="L372" s="15"/>
      <c r="M372" s="120"/>
      <c r="O372" s="15"/>
      <c r="P372" s="38"/>
      <c r="Q372" s="14"/>
      <c r="R372" s="15"/>
      <c r="S372" s="17"/>
      <c r="T372" s="277"/>
    </row>
    <row r="373" spans="2:20" s="16" customFormat="1" ht="12.75" customHeight="1">
      <c r="B373" s="93"/>
      <c r="C373" s="242"/>
      <c r="D373" s="243"/>
      <c r="E373" s="12"/>
      <c r="F373" s="13"/>
      <c r="G373" s="15"/>
      <c r="H373" s="14"/>
      <c r="I373" s="14"/>
      <c r="J373" s="14"/>
      <c r="K373" s="15"/>
      <c r="L373" s="15"/>
      <c r="M373" s="120"/>
      <c r="O373" s="15"/>
      <c r="P373" s="38"/>
      <c r="Q373" s="14"/>
      <c r="R373" s="15"/>
      <c r="S373" s="17"/>
      <c r="T373" s="277"/>
    </row>
    <row r="374" spans="2:20" s="16" customFormat="1" ht="12.75" customHeight="1">
      <c r="B374" s="93"/>
      <c r="C374" s="242"/>
      <c r="D374" s="243"/>
      <c r="E374" s="12"/>
      <c r="F374" s="13"/>
      <c r="G374" s="15"/>
      <c r="H374" s="14"/>
      <c r="I374" s="14"/>
      <c r="J374" s="14"/>
      <c r="K374" s="15"/>
      <c r="L374" s="15"/>
      <c r="M374" s="120"/>
      <c r="O374" s="15"/>
      <c r="P374" s="38"/>
      <c r="Q374" s="14"/>
      <c r="R374" s="15"/>
      <c r="S374" s="17"/>
      <c r="T374" s="277"/>
    </row>
    <row r="375" spans="2:20" s="16" customFormat="1" ht="12.75" customHeight="1">
      <c r="B375" s="93"/>
      <c r="C375" s="242"/>
      <c r="D375" s="243"/>
      <c r="E375" s="12"/>
      <c r="F375" s="13"/>
      <c r="G375" s="15"/>
      <c r="H375" s="14"/>
      <c r="I375" s="14"/>
      <c r="J375" s="14"/>
      <c r="K375" s="15"/>
      <c r="L375" s="15"/>
      <c r="M375" s="120"/>
      <c r="O375" s="15"/>
      <c r="P375" s="38"/>
      <c r="Q375" s="14"/>
      <c r="R375" s="15"/>
      <c r="S375" s="17"/>
      <c r="T375" s="277"/>
    </row>
    <row r="376" spans="3:20" ht="12.75">
      <c r="C376"/>
      <c r="D376" s="7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/>
      <c r="T376" s="274"/>
    </row>
    <row r="377" spans="3:20" ht="20.25">
      <c r="C377"/>
      <c r="D377" s="9"/>
      <c r="E377" s="574" t="s">
        <v>281</v>
      </c>
      <c r="F377" s="574"/>
      <c r="G377" s="574"/>
      <c r="H377" s="574"/>
      <c r="I377" s="574"/>
      <c r="J377" s="574"/>
      <c r="K377" s="574"/>
      <c r="L377" s="574"/>
      <c r="M377" s="574"/>
      <c r="N377" s="574"/>
      <c r="O377" s="574"/>
      <c r="P377" s="574"/>
      <c r="Q377" s="574"/>
      <c r="R377" s="574"/>
      <c r="S377"/>
      <c r="T377" s="274"/>
    </row>
    <row r="378" spans="3:20" ht="20.25">
      <c r="C378"/>
      <c r="D378" s="9"/>
      <c r="E378" s="574"/>
      <c r="F378" s="574"/>
      <c r="G378" s="574"/>
      <c r="H378" s="574"/>
      <c r="I378" s="574"/>
      <c r="J378" s="574"/>
      <c r="K378" s="574"/>
      <c r="L378" s="574"/>
      <c r="M378" s="574"/>
      <c r="N378" s="574"/>
      <c r="O378" s="574"/>
      <c r="P378" s="574"/>
      <c r="Q378" s="574"/>
      <c r="R378" s="574"/>
      <c r="S378"/>
      <c r="T378" s="274"/>
    </row>
    <row r="379" spans="3:20" ht="12.75" customHeight="1">
      <c r="C379"/>
      <c r="D379" s="7"/>
      <c r="E379" s="10"/>
      <c r="F379" s="553" t="s">
        <v>517</v>
      </c>
      <c r="G379" s="553"/>
      <c r="H379" s="553"/>
      <c r="I379" s="553"/>
      <c r="J379" s="553"/>
      <c r="K379" s="553"/>
      <c r="L379" s="553"/>
      <c r="M379" s="553"/>
      <c r="N379" s="553"/>
      <c r="O379" s="553"/>
      <c r="P379" s="553"/>
      <c r="Q379" s="553"/>
      <c r="R379" s="178"/>
      <c r="S379" s="178"/>
      <c r="T379" s="274"/>
    </row>
    <row r="380" spans="3:20" ht="13.5" thickBot="1">
      <c r="C380" s="10" t="s">
        <v>280</v>
      </c>
      <c r="D380" s="10"/>
      <c r="F380" s="556" t="s">
        <v>41</v>
      </c>
      <c r="G380" s="556"/>
      <c r="H380" s="556"/>
      <c r="I380" s="556"/>
      <c r="J380" s="556"/>
      <c r="K380" s="556"/>
      <c r="L380" s="556"/>
      <c r="M380" s="556"/>
      <c r="N380" s="556"/>
      <c r="O380" s="556"/>
      <c r="P380" s="573" t="s">
        <v>6</v>
      </c>
      <c r="R380" s="10">
        <v>113.08</v>
      </c>
      <c r="S380"/>
      <c r="T380" s="274"/>
    </row>
    <row r="381" spans="3:20" ht="12.75">
      <c r="C381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573"/>
      <c r="Q381" s="10"/>
      <c r="R381" s="8"/>
      <c r="S381"/>
      <c r="T381" s="274"/>
    </row>
    <row r="382" spans="2:20" s="16" customFormat="1" ht="12.75" customHeight="1">
      <c r="B382" s="93"/>
      <c r="C382" s="242"/>
      <c r="D382" s="243"/>
      <c r="E382" s="12"/>
      <c r="F382" s="13"/>
      <c r="G382" s="15"/>
      <c r="H382" s="14"/>
      <c r="I382" s="14"/>
      <c r="J382" s="14"/>
      <c r="K382" s="15"/>
      <c r="L382" s="15"/>
      <c r="M382" s="120"/>
      <c r="O382" s="15"/>
      <c r="P382" s="38"/>
      <c r="Q382" s="14"/>
      <c r="R382" s="15"/>
      <c r="S382" s="17"/>
      <c r="T382" s="277"/>
    </row>
    <row r="383" spans="2:20" s="16" customFormat="1" ht="12.75" customHeight="1">
      <c r="B383" s="93"/>
      <c r="C383" s="242"/>
      <c r="D383" s="243"/>
      <c r="E383" s="12"/>
      <c r="F383" s="13"/>
      <c r="G383" s="15"/>
      <c r="H383" s="14"/>
      <c r="I383" s="14"/>
      <c r="J383" s="14"/>
      <c r="K383" s="15"/>
      <c r="L383" s="15"/>
      <c r="M383" s="120"/>
      <c r="O383" s="15"/>
      <c r="P383" s="38"/>
      <c r="Q383" s="14"/>
      <c r="R383" s="15"/>
      <c r="S383" s="17"/>
      <c r="T383" s="277"/>
    </row>
    <row r="384" spans="2:20" s="16" customFormat="1" ht="12.75" customHeight="1">
      <c r="B384" s="93"/>
      <c r="C384" s="242"/>
      <c r="D384" s="243"/>
      <c r="E384" s="12"/>
      <c r="F384" s="13"/>
      <c r="G384" s="15"/>
      <c r="H384" s="14"/>
      <c r="I384" s="14"/>
      <c r="J384" s="14"/>
      <c r="K384" s="15"/>
      <c r="L384" s="15"/>
      <c r="M384" s="120"/>
      <c r="O384" s="15"/>
      <c r="P384" s="38"/>
      <c r="Q384" s="14"/>
      <c r="R384" s="15"/>
      <c r="S384" s="17"/>
      <c r="T384" s="277"/>
    </row>
    <row r="385" spans="2:20" ht="15.75">
      <c r="B385" s="437"/>
      <c r="C385" s="335" t="s">
        <v>22</v>
      </c>
      <c r="D385" s="439" t="s">
        <v>8</v>
      </c>
      <c r="E385" s="337" t="s">
        <v>23</v>
      </c>
      <c r="F385" s="439" t="s">
        <v>0</v>
      </c>
      <c r="G385" s="586" t="s">
        <v>1</v>
      </c>
      <c r="H385" s="587"/>
      <c r="I385" s="587"/>
      <c r="J385" s="587"/>
      <c r="K385" s="587"/>
      <c r="L385" s="588"/>
      <c r="M385" s="327"/>
      <c r="N385" s="328"/>
      <c r="O385" s="586" t="s">
        <v>12</v>
      </c>
      <c r="P385" s="587"/>
      <c r="Q385" s="587"/>
      <c r="R385" s="584" t="s">
        <v>2</v>
      </c>
      <c r="S385" s="584" t="s">
        <v>3</v>
      </c>
      <c r="T385" s="274"/>
    </row>
    <row r="386" spans="2:20" ht="15" customHeight="1">
      <c r="B386" s="353"/>
      <c r="C386" s="339" t="s">
        <v>24</v>
      </c>
      <c r="D386" s="340"/>
      <c r="E386" s="341"/>
      <c r="F386" s="340"/>
      <c r="G386" s="83" t="s">
        <v>4</v>
      </c>
      <c r="H386" s="233" t="s">
        <v>13</v>
      </c>
      <c r="I386" s="78" t="s">
        <v>25</v>
      </c>
      <c r="J386" s="78" t="s">
        <v>26</v>
      </c>
      <c r="K386" s="67" t="s">
        <v>27</v>
      </c>
      <c r="L386" s="67" t="s">
        <v>5</v>
      </c>
      <c r="M386" s="68" t="s">
        <v>28</v>
      </c>
      <c r="O386" s="84" t="s">
        <v>10</v>
      </c>
      <c r="P386" s="84" t="s">
        <v>463</v>
      </c>
      <c r="Q386" s="329" t="s">
        <v>177</v>
      </c>
      <c r="R386" s="585"/>
      <c r="S386" s="585"/>
      <c r="T386" s="274"/>
    </row>
    <row r="387" spans="2:20" ht="60" customHeight="1">
      <c r="B387" s="20">
        <v>49</v>
      </c>
      <c r="C387" s="511" t="s">
        <v>194</v>
      </c>
      <c r="D387" s="244" t="s">
        <v>195</v>
      </c>
      <c r="E387" s="21">
        <v>15</v>
      </c>
      <c r="F387" s="22">
        <v>157.1</v>
      </c>
      <c r="G387" s="154">
        <f>E387*F387</f>
        <v>2356.5</v>
      </c>
      <c r="H387" s="24"/>
      <c r="I387" s="24"/>
      <c r="J387" s="24">
        <f>I387*0.25</f>
        <v>0</v>
      </c>
      <c r="K387" s="25">
        <v>155.06</v>
      </c>
      <c r="L387" s="25">
        <f>SUM(G387+I387+K387+J387+H387)</f>
        <v>2511.56</v>
      </c>
      <c r="M387" s="26">
        <f>((G387-VLOOKUP(G387,'[2]TABLAS 15'!$A$6:$D$13,1))*VLOOKUP(G387,'[2]TABLAS 15'!$A$6:$D$13,4)+VLOOKUP(G387,'[2]TABLAS 15'!$A$6:$D$13,3))</f>
        <v>150.95926400000002</v>
      </c>
      <c r="N387" s="27"/>
      <c r="O387" s="25">
        <f>IF((VLOOKUP(G387,'[2]TABLAS 15'!$B$22:$D$32,3)-M387)&lt;0,-(VLOOKUP(G387,'[2]TABLAS 15'!$B$22:$D$32,3)-M387),0)</f>
        <v>0</v>
      </c>
      <c r="P387" s="28"/>
      <c r="Q387" s="24"/>
      <c r="R387" s="546">
        <f>L387-O387-P387-Q387</f>
        <v>2511.56</v>
      </c>
      <c r="S387" s="2"/>
      <c r="T387" s="274"/>
    </row>
    <row r="388" spans="2:20" ht="60" customHeight="1">
      <c r="B388" s="20">
        <v>50</v>
      </c>
      <c r="C388" s="511" t="s">
        <v>299</v>
      </c>
      <c r="D388" s="244" t="s">
        <v>300</v>
      </c>
      <c r="E388" s="21">
        <v>15</v>
      </c>
      <c r="F388" s="22">
        <v>156.5</v>
      </c>
      <c r="G388" s="154">
        <f>E388*F388</f>
        <v>2347.5</v>
      </c>
      <c r="H388" s="24"/>
      <c r="I388" s="24"/>
      <c r="J388" s="24">
        <f>I388*0.25</f>
        <v>0</v>
      </c>
      <c r="K388" s="25">
        <v>156.06</v>
      </c>
      <c r="L388" s="25">
        <f>SUM(G388+I388+K388+J388+H388)</f>
        <v>2503.56</v>
      </c>
      <c r="M388" s="26">
        <f>((G388-VLOOKUP(G388,'[2]TABLAS 15'!$A$6:$D$13,1))*VLOOKUP(G388,'[2]TABLAS 15'!$A$6:$D$13,4)+VLOOKUP(G388,'[2]TABLAS 15'!$A$6:$D$13,3))</f>
        <v>149.98006400000003</v>
      </c>
      <c r="N388" s="27"/>
      <c r="O388" s="25">
        <f>IF((VLOOKUP(G388,'[2]TABLAS 15'!$B$22:$D$32,3)-M388)&lt;0,-(VLOOKUP(G388,'[2]TABLAS 15'!$B$22:$D$32,3)-M388),0)</f>
        <v>0</v>
      </c>
      <c r="P388" s="28"/>
      <c r="Q388" s="24"/>
      <c r="R388" s="546">
        <f>L388-O388-P388-Q388</f>
        <v>2503.56</v>
      </c>
      <c r="S388" s="2"/>
      <c r="T388" s="274"/>
    </row>
    <row r="389" spans="2:20" ht="60" customHeight="1">
      <c r="B389" s="20">
        <v>51</v>
      </c>
      <c r="C389" s="511" t="s">
        <v>301</v>
      </c>
      <c r="D389" s="244" t="s">
        <v>220</v>
      </c>
      <c r="E389" s="21">
        <v>15</v>
      </c>
      <c r="F389" s="22">
        <v>199.2</v>
      </c>
      <c r="G389" s="154">
        <f>E389*F389</f>
        <v>2988</v>
      </c>
      <c r="H389" s="24"/>
      <c r="I389" s="24"/>
      <c r="J389" s="24">
        <f>I389*0.25</f>
        <v>0</v>
      </c>
      <c r="K389" s="25">
        <v>157.06</v>
      </c>
      <c r="L389" s="25">
        <f>SUM(G389+I389+K389+J389+H389)</f>
        <v>3145.06</v>
      </c>
      <c r="M389" s="26">
        <f>((G389-VLOOKUP(G389,'[2]TABLAS 15'!$A$6:$D$13,1))*VLOOKUP(G389,'[2]TABLAS 15'!$A$6:$D$13,4)+VLOOKUP(G389,'[2]TABLAS 15'!$A$6:$D$13,3))</f>
        <v>219.66646400000002</v>
      </c>
      <c r="N389" s="27"/>
      <c r="O389" s="25">
        <f>IF((VLOOKUP(G389,'[2]TABLAS 15'!$B$22:$D$32,3)-M389)&lt;0,-(VLOOKUP(G389,'[2]TABLAS 15'!$B$22:$D$32,3)-M389),0)</f>
        <v>72.34646400000003</v>
      </c>
      <c r="P389" s="28"/>
      <c r="Q389" s="24"/>
      <c r="R389" s="546">
        <f>L389-O389-P389-Q389</f>
        <v>3072.7135359999997</v>
      </c>
      <c r="S389" s="2"/>
      <c r="T389" s="274"/>
    </row>
    <row r="390" spans="2:20" ht="12.75" customHeight="1">
      <c r="B390" s="20"/>
      <c r="C390" s="117"/>
      <c r="D390" s="117"/>
      <c r="E390" s="21"/>
      <c r="F390" s="22"/>
      <c r="G390" s="25">
        <f>SUM(G387:G389)</f>
        <v>7692</v>
      </c>
      <c r="H390" s="24"/>
      <c r="I390" s="24"/>
      <c r="J390" s="24">
        <f>SUM(J387:J389)</f>
        <v>0</v>
      </c>
      <c r="K390" s="25">
        <f>SUM(K387:K389)</f>
        <v>468.18</v>
      </c>
      <c r="L390" s="25">
        <f>SUM(L387:L389)</f>
        <v>8160.18</v>
      </c>
      <c r="M390" s="26">
        <f>SUM(M387:M389)</f>
        <v>520.6057920000001</v>
      </c>
      <c r="N390" s="27"/>
      <c r="O390" s="25">
        <f>SUM(O387:O389)</f>
        <v>72.34646400000003</v>
      </c>
      <c r="P390" s="28">
        <f>SUM(P387:P389)</f>
        <v>0</v>
      </c>
      <c r="Q390" s="24">
        <f>SUM(Q387:Q389)</f>
        <v>0</v>
      </c>
      <c r="R390" s="15"/>
      <c r="S390" s="17"/>
      <c r="T390" s="274"/>
    </row>
    <row r="391" spans="2:20" ht="12.75" customHeight="1">
      <c r="B391" s="17"/>
      <c r="C391" s="18"/>
      <c r="D391" s="18"/>
      <c r="E391" s="12"/>
      <c r="F391" s="13"/>
      <c r="G391" s="15"/>
      <c r="H391" s="14"/>
      <c r="I391" s="14"/>
      <c r="J391" s="14"/>
      <c r="K391" s="15"/>
      <c r="L391" s="15"/>
      <c r="M391" s="120"/>
      <c r="N391" s="16"/>
      <c r="O391" s="15"/>
      <c r="P391" s="38"/>
      <c r="Q391" s="14"/>
      <c r="R391" s="15"/>
      <c r="S391" s="17"/>
      <c r="T391" s="274"/>
    </row>
    <row r="392" spans="2:20" ht="12.75" customHeight="1" thickBot="1">
      <c r="B392" s="17"/>
      <c r="C392" s="18"/>
      <c r="D392" s="18"/>
      <c r="E392" s="12"/>
      <c r="F392" s="13"/>
      <c r="G392" s="15"/>
      <c r="H392" s="14"/>
      <c r="I392" s="14"/>
      <c r="J392" s="14"/>
      <c r="K392" s="15"/>
      <c r="L392" s="15"/>
      <c r="M392" s="120"/>
      <c r="N392" s="16"/>
      <c r="O392" s="15"/>
      <c r="P392" s="38"/>
      <c r="Q392" s="14"/>
      <c r="R392" s="15"/>
      <c r="S392" s="17"/>
      <c r="T392" s="274"/>
    </row>
    <row r="393" spans="2:20" ht="12.75" customHeight="1" thickBot="1">
      <c r="B393" s="17"/>
      <c r="C393" s="18"/>
      <c r="D393" s="18"/>
      <c r="E393" s="12"/>
      <c r="F393" s="13"/>
      <c r="G393" s="15"/>
      <c r="H393" s="14"/>
      <c r="I393" s="14"/>
      <c r="J393" s="14"/>
      <c r="K393" s="15"/>
      <c r="L393" s="15"/>
      <c r="M393" s="120"/>
      <c r="N393" s="16"/>
      <c r="O393" s="15"/>
      <c r="P393" s="38"/>
      <c r="Q393" s="14" t="s">
        <v>2</v>
      </c>
      <c r="R393" s="132">
        <f>SUM(R387:R392)</f>
        <v>8087.833536</v>
      </c>
      <c r="S393" s="17"/>
      <c r="T393" s="274"/>
    </row>
    <row r="394" spans="2:20" ht="12.75" customHeight="1">
      <c r="B394" s="17"/>
      <c r="C394" s="18"/>
      <c r="D394" s="18"/>
      <c r="E394" s="12"/>
      <c r="F394" s="13"/>
      <c r="G394" s="15"/>
      <c r="H394" s="14"/>
      <c r="I394" s="14"/>
      <c r="J394" s="14"/>
      <c r="K394" s="15"/>
      <c r="L394" s="15"/>
      <c r="M394" s="120"/>
      <c r="N394" s="16"/>
      <c r="O394" s="15"/>
      <c r="P394" s="38"/>
      <c r="Q394" s="14"/>
      <c r="R394" s="15"/>
      <c r="S394" s="17"/>
      <c r="T394" s="274"/>
    </row>
    <row r="395" spans="2:20" ht="12.75" customHeight="1">
      <c r="B395" s="17"/>
      <c r="C395" s="18"/>
      <c r="D395" s="18"/>
      <c r="E395" s="12"/>
      <c r="F395" s="13"/>
      <c r="G395" s="15"/>
      <c r="H395" s="14"/>
      <c r="I395" s="14"/>
      <c r="J395" s="14"/>
      <c r="K395" s="15"/>
      <c r="L395" s="15"/>
      <c r="M395" s="120"/>
      <c r="N395" s="16"/>
      <c r="O395" s="15"/>
      <c r="P395" s="38"/>
      <c r="Q395" s="14"/>
      <c r="R395" s="15"/>
      <c r="S395" s="17"/>
      <c r="T395" s="274"/>
    </row>
    <row r="396" spans="2:20" ht="12.75" customHeight="1">
      <c r="B396" s="17"/>
      <c r="C396" s="18"/>
      <c r="D396" s="18"/>
      <c r="E396" s="12"/>
      <c r="F396" s="13"/>
      <c r="G396" s="15"/>
      <c r="H396" s="14"/>
      <c r="I396" s="14"/>
      <c r="J396" s="14"/>
      <c r="K396" s="15"/>
      <c r="L396" s="15"/>
      <c r="M396" s="120"/>
      <c r="N396" s="16"/>
      <c r="O396" s="15"/>
      <c r="P396" s="38"/>
      <c r="Q396" s="14"/>
      <c r="R396" s="15"/>
      <c r="S396" s="17"/>
      <c r="T396" s="274"/>
    </row>
    <row r="397" spans="2:20" ht="12.75" customHeight="1">
      <c r="B397" s="17"/>
      <c r="C397" s="18"/>
      <c r="D397" s="18"/>
      <c r="E397" s="12"/>
      <c r="F397" s="13"/>
      <c r="G397" s="15"/>
      <c r="H397" s="14"/>
      <c r="I397" s="14"/>
      <c r="J397" s="14"/>
      <c r="K397" s="15"/>
      <c r="L397" s="15"/>
      <c r="M397" s="120"/>
      <c r="N397" s="16"/>
      <c r="O397" s="15"/>
      <c r="P397" s="38"/>
      <c r="Q397" s="14"/>
      <c r="R397" s="15"/>
      <c r="S397" s="17"/>
      <c r="T397" s="274"/>
    </row>
    <row r="398" spans="2:20" ht="12.75" customHeight="1">
      <c r="B398" s="17"/>
      <c r="C398" s="18"/>
      <c r="D398" s="18"/>
      <c r="E398" s="12"/>
      <c r="F398" s="13"/>
      <c r="G398" s="15"/>
      <c r="H398" s="14"/>
      <c r="I398" s="14"/>
      <c r="J398" s="14"/>
      <c r="K398" s="15"/>
      <c r="L398" s="15"/>
      <c r="M398" s="120"/>
      <c r="N398" s="16"/>
      <c r="O398" s="15"/>
      <c r="P398" s="38"/>
      <c r="Q398" s="14"/>
      <c r="R398" s="15"/>
      <c r="S398" s="17"/>
      <c r="T398" s="274"/>
    </row>
    <row r="399" spans="2:20" ht="12.75" customHeight="1">
      <c r="B399" s="17"/>
      <c r="C399" s="18"/>
      <c r="D399" s="18"/>
      <c r="E399" s="12"/>
      <c r="F399" s="13"/>
      <c r="G399" s="15"/>
      <c r="H399" s="14"/>
      <c r="I399" s="14"/>
      <c r="J399" s="14"/>
      <c r="K399" s="15"/>
      <c r="L399" s="15"/>
      <c r="M399" s="120"/>
      <c r="N399" s="16"/>
      <c r="O399" s="15"/>
      <c r="P399" s="38"/>
      <c r="Q399" s="14"/>
      <c r="R399" s="15"/>
      <c r="S399" s="17"/>
      <c r="T399" s="274"/>
    </row>
    <row r="400" spans="2:20" ht="12.75" customHeight="1">
      <c r="B400" s="17"/>
      <c r="C400" s="18"/>
      <c r="D400" s="18"/>
      <c r="E400" s="12"/>
      <c r="F400" s="13"/>
      <c r="G400" s="15"/>
      <c r="H400" s="14"/>
      <c r="I400" s="14"/>
      <c r="J400" s="14"/>
      <c r="K400" s="15"/>
      <c r="L400" s="15"/>
      <c r="M400" s="120"/>
      <c r="N400" s="16"/>
      <c r="O400" s="15"/>
      <c r="P400" s="38"/>
      <c r="Q400" s="14"/>
      <c r="R400" s="15"/>
      <c r="S400" s="17"/>
      <c r="T400" s="274"/>
    </row>
    <row r="401" spans="2:20" ht="12.75" customHeight="1">
      <c r="B401" s="17"/>
      <c r="C401" s="18"/>
      <c r="D401" s="18"/>
      <c r="E401" s="12"/>
      <c r="F401" s="13"/>
      <c r="G401" s="15"/>
      <c r="H401" s="14"/>
      <c r="I401" s="14"/>
      <c r="J401" s="14"/>
      <c r="K401" s="15"/>
      <c r="L401" s="15"/>
      <c r="M401" s="120"/>
      <c r="N401" s="16"/>
      <c r="O401" s="15"/>
      <c r="P401" s="38"/>
      <c r="Q401" s="14"/>
      <c r="R401" s="15"/>
      <c r="S401" s="17"/>
      <c r="T401" s="274"/>
    </row>
    <row r="402" spans="2:20" ht="12.75" customHeight="1">
      <c r="B402" s="17"/>
      <c r="D402" s="30" t="s">
        <v>14</v>
      </c>
      <c r="E402"/>
      <c r="F402" s="13"/>
      <c r="G402" s="15"/>
      <c r="H402" s="14"/>
      <c r="I402" s="14"/>
      <c r="J402" s="14"/>
      <c r="K402" s="583" t="s">
        <v>15</v>
      </c>
      <c r="L402" s="583"/>
      <c r="M402" s="583"/>
      <c r="N402" s="583"/>
      <c r="O402" s="583"/>
      <c r="P402" s="583"/>
      <c r="Q402" s="583"/>
      <c r="R402" s="15"/>
      <c r="S402" s="17"/>
      <c r="T402" s="274"/>
    </row>
    <row r="403" spans="2:20" ht="12.75" customHeight="1">
      <c r="B403" s="17"/>
      <c r="D403"/>
      <c r="E403"/>
      <c r="F403" s="13"/>
      <c r="G403" s="15"/>
      <c r="H403" s="14"/>
      <c r="I403" s="14"/>
      <c r="J403" s="14"/>
      <c r="K403"/>
      <c r="L403"/>
      <c r="M403"/>
      <c r="N403"/>
      <c r="O403" s="30"/>
      <c r="P403" s="30"/>
      <c r="Q403" s="30"/>
      <c r="R403" s="15"/>
      <c r="S403" s="17"/>
      <c r="T403" s="274"/>
    </row>
    <row r="404" spans="2:20" ht="12.75" customHeight="1">
      <c r="B404" s="17"/>
      <c r="D404"/>
      <c r="E404"/>
      <c r="F404" s="13"/>
      <c r="G404" s="15"/>
      <c r="H404" s="14"/>
      <c r="I404" s="14"/>
      <c r="J404" s="14"/>
      <c r="K404"/>
      <c r="L404"/>
      <c r="M404"/>
      <c r="N404"/>
      <c r="O404" s="30"/>
      <c r="P404" s="30"/>
      <c r="Q404" s="30"/>
      <c r="R404" s="15"/>
      <c r="S404" s="17"/>
      <c r="T404" s="274"/>
    </row>
    <row r="405" spans="2:20" ht="12.75" customHeight="1">
      <c r="B405" s="17"/>
      <c r="D405"/>
      <c r="E405"/>
      <c r="F405" s="13"/>
      <c r="G405" s="15"/>
      <c r="H405" s="14"/>
      <c r="I405" s="14"/>
      <c r="J405" s="14"/>
      <c r="K405"/>
      <c r="L405"/>
      <c r="M405"/>
      <c r="N405"/>
      <c r="O405" s="30"/>
      <c r="P405" s="30"/>
      <c r="Q405" s="30"/>
      <c r="R405" s="15"/>
      <c r="S405" s="17"/>
      <c r="T405" s="274"/>
    </row>
    <row r="406" spans="2:20" ht="12.75" customHeight="1">
      <c r="B406" s="17"/>
      <c r="D406"/>
      <c r="E406"/>
      <c r="F406" s="13"/>
      <c r="G406" s="15"/>
      <c r="H406" s="14"/>
      <c r="I406" s="14"/>
      <c r="J406" s="14"/>
      <c r="K406"/>
      <c r="L406"/>
      <c r="M406"/>
      <c r="N406"/>
      <c r="O406" s="30"/>
      <c r="P406" s="30"/>
      <c r="Q406" s="30"/>
      <c r="R406" s="15"/>
      <c r="S406" s="17"/>
      <c r="T406" s="274"/>
    </row>
    <row r="407" spans="2:20" ht="12.75" customHeight="1">
      <c r="B407" s="17"/>
      <c r="D407"/>
      <c r="E407"/>
      <c r="F407" s="13"/>
      <c r="G407" s="15"/>
      <c r="H407" s="14"/>
      <c r="I407" s="14"/>
      <c r="J407" s="14"/>
      <c r="K407"/>
      <c r="L407"/>
      <c r="M407"/>
      <c r="N407"/>
      <c r="O407" s="30"/>
      <c r="P407" s="30"/>
      <c r="Q407" s="30"/>
      <c r="R407" s="15"/>
      <c r="S407" s="17"/>
      <c r="T407" s="274"/>
    </row>
    <row r="408" spans="2:20" ht="12.75" customHeight="1">
      <c r="B408" s="17"/>
      <c r="D408"/>
      <c r="E408"/>
      <c r="K408"/>
      <c r="L408" s="32"/>
      <c r="M408"/>
      <c r="N408"/>
      <c r="O408"/>
      <c r="P408"/>
      <c r="Q408"/>
      <c r="R408" s="15"/>
      <c r="S408" s="17"/>
      <c r="T408" s="274"/>
    </row>
    <row r="409" spans="4:20" ht="12.75">
      <c r="D409" s="30" t="s">
        <v>263</v>
      </c>
      <c r="E409"/>
      <c r="K409" s="555" t="s">
        <v>32</v>
      </c>
      <c r="L409" s="555"/>
      <c r="M409" s="555"/>
      <c r="N409" s="555"/>
      <c r="O409" s="555"/>
      <c r="P409" s="555"/>
      <c r="Q409" s="555"/>
      <c r="R409"/>
      <c r="T409" s="274"/>
    </row>
    <row r="410" spans="4:20" ht="18">
      <c r="D410" s="318" t="s">
        <v>282</v>
      </c>
      <c r="E410" s="333"/>
      <c r="K410" s="590" t="s">
        <v>283</v>
      </c>
      <c r="L410" s="590"/>
      <c r="M410" s="590"/>
      <c r="N410" s="590"/>
      <c r="O410" s="590"/>
      <c r="P410" s="590"/>
      <c r="Q410" s="590"/>
      <c r="R410" s="75"/>
      <c r="T410" s="274"/>
    </row>
    <row r="411" ht="12.75">
      <c r="T411" s="274"/>
    </row>
    <row r="412" ht="12.75">
      <c r="T412" s="274"/>
    </row>
    <row r="413" ht="12.75">
      <c r="T413" s="274"/>
    </row>
    <row r="414" ht="12.75">
      <c r="T414" s="274"/>
    </row>
    <row r="415" ht="12.75">
      <c r="T415" s="274"/>
    </row>
    <row r="416" ht="12.75">
      <c r="T416" s="274"/>
    </row>
    <row r="417" ht="12.75">
      <c r="T417" s="274"/>
    </row>
    <row r="418" ht="12.75">
      <c r="T418" s="274"/>
    </row>
    <row r="419" ht="12.75">
      <c r="T419" s="274"/>
    </row>
    <row r="420" ht="12.75">
      <c r="T420" s="274"/>
    </row>
    <row r="421" ht="12.75">
      <c r="T421" s="274"/>
    </row>
    <row r="422" ht="12.75">
      <c r="T422" s="274"/>
    </row>
    <row r="423" ht="12.75">
      <c r="T423" s="274"/>
    </row>
    <row r="424" spans="3:20" ht="12.75">
      <c r="C424"/>
      <c r="D424" s="7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/>
      <c r="T424" s="274"/>
    </row>
    <row r="425" spans="3:20" ht="20.25">
      <c r="C425"/>
      <c r="D425" s="9"/>
      <c r="E425" s="574" t="s">
        <v>281</v>
      </c>
      <c r="F425" s="574"/>
      <c r="G425" s="574"/>
      <c r="H425" s="574"/>
      <c r="I425" s="574"/>
      <c r="J425" s="574"/>
      <c r="K425" s="574"/>
      <c r="L425" s="574"/>
      <c r="M425" s="574"/>
      <c r="N425" s="574"/>
      <c r="O425" s="574"/>
      <c r="P425" s="574"/>
      <c r="Q425" s="574"/>
      <c r="R425" s="574"/>
      <c r="S425"/>
      <c r="T425" s="274"/>
    </row>
    <row r="426" spans="3:20" ht="20.25">
      <c r="C426"/>
      <c r="D426" s="9"/>
      <c r="E426" s="574"/>
      <c r="F426" s="574"/>
      <c r="G426" s="574"/>
      <c r="H426" s="574"/>
      <c r="I426" s="574"/>
      <c r="J426" s="574"/>
      <c r="K426" s="574"/>
      <c r="L426" s="574"/>
      <c r="M426" s="574"/>
      <c r="N426" s="574"/>
      <c r="O426" s="574"/>
      <c r="P426" s="574"/>
      <c r="Q426" s="574"/>
      <c r="R426" s="574"/>
      <c r="S426"/>
      <c r="T426" s="274"/>
    </row>
    <row r="427" spans="3:20" ht="12.75" customHeight="1">
      <c r="C427"/>
      <c r="D427" s="7"/>
      <c r="E427" s="10"/>
      <c r="F427" s="553" t="s">
        <v>517</v>
      </c>
      <c r="G427" s="553"/>
      <c r="H427" s="553"/>
      <c r="I427" s="553"/>
      <c r="J427" s="553"/>
      <c r="K427" s="553"/>
      <c r="L427" s="553"/>
      <c r="M427" s="553"/>
      <c r="N427" s="553"/>
      <c r="O427" s="553"/>
      <c r="P427" s="553"/>
      <c r="Q427" s="553"/>
      <c r="R427" s="178"/>
      <c r="S427" s="178"/>
      <c r="T427" s="274"/>
    </row>
    <row r="428" spans="3:20" ht="26.25" customHeight="1">
      <c r="C428" s="10" t="s">
        <v>280</v>
      </c>
      <c r="D428" s="10"/>
      <c r="F428" s="575" t="s">
        <v>47</v>
      </c>
      <c r="G428" s="575"/>
      <c r="H428" s="575"/>
      <c r="I428" s="575"/>
      <c r="J428" s="575"/>
      <c r="K428" s="575"/>
      <c r="L428" s="575"/>
      <c r="M428" s="575"/>
      <c r="N428" s="575"/>
      <c r="O428" s="575"/>
      <c r="P428" s="575"/>
      <c r="Q428" s="11" t="s">
        <v>6</v>
      </c>
      <c r="R428" s="86">
        <v>113.09</v>
      </c>
      <c r="S428"/>
      <c r="T428" s="274"/>
    </row>
    <row r="429" spans="3:20" ht="12.75">
      <c r="C429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1"/>
      <c r="Q429" s="10"/>
      <c r="R429" s="8"/>
      <c r="S429"/>
      <c r="T429" s="274"/>
    </row>
    <row r="430" ht="12.75">
      <c r="T430" s="274"/>
    </row>
    <row r="431" ht="12.75">
      <c r="T431" s="274"/>
    </row>
    <row r="432" spans="3:20" ht="17.25">
      <c r="C432" s="49"/>
      <c r="D432" s="49"/>
      <c r="E432" s="49"/>
      <c r="F432" s="49"/>
      <c r="G432" s="50"/>
      <c r="H432" s="50"/>
      <c r="I432" s="50"/>
      <c r="J432" s="50"/>
      <c r="K432" s="51"/>
      <c r="L432" s="64"/>
      <c r="M432" s="65"/>
      <c r="N432" s="53"/>
      <c r="O432" s="71"/>
      <c r="P432" s="71"/>
      <c r="Q432" s="71"/>
      <c r="R432" s="71"/>
      <c r="S432" s="71"/>
      <c r="T432" s="274"/>
    </row>
    <row r="433" spans="3:20" ht="15.75">
      <c r="C433" s="49"/>
      <c r="D433" s="49"/>
      <c r="E433" s="49"/>
      <c r="F433" s="49"/>
      <c r="G433" s="50"/>
      <c r="H433" s="50"/>
      <c r="I433" s="50"/>
      <c r="J433" s="50"/>
      <c r="K433" s="51"/>
      <c r="L433" s="52"/>
      <c r="M433" s="82"/>
      <c r="N433" s="53"/>
      <c r="O433" s="82"/>
      <c r="P433" s="82"/>
      <c r="Q433" s="82"/>
      <c r="R433" s="53"/>
      <c r="S433" s="53"/>
      <c r="T433" s="274"/>
    </row>
    <row r="434" spans="3:20" ht="15.75">
      <c r="C434" s="53"/>
      <c r="D434" s="53"/>
      <c r="E434" s="54"/>
      <c r="F434" s="54"/>
      <c r="G434" s="53"/>
      <c r="H434" s="53"/>
      <c r="I434" s="53"/>
      <c r="J434" s="53"/>
      <c r="K434" s="53"/>
      <c r="L434" s="52"/>
      <c r="M434" s="55" t="s">
        <v>21</v>
      </c>
      <c r="N434" s="53"/>
      <c r="O434" s="56"/>
      <c r="P434" s="57"/>
      <c r="Q434" s="53"/>
      <c r="R434" s="53"/>
      <c r="S434" s="53"/>
      <c r="T434" s="274"/>
    </row>
    <row r="435" spans="2:20" ht="12.75">
      <c r="B435" s="58"/>
      <c r="E435" s="59"/>
      <c r="F435" s="59"/>
      <c r="G435" s="60"/>
      <c r="H435" s="60"/>
      <c r="I435" s="60"/>
      <c r="J435" s="60"/>
      <c r="K435" s="61"/>
      <c r="T435" s="274"/>
    </row>
    <row r="436" spans="2:20" ht="12.75">
      <c r="B436" s="58"/>
      <c r="E436" s="59"/>
      <c r="F436" s="59"/>
      <c r="R436" s="62"/>
      <c r="S436" s="63"/>
      <c r="T436" s="274"/>
    </row>
    <row r="437" spans="2:20" ht="15.75">
      <c r="B437" s="592"/>
      <c r="C437" s="436" t="s">
        <v>22</v>
      </c>
      <c r="D437" s="581" t="s">
        <v>8</v>
      </c>
      <c r="E437" s="581" t="s">
        <v>23</v>
      </c>
      <c r="F437" s="581" t="s">
        <v>0</v>
      </c>
      <c r="G437" s="586" t="s">
        <v>1</v>
      </c>
      <c r="H437" s="587"/>
      <c r="I437" s="587"/>
      <c r="J437" s="587"/>
      <c r="K437" s="587"/>
      <c r="L437" s="588"/>
      <c r="M437" s="327"/>
      <c r="N437" s="328"/>
      <c r="O437" s="586" t="s">
        <v>12</v>
      </c>
      <c r="P437" s="587"/>
      <c r="Q437" s="587"/>
      <c r="R437" s="584" t="s">
        <v>2</v>
      </c>
      <c r="S437" s="584" t="s">
        <v>3</v>
      </c>
      <c r="T437" s="274"/>
    </row>
    <row r="438" spans="2:20" ht="15" customHeight="1">
      <c r="B438" s="593"/>
      <c r="C438" s="440" t="s">
        <v>24</v>
      </c>
      <c r="D438" s="582"/>
      <c r="E438" s="582"/>
      <c r="F438" s="582"/>
      <c r="G438" s="83" t="s">
        <v>4</v>
      </c>
      <c r="H438" s="233" t="s">
        <v>13</v>
      </c>
      <c r="I438" s="78" t="s">
        <v>25</v>
      </c>
      <c r="J438" s="78" t="s">
        <v>26</v>
      </c>
      <c r="K438" s="67" t="s">
        <v>27</v>
      </c>
      <c r="L438" s="67" t="s">
        <v>5</v>
      </c>
      <c r="M438" s="68" t="s">
        <v>28</v>
      </c>
      <c r="O438" s="84" t="s">
        <v>10</v>
      </c>
      <c r="P438" s="84" t="s">
        <v>463</v>
      </c>
      <c r="Q438" s="329" t="s">
        <v>177</v>
      </c>
      <c r="R438" s="585"/>
      <c r="S438" s="585"/>
      <c r="T438" s="274"/>
    </row>
    <row r="439" spans="2:20" ht="60" customHeight="1">
      <c r="B439" s="20">
        <v>52</v>
      </c>
      <c r="C439" s="510" t="s">
        <v>360</v>
      </c>
      <c r="D439" s="183" t="s">
        <v>221</v>
      </c>
      <c r="E439" s="21">
        <v>15</v>
      </c>
      <c r="F439" s="22">
        <v>553.5</v>
      </c>
      <c r="G439" s="23">
        <f>E439*F439</f>
        <v>8302.5</v>
      </c>
      <c r="H439" s="24"/>
      <c r="I439" s="24"/>
      <c r="J439" s="24">
        <f>I439*0.25</f>
        <v>0</v>
      </c>
      <c r="K439" s="25">
        <f>IF((VLOOKUP(G439,'[2]TABLAS 15'!$B$22:$D$32,3)-M439)&lt;0,0,VLOOKUP(G439,'[2]TABLAS 15'!$B$22:$D$32,3)-M439)</f>
        <v>0</v>
      </c>
      <c r="L439" s="25">
        <f>SUM(G439+I439+K439+J439+H439)</f>
        <v>8302.5</v>
      </c>
      <c r="M439" s="26">
        <f>((G439-VLOOKUP(G439,'[2]TABLAS 15'!$A$6:$D$13,1))*VLOOKUP(G439,'[2]TABLAS 15'!$A$6:$D$13,4)+VLOOKUP(G439,'[2]TABLAS 15'!$A$6:$D$13,3))</f>
        <v>1174.0800140000001</v>
      </c>
      <c r="N439" s="27"/>
      <c r="O439" s="25">
        <f>IF((VLOOKUP(G439,'[2]TABLAS 15'!$B$22:$D$32,3)-M439)&lt;0,-(VLOOKUP(G439,'[2]TABLAS 15'!$B$22:$D$32,3)-M439),0)</f>
        <v>1174.0800140000001</v>
      </c>
      <c r="P439" s="28"/>
      <c r="Q439" s="24"/>
      <c r="R439" s="546">
        <f>K439+L439-O439-P439-Q439</f>
        <v>7128.419986</v>
      </c>
      <c r="S439" s="125"/>
      <c r="T439" s="450"/>
    </row>
    <row r="440" spans="1:20" ht="59.25" customHeight="1">
      <c r="A440" s="33"/>
      <c r="B440" s="20">
        <v>53</v>
      </c>
      <c r="C440" s="510" t="s">
        <v>302</v>
      </c>
      <c r="D440" s="376" t="s">
        <v>303</v>
      </c>
      <c r="E440" s="153">
        <v>15</v>
      </c>
      <c r="F440" s="180">
        <v>286.6</v>
      </c>
      <c r="G440" s="25">
        <f>E440*F440</f>
        <v>4299</v>
      </c>
      <c r="H440" s="24"/>
      <c r="I440" s="24"/>
      <c r="J440" s="24">
        <f>I440*0.25</f>
        <v>0</v>
      </c>
      <c r="K440" s="25">
        <f>IF((VLOOKUP(G440,'[2]TABLAS 15'!$B$22:$D$32,3)-M440)&lt;0,0,VLOOKUP(G440,'[2]TABLAS 15'!$B$22:$D$32,3)-M440)</f>
        <v>0</v>
      </c>
      <c r="L440" s="25">
        <f>SUM(G440+I440+K440+J440+H440)</f>
        <v>4299</v>
      </c>
      <c r="M440" s="26">
        <f>((G440-VLOOKUP(G440,'[2]TABLAS 15'!$A$6:$D$13,1))*VLOOKUP(G440,'[2]TABLAS 15'!$A$6:$D$13,4)+VLOOKUP(G440,'[2]TABLAS 15'!$A$6:$D$13,3))</f>
        <v>393.00480000000005</v>
      </c>
      <c r="N440" s="27"/>
      <c r="O440" s="25">
        <f>IF((VLOOKUP(G440,'[2]TABLAS 15'!$B$22:$D$32,3)-M440)&lt;0,-(VLOOKUP(G440,'[2]TABLAS 15'!$B$22:$D$32,3)-M440),0)</f>
        <v>393.00480000000005</v>
      </c>
      <c r="P440" s="28"/>
      <c r="Q440" s="24"/>
      <c r="R440" s="546">
        <f>K440+L440-O440-P440-Q440</f>
        <v>3905.9952</v>
      </c>
      <c r="S440" s="127"/>
      <c r="T440" s="278"/>
    </row>
    <row r="441" spans="1:20" ht="59.25" customHeight="1">
      <c r="A441" s="33"/>
      <c r="B441" s="20">
        <v>54</v>
      </c>
      <c r="C441" s="510" t="s">
        <v>451</v>
      </c>
      <c r="D441" s="376" t="s">
        <v>454</v>
      </c>
      <c r="E441" s="153">
        <v>15</v>
      </c>
      <c r="F441" s="180">
        <v>196</v>
      </c>
      <c r="G441" s="25">
        <f>E441*F441</f>
        <v>2940</v>
      </c>
      <c r="H441" s="24"/>
      <c r="I441" s="24"/>
      <c r="J441" s="24">
        <f>I441*0.25</f>
        <v>0</v>
      </c>
      <c r="K441" s="25">
        <f>IF((VLOOKUP(G441,'[2]TABLAS 15'!$B$22:$D$32,3)-M441)&lt;0,0,VLOOKUP(G441,'[2]TABLAS 15'!$B$22:$D$32,3)-M441)</f>
        <v>0</v>
      </c>
      <c r="L441" s="25">
        <f>SUM(G441+I441+K441+J441+H441)</f>
        <v>2940</v>
      </c>
      <c r="M441" s="26">
        <f>((G441-VLOOKUP(G441,'[2]TABLAS 15'!$A$6:$D$13,1))*VLOOKUP(G441,'[2]TABLAS 15'!$A$6:$D$13,4)+VLOOKUP(G441,'[2]TABLAS 15'!$A$6:$D$13,3))</f>
        <v>214.44406400000003</v>
      </c>
      <c r="N441" s="27"/>
      <c r="O441" s="25">
        <f>IF((VLOOKUP(G441,'[2]TABLAS 15'!$B$22:$D$32,3)-M441)&lt;0,-(VLOOKUP(G441,'[2]TABLAS 15'!$B$22:$D$32,3)-M441),0)</f>
        <v>67.12406400000003</v>
      </c>
      <c r="P441" s="28"/>
      <c r="Q441" s="24"/>
      <c r="R441" s="546">
        <f>K441+L441-O441-P441-Q441</f>
        <v>2872.875936</v>
      </c>
      <c r="S441" s="127"/>
      <c r="T441" s="278"/>
    </row>
    <row r="442" spans="2:20" ht="15">
      <c r="B442" s="69"/>
      <c r="C442" s="117"/>
      <c r="D442" s="70"/>
      <c r="E442" s="21"/>
      <c r="F442" s="22"/>
      <c r="G442" s="25">
        <f>SUM(G439:G441)</f>
        <v>15541.5</v>
      </c>
      <c r="H442" s="24">
        <f>SUM(H439:H441)</f>
        <v>0</v>
      </c>
      <c r="I442" s="24"/>
      <c r="J442" s="24">
        <f>SUM(J439:J441)</f>
        <v>0</v>
      </c>
      <c r="K442" s="25">
        <f>SUM(K439:K441)</f>
        <v>0</v>
      </c>
      <c r="L442" s="25">
        <f>SUM(L439:L441)</f>
        <v>15541.5</v>
      </c>
      <c r="M442" s="26">
        <f>SUM(M439:M441)</f>
        <v>1781.5288780000003</v>
      </c>
      <c r="N442" s="27"/>
      <c r="O442" s="25">
        <f>SUM(O439:O441)</f>
        <v>1634.2088780000004</v>
      </c>
      <c r="P442" s="28">
        <f>SUM(P439:P441)</f>
        <v>0</v>
      </c>
      <c r="Q442" s="24">
        <f>SUM(Q439:Q441)</f>
        <v>0</v>
      </c>
      <c r="R442" s="25"/>
      <c r="S442" s="2"/>
      <c r="T442" s="274"/>
    </row>
    <row r="443" spans="2:20" ht="12.75">
      <c r="B443" s="4"/>
      <c r="C443" s="5"/>
      <c r="D443" s="6"/>
      <c r="E443" s="12"/>
      <c r="F443" s="13"/>
      <c r="G443" s="15"/>
      <c r="H443" s="14"/>
      <c r="I443" s="14"/>
      <c r="J443" s="14"/>
      <c r="K443" s="15"/>
      <c r="L443" s="15"/>
      <c r="M443" s="120"/>
      <c r="N443" s="16"/>
      <c r="O443" s="15"/>
      <c r="P443" s="38"/>
      <c r="Q443" s="14"/>
      <c r="R443" s="15"/>
      <c r="S443" s="17"/>
      <c r="T443" s="274"/>
    </row>
    <row r="444" spans="6:20" ht="13.5" thickBot="1">
      <c r="F444" s="13"/>
      <c r="G444" s="15"/>
      <c r="H444" s="14"/>
      <c r="I444" s="14"/>
      <c r="J444" s="14"/>
      <c r="K444" s="15"/>
      <c r="L444" s="15"/>
      <c r="M444" s="120"/>
      <c r="N444" s="16"/>
      <c r="O444" s="15"/>
      <c r="P444" s="38"/>
      <c r="Q444" s="14"/>
      <c r="R444" s="15"/>
      <c r="S444" s="17"/>
      <c r="T444" s="274"/>
    </row>
    <row r="445" spans="6:20" ht="13.5" thickBot="1">
      <c r="F445" s="13"/>
      <c r="G445" s="15"/>
      <c r="H445" s="14"/>
      <c r="I445" s="14"/>
      <c r="J445" s="14"/>
      <c r="K445" s="15"/>
      <c r="L445" s="15"/>
      <c r="M445" s="120"/>
      <c r="N445" s="16"/>
      <c r="O445" s="15"/>
      <c r="P445" s="38"/>
      <c r="Q445" s="14" t="s">
        <v>2</v>
      </c>
      <c r="R445" s="132">
        <f>SUM(R439:R444)</f>
        <v>13907.291122</v>
      </c>
      <c r="S445" s="17"/>
      <c r="T445" s="274"/>
    </row>
    <row r="446" spans="6:20" ht="12.75">
      <c r="F446" s="13"/>
      <c r="G446" s="15"/>
      <c r="H446" s="14"/>
      <c r="I446" s="14"/>
      <c r="J446" s="14"/>
      <c r="K446" s="15"/>
      <c r="L446" s="15"/>
      <c r="M446" s="120"/>
      <c r="N446" s="16"/>
      <c r="O446" s="15"/>
      <c r="P446" s="38"/>
      <c r="Q446" s="14"/>
      <c r="R446" s="15"/>
      <c r="S446" s="17"/>
      <c r="T446" s="274"/>
    </row>
    <row r="447" spans="6:20" ht="12.75">
      <c r="F447" s="13"/>
      <c r="G447" s="15"/>
      <c r="H447" s="14"/>
      <c r="I447" s="14"/>
      <c r="J447" s="14"/>
      <c r="K447" s="15"/>
      <c r="L447" s="15"/>
      <c r="M447" s="120"/>
      <c r="N447" s="16"/>
      <c r="O447" s="15"/>
      <c r="P447" s="38"/>
      <c r="Q447" s="14"/>
      <c r="R447" s="15"/>
      <c r="S447" s="17"/>
      <c r="T447" s="274"/>
    </row>
    <row r="448" spans="6:20" ht="12.75">
      <c r="F448" s="13"/>
      <c r="G448" s="15"/>
      <c r="H448" s="14"/>
      <c r="I448" s="14"/>
      <c r="J448" s="14"/>
      <c r="K448" s="15"/>
      <c r="L448" s="15"/>
      <c r="M448" s="120"/>
      <c r="N448" s="16"/>
      <c r="O448" s="15"/>
      <c r="P448" s="38"/>
      <c r="Q448" s="14"/>
      <c r="R448" s="15"/>
      <c r="S448" s="17"/>
      <c r="T448" s="274"/>
    </row>
    <row r="449" spans="6:20" ht="12.75">
      <c r="F449" s="13"/>
      <c r="G449" s="15"/>
      <c r="H449" s="14"/>
      <c r="I449" s="14"/>
      <c r="J449" s="14"/>
      <c r="K449" s="15"/>
      <c r="L449" s="15"/>
      <c r="M449" s="120"/>
      <c r="N449" s="16"/>
      <c r="O449" s="15"/>
      <c r="P449" s="38"/>
      <c r="Q449" s="14"/>
      <c r="R449" s="15"/>
      <c r="S449" s="17"/>
      <c r="T449" s="274"/>
    </row>
    <row r="450" spans="6:20" ht="12.75">
      <c r="F450" s="13"/>
      <c r="G450" s="15"/>
      <c r="H450" s="14"/>
      <c r="I450" s="14"/>
      <c r="J450" s="14"/>
      <c r="K450" s="15"/>
      <c r="L450" s="15"/>
      <c r="M450" s="120"/>
      <c r="N450" s="16"/>
      <c r="O450" s="15"/>
      <c r="P450" s="38"/>
      <c r="Q450" s="14"/>
      <c r="R450" s="15"/>
      <c r="S450" s="17"/>
      <c r="T450" s="274"/>
    </row>
    <row r="451" spans="6:20" ht="12.75">
      <c r="F451" s="13"/>
      <c r="N451" s="16"/>
      <c r="O451" s="15"/>
      <c r="P451" s="38"/>
      <c r="Q451" s="14"/>
      <c r="R451" s="15"/>
      <c r="S451" s="17"/>
      <c r="T451" s="274"/>
    </row>
    <row r="452" spans="6:20" ht="12.75">
      <c r="F452" s="13"/>
      <c r="N452" s="16"/>
      <c r="O452" s="15"/>
      <c r="P452" s="38"/>
      <c r="Q452" s="14"/>
      <c r="R452" s="15"/>
      <c r="S452" s="17"/>
      <c r="T452" s="274"/>
    </row>
    <row r="453" spans="6:20" ht="12.75">
      <c r="F453" s="13"/>
      <c r="N453" s="16"/>
      <c r="O453" s="15"/>
      <c r="P453" s="38"/>
      <c r="Q453" s="14"/>
      <c r="R453" s="15"/>
      <c r="S453" s="17"/>
      <c r="T453" s="274"/>
    </row>
    <row r="454" spans="14:20" ht="12.75">
      <c r="N454" s="16"/>
      <c r="O454" s="15"/>
      <c r="P454" s="38"/>
      <c r="Q454" s="14"/>
      <c r="R454" s="15"/>
      <c r="S454" s="17"/>
      <c r="T454" s="274"/>
    </row>
    <row r="455" spans="4:20" ht="12.75">
      <c r="D455" s="594" t="s">
        <v>14</v>
      </c>
      <c r="E455" s="594"/>
      <c r="F455" s="594"/>
      <c r="G455" s="594"/>
      <c r="L455" s="583" t="s">
        <v>15</v>
      </c>
      <c r="M455" s="583"/>
      <c r="N455" s="583"/>
      <c r="O455" s="583"/>
      <c r="P455" s="583"/>
      <c r="Q455" s="583"/>
      <c r="R455" s="583"/>
      <c r="S455" s="17"/>
      <c r="T455" s="274"/>
    </row>
    <row r="456" spans="5:20" ht="12.75">
      <c r="E456"/>
      <c r="Q456"/>
      <c r="R456"/>
      <c r="S456" s="17"/>
      <c r="T456" s="274"/>
    </row>
    <row r="457" spans="4:20" ht="12.75">
      <c r="D457" s="30"/>
      <c r="E457"/>
      <c r="J457" s="131"/>
      <c r="K457" s="131"/>
      <c r="L457" s="131"/>
      <c r="M457" s="131"/>
      <c r="N457" s="131"/>
      <c r="O457" s="131"/>
      <c r="P457" s="131"/>
      <c r="Q457"/>
      <c r="R457"/>
      <c r="S457" s="17"/>
      <c r="T457" s="274"/>
    </row>
    <row r="458" spans="4:20" ht="12.75">
      <c r="D458" s="30"/>
      <c r="E458"/>
      <c r="J458" s="131"/>
      <c r="K458" s="131"/>
      <c r="L458" s="131"/>
      <c r="M458" s="131"/>
      <c r="N458" s="131"/>
      <c r="O458" s="131"/>
      <c r="P458" s="131"/>
      <c r="Q458"/>
      <c r="R458"/>
      <c r="S458" s="17"/>
      <c r="T458" s="274"/>
    </row>
    <row r="459" spans="4:20" ht="15.75">
      <c r="D459"/>
      <c r="E459"/>
      <c r="J459"/>
      <c r="K459"/>
      <c r="L459"/>
      <c r="M459"/>
      <c r="N459" s="30"/>
      <c r="O459" s="30"/>
      <c r="P459" s="30"/>
      <c r="Q459" s="75"/>
      <c r="R459" s="75"/>
      <c r="S459" s="17"/>
      <c r="T459" s="274"/>
    </row>
    <row r="460" spans="5:20" ht="12.75">
      <c r="E460"/>
      <c r="J460"/>
      <c r="K460" s="32"/>
      <c r="S460" s="17"/>
      <c r="T460" s="274"/>
    </row>
    <row r="461" spans="4:20" ht="12.75">
      <c r="D461" s="246"/>
      <c r="E461" s="238" t="s">
        <v>16</v>
      </c>
      <c r="F461" s="246"/>
      <c r="G461" s="246"/>
      <c r="J461" s="76" t="s">
        <v>32</v>
      </c>
      <c r="L461" s="595" t="s">
        <v>33</v>
      </c>
      <c r="M461" s="595"/>
      <c r="N461" s="595"/>
      <c r="O461" s="595"/>
      <c r="P461" s="595"/>
      <c r="Q461" s="595"/>
      <c r="R461" s="595"/>
      <c r="S461" s="17"/>
      <c r="T461" s="274"/>
    </row>
    <row r="462" spans="4:20" ht="15.75">
      <c r="D462" s="590" t="s">
        <v>282</v>
      </c>
      <c r="E462" s="590"/>
      <c r="F462" s="590"/>
      <c r="G462" s="590"/>
      <c r="L462" s="590" t="s">
        <v>283</v>
      </c>
      <c r="M462" s="590"/>
      <c r="N462" s="590"/>
      <c r="O462" s="590"/>
      <c r="P462" s="590"/>
      <c r="Q462" s="590"/>
      <c r="R462" s="590"/>
      <c r="S462" s="17"/>
      <c r="T462" s="274"/>
    </row>
    <row r="463" spans="14:20" ht="12.75">
      <c r="N463" s="16"/>
      <c r="O463" s="15"/>
      <c r="P463" s="38"/>
      <c r="Q463" s="14"/>
      <c r="R463" s="15"/>
      <c r="S463" s="17"/>
      <c r="T463" s="274"/>
    </row>
    <row r="464" spans="5:20" ht="12.75">
      <c r="E464" s="12"/>
      <c r="F464" s="13"/>
      <c r="G464" s="15"/>
      <c r="H464" s="14"/>
      <c r="I464" s="14"/>
      <c r="J464" s="14"/>
      <c r="K464" s="15"/>
      <c r="L464" s="15"/>
      <c r="M464" s="15"/>
      <c r="N464" s="16"/>
      <c r="O464" s="15"/>
      <c r="P464" s="38"/>
      <c r="Q464" s="14"/>
      <c r="R464" s="15"/>
      <c r="S464" s="17"/>
      <c r="T464" s="274"/>
    </row>
    <row r="465" spans="5:20" ht="12.75">
      <c r="E465" s="12"/>
      <c r="F465" s="13"/>
      <c r="G465" s="15"/>
      <c r="H465" s="14"/>
      <c r="I465" s="14"/>
      <c r="J465" s="14"/>
      <c r="K465" s="15"/>
      <c r="L465" s="15"/>
      <c r="M465" s="15"/>
      <c r="N465" s="16"/>
      <c r="O465" s="15"/>
      <c r="P465" s="38"/>
      <c r="Q465" s="14"/>
      <c r="R465" s="15"/>
      <c r="S465" s="17"/>
      <c r="T465" s="274"/>
    </row>
    <row r="466" spans="5:20" ht="12.75">
      <c r="E466" s="12"/>
      <c r="F466" s="13"/>
      <c r="G466" s="15"/>
      <c r="H466" s="14"/>
      <c r="I466" s="14"/>
      <c r="J466" s="14"/>
      <c r="K466" s="15"/>
      <c r="L466" s="15"/>
      <c r="M466" s="15"/>
      <c r="N466" s="16"/>
      <c r="O466" s="15"/>
      <c r="P466" s="38"/>
      <c r="Q466" s="14"/>
      <c r="R466" s="15"/>
      <c r="S466" s="17"/>
      <c r="T466" s="274"/>
    </row>
    <row r="467" spans="5:20" ht="12.75">
      <c r="E467" s="12"/>
      <c r="F467" s="13"/>
      <c r="G467" s="15"/>
      <c r="H467" s="14"/>
      <c r="I467" s="14"/>
      <c r="J467" s="14"/>
      <c r="K467" s="15"/>
      <c r="L467" s="15"/>
      <c r="M467" s="15"/>
      <c r="N467" s="16"/>
      <c r="O467" s="15"/>
      <c r="P467" s="38"/>
      <c r="Q467" s="14"/>
      <c r="R467" s="15"/>
      <c r="S467" s="17"/>
      <c r="T467" s="274"/>
    </row>
    <row r="468" spans="5:20" ht="12.75">
      <c r="E468" s="12"/>
      <c r="F468" s="13"/>
      <c r="G468" s="15"/>
      <c r="H468" s="14"/>
      <c r="I468" s="14"/>
      <c r="J468" s="14"/>
      <c r="K468" s="15"/>
      <c r="L468" s="15"/>
      <c r="M468" s="15"/>
      <c r="N468" s="16"/>
      <c r="O468" s="15"/>
      <c r="P468" s="38"/>
      <c r="Q468" s="14"/>
      <c r="R468" s="15"/>
      <c r="S468" s="17"/>
      <c r="T468" s="274"/>
    </row>
    <row r="469" spans="5:20" ht="12.75">
      <c r="E469" s="12"/>
      <c r="F469" s="13"/>
      <c r="G469" s="15"/>
      <c r="H469" s="14"/>
      <c r="I469" s="14"/>
      <c r="J469" s="14"/>
      <c r="K469" s="15"/>
      <c r="L469" s="15"/>
      <c r="M469" s="15"/>
      <c r="N469" s="16"/>
      <c r="O469" s="15"/>
      <c r="P469" s="38"/>
      <c r="Q469" s="14"/>
      <c r="R469" s="15"/>
      <c r="S469" s="17"/>
      <c r="T469" s="274"/>
    </row>
    <row r="470" spans="5:20" ht="12.75">
      <c r="E470" s="12"/>
      <c r="F470" s="13"/>
      <c r="G470" s="15"/>
      <c r="H470" s="14"/>
      <c r="I470" s="14"/>
      <c r="J470" s="14"/>
      <c r="K470" s="15"/>
      <c r="L470" s="15"/>
      <c r="M470" s="120"/>
      <c r="N470" s="16"/>
      <c r="O470" s="15"/>
      <c r="P470" s="38"/>
      <c r="Q470" s="14"/>
      <c r="R470" s="15"/>
      <c r="S470" s="17"/>
      <c r="T470" s="274"/>
    </row>
    <row r="471" spans="5:20" ht="12.75">
      <c r="E471" s="12"/>
      <c r="F471" s="13"/>
      <c r="G471" s="15"/>
      <c r="H471" s="14"/>
      <c r="I471" s="14"/>
      <c r="J471" s="14"/>
      <c r="K471" s="15"/>
      <c r="L471" s="15"/>
      <c r="M471" s="120"/>
      <c r="N471" s="16"/>
      <c r="O471" s="15"/>
      <c r="P471" s="38"/>
      <c r="Q471" s="14"/>
      <c r="R471" s="15"/>
      <c r="S471" s="17"/>
      <c r="T471" s="274"/>
    </row>
    <row r="472" ht="12.75">
      <c r="T472" s="274"/>
    </row>
    <row r="473" spans="6:20" ht="12.75">
      <c r="F473" s="574" t="s">
        <v>281</v>
      </c>
      <c r="G473" s="574"/>
      <c r="H473" s="574"/>
      <c r="I473" s="574"/>
      <c r="J473" s="574"/>
      <c r="K473" s="574"/>
      <c r="L473" s="574"/>
      <c r="M473" s="574"/>
      <c r="N473" s="574"/>
      <c r="O473" s="574"/>
      <c r="P473" s="574"/>
      <c r="Q473" s="574"/>
      <c r="T473" s="274"/>
    </row>
    <row r="474" spans="6:20" ht="12.75" customHeight="1">
      <c r="F474" s="574"/>
      <c r="G474" s="574"/>
      <c r="H474" s="574"/>
      <c r="I474" s="574"/>
      <c r="J474" s="574"/>
      <c r="K474" s="574"/>
      <c r="L474" s="574"/>
      <c r="M474" s="574"/>
      <c r="N474" s="574"/>
      <c r="O474" s="574"/>
      <c r="P474" s="574"/>
      <c r="Q474" s="574"/>
      <c r="T474" s="274"/>
    </row>
    <row r="475" spans="5:20" ht="12.75" customHeight="1">
      <c r="E475" s="46"/>
      <c r="F475" s="574"/>
      <c r="G475" s="574"/>
      <c r="H475" s="574"/>
      <c r="I475" s="574"/>
      <c r="J475" s="574"/>
      <c r="K475" s="574"/>
      <c r="L475" s="574"/>
      <c r="M475" s="574"/>
      <c r="N475" s="574"/>
      <c r="O475" s="574"/>
      <c r="P475" s="574"/>
      <c r="Q475" s="574"/>
      <c r="R475" s="46"/>
      <c r="S475" s="46"/>
      <c r="T475" s="274"/>
    </row>
    <row r="476" spans="4:20" ht="20.25" customHeight="1"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274"/>
    </row>
    <row r="477" spans="4:20" ht="20.25" customHeight="1">
      <c r="D477" s="46"/>
      <c r="E477" s="46"/>
      <c r="F477" s="553" t="s">
        <v>517</v>
      </c>
      <c r="G477" s="553"/>
      <c r="H477" s="553"/>
      <c r="I477" s="553"/>
      <c r="J477" s="553"/>
      <c r="K477" s="553"/>
      <c r="L477" s="553"/>
      <c r="M477" s="553"/>
      <c r="N477" s="553"/>
      <c r="O477" s="553"/>
      <c r="P477" s="553"/>
      <c r="Q477" s="553"/>
      <c r="R477" s="178"/>
      <c r="S477" s="178"/>
      <c r="T477" s="178"/>
    </row>
    <row r="478" spans="4:20" ht="12.75" customHeight="1">
      <c r="D478" s="46"/>
      <c r="E478" s="46"/>
      <c r="G478" s="553"/>
      <c r="H478" s="553"/>
      <c r="I478" s="553"/>
      <c r="J478" s="553"/>
      <c r="K478" s="553"/>
      <c r="L478" s="553"/>
      <c r="M478" s="553"/>
      <c r="N478" s="553"/>
      <c r="O478" s="553"/>
      <c r="P478" s="553"/>
      <c r="Q478" s="11"/>
      <c r="S478" s="86"/>
      <c r="T478" s="274"/>
    </row>
    <row r="479" spans="5:20" ht="13.5" customHeight="1" thickBot="1">
      <c r="E479" s="10"/>
      <c r="G479" s="556" t="s">
        <v>49</v>
      </c>
      <c r="H479" s="556"/>
      <c r="I479" s="556"/>
      <c r="J479" s="556"/>
      <c r="K479" s="556"/>
      <c r="L479" s="556"/>
      <c r="M479" s="556"/>
      <c r="N479" s="556"/>
      <c r="O479" s="556"/>
      <c r="P479" s="556"/>
      <c r="Q479" s="556"/>
      <c r="T479" s="274"/>
    </row>
    <row r="480" ht="12.75">
      <c r="T480" s="274"/>
    </row>
    <row r="481" spans="3:20" ht="25.5" customHeight="1">
      <c r="C481" s="10" t="s">
        <v>280</v>
      </c>
      <c r="Q481" s="11" t="s">
        <v>6</v>
      </c>
      <c r="R481" s="86">
        <v>113.1</v>
      </c>
      <c r="S481" s="86"/>
      <c r="T481" s="274"/>
    </row>
    <row r="482" ht="12.75">
      <c r="T482" s="274"/>
    </row>
    <row r="483" ht="12.75">
      <c r="T483" s="274"/>
    </row>
    <row r="484" spans="2:20" ht="12.75">
      <c r="B484" s="58"/>
      <c r="E484" s="59"/>
      <c r="F484" s="59"/>
      <c r="G484" s="60"/>
      <c r="H484" s="60"/>
      <c r="I484" s="60"/>
      <c r="J484" s="60"/>
      <c r="K484" s="61"/>
      <c r="T484" s="274"/>
    </row>
    <row r="485" spans="2:20" ht="12.75">
      <c r="B485" s="58"/>
      <c r="E485" s="59"/>
      <c r="F485" s="59"/>
      <c r="R485" s="62"/>
      <c r="S485" s="63"/>
      <c r="T485" s="274"/>
    </row>
    <row r="486" spans="2:20" ht="15.75">
      <c r="B486" s="334"/>
      <c r="C486" s="335" t="s">
        <v>22</v>
      </c>
      <c r="D486" s="581" t="s">
        <v>8</v>
      </c>
      <c r="E486" s="581" t="s">
        <v>23</v>
      </c>
      <c r="F486" s="581" t="s">
        <v>0</v>
      </c>
      <c r="G486" s="586" t="s">
        <v>1</v>
      </c>
      <c r="H486" s="587"/>
      <c r="I486" s="587"/>
      <c r="J486" s="587"/>
      <c r="K486" s="587"/>
      <c r="L486" s="588"/>
      <c r="M486" s="327"/>
      <c r="N486" s="328"/>
      <c r="O486" s="586" t="s">
        <v>12</v>
      </c>
      <c r="P486" s="587"/>
      <c r="Q486" s="587"/>
      <c r="R486" s="584" t="s">
        <v>2</v>
      </c>
      <c r="S486" s="584" t="s">
        <v>3</v>
      </c>
      <c r="T486" s="274"/>
    </row>
    <row r="487" spans="2:20" ht="15" customHeight="1">
      <c r="B487" s="338"/>
      <c r="C487" s="339" t="s">
        <v>24</v>
      </c>
      <c r="D487" s="582"/>
      <c r="E487" s="582"/>
      <c r="F487" s="582"/>
      <c r="G487" s="83" t="s">
        <v>4</v>
      </c>
      <c r="H487" s="233" t="s">
        <v>13</v>
      </c>
      <c r="I487" s="78" t="s">
        <v>25</v>
      </c>
      <c r="J487" s="78" t="s">
        <v>26</v>
      </c>
      <c r="K487" s="67" t="s">
        <v>27</v>
      </c>
      <c r="L487" s="67" t="s">
        <v>5</v>
      </c>
      <c r="M487" s="68" t="s">
        <v>28</v>
      </c>
      <c r="O487" s="84" t="s">
        <v>10</v>
      </c>
      <c r="P487" s="84" t="s">
        <v>463</v>
      </c>
      <c r="Q487" s="329" t="s">
        <v>177</v>
      </c>
      <c r="R487" s="585"/>
      <c r="S487" s="585"/>
      <c r="T487" s="274"/>
    </row>
    <row r="488" spans="2:20" ht="60" customHeight="1">
      <c r="B488" s="20">
        <v>55</v>
      </c>
      <c r="C488" s="511" t="s">
        <v>352</v>
      </c>
      <c r="D488" s="230" t="s">
        <v>225</v>
      </c>
      <c r="E488" s="21">
        <v>15</v>
      </c>
      <c r="F488" s="22">
        <v>377</v>
      </c>
      <c r="G488" s="23">
        <f>E488*F488</f>
        <v>5655</v>
      </c>
      <c r="H488" s="28"/>
      <c r="I488" s="24"/>
      <c r="J488" s="24">
        <f>I488*0.25</f>
        <v>0</v>
      </c>
      <c r="K488" s="25">
        <f>IF((VLOOKUP(G488,'[2]TABLAS 15'!$B$22:$D$32,3)-M488)&lt;0,0,VLOOKUP(G488,'[2]TABLAS 15'!$B$22:$D$32,3)-M488)</f>
        <v>0</v>
      </c>
      <c r="L488" s="25">
        <f>SUM(G488+I488+K488+J488+H488)</f>
        <v>5655</v>
      </c>
      <c r="M488" s="26">
        <f>((G488-VLOOKUP(G488,'[2]TABLAS 15'!$A$6:$D$13,1))*VLOOKUP(G488,'[2]TABLAS 15'!$A$6:$D$13,4)+VLOOKUP(G488,'[2]TABLAS 15'!$A$6:$D$13,3))</f>
        <v>646.168514</v>
      </c>
      <c r="N488" s="27"/>
      <c r="O488" s="25">
        <f>IF((VLOOKUP(G488,'[2]TABLAS 15'!$B$22:$D$32,3)-M488)&lt;0,-(VLOOKUP(G488,'[2]TABLAS 15'!$B$22:$D$32,3)-M488),0)</f>
        <v>646.168514</v>
      </c>
      <c r="P488" s="28"/>
      <c r="Q488" s="24"/>
      <c r="R488" s="545">
        <f>K488+L488-O488-P488-Q488</f>
        <v>5008.831486</v>
      </c>
      <c r="S488" s="29"/>
      <c r="T488" s="274"/>
    </row>
    <row r="489" spans="2:20" ht="60" customHeight="1">
      <c r="B489" s="20">
        <v>56</v>
      </c>
      <c r="C489" s="512" t="s">
        <v>50</v>
      </c>
      <c r="D489" s="197" t="s">
        <v>31</v>
      </c>
      <c r="E489" s="21">
        <v>15</v>
      </c>
      <c r="F489" s="22">
        <v>230.1</v>
      </c>
      <c r="G489" s="25">
        <f>E489*F489</f>
        <v>3451.5</v>
      </c>
      <c r="H489" s="28"/>
      <c r="I489" s="24"/>
      <c r="J489" s="24">
        <f>I489*0.25</f>
        <v>0</v>
      </c>
      <c r="K489" s="25">
        <f>IF((VLOOKUP(G489,'[2]TABLAS 15'!$B$22:$D$32,3)-M489)&lt;0,0,VLOOKUP(G489,'[2]TABLAS 15'!$B$22:$D$32,3)-M489)</f>
        <v>0</v>
      </c>
      <c r="L489" s="25">
        <f>SUM(G489+I489+K489+J489+H489)</f>
        <v>3451.5</v>
      </c>
      <c r="M489" s="26">
        <f>((G489-VLOOKUP(G489,'[2]TABLAS 15'!$A$6:$D$13,1))*VLOOKUP(G489,'[2]TABLAS 15'!$A$6:$D$13,4)+VLOOKUP(G489,'[2]TABLAS 15'!$A$6:$D$13,3))</f>
        <v>270.09526400000004</v>
      </c>
      <c r="N489" s="27"/>
      <c r="O489" s="25">
        <f>IF((VLOOKUP(G489,'[2]TABLAS 15'!$B$22:$D$32,3)-M489)&lt;0,-(VLOOKUP(G489,'[2]TABLAS 15'!$B$22:$D$32,3)-M489),0)</f>
        <v>143.32526400000006</v>
      </c>
      <c r="P489" s="28"/>
      <c r="Q489" s="24"/>
      <c r="R489" s="545">
        <f>K489+L489-O489-P489-Q489</f>
        <v>3308.174736</v>
      </c>
      <c r="S489" s="29"/>
      <c r="T489" s="274"/>
    </row>
    <row r="490" spans="2:20" ht="60" customHeight="1">
      <c r="B490" s="20">
        <v>57</v>
      </c>
      <c r="C490" s="512" t="s">
        <v>51</v>
      </c>
      <c r="D490" s="198" t="s">
        <v>31</v>
      </c>
      <c r="E490" s="21">
        <v>15</v>
      </c>
      <c r="F490" s="22">
        <v>312.5</v>
      </c>
      <c r="G490" s="25">
        <f>E490*F490</f>
        <v>4687.5</v>
      </c>
      <c r="H490" s="28"/>
      <c r="I490" s="24"/>
      <c r="J490" s="24">
        <f>I490*0.25</f>
        <v>0</v>
      </c>
      <c r="K490" s="25">
        <f>IF((VLOOKUP(G490,'[2]TABLAS 15'!$B$22:$D$32,3)-M490)&lt;0,0,VLOOKUP(G490,'[2]TABLAS 15'!$B$22:$D$32,3)-M490)</f>
        <v>0</v>
      </c>
      <c r="L490" s="25">
        <f>SUM(G490+I490+K490+J490+H490)</f>
        <v>4687.5</v>
      </c>
      <c r="M490" s="26">
        <f>((G490-VLOOKUP(G490,'[2]TABLAS 15'!$A$6:$D$13,1))*VLOOKUP(G490,'[2]TABLAS 15'!$A$6:$D$13,4)+VLOOKUP(G490,'[2]TABLAS 15'!$A$6:$D$13,3))</f>
        <v>462.5838079999999</v>
      </c>
      <c r="N490" s="27"/>
      <c r="O490" s="25">
        <f>IF((VLOOKUP(G490,'[2]TABLAS 15'!$B$22:$D$32,3)-M490)&lt;0,-(VLOOKUP(G490,'[2]TABLAS 15'!$B$22:$D$32,3)-M490),0)</f>
        <v>462.5838079999999</v>
      </c>
      <c r="P490" s="28"/>
      <c r="Q490" s="24"/>
      <c r="R490" s="545">
        <f>K490+L490-O490-P490-Q490</f>
        <v>4224.916192</v>
      </c>
      <c r="S490" s="2"/>
      <c r="T490" s="274"/>
    </row>
    <row r="491" spans="2:20" ht="15">
      <c r="B491" s="69"/>
      <c r="C491" s="70"/>
      <c r="D491" s="117"/>
      <c r="E491" s="21"/>
      <c r="F491" s="22"/>
      <c r="G491" s="25">
        <f>SUM(G488:G490)</f>
        <v>13794</v>
      </c>
      <c r="H491" s="24"/>
      <c r="I491" s="24"/>
      <c r="J491" s="24">
        <f>SUM(J488:J490)</f>
        <v>0</v>
      </c>
      <c r="K491" s="25">
        <f>SUM(K488:K490)</f>
        <v>0</v>
      </c>
      <c r="L491" s="25">
        <f>SUM(L488:L490)</f>
        <v>13794</v>
      </c>
      <c r="M491" s="26">
        <f>SUM(M488:M490)</f>
        <v>1378.8475859999999</v>
      </c>
      <c r="N491" s="27"/>
      <c r="O491" s="25">
        <f>SUM(O488:O490)</f>
        <v>1252.0775859999999</v>
      </c>
      <c r="P491" s="28">
        <f>SUM(P488:P490)</f>
        <v>0</v>
      </c>
      <c r="Q491" s="24">
        <f>SUM(Q488:Q490)</f>
        <v>0</v>
      </c>
      <c r="R491" s="25"/>
      <c r="S491" s="2"/>
      <c r="T491" s="274"/>
    </row>
    <row r="492" spans="2:20" ht="12.75">
      <c r="B492" s="4"/>
      <c r="C492" s="5"/>
      <c r="D492" s="6"/>
      <c r="E492" s="12"/>
      <c r="F492" s="13"/>
      <c r="G492" s="15"/>
      <c r="H492" s="14"/>
      <c r="I492" s="14"/>
      <c r="J492" s="14"/>
      <c r="K492" s="15"/>
      <c r="L492" s="15"/>
      <c r="M492" s="120"/>
      <c r="N492" s="16"/>
      <c r="O492" s="15"/>
      <c r="P492" s="38"/>
      <c r="Q492" s="14"/>
      <c r="R492" s="15"/>
      <c r="S492" s="17"/>
      <c r="T492" s="274"/>
    </row>
    <row r="493" spans="5:20" ht="12.75">
      <c r="E493" s="12"/>
      <c r="F493" s="13"/>
      <c r="G493" s="15"/>
      <c r="H493" s="14"/>
      <c r="I493" s="14"/>
      <c r="J493" s="14"/>
      <c r="K493" s="15"/>
      <c r="L493" s="15"/>
      <c r="M493" s="120"/>
      <c r="N493" s="16"/>
      <c r="O493" s="15"/>
      <c r="P493" s="38"/>
      <c r="Q493" s="14"/>
      <c r="R493" s="15"/>
      <c r="S493" s="17"/>
      <c r="T493" s="274"/>
    </row>
    <row r="494" spans="5:20" ht="12.75">
      <c r="E494" s="12"/>
      <c r="F494" s="13"/>
      <c r="G494" s="15"/>
      <c r="H494" s="14"/>
      <c r="I494" s="14"/>
      <c r="J494" s="14"/>
      <c r="K494" s="15"/>
      <c r="L494" s="15"/>
      <c r="M494" s="120"/>
      <c r="N494" s="16"/>
      <c r="O494" s="15"/>
      <c r="P494" s="38"/>
      <c r="Q494" s="14"/>
      <c r="R494" s="15"/>
      <c r="S494" s="17"/>
      <c r="T494" s="274"/>
    </row>
    <row r="495" spans="5:20" ht="12.75">
      <c r="E495" s="12"/>
      <c r="F495" s="13"/>
      <c r="G495" s="15"/>
      <c r="H495" s="14"/>
      <c r="I495" s="14"/>
      <c r="J495" s="14"/>
      <c r="K495" s="15"/>
      <c r="L495" s="15"/>
      <c r="M495" s="120"/>
      <c r="N495" s="16"/>
      <c r="O495" s="15"/>
      <c r="P495" s="38"/>
      <c r="Q495" s="14" t="s">
        <v>2</v>
      </c>
      <c r="R495" s="25">
        <f>SUM(R488:R494)</f>
        <v>12541.922414</v>
      </c>
      <c r="S495" s="17"/>
      <c r="T495" s="274"/>
    </row>
    <row r="496" spans="5:20" ht="12.75">
      <c r="E496" s="12"/>
      <c r="F496" s="13"/>
      <c r="G496" s="15"/>
      <c r="H496" s="14"/>
      <c r="I496" s="14"/>
      <c r="J496" s="14"/>
      <c r="K496" s="15"/>
      <c r="L496" s="15"/>
      <c r="M496" s="120"/>
      <c r="N496" s="16"/>
      <c r="O496" s="15"/>
      <c r="P496" s="38"/>
      <c r="Q496" s="14"/>
      <c r="R496" s="15"/>
      <c r="S496" s="17"/>
      <c r="T496" s="274"/>
    </row>
    <row r="497" spans="5:20" ht="12.75">
      <c r="E497" s="12"/>
      <c r="F497" s="13"/>
      <c r="G497" s="15"/>
      <c r="H497" s="14"/>
      <c r="I497" s="14"/>
      <c r="J497" s="14"/>
      <c r="K497" s="15"/>
      <c r="L497" s="15"/>
      <c r="M497" s="120"/>
      <c r="N497" s="16"/>
      <c r="O497" s="15"/>
      <c r="P497" s="38"/>
      <c r="Q497" s="14"/>
      <c r="R497" s="15"/>
      <c r="S497" s="17"/>
      <c r="T497" s="274"/>
    </row>
    <row r="498" spans="4:20" ht="15">
      <c r="D498" s="18"/>
      <c r="E498" s="12"/>
      <c r="F498" s="13"/>
      <c r="G498" s="15"/>
      <c r="H498" s="14"/>
      <c r="I498" s="14"/>
      <c r="J498" s="14"/>
      <c r="K498" s="15"/>
      <c r="L498" s="15"/>
      <c r="M498" s="120"/>
      <c r="N498" s="16"/>
      <c r="O498" s="15"/>
      <c r="P498" s="38"/>
      <c r="Q498" s="14"/>
      <c r="R498" s="15"/>
      <c r="S498" s="17"/>
      <c r="T498" s="274"/>
    </row>
    <row r="499" spans="14:20" ht="12.75">
      <c r="N499" s="16"/>
      <c r="O499" s="15"/>
      <c r="P499" s="38"/>
      <c r="Q499" s="14"/>
      <c r="R499" s="15"/>
      <c r="S499" s="17"/>
      <c r="T499" s="274"/>
    </row>
    <row r="500" spans="14:20" ht="12.75">
      <c r="N500" s="16"/>
      <c r="O500" s="15"/>
      <c r="P500" s="38"/>
      <c r="Q500" s="14"/>
      <c r="R500" s="15"/>
      <c r="S500" s="17"/>
      <c r="T500" s="274"/>
    </row>
    <row r="501" spans="3:20" ht="12.75">
      <c r="C501" s="589" t="s">
        <v>14</v>
      </c>
      <c r="D501" s="589"/>
      <c r="E501" s="589"/>
      <c r="F501" s="589"/>
      <c r="J501" s="583" t="s">
        <v>15</v>
      </c>
      <c r="K501" s="583"/>
      <c r="L501" s="583"/>
      <c r="M501" s="583"/>
      <c r="N501" s="583"/>
      <c r="O501" s="583"/>
      <c r="P501" s="583"/>
      <c r="Q501"/>
      <c r="R501"/>
      <c r="S501" s="17"/>
      <c r="T501" s="274"/>
    </row>
    <row r="502" spans="4:20" ht="12.75">
      <c r="D502" s="30"/>
      <c r="E502"/>
      <c r="J502" s="131"/>
      <c r="K502" s="131"/>
      <c r="L502" s="131"/>
      <c r="M502" s="131"/>
      <c r="N502" s="131"/>
      <c r="O502" s="131"/>
      <c r="P502" s="131"/>
      <c r="Q502"/>
      <c r="R502"/>
      <c r="S502" s="17"/>
      <c r="T502" s="274"/>
    </row>
    <row r="503" spans="4:20" ht="12.75">
      <c r="D503" s="30"/>
      <c r="E503"/>
      <c r="J503" s="131"/>
      <c r="K503" s="131"/>
      <c r="L503" s="131"/>
      <c r="M503" s="131"/>
      <c r="N503" s="131"/>
      <c r="O503" s="131"/>
      <c r="P503" s="131"/>
      <c r="Q503"/>
      <c r="R503"/>
      <c r="S503" s="17"/>
      <c r="T503" s="274"/>
    </row>
    <row r="504" spans="4:20" ht="12.75">
      <c r="D504" s="30"/>
      <c r="E504"/>
      <c r="J504" s="131"/>
      <c r="K504" s="131"/>
      <c r="L504" s="131"/>
      <c r="M504" s="131"/>
      <c r="N504" s="131"/>
      <c r="O504" s="131"/>
      <c r="P504" s="131"/>
      <c r="Q504"/>
      <c r="R504"/>
      <c r="S504" s="17"/>
      <c r="T504" s="274"/>
    </row>
    <row r="505" spans="4:20" ht="12.75">
      <c r="D505" s="30"/>
      <c r="E505"/>
      <c r="J505" s="131"/>
      <c r="K505" s="131"/>
      <c r="L505" s="131"/>
      <c r="M505" s="131"/>
      <c r="N505" s="131"/>
      <c r="O505" s="131"/>
      <c r="P505" s="131"/>
      <c r="Q505"/>
      <c r="R505"/>
      <c r="S505" s="17"/>
      <c r="T505" s="274"/>
    </row>
    <row r="506" spans="4:20" ht="15.75">
      <c r="D506"/>
      <c r="E506"/>
      <c r="J506"/>
      <c r="K506"/>
      <c r="L506"/>
      <c r="M506"/>
      <c r="N506" s="30"/>
      <c r="O506" s="30"/>
      <c r="P506" s="30"/>
      <c r="Q506" s="75"/>
      <c r="R506" s="75"/>
      <c r="S506" s="17"/>
      <c r="T506" s="274"/>
    </row>
    <row r="507" spans="4:20" ht="12.75">
      <c r="D507"/>
      <c r="E507"/>
      <c r="J507"/>
      <c r="K507" s="32"/>
      <c r="L507"/>
      <c r="M507"/>
      <c r="N507"/>
      <c r="O507"/>
      <c r="P507"/>
      <c r="S507" s="17"/>
      <c r="T507" s="274"/>
    </row>
    <row r="508" spans="3:20" ht="12.75">
      <c r="C508" s="1" t="s">
        <v>262</v>
      </c>
      <c r="D508" s="30"/>
      <c r="E508"/>
      <c r="J508" s="76" t="s">
        <v>32</v>
      </c>
      <c r="K508" s="596" t="s">
        <v>33</v>
      </c>
      <c r="L508" s="596"/>
      <c r="M508" s="596"/>
      <c r="N508" s="596"/>
      <c r="O508" s="596"/>
      <c r="P508" s="596"/>
      <c r="S508" s="17"/>
      <c r="T508" s="274"/>
    </row>
    <row r="509" spans="3:20" ht="15.75">
      <c r="C509" s="590" t="s">
        <v>282</v>
      </c>
      <c r="D509" s="590"/>
      <c r="E509" s="590"/>
      <c r="F509" s="590"/>
      <c r="I509" s="332"/>
      <c r="J509" s="332"/>
      <c r="K509" s="591" t="s">
        <v>283</v>
      </c>
      <c r="L509" s="591"/>
      <c r="M509" s="591"/>
      <c r="N509" s="591"/>
      <c r="O509" s="591"/>
      <c r="P509" s="591"/>
      <c r="Q509" s="192"/>
      <c r="R509" s="192"/>
      <c r="S509" s="17"/>
      <c r="T509" s="274"/>
    </row>
    <row r="510" spans="14:20" ht="12.75">
      <c r="N510" s="16"/>
      <c r="O510" s="15"/>
      <c r="P510" s="38"/>
      <c r="Q510" s="14"/>
      <c r="R510" s="15"/>
      <c r="S510" s="17"/>
      <c r="T510" s="274"/>
    </row>
    <row r="511" spans="7:20" ht="12.75">
      <c r="G511" s="15"/>
      <c r="H511" s="14"/>
      <c r="I511" s="14"/>
      <c r="J511" s="14"/>
      <c r="K511" s="15"/>
      <c r="L511" s="15"/>
      <c r="M511" s="120"/>
      <c r="N511" s="16"/>
      <c r="O511" s="15"/>
      <c r="P511" s="38"/>
      <c r="Q511" s="14"/>
      <c r="R511" s="15"/>
      <c r="S511" s="17"/>
      <c r="T511" s="274"/>
    </row>
    <row r="512" spans="5:20" ht="12.75">
      <c r="E512" s="12"/>
      <c r="F512" s="13"/>
      <c r="G512" s="15"/>
      <c r="H512" s="14"/>
      <c r="I512" s="14"/>
      <c r="J512" s="14"/>
      <c r="K512" s="15"/>
      <c r="L512" s="15"/>
      <c r="M512" s="120"/>
      <c r="N512" s="16"/>
      <c r="O512" s="15"/>
      <c r="P512" s="38"/>
      <c r="Q512" s="14"/>
      <c r="R512" s="15"/>
      <c r="S512" s="17"/>
      <c r="T512" s="274"/>
    </row>
    <row r="513" spans="5:20" ht="12.75">
      <c r="E513" s="12"/>
      <c r="F513" s="13"/>
      <c r="G513" s="15"/>
      <c r="H513" s="14"/>
      <c r="I513" s="14"/>
      <c r="J513" s="14"/>
      <c r="K513" s="15"/>
      <c r="L513" s="15"/>
      <c r="M513" s="120"/>
      <c r="N513" s="16"/>
      <c r="O513" s="15"/>
      <c r="P513" s="38"/>
      <c r="Q513" s="14"/>
      <c r="R513" s="15"/>
      <c r="S513" s="17"/>
      <c r="T513" s="274"/>
    </row>
    <row r="514" spans="5:20" ht="12.75">
      <c r="E514" s="12"/>
      <c r="F514" s="13"/>
      <c r="G514" s="15"/>
      <c r="H514" s="14"/>
      <c r="I514" s="14"/>
      <c r="J514" s="14"/>
      <c r="K514" s="15"/>
      <c r="L514" s="15"/>
      <c r="M514" s="120"/>
      <c r="N514" s="16"/>
      <c r="O514" s="15"/>
      <c r="P514" s="38"/>
      <c r="Q514" s="14"/>
      <c r="R514" s="15"/>
      <c r="S514" s="17"/>
      <c r="T514" s="274"/>
    </row>
    <row r="515" spans="5:20" ht="12.75">
      <c r="E515" s="12"/>
      <c r="F515" s="13"/>
      <c r="G515" s="15"/>
      <c r="H515" s="14"/>
      <c r="I515" s="14"/>
      <c r="J515" s="14"/>
      <c r="K515" s="15"/>
      <c r="L515" s="15"/>
      <c r="M515" s="120"/>
      <c r="N515" s="16"/>
      <c r="O515" s="15"/>
      <c r="P515" s="38"/>
      <c r="Q515" s="14"/>
      <c r="R515" s="15"/>
      <c r="S515" s="17"/>
      <c r="T515" s="274"/>
    </row>
    <row r="516" spans="5:20" ht="12.75">
      <c r="E516" s="12"/>
      <c r="F516" s="13"/>
      <c r="G516" s="15"/>
      <c r="H516" s="14"/>
      <c r="I516" s="14"/>
      <c r="J516" s="14"/>
      <c r="K516" s="15"/>
      <c r="L516" s="15"/>
      <c r="M516" s="3"/>
      <c r="N516" s="16"/>
      <c r="O516" s="15"/>
      <c r="P516" s="17"/>
      <c r="Q516" s="17"/>
      <c r="R516" s="15"/>
      <c r="S516" s="17"/>
      <c r="T516" s="274"/>
    </row>
    <row r="517" spans="5:20" ht="12.75"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274"/>
    </row>
    <row r="518" ht="12.75">
      <c r="T518" s="274"/>
    </row>
    <row r="519" ht="12.75">
      <c r="T519" s="274"/>
    </row>
    <row r="520" ht="12.75">
      <c r="T520" s="274"/>
    </row>
    <row r="521" ht="12.75">
      <c r="T521" s="274"/>
    </row>
    <row r="522" ht="12.75">
      <c r="T522" s="274"/>
    </row>
    <row r="523" ht="12.75">
      <c r="T523" s="274"/>
    </row>
    <row r="524" ht="12.75">
      <c r="T524" s="274"/>
    </row>
    <row r="525" ht="12.75">
      <c r="T525" s="274"/>
    </row>
    <row r="526" ht="12.75">
      <c r="T526" s="274"/>
    </row>
    <row r="527" ht="12.75">
      <c r="T527" s="274"/>
    </row>
    <row r="528" ht="12.75">
      <c r="T528" s="274"/>
    </row>
    <row r="529" ht="12.75">
      <c r="T529" s="274"/>
    </row>
    <row r="530" ht="12.75">
      <c r="T530" s="274"/>
    </row>
    <row r="531" ht="12.75">
      <c r="T531" s="274"/>
    </row>
    <row r="532" ht="12.75">
      <c r="T532" s="274"/>
    </row>
    <row r="533" ht="12.75">
      <c r="T533" s="274"/>
    </row>
    <row r="534" ht="12.75">
      <c r="T534" s="274"/>
    </row>
    <row r="535" ht="12.75">
      <c r="T535" s="274"/>
    </row>
    <row r="536" ht="12.75">
      <c r="T536" s="274"/>
    </row>
    <row r="537" ht="12.75">
      <c r="T537" s="274"/>
    </row>
    <row r="538" ht="12.75">
      <c r="T538" s="274"/>
    </row>
    <row r="539" ht="12.75">
      <c r="T539" s="274"/>
    </row>
    <row r="540" ht="12.75">
      <c r="T540" s="274"/>
    </row>
    <row r="541" ht="12.75">
      <c r="T541" s="274"/>
    </row>
    <row r="542" ht="12.75">
      <c r="T542" s="274"/>
    </row>
    <row r="543" ht="12.75">
      <c r="T543" s="274"/>
    </row>
    <row r="544" ht="12.75">
      <c r="T544" s="274"/>
    </row>
    <row r="545" ht="12.75">
      <c r="T545" s="274"/>
    </row>
    <row r="546" ht="12.75">
      <c r="T546" s="274"/>
    </row>
    <row r="547" ht="12.75">
      <c r="T547" s="274"/>
    </row>
    <row r="548" ht="12.75">
      <c r="T548" s="274"/>
    </row>
    <row r="549" ht="12.75">
      <c r="T549" s="274"/>
    </row>
    <row r="550" ht="12.75">
      <c r="T550" s="274"/>
    </row>
    <row r="551" ht="12.75">
      <c r="T551" s="274"/>
    </row>
    <row r="552" ht="12.75">
      <c r="T552" s="274"/>
    </row>
    <row r="553" ht="12.75">
      <c r="T553" s="274"/>
    </row>
    <row r="554" ht="12.75">
      <c r="T554" s="274"/>
    </row>
    <row r="555" ht="12.75">
      <c r="T555" s="274"/>
    </row>
    <row r="556" ht="12.75">
      <c r="T556" s="274"/>
    </row>
    <row r="557" ht="12.75">
      <c r="T557" s="274"/>
    </row>
    <row r="558" ht="12.75">
      <c r="T558" s="274"/>
    </row>
    <row r="559" ht="12.75">
      <c r="T559" s="274"/>
    </row>
    <row r="560" ht="12.75">
      <c r="T560" s="274"/>
    </row>
    <row r="561" ht="12.75">
      <c r="T561" s="274"/>
    </row>
    <row r="562" ht="12.75">
      <c r="T562" s="274"/>
    </row>
    <row r="563" ht="12.75">
      <c r="T563" s="274"/>
    </row>
    <row r="564" ht="12.75">
      <c r="T564" s="274"/>
    </row>
    <row r="565" ht="12.75">
      <c r="T565" s="276"/>
    </row>
    <row r="566" ht="12.75">
      <c r="T566" s="276"/>
    </row>
    <row r="567" ht="12.75">
      <c r="T567" s="276"/>
    </row>
    <row r="568" ht="12.75">
      <c r="T568" s="276"/>
    </row>
    <row r="569" ht="12.75">
      <c r="T569" s="276"/>
    </row>
    <row r="570" ht="12.75">
      <c r="T570" s="276"/>
    </row>
    <row r="571" ht="12.75">
      <c r="T571" s="276"/>
    </row>
    <row r="572" ht="12.75">
      <c r="T572" s="276"/>
    </row>
    <row r="573" ht="12.75">
      <c r="T573" s="276"/>
    </row>
    <row r="574" ht="12.75">
      <c r="T574" s="276"/>
    </row>
    <row r="575" ht="12.75">
      <c r="T575" s="276"/>
    </row>
    <row r="576" ht="12.75">
      <c r="T576" s="276"/>
    </row>
    <row r="577" ht="12.75">
      <c r="T577" s="276"/>
    </row>
    <row r="578" ht="12.75">
      <c r="T578" s="276"/>
    </row>
    <row r="579" ht="12.75">
      <c r="T579" s="276"/>
    </row>
    <row r="580" ht="12.75">
      <c r="T580" s="276"/>
    </row>
    <row r="581" ht="12.75">
      <c r="T581" s="276"/>
    </row>
    <row r="582" ht="12.75">
      <c r="T582" s="276"/>
    </row>
    <row r="583" ht="12.75">
      <c r="T583" s="276"/>
    </row>
    <row r="584" ht="12.75">
      <c r="T584" s="276"/>
    </row>
    <row r="585" ht="12.75">
      <c r="T585" s="276"/>
    </row>
    <row r="586" ht="12.75">
      <c r="T586" s="276"/>
    </row>
    <row r="587" ht="12.75">
      <c r="T587" s="276"/>
    </row>
    <row r="588" ht="12.75">
      <c r="T588" s="276"/>
    </row>
    <row r="589" ht="12.75">
      <c r="T589" s="276"/>
    </row>
    <row r="590" ht="12.75">
      <c r="T590" s="276"/>
    </row>
    <row r="591" ht="12.75">
      <c r="T591" s="276"/>
    </row>
    <row r="592" ht="12.75">
      <c r="T592" s="276"/>
    </row>
    <row r="593" ht="12.75">
      <c r="T593" s="276"/>
    </row>
    <row r="594" ht="12.75">
      <c r="T594" s="276"/>
    </row>
    <row r="595" ht="12.75">
      <c r="T595" s="276"/>
    </row>
    <row r="596" ht="12.75">
      <c r="T596" s="276"/>
    </row>
    <row r="597" ht="12.75">
      <c r="T597" s="276"/>
    </row>
    <row r="598" ht="12.75">
      <c r="T598" s="276"/>
    </row>
    <row r="599" ht="12.75">
      <c r="T599" s="276"/>
    </row>
    <row r="600" ht="12.75">
      <c r="T600" s="276"/>
    </row>
    <row r="601" ht="12.75">
      <c r="T601" s="276"/>
    </row>
    <row r="602" ht="12.75">
      <c r="T602" s="276"/>
    </row>
    <row r="603" ht="12.75">
      <c r="T603" s="276"/>
    </row>
    <row r="604" ht="12.75">
      <c r="T604" s="276"/>
    </row>
    <row r="605" ht="12.75">
      <c r="T605" s="276"/>
    </row>
    <row r="606" ht="12.75">
      <c r="T606" s="276"/>
    </row>
    <row r="607" ht="12.75">
      <c r="T607" s="276"/>
    </row>
    <row r="608" ht="12.75">
      <c r="T608" s="276"/>
    </row>
    <row r="609" ht="12.75">
      <c r="T609" s="276"/>
    </row>
    <row r="610" ht="12.75">
      <c r="T610" s="276"/>
    </row>
    <row r="611" ht="12.75">
      <c r="T611" s="276"/>
    </row>
    <row r="612" ht="12.75">
      <c r="T612" s="276"/>
    </row>
    <row r="613" ht="12.75">
      <c r="T613" s="276"/>
    </row>
    <row r="614" ht="12.75">
      <c r="T614" s="276"/>
    </row>
    <row r="615" ht="12.75">
      <c r="T615" s="276"/>
    </row>
    <row r="616" ht="12.75">
      <c r="T616" s="276"/>
    </row>
    <row r="617" ht="12.75">
      <c r="T617" s="276"/>
    </row>
    <row r="618" ht="12.75">
      <c r="T618" s="276"/>
    </row>
    <row r="619" ht="12.75">
      <c r="T619" s="276"/>
    </row>
    <row r="620" ht="12.75">
      <c r="T620" s="276"/>
    </row>
    <row r="621" ht="12.75">
      <c r="T621" s="276"/>
    </row>
    <row r="622" ht="12.75">
      <c r="T622" s="276"/>
    </row>
    <row r="623" ht="12.75">
      <c r="T623" s="276"/>
    </row>
    <row r="624" ht="12.75">
      <c r="T624" s="276"/>
    </row>
    <row r="625" ht="12.75">
      <c r="T625" s="276"/>
    </row>
    <row r="626" ht="12.75">
      <c r="T626" s="276"/>
    </row>
    <row r="627" ht="12.75">
      <c r="T627" s="276"/>
    </row>
    <row r="628" ht="12.75">
      <c r="T628" s="276"/>
    </row>
    <row r="629" ht="12.75">
      <c r="T629" s="276"/>
    </row>
    <row r="630" ht="12.75">
      <c r="T630" s="276"/>
    </row>
    <row r="631" ht="12.75">
      <c r="T631" s="276"/>
    </row>
    <row r="632" ht="12.75">
      <c r="T632" s="276"/>
    </row>
    <row r="633" ht="12.75">
      <c r="T633" s="276"/>
    </row>
    <row r="634" ht="12.75">
      <c r="T634" s="276"/>
    </row>
    <row r="635" ht="12.75">
      <c r="T635" s="276"/>
    </row>
    <row r="636" ht="12.75">
      <c r="T636" s="276"/>
    </row>
    <row r="637" ht="12.75">
      <c r="T637" s="276"/>
    </row>
    <row r="638" ht="12.75">
      <c r="T638" s="276"/>
    </row>
    <row r="639" ht="12.75">
      <c r="T639" s="276"/>
    </row>
    <row r="640" ht="12.75">
      <c r="T640" s="276"/>
    </row>
    <row r="641" ht="12.75">
      <c r="T641" s="276"/>
    </row>
    <row r="642" ht="12.75">
      <c r="T642" s="276"/>
    </row>
    <row r="643" ht="12.75">
      <c r="T643" s="276"/>
    </row>
    <row r="644" ht="12.75">
      <c r="T644" s="276"/>
    </row>
    <row r="645" ht="12.75">
      <c r="T645" s="276"/>
    </row>
    <row r="646" ht="12.75">
      <c r="T646" s="276"/>
    </row>
    <row r="647" ht="12.75">
      <c r="T647" s="276"/>
    </row>
    <row r="648" ht="12.75">
      <c r="T648" s="276"/>
    </row>
    <row r="649" ht="12.75">
      <c r="T649" s="276"/>
    </row>
    <row r="650" ht="12.75">
      <c r="T650" s="276"/>
    </row>
    <row r="651" ht="12.75">
      <c r="T651" s="276"/>
    </row>
    <row r="652" ht="12.75">
      <c r="T652" s="276"/>
    </row>
    <row r="653" ht="12.75">
      <c r="T653" s="276"/>
    </row>
    <row r="654" ht="12.75">
      <c r="T654" s="276"/>
    </row>
    <row r="655" ht="12.75">
      <c r="T655" s="276"/>
    </row>
    <row r="656" ht="12.75">
      <c r="T656" s="276"/>
    </row>
    <row r="657" ht="12.75">
      <c r="T657" s="276"/>
    </row>
    <row r="658" ht="12.75">
      <c r="T658" s="276"/>
    </row>
    <row r="659" ht="12.75">
      <c r="T659" s="276"/>
    </row>
    <row r="660" ht="12.75">
      <c r="T660" s="276"/>
    </row>
    <row r="661" ht="12.75">
      <c r="T661" s="276"/>
    </row>
    <row r="662" ht="12.75">
      <c r="T662" s="276"/>
    </row>
    <row r="663" ht="12.75">
      <c r="T663" s="276"/>
    </row>
    <row r="664" ht="12.75">
      <c r="T664" s="276"/>
    </row>
    <row r="665" ht="12.75">
      <c r="T665" s="276"/>
    </row>
    <row r="666" ht="12.75">
      <c r="T666" s="276"/>
    </row>
    <row r="667" ht="12.75">
      <c r="T667" s="276"/>
    </row>
    <row r="668" ht="12.75">
      <c r="T668" s="276"/>
    </row>
    <row r="669" ht="12.75">
      <c r="T669" s="276"/>
    </row>
    <row r="670" ht="12.75">
      <c r="T670" s="276"/>
    </row>
    <row r="671" ht="12.75">
      <c r="T671" s="276"/>
    </row>
    <row r="672" ht="12.75">
      <c r="T672" s="276"/>
    </row>
    <row r="673" ht="12.75">
      <c r="T673" s="276"/>
    </row>
    <row r="674" ht="12.75">
      <c r="T674" s="276"/>
    </row>
    <row r="675" ht="12.75">
      <c r="T675" s="276"/>
    </row>
    <row r="676" ht="12.75">
      <c r="T676" s="276"/>
    </row>
    <row r="677" ht="12.75">
      <c r="T677" s="276"/>
    </row>
    <row r="678" ht="12.75">
      <c r="T678" s="276"/>
    </row>
    <row r="679" ht="12.75">
      <c r="T679" s="276"/>
    </row>
    <row r="680" ht="12.75">
      <c r="T680" s="276"/>
    </row>
    <row r="681" ht="12.75">
      <c r="T681" s="276"/>
    </row>
    <row r="682" ht="12.75">
      <c r="T682" s="276"/>
    </row>
    <row r="683" ht="12.75">
      <c r="T683" s="276"/>
    </row>
    <row r="684" ht="12.75">
      <c r="T684" s="276"/>
    </row>
    <row r="685" ht="12.75">
      <c r="T685" s="276"/>
    </row>
    <row r="686" ht="12.75">
      <c r="T686" s="276"/>
    </row>
    <row r="687" ht="12.75">
      <c r="T687" s="276"/>
    </row>
    <row r="688" ht="12.75">
      <c r="T688" s="276"/>
    </row>
    <row r="689" ht="12.75">
      <c r="T689" s="276"/>
    </row>
    <row r="690" ht="12.75">
      <c r="T690" s="276"/>
    </row>
    <row r="691" ht="12.75">
      <c r="T691" s="276"/>
    </row>
    <row r="692" ht="12.75">
      <c r="T692" s="276"/>
    </row>
    <row r="693" ht="12.75">
      <c r="T693" s="276"/>
    </row>
    <row r="694" ht="12.75">
      <c r="T694" s="276"/>
    </row>
    <row r="695" ht="12.75">
      <c r="T695" s="276"/>
    </row>
    <row r="696" ht="12.75">
      <c r="T696" s="276"/>
    </row>
    <row r="697" ht="12.75">
      <c r="T697" s="276"/>
    </row>
    <row r="698" ht="12.75">
      <c r="T698" s="276"/>
    </row>
    <row r="699" ht="12.75">
      <c r="T699" s="276"/>
    </row>
    <row r="700" ht="12.75">
      <c r="T700" s="276"/>
    </row>
    <row r="701" ht="12.75">
      <c r="T701" s="276"/>
    </row>
    <row r="702" ht="12.75">
      <c r="T702" s="276"/>
    </row>
    <row r="703" ht="12.75">
      <c r="T703" s="276"/>
    </row>
    <row r="704" ht="12.75">
      <c r="T704" s="276"/>
    </row>
    <row r="705" ht="12.75">
      <c r="T705" s="276"/>
    </row>
    <row r="706" ht="12.75">
      <c r="T706" s="276"/>
    </row>
    <row r="707" ht="12.75">
      <c r="T707" s="276"/>
    </row>
    <row r="708" ht="12.75">
      <c r="T708" s="276"/>
    </row>
    <row r="709" ht="12.75">
      <c r="T709" s="276"/>
    </row>
    <row r="710" ht="12.75">
      <c r="T710" s="276"/>
    </row>
    <row r="711" ht="12.75">
      <c r="T711" s="276"/>
    </row>
    <row r="712" ht="12.75">
      <c r="T712" s="276"/>
    </row>
    <row r="713" ht="12.75">
      <c r="T713" s="276"/>
    </row>
    <row r="714" ht="12.75">
      <c r="T714" s="276"/>
    </row>
    <row r="715" ht="12.75">
      <c r="T715" s="276"/>
    </row>
    <row r="716" ht="12.75">
      <c r="T716" s="276"/>
    </row>
    <row r="717" ht="12.75">
      <c r="T717" s="276"/>
    </row>
    <row r="718" ht="12.75">
      <c r="T718" s="276"/>
    </row>
    <row r="719" ht="12.75">
      <c r="T719" s="276"/>
    </row>
    <row r="720" ht="12.75">
      <c r="T720" s="276"/>
    </row>
    <row r="721" ht="12.75">
      <c r="T721" s="276"/>
    </row>
    <row r="722" ht="12.75">
      <c r="T722" s="276"/>
    </row>
    <row r="723" ht="12.75">
      <c r="T723" s="276"/>
    </row>
    <row r="724" ht="12.75">
      <c r="T724" s="276"/>
    </row>
    <row r="725" ht="12.75">
      <c r="T725" s="276"/>
    </row>
    <row r="726" ht="12.75">
      <c r="T726" s="276"/>
    </row>
    <row r="727" ht="12.75">
      <c r="T727" s="276"/>
    </row>
    <row r="728" ht="12.75">
      <c r="T728" s="276"/>
    </row>
    <row r="729" ht="12.75">
      <c r="T729" s="276"/>
    </row>
    <row r="730" ht="12.75">
      <c r="T730" s="276"/>
    </row>
    <row r="731" ht="12.75">
      <c r="T731" s="276"/>
    </row>
    <row r="732" ht="12.75">
      <c r="T732" s="276"/>
    </row>
    <row r="733" ht="12.75">
      <c r="T733" s="276"/>
    </row>
    <row r="734" ht="12.75">
      <c r="T734" s="276"/>
    </row>
    <row r="735" ht="12.75">
      <c r="T735" s="276"/>
    </row>
    <row r="736" ht="12.75">
      <c r="T736" s="276"/>
    </row>
    <row r="737" ht="12.75">
      <c r="T737" s="276"/>
    </row>
    <row r="738" ht="12.75">
      <c r="T738" s="276"/>
    </row>
    <row r="739" ht="12.75">
      <c r="T739" s="276"/>
    </row>
    <row r="740" ht="12.75">
      <c r="T740" s="276"/>
    </row>
    <row r="741" ht="12.75">
      <c r="T741" s="276"/>
    </row>
    <row r="742" ht="12.75">
      <c r="T742" s="276"/>
    </row>
    <row r="743" ht="12.75">
      <c r="T743" s="276"/>
    </row>
    <row r="744" ht="12.75">
      <c r="T744" s="276"/>
    </row>
    <row r="745" ht="12.75">
      <c r="T745" s="276"/>
    </row>
    <row r="746" ht="12.75">
      <c r="T746" s="276"/>
    </row>
    <row r="747" ht="12.75">
      <c r="T747" s="276"/>
    </row>
    <row r="748" ht="12.75">
      <c r="T748" s="276"/>
    </row>
    <row r="749" ht="12.75">
      <c r="T749" s="276"/>
    </row>
    <row r="750" ht="12.75">
      <c r="T750" s="276"/>
    </row>
    <row r="751" ht="12.75">
      <c r="T751" s="276"/>
    </row>
    <row r="752" ht="12.75">
      <c r="T752" s="276"/>
    </row>
    <row r="753" ht="12.75">
      <c r="T753" s="276"/>
    </row>
    <row r="754" ht="12.75">
      <c r="T754" s="276"/>
    </row>
    <row r="755" ht="12.75">
      <c r="T755" s="276"/>
    </row>
    <row r="756" ht="12.75">
      <c r="T756" s="276"/>
    </row>
    <row r="757" ht="12.75">
      <c r="T757" s="276"/>
    </row>
    <row r="758" ht="12.75">
      <c r="T758" s="276"/>
    </row>
    <row r="759" ht="12.75">
      <c r="T759" s="276"/>
    </row>
    <row r="760" ht="12.75">
      <c r="T760" s="276"/>
    </row>
    <row r="761" ht="12.75">
      <c r="T761" s="276"/>
    </row>
    <row r="762" ht="12.75">
      <c r="T762" s="276"/>
    </row>
    <row r="763" ht="12.75">
      <c r="T763" s="276"/>
    </row>
    <row r="764" ht="12.75">
      <c r="T764" s="276"/>
    </row>
    <row r="765" ht="12.75">
      <c r="T765" s="276"/>
    </row>
    <row r="766" ht="12.75">
      <c r="T766" s="276"/>
    </row>
    <row r="767" ht="12.75">
      <c r="T767" s="276"/>
    </row>
    <row r="768" ht="12.75">
      <c r="T768" s="276"/>
    </row>
    <row r="769" ht="12.75">
      <c r="T769" s="276"/>
    </row>
    <row r="770" ht="12.75">
      <c r="T770" s="276"/>
    </row>
    <row r="771" ht="12.75">
      <c r="T771" s="276"/>
    </row>
    <row r="772" ht="12.75">
      <c r="T772" s="276"/>
    </row>
    <row r="773" ht="12.75">
      <c r="T773" s="276"/>
    </row>
    <row r="774" ht="12.75">
      <c r="T774" s="276"/>
    </row>
    <row r="775" ht="12.75">
      <c r="T775" s="276"/>
    </row>
    <row r="776" ht="12.75">
      <c r="T776" s="276"/>
    </row>
    <row r="777" ht="12.75">
      <c r="T777" s="276"/>
    </row>
    <row r="778" ht="12.75">
      <c r="T778" s="276"/>
    </row>
    <row r="779" ht="12.75">
      <c r="T779" s="276"/>
    </row>
    <row r="780" ht="12.75">
      <c r="T780" s="276"/>
    </row>
    <row r="781" ht="12.75">
      <c r="T781" s="276"/>
    </row>
    <row r="782" ht="12.75">
      <c r="T782" s="276"/>
    </row>
    <row r="783" ht="12.75">
      <c r="T783" s="276"/>
    </row>
    <row r="784" ht="12.75">
      <c r="T784" s="276"/>
    </row>
    <row r="785" ht="12.75">
      <c r="T785" s="276"/>
    </row>
    <row r="786" ht="12.75">
      <c r="T786" s="276"/>
    </row>
    <row r="787" ht="12.75">
      <c r="T787" s="276"/>
    </row>
    <row r="788" ht="12.75">
      <c r="T788" s="276"/>
    </row>
    <row r="789" ht="12.75">
      <c r="T789" s="276"/>
    </row>
    <row r="790" ht="12.75">
      <c r="T790" s="276"/>
    </row>
    <row r="791" ht="12.75">
      <c r="T791" s="276"/>
    </row>
    <row r="792" ht="12.75">
      <c r="T792" s="276"/>
    </row>
    <row r="793" ht="12.75">
      <c r="T793" s="276"/>
    </row>
    <row r="794" ht="12.75">
      <c r="T794" s="276"/>
    </row>
    <row r="795" ht="12.75">
      <c r="T795" s="276"/>
    </row>
    <row r="796" ht="12.75">
      <c r="T796" s="276"/>
    </row>
    <row r="797" ht="12.75">
      <c r="T797" s="276"/>
    </row>
    <row r="798" ht="12.75">
      <c r="T798" s="276"/>
    </row>
    <row r="799" ht="12.75">
      <c r="T799" s="276"/>
    </row>
    <row r="800" ht="12.75">
      <c r="T800" s="276"/>
    </row>
    <row r="801" ht="12.75">
      <c r="T801" s="276"/>
    </row>
    <row r="802" ht="12.75">
      <c r="T802" s="276"/>
    </row>
    <row r="803" ht="12.75">
      <c r="T803" s="276"/>
    </row>
    <row r="804" ht="12.75">
      <c r="T804" s="276"/>
    </row>
    <row r="805" ht="12.75">
      <c r="T805" s="276"/>
    </row>
    <row r="806" ht="12.75">
      <c r="T806" s="276"/>
    </row>
    <row r="807" ht="12.75">
      <c r="T807" s="276"/>
    </row>
    <row r="808" ht="12.75">
      <c r="T808" s="276"/>
    </row>
    <row r="809" ht="12.75">
      <c r="T809" s="276"/>
    </row>
    <row r="810" ht="12.75">
      <c r="T810" s="276"/>
    </row>
    <row r="811" ht="12.75">
      <c r="T811" s="276"/>
    </row>
    <row r="812" ht="12.75">
      <c r="T812" s="276"/>
    </row>
    <row r="813" ht="12.75">
      <c r="T813" s="276"/>
    </row>
    <row r="814" ht="12.75">
      <c r="T814" s="276"/>
    </row>
    <row r="815" ht="12.75">
      <c r="T815" s="276"/>
    </row>
    <row r="816" ht="12.75">
      <c r="T816" s="276"/>
    </row>
    <row r="817" ht="12.75">
      <c r="T817" s="276"/>
    </row>
    <row r="818" ht="12.75">
      <c r="T818" s="276"/>
    </row>
    <row r="819" ht="12.75">
      <c r="T819" s="276"/>
    </row>
    <row r="820" ht="12.75">
      <c r="T820" s="276"/>
    </row>
    <row r="821" ht="12.75">
      <c r="T821" s="276"/>
    </row>
    <row r="822" ht="12.75">
      <c r="T822" s="276"/>
    </row>
    <row r="823" ht="12.75">
      <c r="T823" s="276"/>
    </row>
    <row r="824" ht="12.75">
      <c r="T824" s="276"/>
    </row>
    <row r="825" ht="12.75">
      <c r="T825" s="276"/>
    </row>
    <row r="826" ht="12.75">
      <c r="T826" s="276"/>
    </row>
    <row r="827" ht="12.75">
      <c r="T827" s="276"/>
    </row>
    <row r="828" ht="12.75">
      <c r="T828" s="276"/>
    </row>
    <row r="829" ht="12.75">
      <c r="T829" s="276"/>
    </row>
    <row r="830" ht="12.75">
      <c r="T830" s="276"/>
    </row>
    <row r="831" ht="12.75">
      <c r="T831" s="276"/>
    </row>
    <row r="832" ht="12.75">
      <c r="T832" s="276"/>
    </row>
    <row r="833" ht="12.75">
      <c r="T833" s="276"/>
    </row>
    <row r="834" ht="12.75">
      <c r="T834" s="276"/>
    </row>
    <row r="835" ht="12.75">
      <c r="T835" s="276"/>
    </row>
    <row r="836" ht="12.75">
      <c r="T836" s="276"/>
    </row>
    <row r="837" ht="12.75">
      <c r="T837" s="276"/>
    </row>
    <row r="838" ht="12.75">
      <c r="T838" s="276"/>
    </row>
    <row r="839" ht="12.75">
      <c r="T839" s="276"/>
    </row>
    <row r="840" ht="12.75">
      <c r="T840" s="276"/>
    </row>
    <row r="841" ht="12.75">
      <c r="T841" s="276"/>
    </row>
    <row r="842" ht="12.75">
      <c r="T842" s="276"/>
    </row>
    <row r="843" ht="12.75">
      <c r="T843" s="276"/>
    </row>
    <row r="844" ht="12.75">
      <c r="T844" s="276"/>
    </row>
    <row r="845" ht="12.75">
      <c r="T845" s="276"/>
    </row>
    <row r="846" ht="12.75">
      <c r="T846" s="276"/>
    </row>
    <row r="847" ht="12.75">
      <c r="T847" s="276"/>
    </row>
    <row r="848" ht="12.75">
      <c r="T848" s="276"/>
    </row>
    <row r="849" ht="12.75">
      <c r="T849" s="276"/>
    </row>
    <row r="850" ht="12.75">
      <c r="T850" s="276"/>
    </row>
    <row r="851" ht="12.75">
      <c r="T851" s="276"/>
    </row>
    <row r="852" ht="12.75">
      <c r="T852" s="276"/>
    </row>
    <row r="853" ht="12.75">
      <c r="T853" s="276"/>
    </row>
    <row r="854" ht="12.75">
      <c r="T854" s="276"/>
    </row>
    <row r="855" ht="12.75">
      <c r="T855" s="276"/>
    </row>
    <row r="856" ht="12.75">
      <c r="T856" s="276"/>
    </row>
    <row r="857" ht="12.75">
      <c r="T857" s="276"/>
    </row>
    <row r="858" ht="12.75">
      <c r="T858" s="276"/>
    </row>
    <row r="859" ht="12.75">
      <c r="T859" s="276"/>
    </row>
    <row r="860" ht="12.75">
      <c r="T860" s="276"/>
    </row>
    <row r="861" ht="12.75">
      <c r="T861" s="276"/>
    </row>
    <row r="862" ht="12.75">
      <c r="T862" s="276"/>
    </row>
    <row r="863" ht="12.75">
      <c r="T863" s="276"/>
    </row>
    <row r="864" ht="12.75">
      <c r="T864" s="276"/>
    </row>
    <row r="865" ht="12.75">
      <c r="T865" s="276"/>
    </row>
    <row r="866" ht="12.75">
      <c r="T866" s="276"/>
    </row>
    <row r="867" ht="12.75">
      <c r="T867" s="276"/>
    </row>
    <row r="868" ht="12.75">
      <c r="T868" s="276"/>
    </row>
    <row r="869" ht="12.75">
      <c r="T869" s="276"/>
    </row>
    <row r="870" ht="12.75">
      <c r="T870" s="276"/>
    </row>
    <row r="871" ht="12.75">
      <c r="T871" s="276"/>
    </row>
    <row r="872" ht="12.75">
      <c r="T872" s="276"/>
    </row>
    <row r="873" ht="12.75">
      <c r="T873" s="276"/>
    </row>
    <row r="874" ht="12.75">
      <c r="T874" s="276"/>
    </row>
    <row r="875" ht="12.75">
      <c r="T875" s="276"/>
    </row>
    <row r="876" ht="12.75">
      <c r="T876" s="276"/>
    </row>
    <row r="877" ht="12.75">
      <c r="T877" s="276"/>
    </row>
    <row r="878" ht="12.75">
      <c r="T878" s="276"/>
    </row>
    <row r="879" ht="12.75">
      <c r="T879" s="276"/>
    </row>
    <row r="880" ht="12.75">
      <c r="T880" s="276"/>
    </row>
    <row r="881" ht="12.75">
      <c r="T881" s="276"/>
    </row>
    <row r="882" ht="12.75">
      <c r="T882" s="276"/>
    </row>
    <row r="883" ht="12.75">
      <c r="T883" s="276"/>
    </row>
    <row r="884" ht="12.75">
      <c r="T884" s="276"/>
    </row>
    <row r="885" ht="12.75">
      <c r="T885" s="276"/>
    </row>
    <row r="886" ht="12.75">
      <c r="T886" s="276"/>
    </row>
    <row r="887" ht="12.75">
      <c r="T887" s="276"/>
    </row>
    <row r="888" ht="12.75">
      <c r="T888" s="276"/>
    </row>
    <row r="889" ht="12.75">
      <c r="T889" s="276"/>
    </row>
  </sheetData>
  <sheetProtection/>
  <mergeCells count="124">
    <mergeCell ref="S486:S487"/>
    <mergeCell ref="C501:F501"/>
    <mergeCell ref="J501:P501"/>
    <mergeCell ref="K508:P508"/>
    <mergeCell ref="C509:F509"/>
    <mergeCell ref="K509:P509"/>
    <mergeCell ref="D486:D487"/>
    <mergeCell ref="E486:E487"/>
    <mergeCell ref="F486:F487"/>
    <mergeCell ref="G486:L486"/>
    <mergeCell ref="O486:Q486"/>
    <mergeCell ref="R486:R487"/>
    <mergeCell ref="D462:G462"/>
    <mergeCell ref="L462:R462"/>
    <mergeCell ref="F473:Q475"/>
    <mergeCell ref="G478:P478"/>
    <mergeCell ref="G479:Q479"/>
    <mergeCell ref="F477:Q477"/>
    <mergeCell ref="O437:Q437"/>
    <mergeCell ref="R437:R438"/>
    <mergeCell ref="S437:S438"/>
    <mergeCell ref="D455:G455"/>
    <mergeCell ref="L455:R455"/>
    <mergeCell ref="L461:R461"/>
    <mergeCell ref="K409:Q409"/>
    <mergeCell ref="K410:Q410"/>
    <mergeCell ref="E425:R426"/>
    <mergeCell ref="F427:Q427"/>
    <mergeCell ref="F428:P428"/>
    <mergeCell ref="B437:B438"/>
    <mergeCell ref="D437:D438"/>
    <mergeCell ref="E437:E438"/>
    <mergeCell ref="F437:F438"/>
    <mergeCell ref="G437:L437"/>
    <mergeCell ref="F380:O380"/>
    <mergeCell ref="G385:L385"/>
    <mergeCell ref="O385:Q385"/>
    <mergeCell ref="R385:R386"/>
    <mergeCell ref="S385:S386"/>
    <mergeCell ref="K402:Q402"/>
    <mergeCell ref="R343:R344"/>
    <mergeCell ref="S343:S344"/>
    <mergeCell ref="L358:Q358"/>
    <mergeCell ref="K364:R364"/>
    <mergeCell ref="E377:R378"/>
    <mergeCell ref="F379:Q379"/>
    <mergeCell ref="H312:O312"/>
    <mergeCell ref="H319:O319"/>
    <mergeCell ref="E334:R335"/>
    <mergeCell ref="F336:Q336"/>
    <mergeCell ref="F337:O337"/>
    <mergeCell ref="D343:D344"/>
    <mergeCell ref="E343:E344"/>
    <mergeCell ref="F343:F344"/>
    <mergeCell ref="G343:L343"/>
    <mergeCell ref="O343:Q343"/>
    <mergeCell ref="F286:Q286"/>
    <mergeCell ref="F287:O287"/>
    <mergeCell ref="G294:L294"/>
    <mergeCell ref="O294:Q294"/>
    <mergeCell ref="R294:R295"/>
    <mergeCell ref="S294:S295"/>
    <mergeCell ref="G243:L243"/>
    <mergeCell ref="O243:Q243"/>
    <mergeCell ref="K261:Q261"/>
    <mergeCell ref="K266:Q266"/>
    <mergeCell ref="K267:Q267"/>
    <mergeCell ref="E284:R285"/>
    <mergeCell ref="S196:S197"/>
    <mergeCell ref="H212:O212"/>
    <mergeCell ref="H218:O218"/>
    <mergeCell ref="E230:R231"/>
    <mergeCell ref="F232:Q232"/>
    <mergeCell ref="F233:O233"/>
    <mergeCell ref="P233:P234"/>
    <mergeCell ref="E192:R193"/>
    <mergeCell ref="F194:Q194"/>
    <mergeCell ref="F195:O195"/>
    <mergeCell ref="G196:L196"/>
    <mergeCell ref="O196:Q196"/>
    <mergeCell ref="R196:R197"/>
    <mergeCell ref="G163:L163"/>
    <mergeCell ref="O163:Q163"/>
    <mergeCell ref="R163:R164"/>
    <mergeCell ref="S163:S164"/>
    <mergeCell ref="L179:P179"/>
    <mergeCell ref="K185:Q185"/>
    <mergeCell ref="S119:S120"/>
    <mergeCell ref="H134:O134"/>
    <mergeCell ref="H138:O138"/>
    <mergeCell ref="E157:R158"/>
    <mergeCell ref="F159:Q159"/>
    <mergeCell ref="F160:O160"/>
    <mergeCell ref="D119:D120"/>
    <mergeCell ref="E119:E120"/>
    <mergeCell ref="F119:F120"/>
    <mergeCell ref="G119:L119"/>
    <mergeCell ref="O119:Q119"/>
    <mergeCell ref="P109:P110"/>
    <mergeCell ref="A81:D81"/>
    <mergeCell ref="K81:Q81"/>
    <mergeCell ref="K82:Q82"/>
    <mergeCell ref="E106:R107"/>
    <mergeCell ref="F108:R108"/>
    <mergeCell ref="F109:O109"/>
    <mergeCell ref="S12:S13"/>
    <mergeCell ref="H30:O30"/>
    <mergeCell ref="E48:R48"/>
    <mergeCell ref="F51:O51"/>
    <mergeCell ref="G59:L59"/>
    <mergeCell ref="O59:Q59"/>
    <mergeCell ref="R59:R60"/>
    <mergeCell ref="S59:S60"/>
    <mergeCell ref="E50:Q50"/>
    <mergeCell ref="P337:P338"/>
    <mergeCell ref="P380:P381"/>
    <mergeCell ref="E5:R6"/>
    <mergeCell ref="E7:R7"/>
    <mergeCell ref="F8:P8"/>
    <mergeCell ref="G12:L12"/>
    <mergeCell ref="O12:Q12"/>
    <mergeCell ref="R12:R13"/>
    <mergeCell ref="K75:Q75"/>
    <mergeCell ref="R119:R120"/>
  </mergeCells>
  <printOptions/>
  <pageMargins left="0.3937007874015748" right="0.3937007874015748" top="0.7874015748031497" bottom="0.7874015748031497" header="0" footer="0"/>
  <pageSetup horizontalDpi="120" verticalDpi="12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3:W435"/>
  <sheetViews>
    <sheetView view="pageBreakPreview" zoomScale="77" zoomScaleNormal="75" zoomScaleSheetLayoutView="77" zoomScalePageLayoutView="0"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2" max="2" width="4.421875" style="0" customWidth="1"/>
    <col min="3" max="3" width="40.140625" style="0" customWidth="1"/>
    <col min="4" max="4" width="23.421875" style="0" customWidth="1"/>
    <col min="5" max="5" width="6.00390625" style="0" customWidth="1"/>
    <col min="6" max="6" width="8.8515625" style="0" customWidth="1"/>
    <col min="7" max="7" width="14.00390625" style="0" bestFit="1" customWidth="1"/>
    <col min="9" max="10" width="11.421875" style="0" hidden="1" customWidth="1"/>
    <col min="11" max="11" width="13.00390625" style="0" bestFit="1" customWidth="1"/>
    <col min="12" max="12" width="13.421875" style="0" bestFit="1" customWidth="1"/>
    <col min="13" max="14" width="11.421875" style="0" hidden="1" customWidth="1"/>
    <col min="15" max="15" width="11.8515625" style="0" bestFit="1" customWidth="1"/>
    <col min="18" max="18" width="13.421875" style="0" bestFit="1" customWidth="1"/>
    <col min="19" max="19" width="40.7109375" style="0" customWidth="1"/>
    <col min="20" max="20" width="15.7109375" style="0" customWidth="1"/>
  </cols>
  <sheetData>
    <row r="3" spans="2:18" ht="12.75">
      <c r="B3" s="1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2:18" ht="20.25">
      <c r="B4" s="1"/>
      <c r="D4" s="9"/>
      <c r="E4" s="574" t="s">
        <v>281</v>
      </c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</row>
    <row r="5" spans="2:18" ht="24.75" customHeight="1">
      <c r="B5" s="1"/>
      <c r="D5" s="9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</row>
    <row r="6" spans="2:20" ht="21" customHeight="1">
      <c r="B6" s="1"/>
      <c r="D6" s="7"/>
      <c r="E6" s="553" t="s">
        <v>517</v>
      </c>
      <c r="F6" s="553"/>
      <c r="G6" s="553"/>
      <c r="H6" s="553"/>
      <c r="I6" s="553"/>
      <c r="J6" s="553"/>
      <c r="K6" s="553"/>
      <c r="L6" s="553"/>
      <c r="M6" s="553"/>
      <c r="N6" s="553"/>
      <c r="O6" s="553"/>
      <c r="P6" s="553"/>
      <c r="Q6" s="553"/>
      <c r="R6" s="553"/>
      <c r="S6" s="178"/>
      <c r="T6" s="178"/>
    </row>
    <row r="7" spans="2:20" ht="24.75" customHeight="1">
      <c r="B7" s="1"/>
      <c r="C7" s="10" t="s">
        <v>280</v>
      </c>
      <c r="D7" s="10"/>
      <c r="E7" s="1"/>
      <c r="F7" s="553" t="s">
        <v>64</v>
      </c>
      <c r="G7" s="553"/>
      <c r="H7" s="553"/>
      <c r="I7" s="553"/>
      <c r="J7" s="553"/>
      <c r="K7" s="553"/>
      <c r="L7" s="553"/>
      <c r="M7" s="553"/>
      <c r="N7" s="553"/>
      <c r="O7" s="553"/>
      <c r="P7" s="553"/>
      <c r="Q7" s="1"/>
      <c r="R7" s="209" t="s">
        <v>65</v>
      </c>
      <c r="S7" s="86">
        <v>113.51</v>
      </c>
      <c r="T7" s="86"/>
    </row>
    <row r="8" spans="2:20" ht="15.75">
      <c r="B8" s="334"/>
      <c r="C8" s="335" t="s">
        <v>22</v>
      </c>
      <c r="D8" s="336" t="s">
        <v>8</v>
      </c>
      <c r="E8" s="337" t="s">
        <v>23</v>
      </c>
      <c r="F8" s="424" t="s">
        <v>0</v>
      </c>
      <c r="G8" s="586" t="s">
        <v>1</v>
      </c>
      <c r="H8" s="587"/>
      <c r="I8" s="587"/>
      <c r="J8" s="587"/>
      <c r="K8" s="587"/>
      <c r="L8" s="588"/>
      <c r="M8" s="327"/>
      <c r="N8" s="328"/>
      <c r="O8" s="586" t="s">
        <v>12</v>
      </c>
      <c r="P8" s="587"/>
      <c r="Q8" s="587"/>
      <c r="R8" s="354" t="s">
        <v>2</v>
      </c>
      <c r="S8" s="354" t="s">
        <v>3</v>
      </c>
      <c r="T8" s="106"/>
    </row>
    <row r="9" spans="2:22" ht="52.5" customHeight="1">
      <c r="B9" s="20">
        <v>58</v>
      </c>
      <c r="C9" s="534" t="s">
        <v>430</v>
      </c>
      <c r="D9" s="195" t="s">
        <v>431</v>
      </c>
      <c r="E9" s="303">
        <v>15</v>
      </c>
      <c r="F9" s="22">
        <v>170</v>
      </c>
      <c r="G9" s="23">
        <f>E9*F9</f>
        <v>2550</v>
      </c>
      <c r="H9" s="24"/>
      <c r="I9" s="24"/>
      <c r="J9" s="24">
        <f>I9*0.25</f>
        <v>0</v>
      </c>
      <c r="K9" s="25">
        <f>IF((VLOOKUP(G9,'[2]TABLAS 15'!$B$22:$D$32,3)-M9)&lt;0,0,VLOOKUP(G9,'[2]TABLAS 15'!$B$22:$D$32,3)-M9)</f>
        <v>0</v>
      </c>
      <c r="L9" s="25">
        <f>SUM(G9+I9+K9+J9+H9)</f>
        <v>2550</v>
      </c>
      <c r="M9" s="26">
        <f>((G9-VLOOKUP(G9,'[2]TABLAS 15'!$A$6:$D$13,1))*VLOOKUP(G9,'[2]TABLAS 15'!$A$6:$D$13,4)+VLOOKUP(G9,'[2]TABLAS 15'!$A$6:$D$13,3))</f>
        <v>172.012064</v>
      </c>
      <c r="N9" s="27"/>
      <c r="O9" s="25">
        <f>IF((VLOOKUP(G9,'[2]TABLAS 15'!$B$22:$D$32,3)-M9)&lt;0,-(VLOOKUP(G9,'[2]TABLAS 15'!$B$22:$D$32,3)-M9),0)</f>
        <v>9.572064000000012</v>
      </c>
      <c r="P9" s="28"/>
      <c r="Q9" s="24"/>
      <c r="R9" s="546">
        <f>L9-O9-P9-Q9</f>
        <v>2540.427936</v>
      </c>
      <c r="S9" s="29"/>
      <c r="T9" s="448"/>
      <c r="U9" s="267"/>
      <c r="V9" s="273"/>
    </row>
    <row r="10" spans="2:22" ht="52.5" customHeight="1">
      <c r="B10" s="20">
        <v>59</v>
      </c>
      <c r="C10" s="534" t="s">
        <v>461</v>
      </c>
      <c r="D10" s="195" t="s">
        <v>460</v>
      </c>
      <c r="E10" s="303">
        <v>15</v>
      </c>
      <c r="F10" s="22">
        <v>166.2</v>
      </c>
      <c r="G10" s="23">
        <f>E10*F10</f>
        <v>2493</v>
      </c>
      <c r="H10" s="24"/>
      <c r="I10" s="24"/>
      <c r="J10" s="24">
        <f>I10*0.25</f>
        <v>0</v>
      </c>
      <c r="K10" s="25">
        <f>IF((VLOOKUP(G10,'[2]TABLAS 15'!$B$22:$D$32,3)-M10)&lt;0,0,VLOOKUP(G10,'[2]TABLAS 15'!$B$22:$D$32,3)-M10)</f>
        <v>0</v>
      </c>
      <c r="L10" s="25">
        <f>SUM(G10+I10+K10+J10+H10)</f>
        <v>2493</v>
      </c>
      <c r="M10" s="26">
        <f>((G10-VLOOKUP(G10,'[2]TABLAS 15'!$A$6:$D$13,1))*VLOOKUP(G10,'[2]TABLAS 15'!$A$6:$D$13,4)+VLOOKUP(G10,'[2]TABLAS 15'!$A$6:$D$13,3))</f>
        <v>165.81046400000002</v>
      </c>
      <c r="N10" s="27"/>
      <c r="O10" s="25">
        <f>IF((VLOOKUP(G10,'[2]TABLAS 15'!$B$22:$D$32,3)-M10)&lt;0,-(VLOOKUP(G10,'[2]TABLAS 15'!$B$22:$D$32,3)-M10),0)</f>
        <v>3.3704640000000268</v>
      </c>
      <c r="P10" s="28"/>
      <c r="Q10" s="24"/>
      <c r="R10" s="546">
        <f>L10-O10-P10-Q10</f>
        <v>2489.629536</v>
      </c>
      <c r="S10" s="29"/>
      <c r="T10" s="448"/>
      <c r="U10" s="267"/>
      <c r="V10" s="273"/>
    </row>
    <row r="11" spans="2:22" ht="52.5" customHeight="1">
      <c r="B11" s="20">
        <v>60</v>
      </c>
      <c r="C11" s="534" t="s">
        <v>52</v>
      </c>
      <c r="D11" s="134" t="s">
        <v>53</v>
      </c>
      <c r="E11" s="303">
        <v>15</v>
      </c>
      <c r="F11" s="22">
        <v>108.2</v>
      </c>
      <c r="G11" s="23">
        <f>E11*F11</f>
        <v>1623</v>
      </c>
      <c r="H11" s="24"/>
      <c r="I11" s="24"/>
      <c r="J11" s="24">
        <f>I11*0.25</f>
        <v>0</v>
      </c>
      <c r="K11" s="25">
        <f>IF((VLOOKUP(G11,'[2]TABLAS 15'!$B$22:$D$32,3)-M11)&lt;0,0,VLOOKUP(G11,'[2]TABLAS 15'!$B$22:$D$32,3)-M11)</f>
        <v>110.55319999999999</v>
      </c>
      <c r="L11" s="25">
        <f>SUM(G11+I11+K11+J11+H11)</f>
        <v>1733.5532</v>
      </c>
      <c r="M11" s="26">
        <f>((G11-VLOOKUP(G11,'[2]TABLAS 15'!$A$6:$D$13,1))*VLOOKUP(G11,'[2]TABLAS 15'!$A$6:$D$13,4)+VLOOKUP(G11,'[2]TABLAS 15'!$A$6:$D$13,3))</f>
        <v>92.75680000000001</v>
      </c>
      <c r="N11" s="27"/>
      <c r="O11" s="25">
        <f>IF((VLOOKUP(G11,'[2]TABLAS 15'!$B$22:$D$32,3)-M11)&lt;0,-(VLOOKUP(G11,'[2]TABLAS 15'!$B$22:$D$32,3)-M11),0)</f>
        <v>0</v>
      </c>
      <c r="P11" s="28"/>
      <c r="Q11" s="24"/>
      <c r="R11" s="546">
        <f>L11-O11-P11-Q11</f>
        <v>1733.5532</v>
      </c>
      <c r="S11" s="29"/>
      <c r="T11" s="448"/>
      <c r="U11" s="267"/>
      <c r="V11" s="273"/>
    </row>
    <row r="12" spans="2:22" ht="52.5" customHeight="1">
      <c r="B12" s="20">
        <v>61</v>
      </c>
      <c r="C12" s="516" t="s">
        <v>185</v>
      </c>
      <c r="D12" s="135" t="s">
        <v>184</v>
      </c>
      <c r="E12" s="303">
        <v>15</v>
      </c>
      <c r="F12" s="22">
        <v>76.8</v>
      </c>
      <c r="G12" s="23">
        <f aca="true" t="shared" si="0" ref="G12:G19">E12*F12</f>
        <v>1152</v>
      </c>
      <c r="H12" s="24"/>
      <c r="I12" s="24"/>
      <c r="J12" s="24">
        <f aca="true" t="shared" si="1" ref="J12:J19">I12*0.25</f>
        <v>0</v>
      </c>
      <c r="K12" s="25">
        <f>IF((VLOOKUP(G12,'[2]TABLAS 15'!$B$22:$D$32,3)-M12)&lt;0,0,VLOOKUP(G12,'[2]TABLAS 15'!$B$22:$D$32,3)-M12)</f>
        <v>140.8072</v>
      </c>
      <c r="L12" s="25">
        <f aca="true" t="shared" si="2" ref="L12:L19">SUM(G12+I12+K12+J12+H12)</f>
        <v>1292.8072</v>
      </c>
      <c r="M12" s="26">
        <f>((G12-VLOOKUP(G12,'[2]TABLAS 15'!$A$6:$D$13,1))*VLOOKUP(G12,'[2]TABLAS 15'!$A$6:$D$13,4)+VLOOKUP(G12,'[2]TABLAS 15'!$A$6:$D$13,3))</f>
        <v>62.6128</v>
      </c>
      <c r="N12" s="27"/>
      <c r="O12" s="25">
        <f>IF((VLOOKUP(G12,'[2]TABLAS 15'!$B$22:$D$32,3)-M12)&lt;0,-(VLOOKUP(G12,'[2]TABLAS 15'!$B$22:$D$32,3)-M12),0)</f>
        <v>0</v>
      </c>
      <c r="P12" s="28"/>
      <c r="Q12" s="24"/>
      <c r="R12" s="546">
        <f aca="true" t="shared" si="3" ref="R12:R19">L12-O12-P12-Q12</f>
        <v>1292.8072</v>
      </c>
      <c r="S12" s="2"/>
      <c r="T12" s="17"/>
      <c r="U12" s="267"/>
      <c r="V12" s="273"/>
    </row>
    <row r="13" spans="2:22" ht="52.5" customHeight="1">
      <c r="B13" s="20">
        <v>62</v>
      </c>
      <c r="C13" s="534" t="s">
        <v>474</v>
      </c>
      <c r="D13" s="195" t="s">
        <v>475</v>
      </c>
      <c r="E13" s="303">
        <v>15</v>
      </c>
      <c r="F13" s="22">
        <v>203</v>
      </c>
      <c r="G13" s="23">
        <f t="shared" si="0"/>
        <v>3045</v>
      </c>
      <c r="H13" s="24"/>
      <c r="I13" s="24"/>
      <c r="J13" s="24">
        <f t="shared" si="1"/>
        <v>0</v>
      </c>
      <c r="K13" s="25">
        <f>IF((VLOOKUP(G13,'[2]TABLAS 15'!$B$22:$D$32,3)-M13)&lt;0,0,VLOOKUP(G13,'[2]TABLAS 15'!$B$22:$D$32,3)-M13)</f>
        <v>0</v>
      </c>
      <c r="L13" s="25">
        <f t="shared" si="2"/>
        <v>3045</v>
      </c>
      <c r="M13" s="26">
        <f>((G13-VLOOKUP(G13,'[2]TABLAS 15'!$A$6:$D$13,1))*VLOOKUP(G13,'[2]TABLAS 15'!$A$6:$D$13,4)+VLOOKUP(G13,'[2]TABLAS 15'!$A$6:$D$13,3))</f>
        <v>225.868064</v>
      </c>
      <c r="N13" s="27"/>
      <c r="O13" s="25">
        <f>IF((VLOOKUP(G13,'[2]TABLAS 15'!$B$22:$D$32,3)-M13)&lt;0,-(VLOOKUP(G13,'[2]TABLAS 15'!$B$22:$D$32,3)-M13),0)</f>
        <v>78.54806400000001</v>
      </c>
      <c r="P13" s="28"/>
      <c r="Q13" s="24"/>
      <c r="R13" s="546">
        <f t="shared" si="3"/>
        <v>2966.451936</v>
      </c>
      <c r="S13" s="2"/>
      <c r="T13" s="17"/>
      <c r="U13" s="267"/>
      <c r="V13" s="273"/>
    </row>
    <row r="14" spans="2:22" ht="52.5" customHeight="1">
      <c r="B14" s="20">
        <v>63</v>
      </c>
      <c r="C14" s="534" t="s">
        <v>54</v>
      </c>
      <c r="D14" s="134" t="s">
        <v>55</v>
      </c>
      <c r="E14" s="303">
        <v>15</v>
      </c>
      <c r="F14" s="22">
        <v>203</v>
      </c>
      <c r="G14" s="23">
        <f t="shared" si="0"/>
        <v>3045</v>
      </c>
      <c r="H14" s="24"/>
      <c r="I14" s="24"/>
      <c r="J14" s="24">
        <f t="shared" si="1"/>
        <v>0</v>
      </c>
      <c r="K14" s="25">
        <f>IF((VLOOKUP(G14,'[2]TABLAS 15'!$B$22:$D$32,3)-M14)&lt;0,0,VLOOKUP(G14,'[2]TABLAS 15'!$B$22:$D$32,3)-M14)</f>
        <v>0</v>
      </c>
      <c r="L14" s="25">
        <f t="shared" si="2"/>
        <v>3045</v>
      </c>
      <c r="M14" s="26">
        <f>((G14-VLOOKUP(G14,'[2]TABLAS 15'!$A$6:$D$13,1))*VLOOKUP(G14,'[2]TABLAS 15'!$A$6:$D$13,4)+VLOOKUP(G14,'[2]TABLAS 15'!$A$6:$D$13,3))</f>
        <v>225.868064</v>
      </c>
      <c r="N14" s="27"/>
      <c r="O14" s="25">
        <f>IF((VLOOKUP(G14,'[2]TABLAS 15'!$B$22:$D$32,3)-M14)&lt;0,-(VLOOKUP(G14,'[2]TABLAS 15'!$B$22:$D$32,3)-M14),0)</f>
        <v>78.54806400000001</v>
      </c>
      <c r="P14" s="28"/>
      <c r="Q14" s="24"/>
      <c r="R14" s="546">
        <f t="shared" si="3"/>
        <v>2966.451936</v>
      </c>
      <c r="S14" s="2"/>
      <c r="T14" s="17"/>
      <c r="U14" s="267"/>
      <c r="V14" s="273"/>
    </row>
    <row r="15" spans="2:22" ht="52.5" customHeight="1">
      <c r="B15" s="20">
        <v>64</v>
      </c>
      <c r="C15" s="534" t="s">
        <v>56</v>
      </c>
      <c r="D15" s="134" t="s">
        <v>57</v>
      </c>
      <c r="E15" s="303">
        <v>15</v>
      </c>
      <c r="F15" s="22">
        <v>203</v>
      </c>
      <c r="G15" s="23">
        <f t="shared" si="0"/>
        <v>3045</v>
      </c>
      <c r="H15" s="24"/>
      <c r="I15" s="24"/>
      <c r="J15" s="24">
        <f t="shared" si="1"/>
        <v>0</v>
      </c>
      <c r="K15" s="25">
        <f>IF((VLOOKUP(G15,'[2]TABLAS 15'!$B$22:$D$32,3)-M15)&lt;0,0,VLOOKUP(G15,'[2]TABLAS 15'!$B$22:$D$32,3)-M15)</f>
        <v>0</v>
      </c>
      <c r="L15" s="25">
        <f t="shared" si="2"/>
        <v>3045</v>
      </c>
      <c r="M15" s="26">
        <f>((G15-VLOOKUP(G15,'[2]TABLAS 15'!$A$6:$D$13,1))*VLOOKUP(G15,'[2]TABLAS 15'!$A$6:$D$13,4)+VLOOKUP(G15,'[2]TABLAS 15'!$A$6:$D$13,3))</f>
        <v>225.868064</v>
      </c>
      <c r="N15" s="27"/>
      <c r="O15" s="25">
        <f>IF((VLOOKUP(G15,'[2]TABLAS 15'!$B$22:$D$32,3)-M15)&lt;0,-(VLOOKUP(G15,'[2]TABLAS 15'!$B$22:$D$32,3)-M15),0)</f>
        <v>78.54806400000001</v>
      </c>
      <c r="P15" s="28"/>
      <c r="Q15" s="24"/>
      <c r="R15" s="546">
        <f t="shared" si="3"/>
        <v>2966.451936</v>
      </c>
      <c r="S15" s="2"/>
      <c r="T15" s="17"/>
      <c r="U15" s="267"/>
      <c r="V15" s="273"/>
    </row>
    <row r="16" spans="2:22" ht="52.5" customHeight="1">
      <c r="B16" s="20">
        <v>65</v>
      </c>
      <c r="C16" s="536" t="s">
        <v>58</v>
      </c>
      <c r="D16" s="134" t="s">
        <v>59</v>
      </c>
      <c r="E16" s="303">
        <v>15</v>
      </c>
      <c r="F16" s="22">
        <v>50</v>
      </c>
      <c r="G16" s="23">
        <f t="shared" si="0"/>
        <v>750</v>
      </c>
      <c r="H16" s="24">
        <v>100</v>
      </c>
      <c r="I16" s="24"/>
      <c r="J16" s="24">
        <f t="shared" si="1"/>
        <v>0</v>
      </c>
      <c r="K16" s="25">
        <f>IF((VLOOKUP(G16,'[2]TABLAS 15'!$B$22:$D$32,3)-M16)&lt;0,0,VLOOKUP(G16,'[2]TABLAS 15'!$B$22:$D$32,3)-M16)</f>
        <v>166.6252</v>
      </c>
      <c r="L16" s="25">
        <f t="shared" si="2"/>
        <v>1016.6252</v>
      </c>
      <c r="M16" s="26">
        <f>((G16-VLOOKUP(G16,'[2]TABLAS 15'!$A$6:$D$13,1))*VLOOKUP(G16,'[2]TABLAS 15'!$A$6:$D$13,4)+VLOOKUP(G16,'[2]TABLAS 15'!$A$6:$D$13,3))</f>
        <v>36.8848</v>
      </c>
      <c r="N16" s="27"/>
      <c r="O16" s="25">
        <f>IF((VLOOKUP(G16,'[2]TABLAS 15'!$B$22:$D$32,3)-M16)&lt;0,-(VLOOKUP(G16,'[2]TABLAS 15'!$B$22:$D$32,3)-M16),0)</f>
        <v>0</v>
      </c>
      <c r="P16" s="28"/>
      <c r="Q16" s="24"/>
      <c r="R16" s="546">
        <f t="shared" si="3"/>
        <v>1016.6252</v>
      </c>
      <c r="S16" s="2"/>
      <c r="T16" s="17"/>
      <c r="U16" s="267"/>
      <c r="V16" s="273"/>
    </row>
    <row r="17" spans="2:22" ht="52.5" customHeight="1">
      <c r="B17" s="20">
        <v>66</v>
      </c>
      <c r="C17" s="534" t="s">
        <v>60</v>
      </c>
      <c r="D17" s="134" t="s">
        <v>61</v>
      </c>
      <c r="E17" s="303">
        <v>15</v>
      </c>
      <c r="F17" s="22">
        <v>32.8</v>
      </c>
      <c r="G17" s="23">
        <f t="shared" si="0"/>
        <v>491.99999999999994</v>
      </c>
      <c r="H17" s="24"/>
      <c r="I17" s="24"/>
      <c r="J17" s="24">
        <f t="shared" si="1"/>
        <v>0</v>
      </c>
      <c r="K17" s="25">
        <f>IF((VLOOKUP(G17,'[2]TABLAS 15'!$B$22:$D$32,3)-M17)&lt;0,0,VLOOKUP(G17,'[2]TABLAS 15'!$B$22:$D$32,3)-M17)</f>
        <v>183.1372</v>
      </c>
      <c r="L17" s="25">
        <f t="shared" si="2"/>
        <v>675.1371999999999</v>
      </c>
      <c r="M17" s="26">
        <f>((G17-VLOOKUP(G17,'[2]TABLAS 15'!$A$6:$D$13,1))*VLOOKUP(G17,'[2]TABLAS 15'!$A$6:$D$13,4)+VLOOKUP(G17,'[2]TABLAS 15'!$A$6:$D$13,3))</f>
        <v>20.372799999999998</v>
      </c>
      <c r="N17" s="27"/>
      <c r="O17" s="25">
        <f>IF((VLOOKUP(G17,'[2]TABLAS 15'!$B$22:$D$32,3)-M17)&lt;0,-(VLOOKUP(G17,'[2]TABLAS 15'!$B$22:$D$32,3)-M17),0)</f>
        <v>0</v>
      </c>
      <c r="P17" s="28"/>
      <c r="Q17" s="24"/>
      <c r="R17" s="546">
        <f t="shared" si="3"/>
        <v>675.1371999999999</v>
      </c>
      <c r="S17" s="2"/>
      <c r="T17" s="17"/>
      <c r="U17" s="267"/>
      <c r="V17" s="273"/>
    </row>
    <row r="18" spans="2:22" ht="52.5" customHeight="1">
      <c r="B18" s="20">
        <v>67</v>
      </c>
      <c r="C18" s="535" t="s">
        <v>235</v>
      </c>
      <c r="D18" s="116" t="s">
        <v>62</v>
      </c>
      <c r="E18" s="303">
        <v>15</v>
      </c>
      <c r="F18" s="22">
        <v>62.6</v>
      </c>
      <c r="G18" s="23">
        <f t="shared" si="0"/>
        <v>939</v>
      </c>
      <c r="H18" s="24"/>
      <c r="I18" s="24"/>
      <c r="J18" s="24">
        <f t="shared" si="1"/>
        <v>0</v>
      </c>
      <c r="K18" s="25">
        <f>IF((VLOOKUP(G18,'[2]TABLAS 15'!$B$22:$D$32,3)-M18)&lt;0,0,VLOOKUP(G18,'[2]TABLAS 15'!$B$22:$D$32,3)-M18)</f>
        <v>154.43919999999997</v>
      </c>
      <c r="L18" s="25">
        <f t="shared" si="2"/>
        <v>1093.4392</v>
      </c>
      <c r="M18" s="26">
        <f>((G18-VLOOKUP(G18,'[2]TABLAS 15'!$A$6:$D$13,1))*VLOOKUP(G18,'[2]TABLAS 15'!$A$6:$D$13,4)+VLOOKUP(G18,'[2]TABLAS 15'!$A$6:$D$13,3))</f>
        <v>48.9808</v>
      </c>
      <c r="N18" s="27"/>
      <c r="O18" s="25">
        <f>IF((VLOOKUP(G18,'[2]TABLAS 15'!$B$22:$D$32,3)-M18)&lt;0,-(VLOOKUP(G18,'[2]TABLAS 15'!$B$22:$D$32,3)-M18),0)</f>
        <v>0</v>
      </c>
      <c r="P18" s="28"/>
      <c r="Q18" s="24"/>
      <c r="R18" s="546">
        <f t="shared" si="3"/>
        <v>1093.4392</v>
      </c>
      <c r="S18" s="2"/>
      <c r="T18" s="17"/>
      <c r="U18" s="267"/>
      <c r="V18" s="273"/>
    </row>
    <row r="19" spans="2:22" ht="52.5" customHeight="1">
      <c r="B19" s="20">
        <v>68</v>
      </c>
      <c r="C19" s="534" t="s">
        <v>305</v>
      </c>
      <c r="D19" s="134" t="s">
        <v>63</v>
      </c>
      <c r="E19" s="303">
        <v>15</v>
      </c>
      <c r="F19" s="22">
        <v>63</v>
      </c>
      <c r="G19" s="23">
        <f t="shared" si="0"/>
        <v>945</v>
      </c>
      <c r="H19" s="24"/>
      <c r="I19" s="24"/>
      <c r="J19" s="24">
        <f t="shared" si="1"/>
        <v>0</v>
      </c>
      <c r="K19" s="25">
        <f>IF((VLOOKUP(G19,'[2]TABLAS 15'!$B$22:$D$32,3)-M19)&lt;0,0,VLOOKUP(G19,'[2]TABLAS 15'!$B$22:$D$32,3)-M19)</f>
        <v>154.05519999999999</v>
      </c>
      <c r="L19" s="25">
        <f t="shared" si="2"/>
        <v>1099.0552</v>
      </c>
      <c r="M19" s="26">
        <f>((G19-VLOOKUP(G19,'[2]TABLAS 15'!$A$6:$D$13,1))*VLOOKUP(G19,'[2]TABLAS 15'!$A$6:$D$13,4)+VLOOKUP(G19,'[2]TABLAS 15'!$A$6:$D$13,3))</f>
        <v>49.3648</v>
      </c>
      <c r="N19" s="27"/>
      <c r="O19" s="25">
        <f>IF((VLOOKUP(G19,'[2]TABLAS 15'!$B$22:$D$32,3)-M19)&lt;0,-(VLOOKUP(G19,'[2]TABLAS 15'!$B$22:$D$32,3)-M19),0)</f>
        <v>0</v>
      </c>
      <c r="P19" s="28"/>
      <c r="Q19" s="24"/>
      <c r="R19" s="546">
        <f t="shared" si="3"/>
        <v>1099.0552</v>
      </c>
      <c r="S19" s="2"/>
      <c r="T19" s="17"/>
      <c r="U19" s="267"/>
      <c r="V19" s="273"/>
    </row>
    <row r="20" spans="2:20" ht="12.75">
      <c r="B20" s="2"/>
      <c r="C20" s="48"/>
      <c r="D20" s="304"/>
      <c r="E20" s="21"/>
      <c r="F20" s="22"/>
      <c r="G20" s="25"/>
      <c r="H20" s="24"/>
      <c r="I20" s="24"/>
      <c r="J20" s="24"/>
      <c r="K20" s="25"/>
      <c r="L20" s="25"/>
      <c r="M20" s="26"/>
      <c r="N20" s="27"/>
      <c r="O20" s="25"/>
      <c r="P20" s="28"/>
      <c r="Q20" s="24"/>
      <c r="R20" s="25"/>
      <c r="S20" s="2"/>
      <c r="T20" s="17"/>
    </row>
    <row r="21" spans="2:20" ht="15">
      <c r="B21" s="17"/>
      <c r="C21" s="18"/>
      <c r="D21" s="18"/>
      <c r="E21" s="12"/>
      <c r="F21" s="13"/>
      <c r="G21" s="25">
        <f>SUM(G9:G20)</f>
        <v>20079</v>
      </c>
      <c r="H21" s="24">
        <f>SUM(H9:H20)</f>
        <v>100</v>
      </c>
      <c r="I21" s="24"/>
      <c r="J21" s="24">
        <f>SUM(J9:J20)</f>
        <v>0</v>
      </c>
      <c r="K21" s="25">
        <f>SUM(K9:K20)</f>
        <v>909.6171999999999</v>
      </c>
      <c r="L21" s="25">
        <f>SUM(L9:L20)</f>
        <v>21088.6172</v>
      </c>
      <c r="M21" s="26">
        <f>SUM(M9:M20)</f>
        <v>1326.3995200000002</v>
      </c>
      <c r="N21" s="27"/>
      <c r="O21" s="25">
        <f>SUM(O9:O20)</f>
        <v>248.58672000000007</v>
      </c>
      <c r="P21" s="28"/>
      <c r="Q21" s="24">
        <f>SUM(Q9:Q20)</f>
        <v>0</v>
      </c>
      <c r="R21" s="15"/>
      <c r="S21" s="17"/>
      <c r="T21" s="17"/>
    </row>
    <row r="22" spans="2:20" ht="13.5" thickBot="1">
      <c r="B22" s="17"/>
      <c r="C22" s="5"/>
      <c r="D22" s="5"/>
      <c r="E22" s="12"/>
      <c r="F22" s="13"/>
      <c r="G22" s="15"/>
      <c r="H22" s="14"/>
      <c r="I22" s="14"/>
      <c r="J22" s="14"/>
      <c r="K22" s="15"/>
      <c r="L22" s="15"/>
      <c r="M22" s="120"/>
      <c r="N22" s="16"/>
      <c r="O22" s="15"/>
      <c r="P22" s="38"/>
      <c r="Q22" s="14"/>
      <c r="R22" s="15"/>
      <c r="S22" s="17"/>
      <c r="T22" s="17"/>
    </row>
    <row r="23" spans="4:20" ht="13.5" thickBot="1">
      <c r="D23" s="8"/>
      <c r="E23" s="12"/>
      <c r="F23" s="13"/>
      <c r="G23" s="15"/>
      <c r="H23" s="14"/>
      <c r="I23" s="14"/>
      <c r="J23" s="14"/>
      <c r="K23" s="15"/>
      <c r="L23" s="15"/>
      <c r="M23" s="120"/>
      <c r="N23" s="16"/>
      <c r="O23" s="15"/>
      <c r="P23" s="38"/>
      <c r="Q23" s="14" t="s">
        <v>2</v>
      </c>
      <c r="R23" s="132">
        <f>SUM(R10:R22)</f>
        <v>18299.602543999998</v>
      </c>
      <c r="S23" s="17"/>
      <c r="T23" s="17"/>
    </row>
    <row r="24" spans="4:20" ht="12.75">
      <c r="D24" s="8"/>
      <c r="E24" s="12"/>
      <c r="F24" s="13"/>
      <c r="G24" s="15"/>
      <c r="H24" s="14"/>
      <c r="I24" s="14"/>
      <c r="J24" s="14"/>
      <c r="K24" s="15"/>
      <c r="L24" s="15"/>
      <c r="M24" s="120"/>
      <c r="N24" s="16"/>
      <c r="O24" s="15"/>
      <c r="P24" s="38"/>
      <c r="Q24" s="14"/>
      <c r="R24" s="15"/>
      <c r="S24" s="17"/>
      <c r="T24" s="17"/>
    </row>
    <row r="25" spans="4:20" ht="12.75">
      <c r="D25" s="8"/>
      <c r="E25" s="12"/>
      <c r="F25" s="13"/>
      <c r="G25" s="15"/>
      <c r="H25" s="14"/>
      <c r="I25" s="14"/>
      <c r="J25" s="14"/>
      <c r="K25" s="15"/>
      <c r="L25" s="15"/>
      <c r="M25" s="120"/>
      <c r="N25" s="16"/>
      <c r="O25" s="15"/>
      <c r="P25" s="38"/>
      <c r="Q25" s="14"/>
      <c r="R25" s="15"/>
      <c r="S25" s="17"/>
      <c r="T25" s="17"/>
    </row>
    <row r="26" spans="4:20" ht="12.75">
      <c r="D26" s="8"/>
      <c r="E26" s="12"/>
      <c r="F26" s="13"/>
      <c r="G26" s="15"/>
      <c r="H26" s="14"/>
      <c r="I26" s="14"/>
      <c r="J26" s="14"/>
      <c r="K26" s="15"/>
      <c r="L26" s="15"/>
      <c r="M26" s="120"/>
      <c r="N26" s="16"/>
      <c r="O26" s="15"/>
      <c r="P26" s="38"/>
      <c r="Q26" s="14"/>
      <c r="R26" s="15"/>
      <c r="S26" s="17"/>
      <c r="T26" s="17"/>
    </row>
    <row r="27" spans="4:20" ht="12.75">
      <c r="D27" s="8"/>
      <c r="E27" s="12"/>
      <c r="F27" s="13"/>
      <c r="G27" s="15"/>
      <c r="H27" s="14"/>
      <c r="I27" s="14"/>
      <c r="J27" s="14"/>
      <c r="K27" s="15"/>
      <c r="L27" s="15"/>
      <c r="M27" s="120"/>
      <c r="N27" s="16"/>
      <c r="O27" s="15"/>
      <c r="P27" s="38"/>
      <c r="Q27" s="14"/>
      <c r="R27" s="15"/>
      <c r="S27" s="17"/>
      <c r="T27" s="17"/>
    </row>
    <row r="28" spans="4:20" ht="12.75">
      <c r="D28" s="8"/>
      <c r="E28" s="12"/>
      <c r="F28" s="13"/>
      <c r="G28" s="15"/>
      <c r="H28" s="14"/>
      <c r="I28" s="14"/>
      <c r="J28" s="14"/>
      <c r="K28" s="15"/>
      <c r="L28" s="15"/>
      <c r="M28" s="120"/>
      <c r="N28" s="16"/>
      <c r="O28" s="15"/>
      <c r="P28" s="38"/>
      <c r="Q28" s="14"/>
      <c r="R28" s="15"/>
      <c r="S28" s="17"/>
      <c r="T28" s="17"/>
    </row>
    <row r="29" spans="4:20" ht="12.75">
      <c r="D29" s="8"/>
      <c r="E29" s="12"/>
      <c r="F29" s="13"/>
      <c r="G29" s="15"/>
      <c r="H29" s="14"/>
      <c r="I29" s="14"/>
      <c r="J29" s="14"/>
      <c r="K29" s="15"/>
      <c r="L29" s="15"/>
      <c r="M29" s="120"/>
      <c r="N29" s="16"/>
      <c r="O29" s="15"/>
      <c r="P29" s="38"/>
      <c r="Q29" s="14"/>
      <c r="R29" s="15"/>
      <c r="S29" s="17"/>
      <c r="T29" s="17"/>
    </row>
    <row r="30" spans="4:20" ht="12.75">
      <c r="D30" s="8"/>
      <c r="E30" s="12"/>
      <c r="F30" s="13"/>
      <c r="G30" s="15"/>
      <c r="H30" s="14"/>
      <c r="I30" s="14"/>
      <c r="J30" s="14"/>
      <c r="K30" s="15"/>
      <c r="L30" s="15"/>
      <c r="M30" s="120"/>
      <c r="N30" s="16"/>
      <c r="O30" s="15"/>
      <c r="P30" s="38"/>
      <c r="Q30" s="14"/>
      <c r="R30" s="15"/>
      <c r="S30" s="17"/>
      <c r="T30" s="17"/>
    </row>
    <row r="31" spans="4:20" ht="12.75">
      <c r="D31" s="8"/>
      <c r="E31" s="12"/>
      <c r="F31" s="13"/>
      <c r="G31" s="15"/>
      <c r="H31" s="14"/>
      <c r="I31" s="14"/>
      <c r="J31" s="14"/>
      <c r="K31" s="15"/>
      <c r="L31" s="15"/>
      <c r="M31" s="120"/>
      <c r="N31" s="16"/>
      <c r="O31" s="15"/>
      <c r="P31" s="38"/>
      <c r="Q31" s="14"/>
      <c r="R31" s="15"/>
      <c r="S31" s="17"/>
      <c r="T31" s="17"/>
    </row>
    <row r="32" spans="3:18" ht="15.75">
      <c r="C32" s="191"/>
      <c r="L32" s="191"/>
      <c r="M32" s="191"/>
      <c r="N32" s="191"/>
      <c r="O32" s="191"/>
      <c r="P32" s="191"/>
      <c r="Q32" s="191"/>
      <c r="R32" s="191"/>
    </row>
    <row r="33" spans="3:18" ht="15.75">
      <c r="C33" s="191"/>
      <c r="L33" s="191"/>
      <c r="M33" s="191"/>
      <c r="N33" s="191"/>
      <c r="O33" s="191"/>
      <c r="P33" s="191"/>
      <c r="Q33" s="191"/>
      <c r="R33" s="191"/>
    </row>
    <row r="34" spans="3:18" ht="15.75">
      <c r="C34" s="191"/>
      <c r="L34" s="191"/>
      <c r="M34" s="191"/>
      <c r="N34" s="191"/>
      <c r="O34" s="191"/>
      <c r="P34" s="191"/>
      <c r="Q34" s="191"/>
      <c r="R34" s="191"/>
    </row>
    <row r="35" spans="3:18" ht="15.75">
      <c r="C35" s="191"/>
      <c r="L35" s="191"/>
      <c r="M35" s="191"/>
      <c r="N35" s="191"/>
      <c r="O35" s="191"/>
      <c r="P35" s="191"/>
      <c r="Q35" s="191"/>
      <c r="R35" s="191"/>
    </row>
    <row r="36" spans="1:20" ht="12.75">
      <c r="A36" s="210"/>
      <c r="B36" s="212"/>
      <c r="C36" s="210"/>
      <c r="D36" s="21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210"/>
      <c r="T36" s="210"/>
    </row>
    <row r="37" spans="1:20" ht="12.75">
      <c r="A37" s="210"/>
      <c r="B37" s="212"/>
      <c r="C37" s="210"/>
      <c r="D37" s="21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210"/>
      <c r="T37" s="210"/>
    </row>
    <row r="38" spans="1:20" ht="12.75">
      <c r="A38" s="210"/>
      <c r="B38" s="212"/>
      <c r="C38" s="210"/>
      <c r="D38" s="21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210"/>
      <c r="T38" s="210"/>
    </row>
    <row r="39" spans="1:20" ht="20.25">
      <c r="A39" s="210"/>
      <c r="B39" s="212"/>
      <c r="C39" s="210"/>
      <c r="D39" s="9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210"/>
      <c r="T39" s="210"/>
    </row>
    <row r="40" spans="1:20" ht="20.25">
      <c r="A40" s="210"/>
      <c r="B40" s="212"/>
      <c r="C40" s="210"/>
      <c r="D40" s="9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210"/>
      <c r="T40" s="210"/>
    </row>
    <row r="41" spans="1:20" ht="20.25">
      <c r="A41" s="210"/>
      <c r="B41" s="212"/>
      <c r="C41" s="210"/>
      <c r="D41" s="9"/>
      <c r="E41" s="574" t="s">
        <v>281</v>
      </c>
      <c r="F41" s="574"/>
      <c r="G41" s="574"/>
      <c r="H41" s="574"/>
      <c r="I41" s="574"/>
      <c r="J41" s="574"/>
      <c r="K41" s="574"/>
      <c r="L41" s="574"/>
      <c r="M41" s="574"/>
      <c r="N41" s="574"/>
      <c r="O41" s="574"/>
      <c r="P41" s="574"/>
      <c r="Q41" s="574"/>
      <c r="R41" s="574"/>
      <c r="S41" s="210"/>
      <c r="T41" s="210"/>
    </row>
    <row r="42" spans="1:20" ht="20.25">
      <c r="A42" s="210"/>
      <c r="B42" s="212"/>
      <c r="C42" s="210"/>
      <c r="D42" s="9"/>
      <c r="E42" s="574"/>
      <c r="F42" s="574"/>
      <c r="G42" s="574"/>
      <c r="H42" s="574"/>
      <c r="I42" s="574"/>
      <c r="J42" s="574"/>
      <c r="K42" s="574"/>
      <c r="L42" s="574"/>
      <c r="M42" s="574"/>
      <c r="N42" s="574"/>
      <c r="O42" s="574"/>
      <c r="P42" s="574"/>
      <c r="Q42" s="574"/>
      <c r="R42" s="574"/>
      <c r="S42" s="210"/>
      <c r="T42" s="210"/>
    </row>
    <row r="43" spans="1:20" ht="12.75" customHeight="1">
      <c r="A43" s="210"/>
      <c r="B43" s="212"/>
      <c r="C43" s="210"/>
      <c r="D43" s="213"/>
      <c r="E43" s="214"/>
      <c r="F43" s="553" t="s">
        <v>517</v>
      </c>
      <c r="G43" s="553"/>
      <c r="H43" s="553"/>
      <c r="I43" s="553"/>
      <c r="J43" s="553"/>
      <c r="K43" s="553"/>
      <c r="L43" s="553"/>
      <c r="M43" s="553"/>
      <c r="N43" s="553"/>
      <c r="O43" s="553"/>
      <c r="P43" s="553"/>
      <c r="Q43" s="178"/>
      <c r="R43" s="178"/>
      <c r="S43" s="178"/>
      <c r="T43" s="178"/>
    </row>
    <row r="44" spans="1:20" ht="30.75" customHeight="1" thickBot="1">
      <c r="A44" s="210"/>
      <c r="B44" s="212"/>
      <c r="C44" s="10" t="s">
        <v>280</v>
      </c>
      <c r="D44" s="214"/>
      <c r="E44" s="212"/>
      <c r="F44" s="599" t="s">
        <v>66</v>
      </c>
      <c r="G44" s="599"/>
      <c r="H44" s="599"/>
      <c r="I44" s="599"/>
      <c r="J44" s="599"/>
      <c r="K44" s="599"/>
      <c r="L44" s="599"/>
      <c r="M44" s="599"/>
      <c r="N44" s="599"/>
      <c r="O44" s="599"/>
      <c r="P44" s="215"/>
      <c r="Q44" s="305" t="s">
        <v>6</v>
      </c>
      <c r="R44" s="216">
        <v>113.11</v>
      </c>
      <c r="S44" s="210"/>
      <c r="T44" s="210"/>
    </row>
    <row r="45" spans="1:20" ht="13.5" customHeight="1">
      <c r="A45" s="210"/>
      <c r="B45" s="212"/>
      <c r="C45" s="235"/>
      <c r="D45" s="214"/>
      <c r="E45" s="212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5"/>
      <c r="Q45" s="305"/>
      <c r="R45" s="216"/>
      <c r="S45" s="210"/>
      <c r="T45" s="210"/>
    </row>
    <row r="46" spans="1:20" ht="13.5" customHeight="1">
      <c r="A46" s="210"/>
      <c r="B46" s="212"/>
      <c r="C46" s="235"/>
      <c r="D46" s="214"/>
      <c r="E46" s="212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5"/>
      <c r="Q46" s="305"/>
      <c r="R46" s="216"/>
      <c r="S46" s="210"/>
      <c r="T46" s="210"/>
    </row>
    <row r="47" spans="1:20" ht="12.75">
      <c r="A47" s="210"/>
      <c r="B47" s="217"/>
      <c r="C47" s="212"/>
      <c r="D47" s="212"/>
      <c r="E47" s="218"/>
      <c r="F47" s="218"/>
      <c r="G47" s="219"/>
      <c r="H47" s="219"/>
      <c r="I47" s="219"/>
      <c r="J47" s="219"/>
      <c r="K47" s="220"/>
      <c r="L47" s="212"/>
      <c r="M47" s="212"/>
      <c r="N47" s="212"/>
      <c r="O47" s="212"/>
      <c r="P47" s="212"/>
      <c r="Q47" s="305"/>
      <c r="R47" s="212"/>
      <c r="S47" s="212"/>
      <c r="T47" s="212"/>
    </row>
    <row r="48" spans="1:20" ht="12.75">
      <c r="A48" s="210"/>
      <c r="B48" s="217"/>
      <c r="C48" s="212"/>
      <c r="D48" s="212"/>
      <c r="E48" s="218"/>
      <c r="F48" s="218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21"/>
      <c r="S48" s="222"/>
      <c r="T48" s="222"/>
    </row>
    <row r="49" spans="1:20" ht="15.75">
      <c r="A49" s="210"/>
      <c r="B49" s="334"/>
      <c r="C49" s="335" t="s">
        <v>22</v>
      </c>
      <c r="D49" s="336" t="s">
        <v>8</v>
      </c>
      <c r="E49" s="337" t="s">
        <v>23</v>
      </c>
      <c r="F49" s="336" t="s">
        <v>0</v>
      </c>
      <c r="G49" s="586" t="s">
        <v>1</v>
      </c>
      <c r="H49" s="587"/>
      <c r="I49" s="587"/>
      <c r="J49" s="587"/>
      <c r="K49" s="587"/>
      <c r="L49" s="588"/>
      <c r="M49" s="327"/>
      <c r="N49" s="377"/>
      <c r="O49" s="586" t="s">
        <v>12</v>
      </c>
      <c r="P49" s="587"/>
      <c r="Q49" s="587"/>
      <c r="R49" s="354" t="s">
        <v>2</v>
      </c>
      <c r="S49" s="354" t="s">
        <v>3</v>
      </c>
      <c r="T49" s="106"/>
    </row>
    <row r="50" spans="1:20" ht="15">
      <c r="A50" s="210"/>
      <c r="B50" s="338"/>
      <c r="C50" s="339" t="s">
        <v>24</v>
      </c>
      <c r="D50" s="340"/>
      <c r="E50" s="341"/>
      <c r="F50" s="340"/>
      <c r="G50" s="469" t="s">
        <v>4</v>
      </c>
      <c r="H50" s="470" t="s">
        <v>13</v>
      </c>
      <c r="I50" s="471" t="s">
        <v>25</v>
      </c>
      <c r="J50" s="471" t="s">
        <v>26</v>
      </c>
      <c r="K50" s="472" t="s">
        <v>27</v>
      </c>
      <c r="L50" s="472" t="s">
        <v>5</v>
      </c>
      <c r="M50" s="473" t="s">
        <v>28</v>
      </c>
      <c r="N50" s="474"/>
      <c r="O50" s="475" t="s">
        <v>10</v>
      </c>
      <c r="P50" s="475" t="s">
        <v>463</v>
      </c>
      <c r="Q50" s="475" t="s">
        <v>176</v>
      </c>
      <c r="R50" s="355"/>
      <c r="S50" s="355"/>
      <c r="T50" s="111"/>
    </row>
    <row r="51" spans="1:22" ht="60" customHeight="1">
      <c r="A51" s="210"/>
      <c r="B51" s="223">
        <v>69</v>
      </c>
      <c r="C51" s="510" t="s">
        <v>304</v>
      </c>
      <c r="D51" s="513" t="s">
        <v>387</v>
      </c>
      <c r="E51" s="153">
        <v>15</v>
      </c>
      <c r="F51" s="180">
        <v>26</v>
      </c>
      <c r="G51" s="154">
        <f aca="true" t="shared" si="4" ref="G51:G57">E51*F51</f>
        <v>390</v>
      </c>
      <c r="H51" s="28"/>
      <c r="I51" s="28"/>
      <c r="J51" s="28"/>
      <c r="K51" s="154">
        <f>IF((VLOOKUP(G51,'[1]TABLAS 15'!$B$22:$D$32,3)-M51)&lt;0,0,VLOOKUP(G51,'[1]TABLAS 15'!$B$22:$D$32,3)-M51)</f>
        <v>186.83592000000002</v>
      </c>
      <c r="L51" s="154">
        <f aca="true" t="shared" si="5" ref="L51:L57">SUM(G51+I51+K51+J51+H51)</f>
        <v>576.83592</v>
      </c>
      <c r="M51" s="81">
        <f>((G51-VLOOKUP(G51,'[1]TABLAS 15'!$A$6:$D$13,1))*VLOOKUP(G51,'[1]TABLAS 15'!$A$6:$D$13,4)+VLOOKUP(G51,'[1]TABLAS 15'!$A$6:$D$13,3))</f>
        <v>13.99408</v>
      </c>
      <c r="N51" s="155"/>
      <c r="O51" s="154">
        <f>IF((VLOOKUP(G51,'[1]TABLAS 15'!$B$22:$D$32,3)-M51)&lt;0,-(VLOOKUP(G51,'[1]TABLAS 15'!$B$22:$D$32,3)-M51),0)</f>
        <v>0</v>
      </c>
      <c r="P51" s="28"/>
      <c r="Q51" s="28"/>
      <c r="R51" s="546">
        <f aca="true" t="shared" si="6" ref="R51:R57">L51-O51-P51-Q51</f>
        <v>576.83592</v>
      </c>
      <c r="S51" s="224"/>
      <c r="T51" s="34"/>
      <c r="U51" s="267"/>
      <c r="V51" s="273"/>
    </row>
    <row r="52" spans="1:22" ht="60" customHeight="1">
      <c r="A52" s="210"/>
      <c r="B52" s="223">
        <v>70</v>
      </c>
      <c r="C52" s="510" t="s">
        <v>385</v>
      </c>
      <c r="D52" s="513" t="s">
        <v>386</v>
      </c>
      <c r="E52" s="153">
        <v>15</v>
      </c>
      <c r="F52" s="180">
        <v>26</v>
      </c>
      <c r="G52" s="154">
        <f t="shared" si="4"/>
        <v>390</v>
      </c>
      <c r="H52" s="28"/>
      <c r="I52" s="28"/>
      <c r="J52" s="28"/>
      <c r="K52" s="154">
        <f>IF((VLOOKUP(G52,'[1]TABLAS 15'!$B$22:$D$32,3)-M52)&lt;0,0,VLOOKUP(G52,'[1]TABLAS 15'!$B$22:$D$32,3)-M52)</f>
        <v>186.83592000000002</v>
      </c>
      <c r="L52" s="154">
        <f t="shared" si="5"/>
        <v>576.83592</v>
      </c>
      <c r="M52" s="81">
        <f>((G52-VLOOKUP(G52,'[1]TABLAS 15'!$A$6:$D$13,1))*VLOOKUP(G52,'[1]TABLAS 15'!$A$6:$D$13,4)+VLOOKUP(G52,'[1]TABLAS 15'!$A$6:$D$13,3))</f>
        <v>13.99408</v>
      </c>
      <c r="N52" s="155"/>
      <c r="O52" s="154">
        <f>IF((VLOOKUP(G52,'[1]TABLAS 15'!$B$22:$D$32,3)-M52)&lt;0,-(VLOOKUP(G52,'[1]TABLAS 15'!$B$22:$D$32,3)-M52),0)</f>
        <v>0</v>
      </c>
      <c r="P52" s="28"/>
      <c r="Q52" s="28"/>
      <c r="R52" s="546">
        <f t="shared" si="6"/>
        <v>576.83592</v>
      </c>
      <c r="S52" s="224"/>
      <c r="T52" s="34"/>
      <c r="U52" s="267"/>
      <c r="V52" s="273"/>
    </row>
    <row r="53" spans="1:22" ht="60" customHeight="1">
      <c r="A53" s="210"/>
      <c r="B53" s="223">
        <v>71</v>
      </c>
      <c r="C53" s="510" t="s">
        <v>395</v>
      </c>
      <c r="D53" s="513" t="s">
        <v>396</v>
      </c>
      <c r="E53" s="153">
        <v>15</v>
      </c>
      <c r="F53" s="180">
        <v>26</v>
      </c>
      <c r="G53" s="154">
        <f t="shared" si="4"/>
        <v>390</v>
      </c>
      <c r="H53" s="28"/>
      <c r="I53" s="28"/>
      <c r="J53" s="28"/>
      <c r="K53" s="154">
        <f>IF((VLOOKUP(G53,'[1]TABLAS 15'!$B$22:$D$32,3)-M53)&lt;0,0,VLOOKUP(G53,'[1]TABLAS 15'!$B$22:$D$32,3)-M53)</f>
        <v>186.83592000000002</v>
      </c>
      <c r="L53" s="154">
        <f t="shared" si="5"/>
        <v>576.83592</v>
      </c>
      <c r="M53" s="81">
        <f>((G53-VLOOKUP(G53,'[1]TABLAS 15'!$A$6:$D$13,1))*VLOOKUP(G53,'[1]TABLAS 15'!$A$6:$D$13,4)+VLOOKUP(G53,'[1]TABLAS 15'!$A$6:$D$13,3))</f>
        <v>13.99408</v>
      </c>
      <c r="N53" s="155"/>
      <c r="O53" s="154">
        <f>IF((VLOOKUP(G53,'[1]TABLAS 15'!$B$22:$D$32,3)-M53)&lt;0,-(VLOOKUP(G53,'[1]TABLAS 15'!$B$22:$D$32,3)-M53),0)</f>
        <v>0</v>
      </c>
      <c r="P53" s="28"/>
      <c r="Q53" s="28"/>
      <c r="R53" s="546">
        <f t="shared" si="6"/>
        <v>576.83592</v>
      </c>
      <c r="S53" s="224"/>
      <c r="T53" s="34"/>
      <c r="U53" s="267"/>
      <c r="V53" s="273"/>
    </row>
    <row r="54" spans="1:22" ht="60" customHeight="1">
      <c r="A54" s="210"/>
      <c r="B54" s="223">
        <v>72</v>
      </c>
      <c r="C54" s="510" t="s">
        <v>391</v>
      </c>
      <c r="D54" s="513" t="s">
        <v>390</v>
      </c>
      <c r="E54" s="153">
        <v>15</v>
      </c>
      <c r="F54" s="180">
        <v>26</v>
      </c>
      <c r="G54" s="154">
        <f t="shared" si="4"/>
        <v>390</v>
      </c>
      <c r="H54" s="28"/>
      <c r="I54" s="28"/>
      <c r="J54" s="28"/>
      <c r="K54" s="154">
        <f>IF((VLOOKUP(G54,'[1]TABLAS 15'!$B$22:$D$32,3)-M54)&lt;0,0,VLOOKUP(G54,'[1]TABLAS 15'!$B$22:$D$32,3)-M54)</f>
        <v>186.83592000000002</v>
      </c>
      <c r="L54" s="154">
        <f t="shared" si="5"/>
        <v>576.83592</v>
      </c>
      <c r="M54" s="81">
        <f>((G54-VLOOKUP(G54,'[1]TABLAS 15'!$A$6:$D$13,1))*VLOOKUP(G54,'[1]TABLAS 15'!$A$6:$D$13,4)+VLOOKUP(G54,'[1]TABLAS 15'!$A$6:$D$13,3))</f>
        <v>13.99408</v>
      </c>
      <c r="N54" s="155"/>
      <c r="O54" s="154">
        <f>IF((VLOOKUP(G54,'[1]TABLAS 15'!$B$22:$D$32,3)-M54)&lt;0,-(VLOOKUP(G54,'[1]TABLAS 15'!$B$22:$D$32,3)-M54),0)</f>
        <v>0</v>
      </c>
      <c r="P54" s="28"/>
      <c r="Q54" s="28"/>
      <c r="R54" s="546">
        <f t="shared" si="6"/>
        <v>576.83592</v>
      </c>
      <c r="S54" s="224"/>
      <c r="T54" s="34"/>
      <c r="U54" s="267"/>
      <c r="V54" s="273"/>
    </row>
    <row r="55" spans="1:22" ht="60" customHeight="1">
      <c r="A55" s="210"/>
      <c r="B55" s="223">
        <v>73</v>
      </c>
      <c r="C55" s="509" t="s">
        <v>392</v>
      </c>
      <c r="D55" s="513" t="s">
        <v>393</v>
      </c>
      <c r="E55" s="153">
        <v>15</v>
      </c>
      <c r="F55" s="180">
        <v>26</v>
      </c>
      <c r="G55" s="154">
        <f t="shared" si="4"/>
        <v>390</v>
      </c>
      <c r="H55" s="28"/>
      <c r="I55" s="28"/>
      <c r="J55" s="28"/>
      <c r="K55" s="154">
        <f>IF((VLOOKUP(G55,'[1]TABLAS 15'!$B$22:$D$32,3)-M55)&lt;0,0,VLOOKUP(G55,'[1]TABLAS 15'!$B$22:$D$32,3)-M55)</f>
        <v>186.83592000000002</v>
      </c>
      <c r="L55" s="154">
        <f t="shared" si="5"/>
        <v>576.83592</v>
      </c>
      <c r="M55" s="81">
        <f>((G55-VLOOKUP(G55,'[1]TABLAS 15'!$A$6:$D$13,1))*VLOOKUP(G55,'[1]TABLAS 15'!$A$6:$D$13,4)+VLOOKUP(G55,'[1]TABLAS 15'!$A$6:$D$13,3))</f>
        <v>13.99408</v>
      </c>
      <c r="N55" s="155"/>
      <c r="O55" s="154">
        <f>IF((VLOOKUP(G55,'[1]TABLAS 15'!$B$22:$D$32,3)-M55)&lt;0,-(VLOOKUP(G55,'[1]TABLAS 15'!$B$22:$D$32,3)-M55),0)</f>
        <v>0</v>
      </c>
      <c r="P55" s="28"/>
      <c r="Q55" s="28"/>
      <c r="R55" s="546">
        <f t="shared" si="6"/>
        <v>576.83592</v>
      </c>
      <c r="S55" s="224"/>
      <c r="T55" s="34"/>
      <c r="U55" s="267"/>
      <c r="V55" s="273"/>
    </row>
    <row r="56" spans="1:22" ht="60" customHeight="1">
      <c r="A56" s="210"/>
      <c r="B56" s="223">
        <v>74</v>
      </c>
      <c r="C56" s="510" t="s">
        <v>437</v>
      </c>
      <c r="D56" s="513" t="s">
        <v>394</v>
      </c>
      <c r="E56" s="153">
        <v>15</v>
      </c>
      <c r="F56" s="180">
        <v>26</v>
      </c>
      <c r="G56" s="154">
        <f t="shared" si="4"/>
        <v>390</v>
      </c>
      <c r="H56" s="28"/>
      <c r="I56" s="28"/>
      <c r="J56" s="28"/>
      <c r="K56" s="154">
        <f>IF((VLOOKUP(G56,'[1]TABLAS 15'!$B$22:$D$32,3)-M56)&lt;0,0,VLOOKUP(G56,'[1]TABLAS 15'!$B$22:$D$32,3)-M56)</f>
        <v>186.83592000000002</v>
      </c>
      <c r="L56" s="154">
        <f t="shared" si="5"/>
        <v>576.83592</v>
      </c>
      <c r="M56" s="81">
        <f>((G56-VLOOKUP(G56,'[1]TABLAS 15'!$A$6:$D$13,1))*VLOOKUP(G56,'[1]TABLAS 15'!$A$6:$D$13,4)+VLOOKUP(G56,'[1]TABLAS 15'!$A$6:$D$13,3))</f>
        <v>13.99408</v>
      </c>
      <c r="N56" s="155"/>
      <c r="O56" s="154">
        <f>IF((VLOOKUP(G56,'[1]TABLAS 15'!$B$22:$D$32,3)-M56)&lt;0,-(VLOOKUP(G56,'[1]TABLAS 15'!$B$22:$D$32,3)-M56),0)</f>
        <v>0</v>
      </c>
      <c r="P56" s="28"/>
      <c r="Q56" s="28"/>
      <c r="R56" s="546">
        <f t="shared" si="6"/>
        <v>576.83592</v>
      </c>
      <c r="S56" s="224"/>
      <c r="T56" s="34"/>
      <c r="U56" s="267"/>
      <c r="V56" s="273"/>
    </row>
    <row r="57" spans="1:22" ht="60" customHeight="1">
      <c r="A57" s="210"/>
      <c r="B57" s="223">
        <v>75</v>
      </c>
      <c r="C57" s="510" t="s">
        <v>388</v>
      </c>
      <c r="D57" s="513" t="s">
        <v>389</v>
      </c>
      <c r="E57" s="153">
        <v>15</v>
      </c>
      <c r="F57" s="180">
        <v>60</v>
      </c>
      <c r="G57" s="154">
        <f t="shared" si="4"/>
        <v>900</v>
      </c>
      <c r="H57" s="28"/>
      <c r="I57" s="28"/>
      <c r="J57" s="28"/>
      <c r="K57" s="154">
        <f>IF((VLOOKUP(G57,'[1]TABLAS 15'!$B$22:$D$32,3)-M57)&lt;0,0,VLOOKUP(G57,'[1]TABLAS 15'!$B$22:$D$32,3)-M57)</f>
        <v>154.10592</v>
      </c>
      <c r="L57" s="154">
        <f t="shared" si="5"/>
        <v>1054.10592</v>
      </c>
      <c r="M57" s="81">
        <f>((G57-VLOOKUP(G57,'[1]TABLAS 15'!$A$6:$D$13,1))*VLOOKUP(G57,'[1]TABLAS 15'!$A$6:$D$13,4)+VLOOKUP(G57,'[1]TABLAS 15'!$A$6:$D$13,3))</f>
        <v>46.634080000000004</v>
      </c>
      <c r="N57" s="155"/>
      <c r="O57" s="154">
        <f>IF((VLOOKUP(G57,'[1]TABLAS 15'!$B$22:$D$32,3)-M57)&lt;0,-(VLOOKUP(G57,'[1]TABLAS 15'!$B$22:$D$32,3)-M57),0)</f>
        <v>0</v>
      </c>
      <c r="P57" s="28"/>
      <c r="Q57" s="28"/>
      <c r="R57" s="546">
        <f t="shared" si="6"/>
        <v>1054.10592</v>
      </c>
      <c r="S57" s="224"/>
      <c r="T57" s="34"/>
      <c r="U57" s="267"/>
      <c r="V57" s="273"/>
    </row>
    <row r="58" spans="2:18" ht="12.75">
      <c r="B58" s="223"/>
      <c r="C58" s="79"/>
      <c r="D58" s="79"/>
      <c r="E58" s="79"/>
      <c r="F58" s="79"/>
      <c r="G58" s="254">
        <f>SUM(G51:G57)</f>
        <v>3240</v>
      </c>
      <c r="H58" s="253"/>
      <c r="I58" s="253"/>
      <c r="J58" s="254"/>
      <c r="K58" s="254">
        <f>SUM(K51:K57)</f>
        <v>1275.1214400000001</v>
      </c>
      <c r="L58" s="254">
        <f>SUM(L51:L57)</f>
        <v>4515.12144</v>
      </c>
      <c r="M58" s="252">
        <f>SUM(M51:M57)</f>
        <v>130.59856</v>
      </c>
      <c r="N58" s="79"/>
      <c r="O58" s="252">
        <f>SUM(O51:O57)</f>
        <v>0</v>
      </c>
      <c r="P58" s="79"/>
      <c r="Q58" s="254">
        <f>SUM(Q51:Q57)</f>
        <v>0</v>
      </c>
      <c r="R58" s="96"/>
    </row>
    <row r="59" spans="7:18" ht="12.75">
      <c r="G59" s="188"/>
      <c r="J59" s="188"/>
      <c r="K59" s="188"/>
      <c r="L59" s="188"/>
      <c r="M59" s="188"/>
      <c r="O59" s="188"/>
      <c r="Q59" s="32"/>
      <c r="R59" s="32"/>
    </row>
    <row r="60" spans="17:18" ht="12.75">
      <c r="Q60" s="255" t="s">
        <v>2</v>
      </c>
      <c r="R60" s="254">
        <f>SUM(R51:R59)</f>
        <v>4515.12144</v>
      </c>
    </row>
    <row r="62" spans="1:20" ht="12.75">
      <c r="A62" s="210"/>
      <c r="B62" s="210"/>
      <c r="C62" s="210"/>
      <c r="D62" s="226" t="s">
        <v>14</v>
      </c>
      <c r="E62" s="210"/>
      <c r="F62" s="210"/>
      <c r="G62" s="210"/>
      <c r="H62" s="210"/>
      <c r="I62" s="210"/>
      <c r="J62" s="210"/>
      <c r="K62" s="210"/>
      <c r="L62" s="210"/>
      <c r="M62" s="598" t="s">
        <v>15</v>
      </c>
      <c r="N62" s="598"/>
      <c r="O62" s="598"/>
      <c r="P62" s="598"/>
      <c r="Q62" s="598"/>
      <c r="R62" s="598"/>
      <c r="S62" s="598"/>
      <c r="T62" s="239"/>
    </row>
    <row r="63" spans="1:20" ht="12.75">
      <c r="A63" s="210"/>
      <c r="B63" s="210"/>
      <c r="C63" s="210"/>
      <c r="D63" s="226"/>
      <c r="E63" s="210"/>
      <c r="F63" s="210"/>
      <c r="G63" s="210"/>
      <c r="H63" s="210"/>
      <c r="I63" s="210"/>
      <c r="J63" s="210"/>
      <c r="K63" s="210"/>
      <c r="L63" s="210"/>
      <c r="M63" s="239"/>
      <c r="N63" s="239"/>
      <c r="O63" s="239"/>
      <c r="P63" s="239"/>
      <c r="Q63" s="239"/>
      <c r="R63" s="239"/>
      <c r="S63" s="239"/>
      <c r="T63" s="239"/>
    </row>
    <row r="64" spans="1:20" ht="12.75">
      <c r="A64" s="210"/>
      <c r="B64" s="210"/>
      <c r="C64" s="210"/>
      <c r="D64" s="226"/>
      <c r="E64" s="210"/>
      <c r="F64" s="210"/>
      <c r="G64" s="210"/>
      <c r="H64" s="210"/>
      <c r="I64" s="210"/>
      <c r="J64" s="210"/>
      <c r="K64" s="210"/>
      <c r="L64" s="210"/>
      <c r="M64" s="239"/>
      <c r="N64" s="239"/>
      <c r="O64" s="239"/>
      <c r="P64" s="239"/>
      <c r="Q64" s="239"/>
      <c r="R64" s="239"/>
      <c r="S64" s="239"/>
      <c r="T64" s="239"/>
    </row>
    <row r="65" spans="1:20" ht="12.75">
      <c r="A65" s="210"/>
      <c r="B65" s="210"/>
      <c r="C65" s="210"/>
      <c r="D65" s="226"/>
      <c r="E65" s="210"/>
      <c r="F65" s="210"/>
      <c r="G65" s="210"/>
      <c r="H65" s="210"/>
      <c r="I65" s="210"/>
      <c r="J65" s="210"/>
      <c r="K65" s="210"/>
      <c r="L65" s="210"/>
      <c r="M65" s="239"/>
      <c r="N65" s="239"/>
      <c r="O65" s="239"/>
      <c r="P65" s="239"/>
      <c r="Q65" s="239"/>
      <c r="R65" s="239"/>
      <c r="S65" s="239"/>
      <c r="T65" s="239"/>
    </row>
    <row r="66" spans="1:20" ht="12.75">
      <c r="A66" s="210"/>
      <c r="B66" s="210"/>
      <c r="C66" s="210"/>
      <c r="D66" s="226"/>
      <c r="E66" s="210"/>
      <c r="F66" s="210"/>
      <c r="G66" s="210"/>
      <c r="H66" s="210"/>
      <c r="I66" s="210"/>
      <c r="J66" s="210"/>
      <c r="K66" s="210"/>
      <c r="L66" s="210"/>
      <c r="M66" s="239"/>
      <c r="N66" s="239"/>
      <c r="O66" s="239"/>
      <c r="P66" s="239"/>
      <c r="Q66" s="239"/>
      <c r="R66" s="239"/>
      <c r="S66" s="239"/>
      <c r="T66" s="239"/>
    </row>
    <row r="67" spans="1:20" ht="12.75">
      <c r="A67" s="210"/>
      <c r="B67" s="210"/>
      <c r="C67" s="210"/>
      <c r="D67" s="210"/>
      <c r="E67" s="210"/>
      <c r="F67" s="210"/>
      <c r="G67" s="210"/>
      <c r="H67" s="210"/>
      <c r="I67" s="210"/>
      <c r="J67" s="226" t="s">
        <v>16</v>
      </c>
      <c r="K67" s="226"/>
      <c r="L67" s="226"/>
      <c r="M67" s="210"/>
      <c r="N67" s="210"/>
      <c r="O67" s="210"/>
      <c r="P67" s="210"/>
      <c r="Q67" s="210"/>
      <c r="R67" s="210"/>
      <c r="S67" s="210"/>
      <c r="T67" s="210"/>
    </row>
    <row r="68" spans="1:20" ht="12.75">
      <c r="A68" s="210"/>
      <c r="B68" s="210"/>
      <c r="C68" s="210"/>
      <c r="D68" s="210"/>
      <c r="E68" s="210"/>
      <c r="F68" s="210"/>
      <c r="G68" s="227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</row>
    <row r="69" spans="1:20" ht="12.75">
      <c r="A69" s="210"/>
      <c r="B69" s="210"/>
      <c r="C69" s="210"/>
      <c r="D69" s="226" t="s">
        <v>16</v>
      </c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1" t="s">
        <v>32</v>
      </c>
      <c r="R69" s="210"/>
      <c r="S69" s="210"/>
      <c r="T69" s="210"/>
    </row>
    <row r="70" spans="1:20" ht="18">
      <c r="A70" s="210"/>
      <c r="B70" s="210"/>
      <c r="C70" s="210"/>
      <c r="D70" s="318" t="s">
        <v>282</v>
      </c>
      <c r="E70" s="210"/>
      <c r="F70" s="210"/>
      <c r="G70" s="210"/>
      <c r="H70" s="210"/>
      <c r="I70" s="210"/>
      <c r="J70" s="210"/>
      <c r="K70" s="210"/>
      <c r="L70" s="210"/>
      <c r="M70" s="591" t="s">
        <v>283</v>
      </c>
      <c r="N70" s="591"/>
      <c r="O70" s="591"/>
      <c r="P70" s="591"/>
      <c r="Q70" s="591"/>
      <c r="R70" s="591"/>
      <c r="S70" s="591"/>
      <c r="T70" s="407"/>
    </row>
    <row r="71" spans="1:20" ht="18">
      <c r="A71" s="210"/>
      <c r="B71" s="210"/>
      <c r="C71" s="210"/>
      <c r="D71" s="318"/>
      <c r="E71" s="210"/>
      <c r="F71" s="210"/>
      <c r="G71" s="210"/>
      <c r="H71" s="210"/>
      <c r="I71" s="210"/>
      <c r="J71" s="210"/>
      <c r="K71" s="210"/>
      <c r="L71" s="210"/>
      <c r="M71" s="407"/>
      <c r="N71" s="407"/>
      <c r="O71" s="407"/>
      <c r="P71" s="407"/>
      <c r="Q71" s="407"/>
      <c r="R71" s="407"/>
      <c r="S71" s="407"/>
      <c r="T71" s="407"/>
    </row>
    <row r="72" spans="1:20" ht="18">
      <c r="A72" s="210"/>
      <c r="B72" s="210"/>
      <c r="C72" s="210"/>
      <c r="D72" s="318"/>
      <c r="E72" s="210"/>
      <c r="F72" s="210"/>
      <c r="G72" s="210"/>
      <c r="H72" s="210"/>
      <c r="I72" s="210"/>
      <c r="J72" s="210"/>
      <c r="K72" s="210"/>
      <c r="L72" s="210"/>
      <c r="M72" s="407"/>
      <c r="N72" s="407"/>
      <c r="O72" s="407"/>
      <c r="P72" s="407"/>
      <c r="Q72" s="407"/>
      <c r="R72" s="407"/>
      <c r="S72" s="407"/>
      <c r="T72" s="407"/>
    </row>
    <row r="73" spans="1:20" ht="18">
      <c r="A73" s="210"/>
      <c r="B73" s="210"/>
      <c r="C73" s="210"/>
      <c r="D73" s="318"/>
      <c r="E73" s="210"/>
      <c r="F73" s="210"/>
      <c r="G73" s="210"/>
      <c r="H73" s="210"/>
      <c r="I73" s="210"/>
      <c r="J73" s="210"/>
      <c r="K73" s="210"/>
      <c r="L73" s="210"/>
      <c r="M73" s="407"/>
      <c r="N73" s="407"/>
      <c r="O73" s="407"/>
      <c r="P73" s="407"/>
      <c r="Q73" s="407"/>
      <c r="R73" s="407"/>
      <c r="S73" s="407"/>
      <c r="T73" s="407"/>
    </row>
    <row r="74" spans="1:20" ht="18">
      <c r="A74" s="210"/>
      <c r="B74" s="210"/>
      <c r="C74" s="210"/>
      <c r="D74" s="318"/>
      <c r="E74" s="210"/>
      <c r="F74" s="210"/>
      <c r="G74" s="210"/>
      <c r="H74" s="210"/>
      <c r="I74" s="210"/>
      <c r="J74" s="210"/>
      <c r="K74" s="210"/>
      <c r="L74" s="210"/>
      <c r="M74" s="407"/>
      <c r="N74" s="407"/>
      <c r="O74" s="407"/>
      <c r="P74" s="407"/>
      <c r="Q74" s="407"/>
      <c r="R74" s="407"/>
      <c r="S74" s="407"/>
      <c r="T74" s="407"/>
    </row>
    <row r="75" spans="1:20" ht="18">
      <c r="A75" s="210"/>
      <c r="B75" s="210"/>
      <c r="C75" s="210"/>
      <c r="D75" s="318"/>
      <c r="E75" s="210"/>
      <c r="F75" s="210"/>
      <c r="G75" s="210"/>
      <c r="H75" s="210"/>
      <c r="I75" s="210"/>
      <c r="J75" s="210"/>
      <c r="K75" s="210"/>
      <c r="L75" s="210"/>
      <c r="M75" s="407"/>
      <c r="N75" s="407"/>
      <c r="O75" s="407"/>
      <c r="P75" s="407"/>
      <c r="Q75" s="407"/>
      <c r="R75" s="407"/>
      <c r="S75" s="407"/>
      <c r="T75" s="407"/>
    </row>
    <row r="76" spans="1:20" ht="12.75">
      <c r="A76" s="210"/>
      <c r="B76" s="212"/>
      <c r="C76" s="210"/>
      <c r="D76" s="21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210"/>
      <c r="T76" s="210"/>
    </row>
    <row r="77" spans="1:20" ht="20.25">
      <c r="A77" s="210"/>
      <c r="B77" s="212"/>
      <c r="C77" s="210"/>
      <c r="D77" s="9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210"/>
      <c r="T77" s="210"/>
    </row>
    <row r="78" spans="1:20" ht="20.25">
      <c r="A78" s="210"/>
      <c r="B78" s="212"/>
      <c r="C78" s="210"/>
      <c r="D78" s="9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210"/>
      <c r="T78" s="210"/>
    </row>
    <row r="79" spans="1:20" ht="20.25">
      <c r="A79" s="210"/>
      <c r="B79" s="212"/>
      <c r="C79" s="210"/>
      <c r="D79" s="9"/>
      <c r="E79" s="574" t="s">
        <v>281</v>
      </c>
      <c r="F79" s="574"/>
      <c r="G79" s="574"/>
      <c r="H79" s="574"/>
      <c r="I79" s="574"/>
      <c r="J79" s="574"/>
      <c r="K79" s="574"/>
      <c r="L79" s="574"/>
      <c r="M79" s="574"/>
      <c r="N79" s="574"/>
      <c r="O79" s="574"/>
      <c r="P79" s="574"/>
      <c r="Q79" s="574"/>
      <c r="R79" s="574"/>
      <c r="S79" s="210"/>
      <c r="T79" s="210"/>
    </row>
    <row r="80" spans="1:20" ht="20.25">
      <c r="A80" s="210"/>
      <c r="B80" s="212"/>
      <c r="C80" s="210"/>
      <c r="D80" s="9"/>
      <c r="E80" s="574"/>
      <c r="F80" s="574"/>
      <c r="G80" s="574"/>
      <c r="H80" s="574"/>
      <c r="I80" s="574"/>
      <c r="J80" s="574"/>
      <c r="K80" s="574"/>
      <c r="L80" s="574"/>
      <c r="M80" s="574"/>
      <c r="N80" s="574"/>
      <c r="O80" s="574"/>
      <c r="P80" s="574"/>
      <c r="Q80" s="574"/>
      <c r="R80" s="574"/>
      <c r="S80" s="210"/>
      <c r="T80" s="210"/>
    </row>
    <row r="81" spans="1:20" ht="12.75" customHeight="1">
      <c r="A81" s="210"/>
      <c r="B81" s="212"/>
      <c r="C81" s="210"/>
      <c r="D81" s="213"/>
      <c r="E81" s="214"/>
      <c r="F81" s="553" t="s">
        <v>517</v>
      </c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178"/>
      <c r="R81" s="178"/>
      <c r="S81" s="178"/>
      <c r="T81" s="178"/>
    </row>
    <row r="82" spans="1:20" ht="30.75" customHeight="1" thickBot="1">
      <c r="A82" s="210"/>
      <c r="B82" s="212"/>
      <c r="C82" s="10" t="s">
        <v>280</v>
      </c>
      <c r="D82" s="214"/>
      <c r="E82" s="212"/>
      <c r="F82" s="599" t="s">
        <v>66</v>
      </c>
      <c r="G82" s="599"/>
      <c r="H82" s="599"/>
      <c r="I82" s="599"/>
      <c r="J82" s="599"/>
      <c r="K82" s="599"/>
      <c r="L82" s="599"/>
      <c r="M82" s="599"/>
      <c r="N82" s="599"/>
      <c r="O82" s="599"/>
      <c r="P82" s="215"/>
      <c r="Q82" s="305" t="s">
        <v>6</v>
      </c>
      <c r="R82" s="216">
        <v>113.11</v>
      </c>
      <c r="S82" s="210"/>
      <c r="T82" s="210"/>
    </row>
    <row r="83" spans="1:20" ht="13.5" customHeight="1">
      <c r="A83" s="210"/>
      <c r="B83" s="212"/>
      <c r="C83" s="235"/>
      <c r="D83" s="214"/>
      <c r="E83" s="212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5"/>
      <c r="Q83" s="305"/>
      <c r="R83" s="216"/>
      <c r="S83" s="210"/>
      <c r="T83" s="210"/>
    </row>
    <row r="84" spans="1:20" ht="15.75">
      <c r="A84" s="210"/>
      <c r="B84" s="334"/>
      <c r="C84" s="335" t="s">
        <v>22</v>
      </c>
      <c r="D84" s="414" t="s">
        <v>8</v>
      </c>
      <c r="E84" s="337" t="s">
        <v>23</v>
      </c>
      <c r="F84" s="414" t="s">
        <v>0</v>
      </c>
      <c r="G84" s="586" t="s">
        <v>1</v>
      </c>
      <c r="H84" s="587"/>
      <c r="I84" s="587"/>
      <c r="J84" s="587"/>
      <c r="K84" s="587"/>
      <c r="L84" s="588"/>
      <c r="M84" s="327"/>
      <c r="N84" s="377"/>
      <c r="O84" s="586" t="s">
        <v>12</v>
      </c>
      <c r="P84" s="587"/>
      <c r="Q84" s="587"/>
      <c r="R84" s="413" t="s">
        <v>2</v>
      </c>
      <c r="S84" s="413" t="s">
        <v>3</v>
      </c>
      <c r="T84" s="106"/>
    </row>
    <row r="85" spans="1:20" ht="15">
      <c r="A85" s="210"/>
      <c r="B85" s="338"/>
      <c r="C85" s="339" t="s">
        <v>24</v>
      </c>
      <c r="D85" s="340"/>
      <c r="E85" s="341"/>
      <c r="F85" s="340"/>
      <c r="G85" s="469" t="s">
        <v>4</v>
      </c>
      <c r="H85" s="470" t="s">
        <v>13</v>
      </c>
      <c r="I85" s="471" t="s">
        <v>25</v>
      </c>
      <c r="J85" s="471" t="s">
        <v>26</v>
      </c>
      <c r="K85" s="472" t="s">
        <v>27</v>
      </c>
      <c r="L85" s="472" t="s">
        <v>5</v>
      </c>
      <c r="M85" s="473" t="s">
        <v>28</v>
      </c>
      <c r="N85" s="474"/>
      <c r="O85" s="475" t="s">
        <v>10</v>
      </c>
      <c r="P85" s="475" t="s">
        <v>463</v>
      </c>
      <c r="Q85" s="475" t="s">
        <v>176</v>
      </c>
      <c r="R85" s="355"/>
      <c r="S85" s="355"/>
      <c r="T85" s="111"/>
    </row>
    <row r="86" spans="1:22" ht="60" customHeight="1">
      <c r="A86" s="210"/>
      <c r="B86" s="223">
        <v>76</v>
      </c>
      <c r="C86" s="510" t="s">
        <v>438</v>
      </c>
      <c r="D86" s="308" t="s">
        <v>398</v>
      </c>
      <c r="E86" s="153">
        <v>15</v>
      </c>
      <c r="F86" s="180">
        <v>26</v>
      </c>
      <c r="G86" s="154">
        <f>E86*F86</f>
        <v>390</v>
      </c>
      <c r="H86" s="28"/>
      <c r="I86" s="28"/>
      <c r="J86" s="28"/>
      <c r="K86" s="154">
        <f>IF((VLOOKUP(G86,'[1]TABLAS 15'!$B$22:$D$32,3)-M86)&lt;0,0,VLOOKUP(G86,'[1]TABLAS 15'!$B$22:$D$32,3)-M86)</f>
        <v>186.83592000000002</v>
      </c>
      <c r="L86" s="154">
        <f>SUM(G86+I86+K86+J86+H86)</f>
        <v>576.83592</v>
      </c>
      <c r="M86" s="81">
        <f>((G86-VLOOKUP(G86,'[1]TABLAS 15'!$A$6:$D$13,1))*VLOOKUP(G86,'[1]TABLAS 15'!$A$6:$D$13,4)+VLOOKUP(G86,'[1]TABLAS 15'!$A$6:$D$13,3))</f>
        <v>13.99408</v>
      </c>
      <c r="N86" s="155"/>
      <c r="O86" s="154">
        <f>IF((VLOOKUP(G86,'[1]TABLAS 15'!$B$22:$D$32,3)-M86)&lt;0,-(VLOOKUP(G86,'[1]TABLAS 15'!$B$22:$D$32,3)-M86),0)</f>
        <v>0</v>
      </c>
      <c r="P86" s="28"/>
      <c r="Q86" s="28"/>
      <c r="R86" s="546">
        <f>L86-O86-P86-Q86</f>
        <v>576.83592</v>
      </c>
      <c r="S86" s="224"/>
      <c r="T86" s="34"/>
      <c r="U86" s="267"/>
      <c r="V86" s="273"/>
    </row>
    <row r="87" spans="1:22" ht="60" customHeight="1">
      <c r="A87" s="210"/>
      <c r="B87" s="223">
        <v>77</v>
      </c>
      <c r="C87" s="510" t="s">
        <v>397</v>
      </c>
      <c r="D87" s="308" t="s">
        <v>472</v>
      </c>
      <c r="E87" s="153">
        <v>15</v>
      </c>
      <c r="F87" s="180">
        <v>26</v>
      </c>
      <c r="G87" s="154">
        <f>E87*F87</f>
        <v>390</v>
      </c>
      <c r="H87" s="28"/>
      <c r="I87" s="28"/>
      <c r="J87" s="28"/>
      <c r="K87" s="154">
        <f>IF((VLOOKUP(G87,'[1]TABLAS 15'!$B$22:$D$32,3)-M87)&lt;0,0,VLOOKUP(G87,'[1]TABLAS 15'!$B$22:$D$32,3)-M87)</f>
        <v>186.83592000000002</v>
      </c>
      <c r="L87" s="154">
        <f>SUM(G87+I87+K87+J87+H87)</f>
        <v>576.83592</v>
      </c>
      <c r="M87" s="81">
        <f>((G87-VLOOKUP(G87,'[1]TABLAS 15'!$A$6:$D$13,1))*VLOOKUP(G87,'[1]TABLAS 15'!$A$6:$D$13,4)+VLOOKUP(G87,'[1]TABLAS 15'!$A$6:$D$13,3))</f>
        <v>13.99408</v>
      </c>
      <c r="N87" s="155"/>
      <c r="O87" s="154">
        <f>IF((VLOOKUP(G87,'[1]TABLAS 15'!$B$22:$D$32,3)-M87)&lt;0,-(VLOOKUP(G87,'[1]TABLAS 15'!$B$22:$D$32,3)-M87),0)</f>
        <v>0</v>
      </c>
      <c r="P87" s="28"/>
      <c r="Q87" s="28"/>
      <c r="R87" s="546">
        <f>L87-O87-P87-Q87</f>
        <v>576.83592</v>
      </c>
      <c r="S87" s="224"/>
      <c r="T87" s="34"/>
      <c r="U87" s="267"/>
      <c r="V87" s="273"/>
    </row>
    <row r="88" spans="1:22" ht="60" customHeight="1">
      <c r="A88" s="210"/>
      <c r="B88" s="223">
        <v>78</v>
      </c>
      <c r="C88" s="510" t="s">
        <v>407</v>
      </c>
      <c r="D88" s="308" t="s">
        <v>408</v>
      </c>
      <c r="E88" s="153">
        <v>15</v>
      </c>
      <c r="F88" s="180">
        <v>26</v>
      </c>
      <c r="G88" s="154">
        <f aca="true" t="shared" si="7" ref="G88:G93">E88*F88</f>
        <v>390</v>
      </c>
      <c r="H88" s="28"/>
      <c r="I88" s="28"/>
      <c r="J88" s="28"/>
      <c r="K88" s="154">
        <f>IF((VLOOKUP(G88,'[1]TABLAS 15'!$B$22:$D$32,3)-M88)&lt;0,0,VLOOKUP(G88,'[1]TABLAS 15'!$B$22:$D$32,3)-M88)</f>
        <v>186.83592000000002</v>
      </c>
      <c r="L88" s="154">
        <f aca="true" t="shared" si="8" ref="L88:L93">SUM(G88+I88+K88+J88+H88)</f>
        <v>576.83592</v>
      </c>
      <c r="M88" s="81">
        <f>((G88-VLOOKUP(G88,'[1]TABLAS 15'!$A$6:$D$13,1))*VLOOKUP(G88,'[1]TABLAS 15'!$A$6:$D$13,4)+VLOOKUP(G88,'[1]TABLAS 15'!$A$6:$D$13,3))</f>
        <v>13.99408</v>
      </c>
      <c r="N88" s="155"/>
      <c r="O88" s="154">
        <f>IF((VLOOKUP(G88,'[1]TABLAS 15'!$B$22:$D$32,3)-M88)&lt;0,-(VLOOKUP(G88,'[1]TABLAS 15'!$B$22:$D$32,3)-M88),0)</f>
        <v>0</v>
      </c>
      <c r="P88" s="28"/>
      <c r="Q88" s="28"/>
      <c r="R88" s="546">
        <f aca="true" t="shared" si="9" ref="R88:R93">L88-O88-P88-Q88</f>
        <v>576.83592</v>
      </c>
      <c r="S88" s="224"/>
      <c r="T88" s="34"/>
      <c r="U88" s="267"/>
      <c r="V88" s="273"/>
    </row>
    <row r="89" spans="1:22" ht="60" customHeight="1">
      <c r="A89" s="210"/>
      <c r="B89" s="223">
        <v>79</v>
      </c>
      <c r="C89" s="510" t="s">
        <v>409</v>
      </c>
      <c r="D89" s="308" t="s">
        <v>410</v>
      </c>
      <c r="E89" s="153">
        <v>15</v>
      </c>
      <c r="F89" s="180">
        <v>26</v>
      </c>
      <c r="G89" s="154">
        <f t="shared" si="7"/>
        <v>390</v>
      </c>
      <c r="H89" s="28"/>
      <c r="I89" s="28"/>
      <c r="J89" s="28"/>
      <c r="K89" s="154">
        <f>IF((VLOOKUP(G89,'[1]TABLAS 15'!$B$22:$D$32,3)-M89)&lt;0,0,VLOOKUP(G89,'[1]TABLAS 15'!$B$22:$D$32,3)-M89)</f>
        <v>186.83592000000002</v>
      </c>
      <c r="L89" s="154">
        <f t="shared" si="8"/>
        <v>576.83592</v>
      </c>
      <c r="M89" s="81">
        <f>((G89-VLOOKUP(G89,'[1]TABLAS 15'!$A$6:$D$13,1))*VLOOKUP(G89,'[1]TABLAS 15'!$A$6:$D$13,4)+VLOOKUP(G89,'[1]TABLAS 15'!$A$6:$D$13,3))</f>
        <v>13.99408</v>
      </c>
      <c r="N89" s="155"/>
      <c r="O89" s="154">
        <f>IF((VLOOKUP(G89,'[1]TABLAS 15'!$B$22:$D$32,3)-M89)&lt;0,-(VLOOKUP(G89,'[1]TABLAS 15'!$B$22:$D$32,3)-M89),0)</f>
        <v>0</v>
      </c>
      <c r="P89" s="28"/>
      <c r="Q89" s="28"/>
      <c r="R89" s="546">
        <f t="shared" si="9"/>
        <v>576.83592</v>
      </c>
      <c r="S89" s="224"/>
      <c r="T89" s="34"/>
      <c r="U89" s="267"/>
      <c r="V89" s="273"/>
    </row>
    <row r="90" spans="1:22" ht="60" customHeight="1">
      <c r="A90" s="210"/>
      <c r="B90" s="223">
        <v>80</v>
      </c>
      <c r="C90" s="509" t="s">
        <v>411</v>
      </c>
      <c r="D90" s="308" t="s">
        <v>412</v>
      </c>
      <c r="E90" s="153">
        <v>15</v>
      </c>
      <c r="F90" s="180">
        <v>26</v>
      </c>
      <c r="G90" s="154">
        <f t="shared" si="7"/>
        <v>390</v>
      </c>
      <c r="H90" s="28"/>
      <c r="I90" s="28"/>
      <c r="J90" s="28"/>
      <c r="K90" s="154">
        <f>IF((VLOOKUP(G90,'[1]TABLAS 15'!$B$22:$D$32,3)-M90)&lt;0,0,VLOOKUP(G90,'[1]TABLAS 15'!$B$22:$D$32,3)-M90)</f>
        <v>186.83592000000002</v>
      </c>
      <c r="L90" s="154">
        <f t="shared" si="8"/>
        <v>576.83592</v>
      </c>
      <c r="M90" s="81">
        <f>((G90-VLOOKUP(G90,'[1]TABLAS 15'!$A$6:$D$13,1))*VLOOKUP(G90,'[1]TABLAS 15'!$A$6:$D$13,4)+VLOOKUP(G90,'[1]TABLAS 15'!$A$6:$D$13,3))</f>
        <v>13.99408</v>
      </c>
      <c r="N90" s="155"/>
      <c r="O90" s="154">
        <f>IF((VLOOKUP(G90,'[1]TABLAS 15'!$B$22:$D$32,3)-M90)&lt;0,-(VLOOKUP(G90,'[1]TABLAS 15'!$B$22:$D$32,3)-M90),0)</f>
        <v>0</v>
      </c>
      <c r="P90" s="28"/>
      <c r="Q90" s="28"/>
      <c r="R90" s="546">
        <f t="shared" si="9"/>
        <v>576.83592</v>
      </c>
      <c r="S90" s="224"/>
      <c r="T90" s="34"/>
      <c r="U90" s="267"/>
      <c r="V90" s="273"/>
    </row>
    <row r="91" spans="1:22" ht="60" customHeight="1">
      <c r="A91" s="210"/>
      <c r="B91" s="223">
        <v>81</v>
      </c>
      <c r="C91" s="510" t="s">
        <v>413</v>
      </c>
      <c r="D91" s="308" t="s">
        <v>414</v>
      </c>
      <c r="E91" s="153">
        <v>15</v>
      </c>
      <c r="F91" s="180">
        <v>26</v>
      </c>
      <c r="G91" s="154">
        <f t="shared" si="7"/>
        <v>390</v>
      </c>
      <c r="H91" s="28"/>
      <c r="I91" s="28"/>
      <c r="J91" s="28"/>
      <c r="K91" s="154">
        <f>IF((VLOOKUP(G91,'[1]TABLAS 15'!$B$22:$D$32,3)-M91)&lt;0,0,VLOOKUP(G91,'[1]TABLAS 15'!$B$22:$D$32,3)-M91)</f>
        <v>186.83592000000002</v>
      </c>
      <c r="L91" s="154">
        <f t="shared" si="8"/>
        <v>576.83592</v>
      </c>
      <c r="M91" s="81">
        <f>((G91-VLOOKUP(G91,'[1]TABLAS 15'!$A$6:$D$13,1))*VLOOKUP(G91,'[1]TABLAS 15'!$A$6:$D$13,4)+VLOOKUP(G91,'[1]TABLAS 15'!$A$6:$D$13,3))</f>
        <v>13.99408</v>
      </c>
      <c r="N91" s="155"/>
      <c r="O91" s="154">
        <f>IF((VLOOKUP(G91,'[1]TABLAS 15'!$B$22:$D$32,3)-M91)&lt;0,-(VLOOKUP(G91,'[1]TABLAS 15'!$B$22:$D$32,3)-M91),0)</f>
        <v>0</v>
      </c>
      <c r="P91" s="28"/>
      <c r="Q91" s="28"/>
      <c r="R91" s="546">
        <f t="shared" si="9"/>
        <v>576.83592</v>
      </c>
      <c r="S91" s="224"/>
      <c r="T91" s="34"/>
      <c r="U91" s="267"/>
      <c r="V91" s="273"/>
    </row>
    <row r="92" spans="1:22" ht="60" customHeight="1">
      <c r="A92" s="210"/>
      <c r="B92" s="223">
        <v>82</v>
      </c>
      <c r="C92" s="509" t="s">
        <v>415</v>
      </c>
      <c r="D92" s="308" t="s">
        <v>416</v>
      </c>
      <c r="E92" s="153">
        <v>15</v>
      </c>
      <c r="F92" s="180">
        <v>26</v>
      </c>
      <c r="G92" s="154">
        <f t="shared" si="7"/>
        <v>390</v>
      </c>
      <c r="H92" s="28"/>
      <c r="I92" s="28"/>
      <c r="J92" s="28"/>
      <c r="K92" s="154">
        <f>IF((VLOOKUP(G92,'[1]TABLAS 15'!$B$22:$D$32,3)-M92)&lt;0,0,VLOOKUP(G92,'[1]TABLAS 15'!$B$22:$D$32,3)-M92)</f>
        <v>186.83592000000002</v>
      </c>
      <c r="L92" s="154">
        <f t="shared" si="8"/>
        <v>576.83592</v>
      </c>
      <c r="M92" s="81">
        <f>((G92-VLOOKUP(G92,'[1]TABLAS 15'!$A$6:$D$13,1))*VLOOKUP(G92,'[1]TABLAS 15'!$A$6:$D$13,4)+VLOOKUP(G92,'[1]TABLAS 15'!$A$6:$D$13,3))</f>
        <v>13.99408</v>
      </c>
      <c r="N92" s="155"/>
      <c r="O92" s="154">
        <f>IF((VLOOKUP(G92,'[1]TABLAS 15'!$B$22:$D$32,3)-M92)&lt;0,-(VLOOKUP(G92,'[1]TABLAS 15'!$B$22:$D$32,3)-M92),0)</f>
        <v>0</v>
      </c>
      <c r="P92" s="28"/>
      <c r="Q92" s="28"/>
      <c r="R92" s="546">
        <f t="shared" si="9"/>
        <v>576.83592</v>
      </c>
      <c r="S92" s="224"/>
      <c r="T92" s="34"/>
      <c r="U92" s="267"/>
      <c r="V92" s="273"/>
    </row>
    <row r="93" spans="1:22" ht="60" customHeight="1">
      <c r="A93" s="210"/>
      <c r="B93" s="223">
        <v>83</v>
      </c>
      <c r="C93" s="510" t="s">
        <v>417</v>
      </c>
      <c r="D93" s="308" t="s">
        <v>420</v>
      </c>
      <c r="E93" s="153">
        <v>15</v>
      </c>
      <c r="F93" s="180">
        <v>26</v>
      </c>
      <c r="G93" s="154">
        <f t="shared" si="7"/>
        <v>390</v>
      </c>
      <c r="H93" s="28"/>
      <c r="I93" s="28"/>
      <c r="J93" s="28"/>
      <c r="K93" s="154">
        <f>IF((VLOOKUP(G93,'[1]TABLAS 15'!$B$22:$D$32,3)-M93)&lt;0,0,VLOOKUP(G93,'[1]TABLAS 15'!$B$22:$D$32,3)-M93)</f>
        <v>186.83592000000002</v>
      </c>
      <c r="L93" s="154">
        <f t="shared" si="8"/>
        <v>576.83592</v>
      </c>
      <c r="M93" s="81">
        <f>((G93-VLOOKUP(G93,'[1]TABLAS 15'!$A$6:$D$13,1))*VLOOKUP(G93,'[1]TABLAS 15'!$A$6:$D$13,4)+VLOOKUP(G93,'[1]TABLAS 15'!$A$6:$D$13,3))</f>
        <v>13.99408</v>
      </c>
      <c r="N93" s="155"/>
      <c r="O93" s="154">
        <f>IF((VLOOKUP(G93,'[1]TABLAS 15'!$B$22:$D$32,3)-M93)&lt;0,-(VLOOKUP(G93,'[1]TABLAS 15'!$B$22:$D$32,3)-M93),0)</f>
        <v>0</v>
      </c>
      <c r="P93" s="28"/>
      <c r="Q93" s="28"/>
      <c r="R93" s="546">
        <f t="shared" si="9"/>
        <v>576.83592</v>
      </c>
      <c r="S93" s="224"/>
      <c r="T93" s="34"/>
      <c r="U93" s="267"/>
      <c r="V93" s="273"/>
    </row>
    <row r="94" spans="1:22" ht="60" customHeight="1">
      <c r="A94" s="210"/>
      <c r="B94" s="223">
        <v>84</v>
      </c>
      <c r="C94" s="510" t="s">
        <v>418</v>
      </c>
      <c r="D94" s="308" t="s">
        <v>419</v>
      </c>
      <c r="E94" s="153">
        <v>15</v>
      </c>
      <c r="F94" s="180">
        <v>26</v>
      </c>
      <c r="G94" s="154">
        <f>E94*F94</f>
        <v>390</v>
      </c>
      <c r="H94" s="28"/>
      <c r="I94" s="28"/>
      <c r="J94" s="28"/>
      <c r="K94" s="154">
        <f>IF((VLOOKUP(G94,'[1]TABLAS 15'!$B$22:$D$32,3)-M94)&lt;0,0,VLOOKUP(G94,'[1]TABLAS 15'!$B$22:$D$32,3)-M94)</f>
        <v>186.83592000000002</v>
      </c>
      <c r="L94" s="154">
        <f>SUM(G94+I94+K94+J94+H94)</f>
        <v>576.83592</v>
      </c>
      <c r="M94" s="81">
        <f>((G94-VLOOKUP(G94,'[1]TABLAS 15'!$A$6:$D$13,1))*VLOOKUP(G94,'[1]TABLAS 15'!$A$6:$D$13,4)+VLOOKUP(G94,'[1]TABLAS 15'!$A$6:$D$13,3))</f>
        <v>13.99408</v>
      </c>
      <c r="N94" s="155"/>
      <c r="O94" s="154">
        <f>IF((VLOOKUP(G94,'[1]TABLAS 15'!$B$22:$D$32,3)-M94)&lt;0,-(VLOOKUP(G94,'[1]TABLAS 15'!$B$22:$D$32,3)-M94),0)</f>
        <v>0</v>
      </c>
      <c r="P94" s="28"/>
      <c r="Q94" s="28"/>
      <c r="R94" s="546">
        <f>L94-O94-P94-Q94</f>
        <v>576.83592</v>
      </c>
      <c r="S94" s="224"/>
      <c r="T94" s="34"/>
      <c r="U94" s="267"/>
      <c r="V94" s="273"/>
    </row>
    <row r="95" spans="2:18" ht="12.75">
      <c r="B95" s="223"/>
      <c r="C95" s="79"/>
      <c r="D95" s="79"/>
      <c r="E95" s="79"/>
      <c r="F95" s="79"/>
      <c r="G95" s="254">
        <f>SUM(G86:G94)</f>
        <v>3510</v>
      </c>
      <c r="H95" s="253"/>
      <c r="I95" s="253"/>
      <c r="J95" s="254"/>
      <c r="K95" s="254">
        <f>SUM(K86:K94)</f>
        <v>1681.52328</v>
      </c>
      <c r="L95" s="254">
        <f>SUM(L86:L94)</f>
        <v>5191.523279999999</v>
      </c>
      <c r="M95" s="252">
        <f>SUM(M86:M94)</f>
        <v>125.94671999999998</v>
      </c>
      <c r="N95" s="79"/>
      <c r="O95" s="252">
        <f>SUM(O86:O94)</f>
        <v>0</v>
      </c>
      <c r="P95" s="79"/>
      <c r="Q95" s="254">
        <f>SUM(Q86:Q94)</f>
        <v>0</v>
      </c>
      <c r="R95" s="96"/>
    </row>
    <row r="96" spans="7:18" ht="12.75">
      <c r="G96" s="188"/>
      <c r="J96" s="188"/>
      <c r="K96" s="188"/>
      <c r="L96" s="188"/>
      <c r="M96" s="188"/>
      <c r="O96" s="188"/>
      <c r="Q96" s="32"/>
      <c r="R96" s="32"/>
    </row>
    <row r="97" spans="17:18" ht="12.75">
      <c r="Q97" s="255" t="s">
        <v>2</v>
      </c>
      <c r="R97" s="254">
        <f>SUM(R86:R96)</f>
        <v>5191.523279999999</v>
      </c>
    </row>
    <row r="99" spans="1:20" ht="12.75">
      <c r="A99" s="210"/>
      <c r="B99" s="210"/>
      <c r="C99" s="210"/>
      <c r="D99" s="226" t="s">
        <v>14</v>
      </c>
      <c r="E99" s="210"/>
      <c r="F99" s="210"/>
      <c r="G99" s="210"/>
      <c r="H99" s="210"/>
      <c r="I99" s="210"/>
      <c r="J99" s="210"/>
      <c r="K99" s="210"/>
      <c r="L99" s="210"/>
      <c r="M99" s="598" t="s">
        <v>15</v>
      </c>
      <c r="N99" s="598"/>
      <c r="O99" s="598"/>
      <c r="P99" s="598"/>
      <c r="Q99" s="598"/>
      <c r="R99" s="598"/>
      <c r="S99" s="598"/>
      <c r="T99" s="239"/>
    </row>
    <row r="100" spans="1:20" ht="12.75">
      <c r="A100" s="210"/>
      <c r="B100" s="210"/>
      <c r="C100" s="210"/>
      <c r="D100" s="226"/>
      <c r="E100" s="210"/>
      <c r="F100" s="210"/>
      <c r="G100" s="210"/>
      <c r="H100" s="210"/>
      <c r="I100" s="210"/>
      <c r="J100" s="210"/>
      <c r="K100" s="210"/>
      <c r="L100" s="210"/>
      <c r="M100" s="239"/>
      <c r="N100" s="239"/>
      <c r="O100" s="239"/>
      <c r="P100" s="239"/>
      <c r="Q100" s="239"/>
      <c r="R100" s="239"/>
      <c r="S100" s="239"/>
      <c r="T100" s="239"/>
    </row>
    <row r="101" spans="1:20" ht="12.75">
      <c r="A101" s="210"/>
      <c r="B101" s="210"/>
      <c r="C101" s="210"/>
      <c r="D101" s="226"/>
      <c r="E101" s="210"/>
      <c r="F101" s="210"/>
      <c r="G101" s="210"/>
      <c r="H101" s="210"/>
      <c r="I101" s="210"/>
      <c r="J101" s="210"/>
      <c r="K101" s="210"/>
      <c r="L101" s="210"/>
      <c r="M101" s="239"/>
      <c r="N101" s="239"/>
      <c r="O101" s="239"/>
      <c r="P101" s="239"/>
      <c r="Q101" s="239"/>
      <c r="R101" s="239"/>
      <c r="S101" s="239"/>
      <c r="T101" s="239"/>
    </row>
    <row r="102" spans="1:20" ht="12.75">
      <c r="A102" s="210"/>
      <c r="B102" s="210"/>
      <c r="C102" s="210"/>
      <c r="D102" s="226"/>
      <c r="E102" s="210"/>
      <c r="F102" s="210"/>
      <c r="G102" s="210"/>
      <c r="H102" s="210"/>
      <c r="I102" s="210"/>
      <c r="J102" s="210"/>
      <c r="K102" s="210"/>
      <c r="L102" s="210"/>
      <c r="M102" s="239"/>
      <c r="N102" s="239"/>
      <c r="O102" s="239"/>
      <c r="P102" s="239"/>
      <c r="Q102" s="239"/>
      <c r="R102" s="239"/>
      <c r="S102" s="239"/>
      <c r="T102" s="239"/>
    </row>
    <row r="103" spans="1:20" ht="12.75">
      <c r="A103" s="210"/>
      <c r="B103" s="210"/>
      <c r="C103" s="210"/>
      <c r="D103" s="226"/>
      <c r="E103" s="210"/>
      <c r="F103" s="210"/>
      <c r="G103" s="210"/>
      <c r="H103" s="210"/>
      <c r="I103" s="210"/>
      <c r="J103" s="210"/>
      <c r="K103" s="210"/>
      <c r="L103" s="210"/>
      <c r="M103" s="239"/>
      <c r="N103" s="239"/>
      <c r="O103" s="239"/>
      <c r="P103" s="239"/>
      <c r="Q103" s="239"/>
      <c r="R103" s="239"/>
      <c r="S103" s="239"/>
      <c r="T103" s="239"/>
    </row>
    <row r="104" spans="1:20" ht="12.75">
      <c r="A104" s="210"/>
      <c r="B104" s="210"/>
      <c r="C104" s="210"/>
      <c r="D104" s="210"/>
      <c r="E104" s="210"/>
      <c r="F104" s="210"/>
      <c r="G104" s="210"/>
      <c r="H104" s="210"/>
      <c r="I104" s="210"/>
      <c r="J104" s="226" t="s">
        <v>16</v>
      </c>
      <c r="K104" s="226"/>
      <c r="L104" s="226"/>
      <c r="M104" s="210"/>
      <c r="N104" s="210"/>
      <c r="O104" s="210"/>
      <c r="P104" s="210"/>
      <c r="Q104" s="210"/>
      <c r="R104" s="210"/>
      <c r="S104" s="210"/>
      <c r="T104" s="210"/>
    </row>
    <row r="105" spans="1:20" ht="12.75">
      <c r="A105" s="210"/>
      <c r="B105" s="210"/>
      <c r="C105" s="210"/>
      <c r="D105" s="210"/>
      <c r="E105" s="210"/>
      <c r="F105" s="210"/>
      <c r="G105" s="227"/>
      <c r="H105" s="210"/>
      <c r="I105" s="210"/>
      <c r="J105" s="210"/>
      <c r="K105" s="210"/>
      <c r="L105" s="210"/>
      <c r="M105" s="210"/>
      <c r="N105" s="210"/>
      <c r="O105" s="210"/>
      <c r="P105" s="210"/>
      <c r="Q105" s="210"/>
      <c r="R105" s="210"/>
      <c r="S105" s="210"/>
      <c r="T105" s="210"/>
    </row>
    <row r="106" spans="1:20" ht="12.75">
      <c r="A106" s="210"/>
      <c r="B106" s="210"/>
      <c r="C106" s="210"/>
      <c r="D106" s="226" t="s">
        <v>16</v>
      </c>
      <c r="E106" s="210"/>
      <c r="F106" s="210"/>
      <c r="G106" s="210"/>
      <c r="H106" s="210"/>
      <c r="I106" s="210"/>
      <c r="J106" s="210"/>
      <c r="K106" s="210"/>
      <c r="L106" s="210"/>
      <c r="M106" s="210"/>
      <c r="N106" s="210"/>
      <c r="O106" s="210"/>
      <c r="P106" s="210"/>
      <c r="Q106" s="211" t="s">
        <v>32</v>
      </c>
      <c r="R106" s="210"/>
      <c r="S106" s="210"/>
      <c r="T106" s="210"/>
    </row>
    <row r="107" spans="1:20" ht="18">
      <c r="A107" s="210"/>
      <c r="B107" s="210"/>
      <c r="C107" s="210"/>
      <c r="D107" s="318" t="s">
        <v>282</v>
      </c>
      <c r="E107" s="210"/>
      <c r="F107" s="210"/>
      <c r="G107" s="210"/>
      <c r="H107" s="210"/>
      <c r="I107" s="210"/>
      <c r="J107" s="210"/>
      <c r="K107" s="210"/>
      <c r="L107" s="210"/>
      <c r="M107" s="591" t="s">
        <v>283</v>
      </c>
      <c r="N107" s="591"/>
      <c r="O107" s="591"/>
      <c r="P107" s="591"/>
      <c r="Q107" s="591"/>
      <c r="R107" s="591"/>
      <c r="S107" s="591"/>
      <c r="T107" s="407"/>
    </row>
    <row r="108" spans="1:20" ht="18">
      <c r="A108" s="210"/>
      <c r="B108" s="210"/>
      <c r="C108" s="210"/>
      <c r="D108" s="318"/>
      <c r="E108" s="210"/>
      <c r="F108" s="210"/>
      <c r="G108" s="210"/>
      <c r="H108" s="210"/>
      <c r="I108" s="210"/>
      <c r="J108" s="210"/>
      <c r="K108" s="210"/>
      <c r="L108" s="210"/>
      <c r="M108" s="407"/>
      <c r="N108" s="407"/>
      <c r="O108" s="407"/>
      <c r="P108" s="407"/>
      <c r="Q108" s="407"/>
      <c r="R108" s="407"/>
      <c r="S108" s="407"/>
      <c r="T108" s="407"/>
    </row>
    <row r="109" spans="1:20" ht="18">
      <c r="A109" s="210"/>
      <c r="B109" s="210"/>
      <c r="C109" s="210"/>
      <c r="D109" s="318"/>
      <c r="E109" s="210"/>
      <c r="F109" s="210"/>
      <c r="G109" s="210"/>
      <c r="H109" s="210"/>
      <c r="I109" s="210"/>
      <c r="J109" s="210"/>
      <c r="K109" s="210"/>
      <c r="L109" s="210"/>
      <c r="M109" s="407"/>
      <c r="N109" s="407"/>
      <c r="O109" s="407"/>
      <c r="P109" s="407"/>
      <c r="Q109" s="407"/>
      <c r="R109" s="407"/>
      <c r="S109" s="407"/>
      <c r="T109" s="407"/>
    </row>
    <row r="110" spans="3:18" ht="15.75">
      <c r="C110" s="191"/>
      <c r="L110" s="191"/>
      <c r="M110" s="191"/>
      <c r="N110" s="191"/>
      <c r="O110" s="191"/>
      <c r="P110" s="191"/>
      <c r="Q110" s="191"/>
      <c r="R110" s="191"/>
    </row>
    <row r="111" spans="1:20" ht="12.75">
      <c r="A111" s="210"/>
      <c r="B111" s="212"/>
      <c r="C111" s="210"/>
      <c r="D111" s="21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210"/>
      <c r="T111" s="210"/>
    </row>
    <row r="112" spans="1:20" ht="20.25">
      <c r="A112" s="210"/>
      <c r="B112" s="212"/>
      <c r="C112" s="210"/>
      <c r="D112" s="9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210"/>
      <c r="T112" s="210"/>
    </row>
    <row r="113" spans="1:20" ht="20.25">
      <c r="A113" s="210"/>
      <c r="B113" s="212"/>
      <c r="C113" s="210"/>
      <c r="D113" s="9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210"/>
      <c r="T113" s="210"/>
    </row>
    <row r="114" spans="1:20" ht="20.25">
      <c r="A114" s="210"/>
      <c r="B114" s="212"/>
      <c r="C114" s="210"/>
      <c r="D114" s="9"/>
      <c r="E114" s="574" t="s">
        <v>281</v>
      </c>
      <c r="F114" s="574"/>
      <c r="G114" s="574"/>
      <c r="H114" s="574"/>
      <c r="I114" s="574"/>
      <c r="J114" s="574"/>
      <c r="K114" s="574"/>
      <c r="L114" s="574"/>
      <c r="M114" s="574"/>
      <c r="N114" s="574"/>
      <c r="O114" s="574"/>
      <c r="P114" s="574"/>
      <c r="Q114" s="574"/>
      <c r="R114" s="574"/>
      <c r="S114" s="210"/>
      <c r="T114" s="210"/>
    </row>
    <row r="115" spans="1:20" ht="20.25">
      <c r="A115" s="210"/>
      <c r="B115" s="212"/>
      <c r="C115" s="210"/>
      <c r="D115" s="9"/>
      <c r="E115" s="574"/>
      <c r="F115" s="574"/>
      <c r="G115" s="574"/>
      <c r="H115" s="574"/>
      <c r="I115" s="574"/>
      <c r="J115" s="574"/>
      <c r="K115" s="574"/>
      <c r="L115" s="574"/>
      <c r="M115" s="574"/>
      <c r="N115" s="574"/>
      <c r="O115" s="574"/>
      <c r="P115" s="574"/>
      <c r="Q115" s="574"/>
      <c r="R115" s="574"/>
      <c r="S115" s="210"/>
      <c r="T115" s="210"/>
    </row>
    <row r="116" spans="1:20" ht="12.75" customHeight="1">
      <c r="A116" s="210"/>
      <c r="B116" s="212"/>
      <c r="C116" s="210"/>
      <c r="D116" s="213"/>
      <c r="E116" s="214"/>
      <c r="F116" s="553" t="s">
        <v>517</v>
      </c>
      <c r="G116" s="553"/>
      <c r="H116" s="553"/>
      <c r="I116" s="553"/>
      <c r="J116" s="553"/>
      <c r="K116" s="553"/>
      <c r="L116" s="553"/>
      <c r="M116" s="553"/>
      <c r="N116" s="553"/>
      <c r="O116" s="553"/>
      <c r="P116" s="553"/>
      <c r="Q116" s="178"/>
      <c r="R116" s="178"/>
      <c r="S116" s="178"/>
      <c r="T116" s="178"/>
    </row>
    <row r="117" spans="1:20" ht="30.75" customHeight="1" thickBot="1">
      <c r="A117" s="210"/>
      <c r="B117" s="212"/>
      <c r="C117" s="10" t="s">
        <v>280</v>
      </c>
      <c r="D117" s="214"/>
      <c r="E117" s="212"/>
      <c r="F117" s="599" t="s">
        <v>66</v>
      </c>
      <c r="G117" s="599"/>
      <c r="H117" s="599"/>
      <c r="I117" s="599"/>
      <c r="J117" s="599"/>
      <c r="K117" s="599"/>
      <c r="L117" s="599"/>
      <c r="M117" s="599"/>
      <c r="N117" s="599"/>
      <c r="O117" s="599"/>
      <c r="P117" s="215"/>
      <c r="Q117" s="305" t="s">
        <v>6</v>
      </c>
      <c r="R117" s="216">
        <v>113.11</v>
      </c>
      <c r="S117" s="210"/>
      <c r="T117" s="210"/>
    </row>
    <row r="118" spans="1:20" ht="13.5" customHeight="1">
      <c r="A118" s="210"/>
      <c r="B118" s="212"/>
      <c r="C118" s="235"/>
      <c r="D118" s="214"/>
      <c r="E118" s="212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5"/>
      <c r="Q118" s="305"/>
      <c r="R118" s="216"/>
      <c r="S118" s="210"/>
      <c r="T118" s="210"/>
    </row>
    <row r="119" spans="1:20" ht="15.75">
      <c r="A119" s="210"/>
      <c r="B119" s="334"/>
      <c r="C119" s="335" t="s">
        <v>22</v>
      </c>
      <c r="D119" s="423" t="s">
        <v>8</v>
      </c>
      <c r="E119" s="337" t="s">
        <v>23</v>
      </c>
      <c r="F119" s="423" t="s">
        <v>0</v>
      </c>
      <c r="G119" s="586" t="s">
        <v>1</v>
      </c>
      <c r="H119" s="587"/>
      <c r="I119" s="587"/>
      <c r="J119" s="587"/>
      <c r="K119" s="587"/>
      <c r="L119" s="588"/>
      <c r="M119" s="327"/>
      <c r="N119" s="377"/>
      <c r="O119" s="586" t="s">
        <v>12</v>
      </c>
      <c r="P119" s="587"/>
      <c r="Q119" s="587"/>
      <c r="R119" s="422" t="s">
        <v>2</v>
      </c>
      <c r="S119" s="422" t="s">
        <v>3</v>
      </c>
      <c r="T119" s="106"/>
    </row>
    <row r="120" spans="1:20" ht="15">
      <c r="A120" s="210"/>
      <c r="B120" s="338"/>
      <c r="C120" s="339" t="s">
        <v>24</v>
      </c>
      <c r="D120" s="340"/>
      <c r="E120" s="341"/>
      <c r="F120" s="340"/>
      <c r="G120" s="469" t="s">
        <v>4</v>
      </c>
      <c r="H120" s="470" t="s">
        <v>13</v>
      </c>
      <c r="I120" s="471" t="s">
        <v>25</v>
      </c>
      <c r="J120" s="471" t="s">
        <v>26</v>
      </c>
      <c r="K120" s="472" t="s">
        <v>27</v>
      </c>
      <c r="L120" s="472" t="s">
        <v>5</v>
      </c>
      <c r="M120" s="473" t="s">
        <v>28</v>
      </c>
      <c r="N120" s="474"/>
      <c r="O120" s="475" t="s">
        <v>10</v>
      </c>
      <c r="P120" s="475" t="s">
        <v>463</v>
      </c>
      <c r="Q120" s="475" t="s">
        <v>176</v>
      </c>
      <c r="R120" s="355"/>
      <c r="S120" s="355"/>
      <c r="T120" s="111"/>
    </row>
    <row r="121" spans="1:22" ht="60" customHeight="1">
      <c r="A121" s="210"/>
      <c r="B121" s="223">
        <v>85</v>
      </c>
      <c r="C121" s="510" t="s">
        <v>421</v>
      </c>
      <c r="D121" s="308" t="s">
        <v>422</v>
      </c>
      <c r="E121" s="153">
        <v>15</v>
      </c>
      <c r="F121" s="180">
        <v>56.5</v>
      </c>
      <c r="G121" s="154">
        <f aca="true" t="shared" si="10" ref="G121:G126">E121*F121</f>
        <v>847.5</v>
      </c>
      <c r="H121" s="28"/>
      <c r="I121" s="28"/>
      <c r="J121" s="28"/>
      <c r="K121" s="154">
        <f>IF((VLOOKUP(G121,'[1]TABLAS 15'!$B$22:$D$32,3)-M121)&lt;0,0,VLOOKUP(G121,'[1]TABLAS 15'!$B$22:$D$32,3)-M121)</f>
        <v>157.55592000000001</v>
      </c>
      <c r="L121" s="154">
        <f aca="true" t="shared" si="11" ref="L121:L126">SUM(G121+I121+K121+J121+H121)</f>
        <v>1005.05592</v>
      </c>
      <c r="M121" s="81">
        <f>((G121-VLOOKUP(G121,'[1]TABLAS 15'!$A$6:$D$13,1))*VLOOKUP(G121,'[1]TABLAS 15'!$A$6:$D$13,4)+VLOOKUP(G121,'[1]TABLAS 15'!$A$6:$D$13,3))</f>
        <v>43.274080000000005</v>
      </c>
      <c r="N121" s="155"/>
      <c r="O121" s="154">
        <f>IF((VLOOKUP(G121,'[1]TABLAS 15'!$B$22:$D$32,3)-M121)&lt;0,-(VLOOKUP(G121,'[1]TABLAS 15'!$B$22:$D$32,3)-M121),0)</f>
        <v>0</v>
      </c>
      <c r="P121" s="28"/>
      <c r="Q121" s="28"/>
      <c r="R121" s="546">
        <f aca="true" t="shared" si="12" ref="R121:R126">L121-O121-P121-Q121</f>
        <v>1005.05592</v>
      </c>
      <c r="S121" s="224"/>
      <c r="T121" s="34"/>
      <c r="U121" s="267"/>
      <c r="V121" s="273"/>
    </row>
    <row r="122" spans="1:22" ht="60" customHeight="1">
      <c r="A122" s="210"/>
      <c r="B122" s="223">
        <v>86</v>
      </c>
      <c r="C122" s="510" t="s">
        <v>423</v>
      </c>
      <c r="D122" s="308" t="s">
        <v>424</v>
      </c>
      <c r="E122" s="153">
        <v>15</v>
      </c>
      <c r="F122" s="180">
        <v>26</v>
      </c>
      <c r="G122" s="154">
        <f t="shared" si="10"/>
        <v>390</v>
      </c>
      <c r="H122" s="28"/>
      <c r="I122" s="28"/>
      <c r="J122" s="28"/>
      <c r="K122" s="154">
        <f>IF((VLOOKUP(G122,'[1]TABLAS 15'!$B$22:$D$32,3)-M122)&lt;0,0,VLOOKUP(G122,'[1]TABLAS 15'!$B$22:$D$32,3)-M122)</f>
        <v>186.83592000000002</v>
      </c>
      <c r="L122" s="154">
        <f t="shared" si="11"/>
        <v>576.83592</v>
      </c>
      <c r="M122" s="81">
        <f>((G122-VLOOKUP(G122,'[1]TABLAS 15'!$A$6:$D$13,1))*VLOOKUP(G122,'[1]TABLAS 15'!$A$6:$D$13,4)+VLOOKUP(G122,'[1]TABLAS 15'!$A$6:$D$13,3))</f>
        <v>13.99408</v>
      </c>
      <c r="N122" s="155"/>
      <c r="O122" s="154">
        <f>IF((VLOOKUP(G122,'[1]TABLAS 15'!$B$22:$D$32,3)-M122)&lt;0,-(VLOOKUP(G122,'[1]TABLAS 15'!$B$22:$D$32,3)-M122),0)</f>
        <v>0</v>
      </c>
      <c r="P122" s="28"/>
      <c r="Q122" s="28"/>
      <c r="R122" s="546">
        <f t="shared" si="12"/>
        <v>576.83592</v>
      </c>
      <c r="S122" s="224"/>
      <c r="T122" s="34"/>
      <c r="U122" s="267"/>
      <c r="V122" s="273"/>
    </row>
    <row r="123" spans="1:22" ht="60" customHeight="1">
      <c r="A123" s="210"/>
      <c r="B123" s="223">
        <v>87</v>
      </c>
      <c r="C123" s="510" t="s">
        <v>425</v>
      </c>
      <c r="D123" s="308" t="s">
        <v>426</v>
      </c>
      <c r="E123" s="153">
        <v>15</v>
      </c>
      <c r="F123" s="180">
        <v>26</v>
      </c>
      <c r="G123" s="154">
        <f t="shared" si="10"/>
        <v>390</v>
      </c>
      <c r="H123" s="28"/>
      <c r="I123" s="28"/>
      <c r="J123" s="28"/>
      <c r="K123" s="154">
        <f>IF((VLOOKUP(G123,'[1]TABLAS 15'!$B$22:$D$32,3)-M123)&lt;0,0,VLOOKUP(G123,'[1]TABLAS 15'!$B$22:$D$32,3)-M123)</f>
        <v>186.83592000000002</v>
      </c>
      <c r="L123" s="154">
        <f t="shared" si="11"/>
        <v>576.83592</v>
      </c>
      <c r="M123" s="81">
        <f>((G123-VLOOKUP(G123,'[1]TABLAS 15'!$A$6:$D$13,1))*VLOOKUP(G123,'[1]TABLAS 15'!$A$6:$D$13,4)+VLOOKUP(G123,'[1]TABLAS 15'!$A$6:$D$13,3))</f>
        <v>13.99408</v>
      </c>
      <c r="N123" s="155"/>
      <c r="O123" s="154">
        <f>IF((VLOOKUP(G123,'[1]TABLAS 15'!$B$22:$D$32,3)-M123)&lt;0,-(VLOOKUP(G123,'[1]TABLAS 15'!$B$22:$D$32,3)-M123),0)</f>
        <v>0</v>
      </c>
      <c r="P123" s="28"/>
      <c r="Q123" s="28"/>
      <c r="R123" s="546">
        <f t="shared" si="12"/>
        <v>576.83592</v>
      </c>
      <c r="S123" s="224"/>
      <c r="T123" s="34"/>
      <c r="U123" s="267"/>
      <c r="V123" s="273"/>
    </row>
    <row r="124" spans="1:22" ht="60" customHeight="1">
      <c r="A124" s="210"/>
      <c r="B124" s="223">
        <v>88</v>
      </c>
      <c r="C124" s="510" t="s">
        <v>427</v>
      </c>
      <c r="D124" s="308" t="s">
        <v>428</v>
      </c>
      <c r="E124" s="153">
        <v>15</v>
      </c>
      <c r="F124" s="180">
        <v>26</v>
      </c>
      <c r="G124" s="154">
        <f t="shared" si="10"/>
        <v>390</v>
      </c>
      <c r="H124" s="28"/>
      <c r="I124" s="28"/>
      <c r="J124" s="28"/>
      <c r="K124" s="154">
        <f>IF((VLOOKUP(G124,'[1]TABLAS 15'!$B$22:$D$32,3)-M124)&lt;0,0,VLOOKUP(G124,'[1]TABLAS 15'!$B$22:$D$32,3)-M124)</f>
        <v>186.83592000000002</v>
      </c>
      <c r="L124" s="154">
        <f t="shared" si="11"/>
        <v>576.83592</v>
      </c>
      <c r="M124" s="81">
        <f>((G124-VLOOKUP(G124,'[1]TABLAS 15'!$A$6:$D$13,1))*VLOOKUP(G124,'[1]TABLAS 15'!$A$6:$D$13,4)+VLOOKUP(G124,'[1]TABLAS 15'!$A$6:$D$13,3))</f>
        <v>13.99408</v>
      </c>
      <c r="N124" s="155"/>
      <c r="O124" s="154">
        <f>IF((VLOOKUP(G124,'[1]TABLAS 15'!$B$22:$D$32,3)-M124)&lt;0,-(VLOOKUP(G124,'[1]TABLAS 15'!$B$22:$D$32,3)-M124),0)</f>
        <v>0</v>
      </c>
      <c r="P124" s="28"/>
      <c r="Q124" s="28"/>
      <c r="R124" s="546">
        <f t="shared" si="12"/>
        <v>576.83592</v>
      </c>
      <c r="S124" s="224"/>
      <c r="T124" s="34"/>
      <c r="U124" s="267"/>
      <c r="V124" s="273"/>
    </row>
    <row r="125" spans="1:22" ht="60" customHeight="1">
      <c r="A125" s="210"/>
      <c r="B125" s="223">
        <v>89</v>
      </c>
      <c r="C125" s="510" t="s">
        <v>293</v>
      </c>
      <c r="D125" s="308" t="s">
        <v>429</v>
      </c>
      <c r="E125" s="153">
        <v>15</v>
      </c>
      <c r="F125" s="180">
        <v>26</v>
      </c>
      <c r="G125" s="154">
        <f t="shared" si="10"/>
        <v>390</v>
      </c>
      <c r="H125" s="28"/>
      <c r="I125" s="28"/>
      <c r="J125" s="28"/>
      <c r="K125" s="154">
        <f>IF((VLOOKUP(G125,'[1]TABLAS 15'!$B$22:$D$32,3)-M125)&lt;0,0,VLOOKUP(G125,'[1]TABLAS 15'!$B$22:$D$32,3)-M125)</f>
        <v>186.83592000000002</v>
      </c>
      <c r="L125" s="154">
        <f t="shared" si="11"/>
        <v>576.83592</v>
      </c>
      <c r="M125" s="81">
        <f>((G125-VLOOKUP(G125,'[1]TABLAS 15'!$A$6:$D$13,1))*VLOOKUP(G125,'[1]TABLAS 15'!$A$6:$D$13,4)+VLOOKUP(G125,'[1]TABLAS 15'!$A$6:$D$13,3))</f>
        <v>13.99408</v>
      </c>
      <c r="N125" s="155"/>
      <c r="O125" s="154">
        <f>IF((VLOOKUP(G125,'[1]TABLAS 15'!$B$22:$D$32,3)-M125)&lt;0,-(VLOOKUP(G125,'[1]TABLAS 15'!$B$22:$D$32,3)-M125),0)</f>
        <v>0</v>
      </c>
      <c r="P125" s="28"/>
      <c r="Q125" s="28"/>
      <c r="R125" s="546">
        <f t="shared" si="12"/>
        <v>576.83592</v>
      </c>
      <c r="S125" s="224"/>
      <c r="T125" s="34"/>
      <c r="U125" s="267"/>
      <c r="V125" s="273"/>
    </row>
    <row r="126" spans="1:22" ht="60" customHeight="1">
      <c r="A126" s="210"/>
      <c r="B126" s="223">
        <v>90</v>
      </c>
      <c r="C126" s="510" t="s">
        <v>432</v>
      </c>
      <c r="D126" s="308" t="s">
        <v>433</v>
      </c>
      <c r="E126" s="153">
        <v>15</v>
      </c>
      <c r="F126" s="180">
        <v>26</v>
      </c>
      <c r="G126" s="154">
        <f t="shared" si="10"/>
        <v>390</v>
      </c>
      <c r="H126" s="28"/>
      <c r="I126" s="28"/>
      <c r="J126" s="28"/>
      <c r="K126" s="154">
        <f>IF((VLOOKUP(G126,'[1]TABLAS 15'!$B$22:$D$32,3)-M126)&lt;0,0,VLOOKUP(G126,'[1]TABLAS 15'!$B$22:$D$32,3)-M126)</f>
        <v>186.83592000000002</v>
      </c>
      <c r="L126" s="154">
        <f t="shared" si="11"/>
        <v>576.83592</v>
      </c>
      <c r="M126" s="81">
        <f>((G126-VLOOKUP(G126,'[1]TABLAS 15'!$A$6:$D$13,1))*VLOOKUP(G126,'[1]TABLAS 15'!$A$6:$D$13,4)+VLOOKUP(G126,'[1]TABLAS 15'!$A$6:$D$13,3))</f>
        <v>13.99408</v>
      </c>
      <c r="N126" s="155"/>
      <c r="O126" s="154">
        <f>IF((VLOOKUP(G126,'[1]TABLAS 15'!$B$22:$D$32,3)-M126)&lt;0,-(VLOOKUP(G126,'[1]TABLAS 15'!$B$22:$D$32,3)-M126),0)</f>
        <v>0</v>
      </c>
      <c r="P126" s="28"/>
      <c r="Q126" s="28"/>
      <c r="R126" s="546">
        <f t="shared" si="12"/>
        <v>576.83592</v>
      </c>
      <c r="S126" s="224"/>
      <c r="T126" s="34"/>
      <c r="U126" s="267"/>
      <c r="V126" s="273"/>
    </row>
    <row r="127" spans="1:22" ht="60" customHeight="1">
      <c r="A127" s="210"/>
      <c r="B127" s="223">
        <v>91</v>
      </c>
      <c r="C127" s="510" t="s">
        <v>439</v>
      </c>
      <c r="D127" s="308" t="s">
        <v>440</v>
      </c>
      <c r="E127" s="153">
        <v>15</v>
      </c>
      <c r="F127" s="180">
        <v>26</v>
      </c>
      <c r="G127" s="154">
        <f>E127*F127</f>
        <v>390</v>
      </c>
      <c r="H127" s="28"/>
      <c r="I127" s="28"/>
      <c r="J127" s="28"/>
      <c r="K127" s="154">
        <f>IF((VLOOKUP(G127,'[1]TABLAS 15'!$B$22:$D$32,3)-M127)&lt;0,0,VLOOKUP(G127,'[1]TABLAS 15'!$B$22:$D$32,3)-M127)</f>
        <v>186.83592000000002</v>
      </c>
      <c r="L127" s="154">
        <f>SUM(G127+I127+K127+J127+H127)</f>
        <v>576.83592</v>
      </c>
      <c r="M127" s="81">
        <f>((G127-VLOOKUP(G127,'[1]TABLAS 15'!$A$6:$D$13,1))*VLOOKUP(G127,'[1]TABLAS 15'!$A$6:$D$13,4)+VLOOKUP(G127,'[1]TABLAS 15'!$A$6:$D$13,3))</f>
        <v>13.99408</v>
      </c>
      <c r="N127" s="155"/>
      <c r="O127" s="154">
        <f>IF((VLOOKUP(G127,'[1]TABLAS 15'!$B$22:$D$32,3)-M127)&lt;0,-(VLOOKUP(G127,'[1]TABLAS 15'!$B$22:$D$32,3)-M127),0)</f>
        <v>0</v>
      </c>
      <c r="P127" s="28"/>
      <c r="Q127" s="28"/>
      <c r="R127" s="546">
        <f>L127-O127-P127-Q127</f>
        <v>576.83592</v>
      </c>
      <c r="S127" s="224"/>
      <c r="T127" s="34"/>
      <c r="U127" s="267"/>
      <c r="V127" s="273"/>
    </row>
    <row r="128" spans="1:22" ht="60" customHeight="1">
      <c r="A128" s="210"/>
      <c r="B128" s="223">
        <v>92</v>
      </c>
      <c r="C128" s="510" t="s">
        <v>441</v>
      </c>
      <c r="D128" s="308" t="s">
        <v>442</v>
      </c>
      <c r="E128" s="153">
        <v>15</v>
      </c>
      <c r="F128" s="180">
        <v>57</v>
      </c>
      <c r="G128" s="154">
        <f>E128*F128</f>
        <v>855</v>
      </c>
      <c r="H128" s="28"/>
      <c r="I128" s="28"/>
      <c r="J128" s="28"/>
      <c r="K128" s="154">
        <f>IF((VLOOKUP(G128,'[1]TABLAS 15'!$B$22:$D$32,3)-M128)&lt;0,0,VLOOKUP(G128,'[1]TABLAS 15'!$B$22:$D$32,3)-M128)</f>
        <v>157.07592</v>
      </c>
      <c r="L128" s="154">
        <f>SUM(G128+I128+K128+J128+H128)</f>
        <v>1012.07592</v>
      </c>
      <c r="M128" s="81">
        <f>((G128-VLOOKUP(G128,'[1]TABLAS 15'!$A$6:$D$13,1))*VLOOKUP(G128,'[1]TABLAS 15'!$A$6:$D$13,4)+VLOOKUP(G128,'[1]TABLAS 15'!$A$6:$D$13,3))</f>
        <v>43.75408</v>
      </c>
      <c r="N128" s="155"/>
      <c r="O128" s="154">
        <f>IF((VLOOKUP(G128,'[1]TABLAS 15'!$B$22:$D$32,3)-M128)&lt;0,-(VLOOKUP(G128,'[1]TABLAS 15'!$B$22:$D$32,3)-M128),0)</f>
        <v>0</v>
      </c>
      <c r="P128" s="28"/>
      <c r="Q128" s="28"/>
      <c r="R128" s="546">
        <f>L128-O128-P128-Q128</f>
        <v>1012.07592</v>
      </c>
      <c r="S128" s="224"/>
      <c r="T128" s="34"/>
      <c r="U128" s="267"/>
      <c r="V128" s="273"/>
    </row>
    <row r="129" spans="2:18" ht="12.75">
      <c r="B129" s="223"/>
      <c r="C129" s="79"/>
      <c r="D129" s="79"/>
      <c r="E129" s="79"/>
      <c r="F129" s="79"/>
      <c r="G129" s="254">
        <f>SUM(G121:G128)</f>
        <v>4042.5</v>
      </c>
      <c r="H129" s="253"/>
      <c r="I129" s="253"/>
      <c r="J129" s="254"/>
      <c r="K129" s="254">
        <f>SUM(K121:K128)</f>
        <v>1435.64736</v>
      </c>
      <c r="L129" s="254">
        <f>SUM(L121:L128)</f>
        <v>5478.14736</v>
      </c>
      <c r="M129" s="252">
        <f>SUM(M121:M128)</f>
        <v>170.99264</v>
      </c>
      <c r="N129" s="79"/>
      <c r="O129" s="252">
        <f>SUM(O121:O128)</f>
        <v>0</v>
      </c>
      <c r="P129" s="79"/>
      <c r="Q129" s="254">
        <f>SUM(Q121:Q128)</f>
        <v>0</v>
      </c>
      <c r="R129" s="96"/>
    </row>
    <row r="130" spans="7:18" ht="12.75">
      <c r="G130" s="188"/>
      <c r="J130" s="188"/>
      <c r="K130" s="188"/>
      <c r="L130" s="188"/>
      <c r="M130" s="188"/>
      <c r="O130" s="188"/>
      <c r="Q130" s="32"/>
      <c r="R130" s="32"/>
    </row>
    <row r="131" spans="17:18" ht="12.75">
      <c r="Q131" s="255" t="s">
        <v>2</v>
      </c>
      <c r="R131" s="254">
        <f>SUM(R121:R130)</f>
        <v>5478.14736</v>
      </c>
    </row>
    <row r="132" spans="17:18" ht="12.75">
      <c r="Q132" s="309"/>
      <c r="R132" s="265"/>
    </row>
    <row r="133" spans="17:18" ht="12.75">
      <c r="Q133" s="309"/>
      <c r="R133" s="265"/>
    </row>
    <row r="135" spans="1:20" ht="12.75">
      <c r="A135" s="210"/>
      <c r="B135" s="210"/>
      <c r="C135" s="210"/>
      <c r="D135" s="226" t="s">
        <v>14</v>
      </c>
      <c r="E135" s="210"/>
      <c r="F135" s="210"/>
      <c r="G135" s="210"/>
      <c r="H135" s="210"/>
      <c r="I135" s="210"/>
      <c r="J135" s="210"/>
      <c r="K135" s="210"/>
      <c r="L135" s="210"/>
      <c r="M135" s="598" t="s">
        <v>15</v>
      </c>
      <c r="N135" s="598"/>
      <c r="O135" s="598"/>
      <c r="P135" s="598"/>
      <c r="Q135" s="598"/>
      <c r="R135" s="598"/>
      <c r="S135" s="598"/>
      <c r="T135" s="239"/>
    </row>
    <row r="136" spans="1:20" ht="12.75">
      <c r="A136" s="210"/>
      <c r="B136" s="210"/>
      <c r="C136" s="210"/>
      <c r="D136" s="226"/>
      <c r="E136" s="210"/>
      <c r="F136" s="210"/>
      <c r="G136" s="210"/>
      <c r="H136" s="210"/>
      <c r="I136" s="210"/>
      <c r="J136" s="210"/>
      <c r="K136" s="210"/>
      <c r="L136" s="210"/>
      <c r="M136" s="239"/>
      <c r="N136" s="239"/>
      <c r="O136" s="239"/>
      <c r="P136" s="239"/>
      <c r="Q136" s="239"/>
      <c r="R136" s="239"/>
      <c r="S136" s="239"/>
      <c r="T136" s="239"/>
    </row>
    <row r="137" spans="1:20" ht="12.75">
      <c r="A137" s="210"/>
      <c r="B137" s="210"/>
      <c r="C137" s="210"/>
      <c r="D137" s="226"/>
      <c r="E137" s="210"/>
      <c r="F137" s="210"/>
      <c r="G137" s="210"/>
      <c r="H137" s="210"/>
      <c r="I137" s="210"/>
      <c r="J137" s="210"/>
      <c r="K137" s="210"/>
      <c r="L137" s="210"/>
      <c r="M137" s="239"/>
      <c r="N137" s="239"/>
      <c r="O137" s="239"/>
      <c r="P137" s="239"/>
      <c r="Q137" s="239"/>
      <c r="R137" s="239"/>
      <c r="S137" s="239"/>
      <c r="T137" s="239"/>
    </row>
    <row r="138" spans="1:20" ht="12.75">
      <c r="A138" s="210"/>
      <c r="B138" s="210"/>
      <c r="C138" s="210"/>
      <c r="D138" s="226"/>
      <c r="E138" s="210"/>
      <c r="F138" s="210"/>
      <c r="G138" s="210"/>
      <c r="H138" s="210"/>
      <c r="I138" s="210"/>
      <c r="J138" s="210"/>
      <c r="K138" s="210"/>
      <c r="L138" s="210"/>
      <c r="M138" s="239"/>
      <c r="N138" s="239"/>
      <c r="O138" s="239"/>
      <c r="P138" s="239"/>
      <c r="Q138" s="239"/>
      <c r="R138" s="239"/>
      <c r="S138" s="239"/>
      <c r="T138" s="239"/>
    </row>
    <row r="139" spans="1:20" ht="12.75">
      <c r="A139" s="210"/>
      <c r="B139" s="210"/>
      <c r="C139" s="210"/>
      <c r="D139" s="226"/>
      <c r="E139" s="210"/>
      <c r="F139" s="210"/>
      <c r="G139" s="210"/>
      <c r="H139" s="210"/>
      <c r="I139" s="210"/>
      <c r="J139" s="210"/>
      <c r="K139" s="210"/>
      <c r="L139" s="210"/>
      <c r="M139" s="239"/>
      <c r="N139" s="239"/>
      <c r="O139" s="239"/>
      <c r="P139" s="239"/>
      <c r="Q139" s="239"/>
      <c r="R139" s="239"/>
      <c r="S139" s="239"/>
      <c r="T139" s="239"/>
    </row>
    <row r="140" spans="1:20" ht="12.75">
      <c r="A140" s="210"/>
      <c r="B140" s="210"/>
      <c r="C140" s="210"/>
      <c r="D140" s="210"/>
      <c r="E140" s="210"/>
      <c r="F140" s="210"/>
      <c r="G140" s="210"/>
      <c r="H140" s="210"/>
      <c r="I140" s="210"/>
      <c r="J140" s="226" t="s">
        <v>16</v>
      </c>
      <c r="K140" s="226"/>
      <c r="L140" s="226"/>
      <c r="M140" s="210"/>
      <c r="N140" s="210"/>
      <c r="O140" s="210"/>
      <c r="P140" s="210"/>
      <c r="Q140" s="210"/>
      <c r="R140" s="210"/>
      <c r="S140" s="210"/>
      <c r="T140" s="210"/>
    </row>
    <row r="141" spans="1:20" ht="12.75">
      <c r="A141" s="210"/>
      <c r="B141" s="210"/>
      <c r="C141" s="210"/>
      <c r="D141" s="210"/>
      <c r="E141" s="210"/>
      <c r="F141" s="210"/>
      <c r="G141" s="227"/>
      <c r="H141" s="210"/>
      <c r="I141" s="210"/>
      <c r="J141" s="210"/>
      <c r="K141" s="210"/>
      <c r="L141" s="210"/>
      <c r="M141" s="210"/>
      <c r="N141" s="210"/>
      <c r="O141" s="210"/>
      <c r="P141" s="210"/>
      <c r="Q141" s="210"/>
      <c r="R141" s="210"/>
      <c r="S141" s="210"/>
      <c r="T141" s="210"/>
    </row>
    <row r="142" spans="1:20" ht="12.75">
      <c r="A142" s="210"/>
      <c r="B142" s="210"/>
      <c r="C142" s="210"/>
      <c r="D142" s="226" t="s">
        <v>16</v>
      </c>
      <c r="E142" s="210"/>
      <c r="F142" s="210"/>
      <c r="G142" s="210"/>
      <c r="H142" s="210"/>
      <c r="I142" s="210"/>
      <c r="J142" s="210"/>
      <c r="K142" s="210"/>
      <c r="L142" s="210"/>
      <c r="M142" s="210"/>
      <c r="N142" s="210"/>
      <c r="O142" s="210"/>
      <c r="P142" s="210"/>
      <c r="Q142" s="211" t="s">
        <v>32</v>
      </c>
      <c r="R142" s="210"/>
      <c r="S142" s="210"/>
      <c r="T142" s="210"/>
    </row>
    <row r="143" spans="1:20" ht="18">
      <c r="A143" s="210"/>
      <c r="B143" s="210"/>
      <c r="C143" s="210"/>
      <c r="D143" s="318" t="s">
        <v>282</v>
      </c>
      <c r="E143" s="210"/>
      <c r="F143" s="210"/>
      <c r="G143" s="210"/>
      <c r="H143" s="210"/>
      <c r="I143" s="210"/>
      <c r="J143" s="210"/>
      <c r="K143" s="210"/>
      <c r="L143" s="210"/>
      <c r="M143" s="591" t="s">
        <v>283</v>
      </c>
      <c r="N143" s="591"/>
      <c r="O143" s="591"/>
      <c r="P143" s="591"/>
      <c r="Q143" s="591"/>
      <c r="R143" s="591"/>
      <c r="S143" s="591"/>
      <c r="T143" s="407"/>
    </row>
    <row r="144" spans="1:20" ht="18">
      <c r="A144" s="210"/>
      <c r="B144" s="210"/>
      <c r="C144" s="210"/>
      <c r="D144" s="318"/>
      <c r="E144" s="210"/>
      <c r="F144" s="210"/>
      <c r="G144" s="210"/>
      <c r="H144" s="210"/>
      <c r="I144" s="210"/>
      <c r="J144" s="210"/>
      <c r="K144" s="210"/>
      <c r="L144" s="210"/>
      <c r="M144" s="407"/>
      <c r="N144" s="407"/>
      <c r="O144" s="407"/>
      <c r="P144" s="407"/>
      <c r="Q144" s="407"/>
      <c r="R144" s="407"/>
      <c r="S144" s="407"/>
      <c r="T144" s="407"/>
    </row>
    <row r="145" spans="1:20" ht="18">
      <c r="A145" s="210"/>
      <c r="B145" s="210"/>
      <c r="C145" s="210"/>
      <c r="D145" s="318"/>
      <c r="E145" s="210"/>
      <c r="F145" s="210"/>
      <c r="G145" s="210"/>
      <c r="H145" s="210"/>
      <c r="I145" s="210"/>
      <c r="J145" s="210"/>
      <c r="K145" s="210"/>
      <c r="L145" s="210"/>
      <c r="M145" s="407"/>
      <c r="N145" s="407"/>
      <c r="O145" s="407"/>
      <c r="P145" s="407"/>
      <c r="Q145" s="407"/>
      <c r="R145" s="407"/>
      <c r="S145" s="407"/>
      <c r="T145" s="407"/>
    </row>
    <row r="146" spans="1:20" ht="18">
      <c r="A146" s="210"/>
      <c r="B146" s="210"/>
      <c r="C146" s="210"/>
      <c r="D146" s="318"/>
      <c r="E146" s="210"/>
      <c r="F146" s="210"/>
      <c r="G146" s="210"/>
      <c r="H146" s="210"/>
      <c r="I146" s="210"/>
      <c r="J146" s="210"/>
      <c r="K146" s="210"/>
      <c r="L146" s="210"/>
      <c r="M146" s="407"/>
      <c r="N146" s="407"/>
      <c r="O146" s="407"/>
      <c r="P146" s="407"/>
      <c r="Q146" s="407"/>
      <c r="R146" s="407"/>
      <c r="S146" s="407"/>
      <c r="T146" s="407"/>
    </row>
    <row r="149" spans="2:18" ht="12.75">
      <c r="B149" s="1"/>
      <c r="D149" s="7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</row>
    <row r="150" spans="2:18" ht="12.75">
      <c r="B150" s="1"/>
      <c r="D150" s="7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</row>
    <row r="151" spans="2:18" ht="20.25">
      <c r="B151" s="1"/>
      <c r="D151" s="9"/>
      <c r="E151" s="574" t="s">
        <v>281</v>
      </c>
      <c r="F151" s="574"/>
      <c r="G151" s="574"/>
      <c r="H151" s="574"/>
      <c r="I151" s="574"/>
      <c r="J151" s="574"/>
      <c r="K151" s="574"/>
      <c r="L151" s="574"/>
      <c r="M151" s="574"/>
      <c r="N151" s="574"/>
      <c r="O151" s="574"/>
      <c r="P151" s="574"/>
      <c r="Q151" s="574"/>
      <c r="R151" s="574"/>
    </row>
    <row r="152" spans="2:18" ht="20.25">
      <c r="B152" s="1"/>
      <c r="D152" s="9"/>
      <c r="E152" s="574"/>
      <c r="F152" s="574"/>
      <c r="G152" s="574"/>
      <c r="H152" s="574"/>
      <c r="I152" s="574"/>
      <c r="J152" s="574"/>
      <c r="K152" s="574"/>
      <c r="L152" s="574"/>
      <c r="M152" s="574"/>
      <c r="N152" s="574"/>
      <c r="O152" s="574"/>
      <c r="P152" s="574"/>
      <c r="Q152" s="574"/>
      <c r="R152" s="574"/>
    </row>
    <row r="153" spans="2:20" ht="12.75" customHeight="1">
      <c r="B153" s="1"/>
      <c r="D153" s="7"/>
      <c r="E153" s="10"/>
      <c r="F153" s="553" t="s">
        <v>517</v>
      </c>
      <c r="G153" s="553"/>
      <c r="H153" s="553"/>
      <c r="I153" s="553"/>
      <c r="J153" s="553"/>
      <c r="K153" s="553"/>
      <c r="L153" s="553"/>
      <c r="M153" s="553"/>
      <c r="N153" s="553"/>
      <c r="O153" s="553"/>
      <c r="P153" s="553"/>
      <c r="Q153" s="178"/>
      <c r="R153" s="178"/>
      <c r="S153" s="178"/>
      <c r="T153" s="178"/>
    </row>
    <row r="154" spans="2:17" ht="13.5" customHeight="1">
      <c r="B154" s="1"/>
      <c r="D154" s="10"/>
      <c r="E154" s="1"/>
      <c r="F154" s="178"/>
      <c r="G154" s="178"/>
      <c r="H154" s="178"/>
      <c r="I154" s="178"/>
      <c r="J154" s="178"/>
      <c r="K154" s="178"/>
      <c r="L154" s="178"/>
      <c r="M154" s="178"/>
      <c r="N154" s="178"/>
      <c r="O154" s="178"/>
      <c r="Q154" s="1"/>
    </row>
    <row r="156" ht="12.75">
      <c r="Q156" s="306"/>
    </row>
    <row r="157" spans="2:20" ht="27.75" customHeight="1" thickBot="1">
      <c r="B157" s="1"/>
      <c r="C157" s="10" t="s">
        <v>280</v>
      </c>
      <c r="D157" s="49"/>
      <c r="E157" s="49"/>
      <c r="F157" s="556" t="s">
        <v>67</v>
      </c>
      <c r="G157" s="556"/>
      <c r="H157" s="556"/>
      <c r="I157" s="556"/>
      <c r="J157" s="556"/>
      <c r="K157" s="556"/>
      <c r="L157" s="556"/>
      <c r="M157" s="556"/>
      <c r="N157" s="556"/>
      <c r="O157" s="556"/>
      <c r="P157" s="71"/>
      <c r="Q157" s="11" t="s">
        <v>6</v>
      </c>
      <c r="R157" s="86">
        <v>113.12</v>
      </c>
      <c r="S157" s="71"/>
      <c r="T157" s="71"/>
    </row>
    <row r="158" spans="2:20" ht="15.75">
      <c r="B158" s="1"/>
      <c r="C158" s="49"/>
      <c r="D158" s="49"/>
      <c r="E158" s="49"/>
      <c r="F158" s="49"/>
      <c r="G158" s="50"/>
      <c r="H158" s="50"/>
      <c r="I158" s="50"/>
      <c r="J158" s="50"/>
      <c r="K158" s="51"/>
      <c r="L158" s="52"/>
      <c r="M158" s="82"/>
      <c r="N158" s="53"/>
      <c r="O158" s="82"/>
      <c r="P158" s="82"/>
      <c r="Q158" s="82"/>
      <c r="R158" s="53"/>
      <c r="S158" s="53"/>
      <c r="T158" s="53"/>
    </row>
    <row r="159" spans="2:20" ht="15.75">
      <c r="B159" s="1"/>
      <c r="C159" s="53"/>
      <c r="D159" s="53"/>
      <c r="E159" s="54"/>
      <c r="F159" s="54"/>
      <c r="G159" s="53"/>
      <c r="H159" s="53"/>
      <c r="I159" s="53"/>
      <c r="J159" s="53"/>
      <c r="K159" s="53"/>
      <c r="L159" s="52"/>
      <c r="M159" s="55" t="s">
        <v>21</v>
      </c>
      <c r="N159" s="53"/>
      <c r="O159" s="56"/>
      <c r="P159" s="57"/>
      <c r="Q159" s="53"/>
      <c r="R159" s="53"/>
      <c r="S159" s="53"/>
      <c r="T159" s="53"/>
    </row>
    <row r="160" spans="2:20" ht="12.75">
      <c r="B160" s="58"/>
      <c r="C160" s="1"/>
      <c r="D160" s="1"/>
      <c r="E160" s="59"/>
      <c r="F160" s="59"/>
      <c r="G160" s="60"/>
      <c r="H160" s="60"/>
      <c r="I160" s="60"/>
      <c r="J160" s="60"/>
      <c r="K160" s="61"/>
      <c r="L160" s="1"/>
      <c r="M160" s="1"/>
      <c r="N160" s="1"/>
      <c r="O160" s="1"/>
      <c r="P160" s="1"/>
      <c r="Q160" s="1"/>
      <c r="R160" s="1"/>
      <c r="S160" s="1"/>
      <c r="T160" s="1"/>
    </row>
    <row r="161" spans="2:20" ht="12.75">
      <c r="B161" s="58"/>
      <c r="C161" s="1"/>
      <c r="D161" s="1"/>
      <c r="E161" s="59"/>
      <c r="F161" s="59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62"/>
      <c r="S161" s="63"/>
      <c r="T161" s="222"/>
    </row>
    <row r="162" spans="2:20" ht="15.75">
      <c r="B162" s="356"/>
      <c r="C162" s="335" t="s">
        <v>22</v>
      </c>
      <c r="D162" s="581" t="s">
        <v>8</v>
      </c>
      <c r="E162" s="581" t="s">
        <v>23</v>
      </c>
      <c r="F162" s="581" t="s">
        <v>0</v>
      </c>
      <c r="G162" s="586" t="s">
        <v>1</v>
      </c>
      <c r="H162" s="587"/>
      <c r="I162" s="587"/>
      <c r="J162" s="587"/>
      <c r="K162" s="587"/>
      <c r="L162" s="588"/>
      <c r="M162" s="327"/>
      <c r="N162" s="328"/>
      <c r="O162" s="586" t="s">
        <v>12</v>
      </c>
      <c r="P162" s="587"/>
      <c r="Q162" s="587"/>
      <c r="R162" s="584" t="s">
        <v>2</v>
      </c>
      <c r="S162" s="584" t="s">
        <v>3</v>
      </c>
      <c r="T162" s="106"/>
    </row>
    <row r="163" spans="2:20" ht="15" customHeight="1">
      <c r="B163" s="353"/>
      <c r="C163" s="339" t="s">
        <v>24</v>
      </c>
      <c r="D163" s="582"/>
      <c r="E163" s="582"/>
      <c r="F163" s="582"/>
      <c r="G163" s="462" t="s">
        <v>4</v>
      </c>
      <c r="H163" s="463" t="s">
        <v>13</v>
      </c>
      <c r="I163" s="464" t="s">
        <v>25</v>
      </c>
      <c r="J163" s="464" t="s">
        <v>26</v>
      </c>
      <c r="K163" s="465" t="s">
        <v>27</v>
      </c>
      <c r="L163" s="465" t="s">
        <v>5</v>
      </c>
      <c r="M163" s="466" t="s">
        <v>28</v>
      </c>
      <c r="N163" s="467"/>
      <c r="O163" s="468" t="s">
        <v>10</v>
      </c>
      <c r="P163" s="468" t="s">
        <v>463</v>
      </c>
      <c r="Q163" s="468" t="s">
        <v>176</v>
      </c>
      <c r="R163" s="585"/>
      <c r="S163" s="585"/>
      <c r="T163" s="106"/>
    </row>
    <row r="164" spans="2:22" ht="60" customHeight="1">
      <c r="B164" s="20">
        <v>93</v>
      </c>
      <c r="C164" s="509" t="s">
        <v>199</v>
      </c>
      <c r="D164" s="136" t="s">
        <v>72</v>
      </c>
      <c r="E164" s="21">
        <v>15</v>
      </c>
      <c r="F164" s="22">
        <v>62.7</v>
      </c>
      <c r="G164" s="25">
        <f aca="true" t="shared" si="13" ref="G164:G169">E164*F164</f>
        <v>940.5</v>
      </c>
      <c r="H164" s="24"/>
      <c r="I164" s="24"/>
      <c r="J164" s="24">
        <f aca="true" t="shared" si="14" ref="J164:J169">I164*0.25</f>
        <v>0</v>
      </c>
      <c r="K164" s="25">
        <f>IF((VLOOKUP(G164,'[2]TABLAS 15'!$B$22:$D$32,3)-M164)&lt;0,0,VLOOKUP(G164,'[2]TABLAS 15'!$B$22:$D$32,3)-M164)</f>
        <v>154.3432</v>
      </c>
      <c r="L164" s="25">
        <f aca="true" t="shared" si="15" ref="L164:L169">SUM(G164+I164+K164+J164+H164)</f>
        <v>1094.8432</v>
      </c>
      <c r="M164" s="26">
        <f>((G164-VLOOKUP(G164,'[2]TABLAS 15'!$A$6:$D$13,1))*VLOOKUP(G164,'[2]TABLAS 15'!$A$6:$D$13,4)+VLOOKUP(G164,'[2]TABLAS 15'!$A$6:$D$13,3))</f>
        <v>49.0768</v>
      </c>
      <c r="N164" s="27"/>
      <c r="O164" s="25">
        <f>IF((VLOOKUP(G164,'[2]TABLAS 15'!$B$22:$D$32,3)-M164)&lt;0,-(VLOOKUP(G164,'[2]TABLAS 15'!$B$22:$D$32,3)-M164),0)</f>
        <v>0</v>
      </c>
      <c r="P164" s="28"/>
      <c r="Q164" s="24"/>
      <c r="R164" s="546">
        <f aca="true" t="shared" si="16" ref="R164:R169">L164-O164-P164-Q164</f>
        <v>1094.8432</v>
      </c>
      <c r="S164" s="29"/>
      <c r="T164" s="448"/>
      <c r="U164" s="267"/>
      <c r="V164" s="273"/>
    </row>
    <row r="165" spans="2:22" ht="60" customHeight="1">
      <c r="B165" s="20">
        <v>94</v>
      </c>
      <c r="C165" s="510" t="s">
        <v>306</v>
      </c>
      <c r="D165" s="136" t="s">
        <v>307</v>
      </c>
      <c r="E165" s="21">
        <v>15</v>
      </c>
      <c r="F165" s="22">
        <v>136.5</v>
      </c>
      <c r="G165" s="25">
        <f t="shared" si="13"/>
        <v>2047.5</v>
      </c>
      <c r="H165" s="24"/>
      <c r="I165" s="24"/>
      <c r="J165" s="24">
        <f t="shared" si="14"/>
        <v>0</v>
      </c>
      <c r="K165" s="25">
        <f>IF((VLOOKUP(G165,'[2]TABLAS 15'!$B$22:$D$32,3)-M165)&lt;0,0,VLOOKUP(G165,'[2]TABLAS 15'!$B$22:$D$32,3)-M165)</f>
        <v>71.30519999999999</v>
      </c>
      <c r="L165" s="25">
        <f t="shared" si="15"/>
        <v>2118.8052</v>
      </c>
      <c r="M165" s="26">
        <f>((G165-VLOOKUP(G165,'[2]TABLAS 15'!$A$6:$D$13,1))*VLOOKUP(G165,'[2]TABLAS 15'!$A$6:$D$13,4)+VLOOKUP(G165,'[2]TABLAS 15'!$A$6:$D$13,3))</f>
        <v>119.9248</v>
      </c>
      <c r="N165" s="27"/>
      <c r="O165" s="25">
        <f>IF((VLOOKUP(G165,'[2]TABLAS 15'!$B$22:$D$32,3)-M165)&lt;0,-(VLOOKUP(G165,'[2]TABLAS 15'!$B$22:$D$32,3)-M165),0)</f>
        <v>0</v>
      </c>
      <c r="P165" s="28"/>
      <c r="Q165" s="24"/>
      <c r="R165" s="546">
        <f t="shared" si="16"/>
        <v>2118.8052</v>
      </c>
      <c r="S165" s="29"/>
      <c r="T165" s="448"/>
      <c r="U165" s="267"/>
      <c r="V165" s="273"/>
    </row>
    <row r="166" spans="2:22" ht="60" customHeight="1">
      <c r="B166" s="20">
        <v>95</v>
      </c>
      <c r="C166" s="510" t="s">
        <v>73</v>
      </c>
      <c r="D166" s="136" t="s">
        <v>74</v>
      </c>
      <c r="E166" s="21">
        <v>15</v>
      </c>
      <c r="F166" s="22">
        <v>62.7</v>
      </c>
      <c r="G166" s="25">
        <f t="shared" si="13"/>
        <v>940.5</v>
      </c>
      <c r="H166" s="24"/>
      <c r="I166" s="24"/>
      <c r="J166" s="24">
        <f t="shared" si="14"/>
        <v>0</v>
      </c>
      <c r="K166" s="25">
        <f>IF((VLOOKUP(G166,'[2]TABLAS 15'!$B$22:$D$32,3)-M166)&lt;0,0,VLOOKUP(G166,'[2]TABLAS 15'!$B$22:$D$32,3)-M166)</f>
        <v>154.3432</v>
      </c>
      <c r="L166" s="25">
        <f t="shared" si="15"/>
        <v>1094.8432</v>
      </c>
      <c r="M166" s="26">
        <f>((G166-VLOOKUP(G166,'[2]TABLAS 15'!$A$6:$D$13,1))*VLOOKUP(G166,'[2]TABLAS 15'!$A$6:$D$13,4)+VLOOKUP(G166,'[2]TABLAS 15'!$A$6:$D$13,3))</f>
        <v>49.0768</v>
      </c>
      <c r="N166" s="27"/>
      <c r="O166" s="25">
        <f>IF((VLOOKUP(G166,'[2]TABLAS 15'!$B$22:$D$32,3)-M166)&lt;0,-(VLOOKUP(G166,'[2]TABLAS 15'!$B$22:$D$32,3)-M166),0)</f>
        <v>0</v>
      </c>
      <c r="P166" s="28"/>
      <c r="Q166" s="24"/>
      <c r="R166" s="546">
        <f t="shared" si="16"/>
        <v>1094.8432</v>
      </c>
      <c r="S166" s="2"/>
      <c r="T166" s="17"/>
      <c r="U166" s="267"/>
      <c r="V166" s="273"/>
    </row>
    <row r="167" spans="2:22" ht="60" customHeight="1">
      <c r="B167" s="20">
        <v>96</v>
      </c>
      <c r="C167" s="510" t="s">
        <v>70</v>
      </c>
      <c r="D167" s="90" t="s">
        <v>71</v>
      </c>
      <c r="E167" s="21">
        <v>15</v>
      </c>
      <c r="F167" s="22">
        <v>62.7</v>
      </c>
      <c r="G167" s="25">
        <f t="shared" si="13"/>
        <v>940.5</v>
      </c>
      <c r="H167" s="24"/>
      <c r="I167" s="24"/>
      <c r="J167" s="24">
        <f t="shared" si="14"/>
        <v>0</v>
      </c>
      <c r="K167" s="25">
        <f>IF((VLOOKUP(G167,'[2]TABLAS 15'!$B$22:$D$32,3)-M167)&lt;0,0,VLOOKUP(G167,'[2]TABLAS 15'!$B$22:$D$32,3)-M167)</f>
        <v>154.3432</v>
      </c>
      <c r="L167" s="25">
        <f t="shared" si="15"/>
        <v>1094.8432</v>
      </c>
      <c r="M167" s="26">
        <f>((G167-VLOOKUP(G167,'[2]TABLAS 15'!$A$6:$D$13,1))*VLOOKUP(G167,'[2]TABLAS 15'!$A$6:$D$13,4)+VLOOKUP(G167,'[2]TABLAS 15'!$A$6:$D$13,3))</f>
        <v>49.0768</v>
      </c>
      <c r="N167" s="27"/>
      <c r="O167" s="25">
        <f>IF((VLOOKUP(G167,'[2]TABLAS 15'!$B$22:$D$32,3)-M167)&lt;0,-(VLOOKUP(G167,'[2]TABLAS 15'!$B$22:$D$32,3)-M167),0)</f>
        <v>0</v>
      </c>
      <c r="P167" s="28"/>
      <c r="Q167" s="24"/>
      <c r="R167" s="546">
        <f t="shared" si="16"/>
        <v>1094.8432</v>
      </c>
      <c r="S167" s="2"/>
      <c r="T167" s="17"/>
      <c r="U167" s="267"/>
      <c r="V167" s="273"/>
    </row>
    <row r="168" spans="2:22" ht="60" customHeight="1">
      <c r="B168" s="20">
        <v>97</v>
      </c>
      <c r="C168" s="510" t="s">
        <v>68</v>
      </c>
      <c r="D168" s="90" t="s">
        <v>69</v>
      </c>
      <c r="E168" s="21">
        <v>15</v>
      </c>
      <c r="F168" s="22">
        <v>62.7</v>
      </c>
      <c r="G168" s="23">
        <f t="shared" si="13"/>
        <v>940.5</v>
      </c>
      <c r="H168" s="24"/>
      <c r="I168" s="24"/>
      <c r="J168" s="24">
        <f t="shared" si="14"/>
        <v>0</v>
      </c>
      <c r="K168" s="25">
        <f>IF((VLOOKUP(G168,'[2]TABLAS 15'!$B$22:$D$32,3)-M168)&lt;0,0,VLOOKUP(G168,'[2]TABLAS 15'!$B$22:$D$32,3)-M168)</f>
        <v>154.3432</v>
      </c>
      <c r="L168" s="25">
        <f t="shared" si="15"/>
        <v>1094.8432</v>
      </c>
      <c r="M168" s="26">
        <f>((G168-VLOOKUP(G168,'[2]TABLAS 15'!$A$6:$D$13,1))*VLOOKUP(G168,'[2]TABLAS 15'!$A$6:$D$13,4)+VLOOKUP(G168,'[2]TABLAS 15'!$A$6:$D$13,3))</f>
        <v>49.0768</v>
      </c>
      <c r="N168" s="27"/>
      <c r="O168" s="25">
        <f>IF((VLOOKUP(G168,'[2]TABLAS 15'!$B$22:$D$32,3)-M168)&lt;0,-(VLOOKUP(G168,'[2]TABLAS 15'!$B$22:$D$32,3)-M168),0)</f>
        <v>0</v>
      </c>
      <c r="P168" s="28"/>
      <c r="Q168" s="24"/>
      <c r="R168" s="546">
        <f t="shared" si="16"/>
        <v>1094.8432</v>
      </c>
      <c r="S168" s="2"/>
      <c r="T168" s="17"/>
      <c r="U168" s="267"/>
      <c r="V168" s="273"/>
    </row>
    <row r="169" spans="2:22" ht="60" customHeight="1">
      <c r="B169" s="20"/>
      <c r="C169" s="510" t="s">
        <v>506</v>
      </c>
      <c r="D169" s="85" t="s">
        <v>507</v>
      </c>
      <c r="E169" s="21">
        <v>15</v>
      </c>
      <c r="F169" s="22">
        <v>62.7</v>
      </c>
      <c r="G169" s="23">
        <f t="shared" si="13"/>
        <v>940.5</v>
      </c>
      <c r="H169" s="24"/>
      <c r="I169" s="24"/>
      <c r="J169" s="24">
        <f t="shared" si="14"/>
        <v>0</v>
      </c>
      <c r="K169" s="25">
        <f>IF((VLOOKUP(G169,'[2]TABLAS 15'!$B$22:$D$32,3)-M169)&lt;0,0,VLOOKUP(G169,'[2]TABLAS 15'!$B$22:$D$32,3)-M169)</f>
        <v>154.3432</v>
      </c>
      <c r="L169" s="25">
        <f t="shared" si="15"/>
        <v>1094.8432</v>
      </c>
      <c r="M169" s="26">
        <f>((G169-VLOOKUP(G169,'[2]TABLAS 15'!$A$6:$D$13,1))*VLOOKUP(G169,'[2]TABLAS 15'!$A$6:$D$13,4)+VLOOKUP(G169,'[2]TABLAS 15'!$A$6:$D$13,3))</f>
        <v>49.0768</v>
      </c>
      <c r="N169" s="27"/>
      <c r="O169" s="25">
        <f>IF((VLOOKUP(G169,'[2]TABLAS 15'!$B$22:$D$32,3)-M169)&lt;0,-(VLOOKUP(G169,'[2]TABLAS 15'!$B$22:$D$32,3)-M169),0)</f>
        <v>0</v>
      </c>
      <c r="P169" s="28"/>
      <c r="Q169" s="24"/>
      <c r="R169" s="546">
        <f t="shared" si="16"/>
        <v>1094.8432</v>
      </c>
      <c r="S169" s="2"/>
      <c r="T169" s="17"/>
      <c r="U169" s="267"/>
      <c r="V169" s="273"/>
    </row>
    <row r="170" spans="2:22" ht="60" customHeight="1">
      <c r="B170" s="20"/>
      <c r="C170" s="510" t="s">
        <v>526</v>
      </c>
      <c r="D170" s="85" t="s">
        <v>527</v>
      </c>
      <c r="E170" s="21">
        <v>15</v>
      </c>
      <c r="F170" s="22">
        <v>66.1</v>
      </c>
      <c r="G170" s="23">
        <f>E170*F170</f>
        <v>991.4999999999999</v>
      </c>
      <c r="H170" s="24"/>
      <c r="I170" s="24"/>
      <c r="J170" s="24">
        <f>I170*0.25</f>
        <v>0</v>
      </c>
      <c r="K170" s="25">
        <f>IF((VLOOKUP(G170,'[2]TABLAS 15'!$B$22:$D$32,3)-M170)&lt;0,0,VLOOKUP(G170,'[2]TABLAS 15'!$B$22:$D$32,3)-M170)</f>
        <v>151.07920000000001</v>
      </c>
      <c r="L170" s="25">
        <f>SUM(G170+I170+K170+J170+H170)</f>
        <v>1142.5792</v>
      </c>
      <c r="M170" s="26">
        <f>((G170-VLOOKUP(G170,'[2]TABLAS 15'!$A$6:$D$13,1))*VLOOKUP(G170,'[2]TABLAS 15'!$A$6:$D$13,4)+VLOOKUP(G170,'[2]TABLAS 15'!$A$6:$D$13,3))</f>
        <v>52.34079999999999</v>
      </c>
      <c r="N170" s="27"/>
      <c r="O170" s="25">
        <f>IF((VLOOKUP(G170,'[2]TABLAS 15'!$B$22:$D$32,3)-M170)&lt;0,-(VLOOKUP(G170,'[2]TABLAS 15'!$B$22:$D$32,3)-M170),0)</f>
        <v>0</v>
      </c>
      <c r="P170" s="28"/>
      <c r="Q170" s="24"/>
      <c r="R170" s="546">
        <f>L170-O170-P170-Q170</f>
        <v>1142.5792</v>
      </c>
      <c r="S170" s="2"/>
      <c r="T170" s="17"/>
      <c r="U170" s="267"/>
      <c r="V170" s="273"/>
    </row>
    <row r="171" spans="2:20" ht="12.75">
      <c r="B171" s="2"/>
      <c r="C171" s="48"/>
      <c r="D171" s="80"/>
      <c r="E171" s="21"/>
      <c r="F171" s="22"/>
      <c r="G171" s="25">
        <f>SUM(G164:G168)</f>
        <v>5809.5</v>
      </c>
      <c r="H171" s="24"/>
      <c r="I171" s="24"/>
      <c r="J171" s="24">
        <f>SUM(J164:J168)</f>
        <v>0</v>
      </c>
      <c r="K171" s="25">
        <f>SUM(K164:K168)</f>
        <v>688.678</v>
      </c>
      <c r="L171" s="25">
        <f>SUM(L164:L168)</f>
        <v>6498.178000000001</v>
      </c>
      <c r="M171" s="26">
        <f>SUM(M164:M168)</f>
        <v>316.23199999999997</v>
      </c>
      <c r="N171" s="27"/>
      <c r="O171" s="25">
        <f>SUM(O164:O168)</f>
        <v>0</v>
      </c>
      <c r="P171" s="28">
        <f>SUM(P164:P168)</f>
        <v>0</v>
      </c>
      <c r="Q171" s="24">
        <f>SUM(Q164:Q168)</f>
        <v>0</v>
      </c>
      <c r="R171" s="25"/>
      <c r="S171" s="2"/>
      <c r="T171" s="17"/>
    </row>
    <row r="172" spans="1:20" ht="15">
      <c r="A172" s="8"/>
      <c r="B172" s="17"/>
      <c r="C172" s="18"/>
      <c r="D172" s="18"/>
      <c r="E172" s="12"/>
      <c r="F172" s="13"/>
      <c r="G172" s="15"/>
      <c r="H172" s="14"/>
      <c r="I172" s="14"/>
      <c r="J172" s="14"/>
      <c r="K172" s="15"/>
      <c r="L172" s="15"/>
      <c r="M172" s="120"/>
      <c r="N172" s="16"/>
      <c r="O172" s="15"/>
      <c r="P172" s="38"/>
      <c r="Q172" s="14"/>
      <c r="R172" s="15"/>
      <c r="S172" s="17"/>
      <c r="T172" s="17"/>
    </row>
    <row r="173" spans="2:20" ht="13.5" thickBot="1">
      <c r="B173" s="4"/>
      <c r="C173" s="5"/>
      <c r="D173" s="6"/>
      <c r="E173" s="12"/>
      <c r="F173" s="13"/>
      <c r="G173" s="15"/>
      <c r="H173" s="14"/>
      <c r="I173" s="14"/>
      <c r="J173" s="14"/>
      <c r="K173" s="15"/>
      <c r="L173" s="15"/>
      <c r="M173" s="120"/>
      <c r="N173" s="16"/>
      <c r="O173" s="15"/>
      <c r="P173" s="38"/>
      <c r="Q173" s="14"/>
      <c r="R173" s="15"/>
      <c r="S173" s="17"/>
      <c r="T173" s="17"/>
    </row>
    <row r="174" spans="5:20" ht="13.5" thickBot="1">
      <c r="E174" s="12"/>
      <c r="F174" s="13"/>
      <c r="G174" s="15"/>
      <c r="H174" s="14"/>
      <c r="I174" s="14"/>
      <c r="J174" s="14"/>
      <c r="K174" s="15"/>
      <c r="L174" s="15"/>
      <c r="M174" s="120"/>
      <c r="N174" s="16"/>
      <c r="O174" s="15"/>
      <c r="P174" s="38"/>
      <c r="Q174" s="14" t="s">
        <v>2</v>
      </c>
      <c r="R174" s="132">
        <f>SUM(R164:R173)</f>
        <v>8735.600400000001</v>
      </c>
      <c r="S174" s="17"/>
      <c r="T174" s="17"/>
    </row>
    <row r="175" spans="5:20" ht="12.75">
      <c r="E175" s="12"/>
      <c r="F175" s="13"/>
      <c r="G175" s="15"/>
      <c r="H175" s="14"/>
      <c r="I175" s="14"/>
      <c r="J175" s="14"/>
      <c r="K175" s="15"/>
      <c r="L175" s="15"/>
      <c r="M175" s="120"/>
      <c r="N175" s="16"/>
      <c r="O175" s="15"/>
      <c r="P175" s="38"/>
      <c r="Q175" s="14"/>
      <c r="R175" s="15"/>
      <c r="S175" s="17"/>
      <c r="T175" s="17"/>
    </row>
    <row r="176" spans="5:20" ht="12.75">
      <c r="E176" s="12"/>
      <c r="F176" s="13"/>
      <c r="G176" s="15"/>
      <c r="H176" s="14"/>
      <c r="I176" s="14"/>
      <c r="J176" s="14"/>
      <c r="K176" s="15"/>
      <c r="L176" s="15"/>
      <c r="M176" s="120"/>
      <c r="N176" s="16"/>
      <c r="O176" s="15"/>
      <c r="P176" s="38"/>
      <c r="Q176" s="14"/>
      <c r="R176" s="15"/>
      <c r="S176" s="17"/>
      <c r="T176" s="17"/>
    </row>
    <row r="177" spans="4:20" ht="12.75">
      <c r="D177" s="30" t="s">
        <v>14</v>
      </c>
      <c r="E177" s="12"/>
      <c r="F177" s="13"/>
      <c r="G177" s="15"/>
      <c r="H177" s="14"/>
      <c r="I177" s="14"/>
      <c r="J177" s="14"/>
      <c r="K177" s="15"/>
      <c r="L177" s="15"/>
      <c r="M177" s="120"/>
      <c r="N177" s="16"/>
      <c r="O177" s="597" t="s">
        <v>279</v>
      </c>
      <c r="P177" s="597"/>
      <c r="Q177" s="597"/>
      <c r="R177" s="597"/>
      <c r="S177" s="17"/>
      <c r="T177" s="17"/>
    </row>
    <row r="179" spans="13:20" ht="12.75">
      <c r="M179" s="179" t="s">
        <v>15</v>
      </c>
      <c r="N179" s="179"/>
      <c r="O179" s="179"/>
      <c r="P179" s="179"/>
      <c r="Q179" s="179"/>
      <c r="R179" s="179"/>
      <c r="S179" s="179"/>
      <c r="T179" s="179"/>
    </row>
    <row r="180" spans="10:12" ht="12.75">
      <c r="J180" s="30" t="s">
        <v>16</v>
      </c>
      <c r="K180" s="30"/>
      <c r="L180" s="30"/>
    </row>
    <row r="181" ht="12.75">
      <c r="G181" s="32"/>
    </row>
    <row r="182" spans="4:15" ht="12.75">
      <c r="D182" s="30" t="s">
        <v>16</v>
      </c>
      <c r="O182" s="76" t="s">
        <v>32</v>
      </c>
    </row>
    <row r="183" spans="4:22" ht="18">
      <c r="D183" s="318" t="s">
        <v>282</v>
      </c>
      <c r="M183" s="300" t="s">
        <v>260</v>
      </c>
      <c r="N183" s="300"/>
      <c r="O183" s="331" t="s">
        <v>283</v>
      </c>
      <c r="P183" s="300"/>
      <c r="Q183" s="300"/>
      <c r="R183" s="300"/>
      <c r="S183" s="300"/>
      <c r="T183" s="300"/>
      <c r="U183" s="300"/>
      <c r="V183" s="300"/>
    </row>
    <row r="184" spans="4:20" ht="15.75">
      <c r="D184" s="191"/>
      <c r="M184" s="191"/>
      <c r="N184" s="191"/>
      <c r="O184" s="191"/>
      <c r="P184" s="191"/>
      <c r="Q184" s="191"/>
      <c r="R184" s="191"/>
      <c r="S184" s="191"/>
      <c r="T184" s="191"/>
    </row>
    <row r="185" spans="4:20" ht="15.75">
      <c r="D185" s="191"/>
      <c r="M185" s="191"/>
      <c r="N185" s="191"/>
      <c r="O185" s="191"/>
      <c r="P185" s="191"/>
      <c r="Q185" s="191"/>
      <c r="R185" s="191"/>
      <c r="S185" s="191"/>
      <c r="T185" s="191"/>
    </row>
    <row r="186" spans="4:20" ht="15.75">
      <c r="D186" s="191"/>
      <c r="M186" s="191"/>
      <c r="N186" s="191"/>
      <c r="O186" s="191"/>
      <c r="P186" s="191"/>
      <c r="Q186" s="191"/>
      <c r="R186" s="191"/>
      <c r="S186" s="191"/>
      <c r="T186" s="191"/>
    </row>
    <row r="187" spans="4:20" ht="15.75">
      <c r="D187" s="191"/>
      <c r="M187" s="191"/>
      <c r="N187" s="191"/>
      <c r="O187" s="191"/>
      <c r="P187" s="191"/>
      <c r="Q187" s="191"/>
      <c r="R187" s="191"/>
      <c r="S187" s="191"/>
      <c r="T187" s="191"/>
    </row>
    <row r="188" spans="2:20" ht="12.75">
      <c r="B188" s="1"/>
      <c r="D188" s="7"/>
      <c r="E188" s="12"/>
      <c r="F188" s="13"/>
      <c r="G188" s="15"/>
      <c r="H188" s="14"/>
      <c r="I188" s="14"/>
      <c r="J188" s="14"/>
      <c r="K188" s="15"/>
      <c r="L188" s="15"/>
      <c r="M188" s="120"/>
      <c r="N188" s="16"/>
      <c r="O188" s="15"/>
      <c r="P188" s="38"/>
      <c r="Q188" s="14"/>
      <c r="R188" s="15"/>
      <c r="S188" s="17"/>
      <c r="T188" s="17"/>
    </row>
    <row r="189" spans="2:20" ht="12.75">
      <c r="B189" s="1"/>
      <c r="D189" s="7"/>
      <c r="E189" s="12"/>
      <c r="F189" s="13"/>
      <c r="G189" s="15"/>
      <c r="H189" s="14"/>
      <c r="I189" s="14"/>
      <c r="J189" s="14"/>
      <c r="K189" s="15"/>
      <c r="L189" s="15"/>
      <c r="M189" s="3"/>
      <c r="N189" s="16"/>
      <c r="O189" s="15"/>
      <c r="P189" s="17"/>
      <c r="Q189" s="17"/>
      <c r="R189" s="15"/>
      <c r="S189" s="17"/>
      <c r="T189" s="17"/>
    </row>
    <row r="190" spans="2:20" ht="20.25">
      <c r="B190" s="1"/>
      <c r="D190" s="9"/>
      <c r="E190" s="574" t="s">
        <v>281</v>
      </c>
      <c r="F190" s="574"/>
      <c r="G190" s="574"/>
      <c r="H190" s="574"/>
      <c r="I190" s="574"/>
      <c r="J190" s="574"/>
      <c r="K190" s="574"/>
      <c r="L190" s="574"/>
      <c r="M190" s="574"/>
      <c r="N190" s="574"/>
      <c r="O190" s="574"/>
      <c r="P190" s="574"/>
      <c r="Q190" s="574"/>
      <c r="R190" s="574"/>
      <c r="S190" s="17"/>
      <c r="T190" s="17"/>
    </row>
    <row r="191" spans="2:20" ht="20.25">
      <c r="B191" s="1"/>
      <c r="D191" s="9"/>
      <c r="E191" s="574"/>
      <c r="F191" s="574"/>
      <c r="G191" s="574"/>
      <c r="H191" s="574"/>
      <c r="I191" s="574"/>
      <c r="J191" s="574"/>
      <c r="K191" s="574"/>
      <c r="L191" s="574"/>
      <c r="M191" s="574"/>
      <c r="N191" s="574"/>
      <c r="O191" s="574"/>
      <c r="P191" s="574"/>
      <c r="Q191" s="574"/>
      <c r="R191" s="574"/>
      <c r="S191" s="17"/>
      <c r="T191" s="17"/>
    </row>
    <row r="192" spans="2:20" ht="12.75" customHeight="1">
      <c r="B192" s="1"/>
      <c r="D192" s="7"/>
      <c r="E192" s="10"/>
      <c r="F192" s="553" t="s">
        <v>517</v>
      </c>
      <c r="G192" s="553"/>
      <c r="H192" s="553"/>
      <c r="I192" s="553"/>
      <c r="J192" s="553"/>
      <c r="K192" s="553"/>
      <c r="L192" s="553"/>
      <c r="M192" s="553"/>
      <c r="N192" s="553"/>
      <c r="O192" s="553"/>
      <c r="P192" s="553"/>
      <c r="Q192" s="178"/>
      <c r="R192" s="178"/>
      <c r="S192" s="178"/>
      <c r="T192" s="178"/>
    </row>
    <row r="193" spans="2:20" ht="12.75">
      <c r="B193" s="1"/>
      <c r="D193" s="10"/>
      <c r="E193" s="1"/>
      <c r="Q193" s="573" t="s">
        <v>6</v>
      </c>
      <c r="S193" s="17"/>
      <c r="T193" s="17"/>
    </row>
    <row r="194" spans="2:20" ht="17.25" customHeight="1" thickBot="1">
      <c r="B194" s="1"/>
      <c r="C194" s="10" t="s">
        <v>280</v>
      </c>
      <c r="D194" s="49"/>
      <c r="E194" s="49"/>
      <c r="F194" s="556" t="s">
        <v>75</v>
      </c>
      <c r="G194" s="556"/>
      <c r="H194" s="556"/>
      <c r="I194" s="556"/>
      <c r="J194" s="556"/>
      <c r="K194" s="556"/>
      <c r="L194" s="556"/>
      <c r="M194" s="556"/>
      <c r="N194" s="556"/>
      <c r="O194" s="556"/>
      <c r="P194" s="71"/>
      <c r="Q194" s="573"/>
      <c r="R194" s="86">
        <v>113.13</v>
      </c>
      <c r="S194" s="17"/>
      <c r="T194" s="17"/>
    </row>
    <row r="195" spans="2:20" ht="17.25" customHeight="1">
      <c r="B195" s="1"/>
      <c r="C195" s="49"/>
      <c r="D195" s="49"/>
      <c r="E195" s="49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71"/>
      <c r="Q195" s="11"/>
      <c r="R195" s="71"/>
      <c r="S195" s="17"/>
      <c r="T195" s="17"/>
    </row>
    <row r="196" spans="2:20" ht="17.25" customHeight="1">
      <c r="B196" s="1"/>
      <c r="C196" s="49"/>
      <c r="D196" s="49"/>
      <c r="E196" s="49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71"/>
      <c r="Q196" s="11"/>
      <c r="R196" s="71"/>
      <c r="S196" s="17"/>
      <c r="T196" s="17"/>
    </row>
    <row r="197" spans="2:20" ht="12.75">
      <c r="B197" s="58"/>
      <c r="C197" s="1"/>
      <c r="D197" s="1"/>
      <c r="E197" s="12"/>
      <c r="F197" s="13"/>
      <c r="G197" s="15"/>
      <c r="H197" s="14"/>
      <c r="I197" s="14"/>
      <c r="J197" s="14"/>
      <c r="K197" s="15"/>
      <c r="L197" s="15"/>
      <c r="M197" s="3"/>
      <c r="N197" s="16"/>
      <c r="O197" s="15"/>
      <c r="P197" s="17"/>
      <c r="Q197" s="17"/>
      <c r="R197" s="15"/>
      <c r="S197" s="17"/>
      <c r="T197" s="17"/>
    </row>
    <row r="198" spans="2:20" ht="15.75">
      <c r="B198" s="356"/>
      <c r="C198" s="335" t="s">
        <v>22</v>
      </c>
      <c r="D198" s="581" t="s">
        <v>8</v>
      </c>
      <c r="E198" s="581" t="s">
        <v>23</v>
      </c>
      <c r="F198" s="581" t="s">
        <v>0</v>
      </c>
      <c r="G198" s="586" t="s">
        <v>1</v>
      </c>
      <c r="H198" s="587"/>
      <c r="I198" s="587"/>
      <c r="J198" s="587"/>
      <c r="K198" s="587"/>
      <c r="L198" s="588"/>
      <c r="M198" s="378"/>
      <c r="N198" s="328"/>
      <c r="O198" s="586" t="s">
        <v>12</v>
      </c>
      <c r="P198" s="587"/>
      <c r="Q198" s="588"/>
      <c r="R198" s="584" t="s">
        <v>2</v>
      </c>
      <c r="S198" s="584" t="s">
        <v>3</v>
      </c>
      <c r="T198" s="106"/>
    </row>
    <row r="199" spans="2:20" ht="15" customHeight="1">
      <c r="B199" s="353"/>
      <c r="C199" s="339" t="s">
        <v>24</v>
      </c>
      <c r="D199" s="582"/>
      <c r="E199" s="582"/>
      <c r="F199" s="582"/>
      <c r="G199" s="462" t="s">
        <v>4</v>
      </c>
      <c r="H199" s="463" t="s">
        <v>13</v>
      </c>
      <c r="I199" s="464" t="s">
        <v>25</v>
      </c>
      <c r="J199" s="464" t="s">
        <v>26</v>
      </c>
      <c r="K199" s="465" t="s">
        <v>27</v>
      </c>
      <c r="L199" s="465" t="s">
        <v>5</v>
      </c>
      <c r="M199" s="466" t="s">
        <v>28</v>
      </c>
      <c r="N199" s="467"/>
      <c r="O199" s="468" t="s">
        <v>10</v>
      </c>
      <c r="P199" s="468" t="s">
        <v>463</v>
      </c>
      <c r="Q199" s="468" t="s">
        <v>176</v>
      </c>
      <c r="R199" s="585"/>
      <c r="S199" s="585"/>
      <c r="T199" s="106"/>
    </row>
    <row r="200" spans="2:22" ht="60" customHeight="1">
      <c r="B200" s="20">
        <v>98</v>
      </c>
      <c r="C200" s="515" t="s">
        <v>525</v>
      </c>
      <c r="D200" s="85" t="s">
        <v>85</v>
      </c>
      <c r="E200" s="21">
        <v>15</v>
      </c>
      <c r="F200" s="22">
        <v>65</v>
      </c>
      <c r="G200" s="25">
        <f aca="true" t="shared" si="17" ref="G200:G207">E200*F200</f>
        <v>975</v>
      </c>
      <c r="H200" s="24"/>
      <c r="I200" s="24"/>
      <c r="J200" s="24">
        <f>I200*0.25</f>
        <v>0</v>
      </c>
      <c r="K200" s="25">
        <f>IF((VLOOKUP(G200,'[2]TABLAS 15'!$B$22:$D$32,3)-M200)&lt;0,0,VLOOKUP(G200,'[2]TABLAS 15'!$B$22:$D$32,3)-M200)</f>
        <v>152.1352</v>
      </c>
      <c r="L200" s="25">
        <f aca="true" t="shared" si="18" ref="L200:L207">SUM(G200+I200+K200+J200+H200)</f>
        <v>1127.1352</v>
      </c>
      <c r="M200" s="26">
        <f>((G200-VLOOKUP(G200,'[2]TABLAS 15'!$A$6:$D$13,1))*VLOOKUP(G200,'[2]TABLAS 15'!$A$6:$D$13,4)+VLOOKUP(G200,'[2]TABLAS 15'!$A$6:$D$13,3))</f>
        <v>51.284800000000004</v>
      </c>
      <c r="N200" s="27"/>
      <c r="O200" s="25">
        <f>IF((VLOOKUP(G200,'[2]TABLAS 15'!$B$22:$D$32,3)-M200)&lt;0,-(VLOOKUP(G200,'[2]TABLAS 15'!$B$22:$D$32,3)-M200),0)</f>
        <v>0</v>
      </c>
      <c r="P200" s="28"/>
      <c r="Q200" s="24"/>
      <c r="R200" s="546">
        <f aca="true" t="shared" si="19" ref="R200:R207">L200-O200-P200-Q200</f>
        <v>1127.1352</v>
      </c>
      <c r="S200" s="29"/>
      <c r="T200" s="448"/>
      <c r="U200" s="267"/>
      <c r="V200" s="273"/>
    </row>
    <row r="201" spans="2:22" ht="60" customHeight="1">
      <c r="B201" s="20">
        <v>99</v>
      </c>
      <c r="C201" s="515" t="s">
        <v>76</v>
      </c>
      <c r="D201" s="85" t="s">
        <v>77</v>
      </c>
      <c r="E201" s="21">
        <v>15</v>
      </c>
      <c r="F201" s="22">
        <v>64</v>
      </c>
      <c r="G201" s="23">
        <f t="shared" si="17"/>
        <v>960</v>
      </c>
      <c r="H201" s="24"/>
      <c r="I201" s="24"/>
      <c r="J201" s="24">
        <f>I201*0.25</f>
        <v>0</v>
      </c>
      <c r="K201" s="25">
        <f>IF((VLOOKUP(G201,'[2]TABLAS 15'!$B$22:$D$32,3)-M201)&lt;0,0,VLOOKUP(G201,'[2]TABLAS 15'!$B$22:$D$32,3)-M201)</f>
        <v>153.09519999999998</v>
      </c>
      <c r="L201" s="25">
        <f t="shared" si="18"/>
        <v>1113.0952</v>
      </c>
      <c r="M201" s="26">
        <f>((G201-VLOOKUP(G201,'[2]TABLAS 15'!$A$6:$D$13,1))*VLOOKUP(G201,'[2]TABLAS 15'!$A$6:$D$13,4)+VLOOKUP(G201,'[2]TABLAS 15'!$A$6:$D$13,3))</f>
        <v>50.3248</v>
      </c>
      <c r="N201" s="27"/>
      <c r="O201" s="25">
        <f>IF((VLOOKUP(G201,'[2]TABLAS 15'!$B$22:$D$32,3)-M201)&lt;0,-(VLOOKUP(G201,'[2]TABLAS 15'!$B$22:$D$32,3)-M201),0)</f>
        <v>0</v>
      </c>
      <c r="P201" s="28"/>
      <c r="Q201" s="24"/>
      <c r="R201" s="546">
        <f t="shared" si="19"/>
        <v>1113.0952</v>
      </c>
      <c r="S201" s="29"/>
      <c r="T201" s="448"/>
      <c r="U201" s="267"/>
      <c r="V201" s="273"/>
    </row>
    <row r="202" spans="2:22" ht="60" customHeight="1">
      <c r="B202" s="20">
        <v>100</v>
      </c>
      <c r="C202" s="515" t="s">
        <v>83</v>
      </c>
      <c r="D202" s="85" t="s">
        <v>84</v>
      </c>
      <c r="E202" s="21">
        <v>15</v>
      </c>
      <c r="F202" s="22">
        <v>63.5</v>
      </c>
      <c r="G202" s="25">
        <f t="shared" si="17"/>
        <v>952.5</v>
      </c>
      <c r="H202" s="24"/>
      <c r="I202" s="24"/>
      <c r="J202" s="24">
        <f>I202*0.25</f>
        <v>0</v>
      </c>
      <c r="K202" s="25">
        <f>IF((VLOOKUP(G202,'[2]TABLAS 15'!$B$22:$D$32,3)-M202)&lt;0,0,VLOOKUP(G202,'[2]TABLAS 15'!$B$22:$D$32,3)-M202)</f>
        <v>153.5752</v>
      </c>
      <c r="L202" s="25">
        <f t="shared" si="18"/>
        <v>1106.0752</v>
      </c>
      <c r="M202" s="26">
        <f>((G202-VLOOKUP(G202,'[2]TABLAS 15'!$A$6:$D$13,1))*VLOOKUP(G202,'[2]TABLAS 15'!$A$6:$D$13,4)+VLOOKUP(G202,'[2]TABLAS 15'!$A$6:$D$13,3))</f>
        <v>49.8448</v>
      </c>
      <c r="N202" s="27"/>
      <c r="O202" s="25">
        <f>IF((VLOOKUP(G202,'[2]TABLAS 15'!$B$22:$D$32,3)-M202)&lt;0,-(VLOOKUP(G202,'[2]TABLAS 15'!$B$22:$D$32,3)-M202),0)</f>
        <v>0</v>
      </c>
      <c r="P202" s="28"/>
      <c r="Q202" s="24"/>
      <c r="R202" s="546">
        <f t="shared" si="19"/>
        <v>1106.0752</v>
      </c>
      <c r="S202" s="2"/>
      <c r="T202" s="17"/>
      <c r="U202" s="267"/>
      <c r="V202" s="273"/>
    </row>
    <row r="203" spans="2:22" ht="60" customHeight="1">
      <c r="B203" s="20">
        <v>101</v>
      </c>
      <c r="C203" s="515" t="s">
        <v>81</v>
      </c>
      <c r="D203" s="85" t="s">
        <v>82</v>
      </c>
      <c r="E203" s="21">
        <v>15</v>
      </c>
      <c r="F203" s="22">
        <v>69</v>
      </c>
      <c r="G203" s="25">
        <f t="shared" si="17"/>
        <v>1035</v>
      </c>
      <c r="H203" s="24"/>
      <c r="I203" s="24"/>
      <c r="J203" s="24">
        <f>I203*0.25</f>
        <v>0</v>
      </c>
      <c r="K203" s="25">
        <f>IF((VLOOKUP(G203,'[2]TABLAS 15'!$B$22:$D$32,3)-M203)&lt;0,0,VLOOKUP(G203,'[2]TABLAS 15'!$B$22:$D$32,3)-M203)</f>
        <v>148.2952</v>
      </c>
      <c r="L203" s="25">
        <f t="shared" si="18"/>
        <v>1183.2952</v>
      </c>
      <c r="M203" s="26">
        <f>((G203-VLOOKUP(G203,'[2]TABLAS 15'!$A$6:$D$13,1))*VLOOKUP(G203,'[2]TABLAS 15'!$A$6:$D$13,4)+VLOOKUP(G203,'[2]TABLAS 15'!$A$6:$D$13,3))</f>
        <v>55.1248</v>
      </c>
      <c r="N203" s="27"/>
      <c r="O203" s="25">
        <f>IF((VLOOKUP(G203,'[2]TABLAS 15'!$B$22:$D$32,3)-M203)&lt;0,-(VLOOKUP(G203,'[2]TABLAS 15'!$B$22:$D$32,3)-M203),0)</f>
        <v>0</v>
      </c>
      <c r="P203" s="28"/>
      <c r="Q203" s="24"/>
      <c r="R203" s="546">
        <f t="shared" si="19"/>
        <v>1183.2952</v>
      </c>
      <c r="S203" s="2"/>
      <c r="T203" s="17"/>
      <c r="U203" s="267"/>
      <c r="V203" s="273"/>
    </row>
    <row r="204" spans="2:22" ht="60" customHeight="1">
      <c r="B204" s="20">
        <v>102</v>
      </c>
      <c r="C204" s="515" t="s">
        <v>493</v>
      </c>
      <c r="D204" s="85" t="s">
        <v>84</v>
      </c>
      <c r="E204" s="21">
        <v>15</v>
      </c>
      <c r="F204" s="22">
        <v>64</v>
      </c>
      <c r="G204" s="25">
        <f t="shared" si="17"/>
        <v>960</v>
      </c>
      <c r="H204" s="24"/>
      <c r="I204" s="24"/>
      <c r="J204" s="24"/>
      <c r="K204" s="25">
        <f>IF((VLOOKUP(G204,'[2]TABLAS 15'!$B$22:$D$32,3)-M204)&lt;0,0,VLOOKUP(G204,'[2]TABLAS 15'!$B$22:$D$32,3)-M204)</f>
        <v>153.09519999999998</v>
      </c>
      <c r="L204" s="25">
        <f t="shared" si="18"/>
        <v>1113.0952</v>
      </c>
      <c r="M204" s="26">
        <f>((G204-VLOOKUP(G204,'[2]TABLAS 15'!$A$6:$D$13,1))*VLOOKUP(G204,'[2]TABLAS 15'!$A$6:$D$13,4)+VLOOKUP(G204,'[2]TABLAS 15'!$A$6:$D$13,3))</f>
        <v>50.3248</v>
      </c>
      <c r="N204" s="27"/>
      <c r="O204" s="25">
        <f>IF((VLOOKUP(G204,'[2]TABLAS 15'!$B$22:$D$32,3)-M204)&lt;0,-(VLOOKUP(G204,'[2]TABLAS 15'!$B$22:$D$32,3)-M204),0)</f>
        <v>0</v>
      </c>
      <c r="P204" s="28"/>
      <c r="Q204" s="24"/>
      <c r="R204" s="546">
        <f t="shared" si="19"/>
        <v>1113.0952</v>
      </c>
      <c r="S204" s="2"/>
      <c r="T204" s="17"/>
      <c r="U204" s="267"/>
      <c r="V204" s="273"/>
    </row>
    <row r="205" spans="2:22" ht="60" customHeight="1">
      <c r="B205" s="20">
        <v>103</v>
      </c>
      <c r="C205" s="514" t="s">
        <v>78</v>
      </c>
      <c r="D205" s="85" t="s">
        <v>79</v>
      </c>
      <c r="E205" s="256">
        <v>15</v>
      </c>
      <c r="F205" s="22">
        <v>72.5</v>
      </c>
      <c r="G205" s="25">
        <f t="shared" si="17"/>
        <v>1087.5</v>
      </c>
      <c r="H205" s="24"/>
      <c r="I205" s="24"/>
      <c r="J205" s="24">
        <f>I205*0.25</f>
        <v>0</v>
      </c>
      <c r="K205" s="25">
        <f>IF((VLOOKUP(G205,'[2]TABLAS 15'!$B$22:$D$32,3)-M205)&lt;0,0,VLOOKUP(G205,'[2]TABLAS 15'!$B$22:$D$32,3)-M205)</f>
        <v>144.93519999999998</v>
      </c>
      <c r="L205" s="25">
        <f t="shared" si="18"/>
        <v>1232.4352</v>
      </c>
      <c r="M205" s="26">
        <f>((G205-VLOOKUP(G205,'[2]TABLAS 15'!$A$6:$D$13,1))*VLOOKUP(G205,'[2]TABLAS 15'!$A$6:$D$13,4)+VLOOKUP(G205,'[2]TABLAS 15'!$A$6:$D$13,3))</f>
        <v>58.4848</v>
      </c>
      <c r="N205" s="27"/>
      <c r="O205" s="25">
        <f>IF((VLOOKUP(G205,'[2]TABLAS 15'!$B$22:$D$32,3)-M205)&lt;0,-(VLOOKUP(G205,'[2]TABLAS 15'!$B$22:$D$32,3)-M205),0)</f>
        <v>0</v>
      </c>
      <c r="P205" s="28"/>
      <c r="Q205" s="24"/>
      <c r="R205" s="546">
        <f t="shared" si="19"/>
        <v>1232.4352</v>
      </c>
      <c r="S205" s="2"/>
      <c r="T205" s="17"/>
      <c r="U205" s="267"/>
      <c r="V205" s="273"/>
    </row>
    <row r="206" spans="2:22" ht="60" customHeight="1">
      <c r="B206" s="20">
        <v>104</v>
      </c>
      <c r="C206" s="515" t="s">
        <v>455</v>
      </c>
      <c r="D206" s="85" t="s">
        <v>456</v>
      </c>
      <c r="E206" s="256">
        <v>15</v>
      </c>
      <c r="F206" s="22">
        <v>72.5</v>
      </c>
      <c r="G206" s="25">
        <f>E206*F206</f>
        <v>1087.5</v>
      </c>
      <c r="H206" s="24"/>
      <c r="I206" s="24"/>
      <c r="J206" s="24">
        <f>I206*0.25</f>
        <v>0</v>
      </c>
      <c r="K206" s="25">
        <f>IF((VLOOKUP(G206,'[2]TABLAS 15'!$B$22:$D$32,3)-M206)&lt;0,0,VLOOKUP(G206,'[2]TABLAS 15'!$B$22:$D$32,3)-M206)</f>
        <v>144.93519999999998</v>
      </c>
      <c r="L206" s="25">
        <f>SUM(G206+I206+K206+J206+H206)</f>
        <v>1232.4352</v>
      </c>
      <c r="M206" s="26">
        <f>((G206-VLOOKUP(G206,'[2]TABLAS 15'!$A$6:$D$13,1))*VLOOKUP(G206,'[2]TABLAS 15'!$A$6:$D$13,4)+VLOOKUP(G206,'[2]TABLAS 15'!$A$6:$D$13,3))</f>
        <v>58.4848</v>
      </c>
      <c r="N206" s="27"/>
      <c r="O206" s="25">
        <f>IF((VLOOKUP(G206,'[2]TABLAS 15'!$B$22:$D$32,3)-M206)&lt;0,-(VLOOKUP(G206,'[2]TABLAS 15'!$B$22:$D$32,3)-M206),0)</f>
        <v>0</v>
      </c>
      <c r="P206" s="28"/>
      <c r="Q206" s="24"/>
      <c r="R206" s="546">
        <f>L206-O206-P206-Q206</f>
        <v>1232.4352</v>
      </c>
      <c r="S206" s="2"/>
      <c r="T206" s="17"/>
      <c r="U206" s="267"/>
      <c r="V206" s="273"/>
    </row>
    <row r="207" spans="2:22" ht="60" customHeight="1">
      <c r="B207" s="20">
        <v>105</v>
      </c>
      <c r="C207" s="515" t="s">
        <v>473</v>
      </c>
      <c r="D207" s="85" t="s">
        <v>80</v>
      </c>
      <c r="E207" s="256">
        <v>15</v>
      </c>
      <c r="F207" s="22">
        <v>72</v>
      </c>
      <c r="G207" s="25">
        <f t="shared" si="17"/>
        <v>1080</v>
      </c>
      <c r="H207" s="24"/>
      <c r="I207" s="24"/>
      <c r="J207" s="24">
        <f>I207*0.25</f>
        <v>0</v>
      </c>
      <c r="K207" s="25">
        <f>IF((VLOOKUP(G207,'[2]TABLAS 15'!$B$22:$D$32,3)-M207)&lt;0,0,VLOOKUP(G207,'[2]TABLAS 15'!$B$22:$D$32,3)-M207)</f>
        <v>145.41519999999997</v>
      </c>
      <c r="L207" s="25">
        <f t="shared" si="18"/>
        <v>1225.4152</v>
      </c>
      <c r="M207" s="26">
        <f>((G207-VLOOKUP(G207,'[2]TABLAS 15'!$A$6:$D$13,1))*VLOOKUP(G207,'[2]TABLAS 15'!$A$6:$D$13,4)+VLOOKUP(G207,'[2]TABLAS 15'!$A$6:$D$13,3))</f>
        <v>58.0048</v>
      </c>
      <c r="N207" s="27"/>
      <c r="O207" s="25">
        <f>IF((VLOOKUP(G207,'[2]TABLAS 15'!$B$22:$D$32,3)-M207)&lt;0,-(VLOOKUP(G207,'[2]TABLAS 15'!$B$22:$D$32,3)-M207),0)</f>
        <v>0</v>
      </c>
      <c r="P207" s="28"/>
      <c r="Q207" s="24"/>
      <c r="R207" s="546">
        <f t="shared" si="19"/>
        <v>1225.4152</v>
      </c>
      <c r="S207" s="2"/>
      <c r="T207" s="17"/>
      <c r="U207" s="267"/>
      <c r="V207" s="273"/>
    </row>
    <row r="208" spans="2:17" ht="12.75">
      <c r="B208" s="79"/>
      <c r="C208" s="79"/>
      <c r="D208" s="79"/>
      <c r="E208" s="79"/>
      <c r="F208" s="253"/>
      <c r="G208" s="253"/>
      <c r="H208" s="253"/>
      <c r="I208" s="253"/>
      <c r="J208" s="253"/>
      <c r="K208" s="253"/>
      <c r="L208" s="253"/>
      <c r="M208" s="79"/>
      <c r="N208" s="79"/>
      <c r="O208" s="79"/>
      <c r="P208" s="79"/>
      <c r="Q208" s="79"/>
    </row>
    <row r="209" spans="6:17" ht="12.75">
      <c r="F209" s="258"/>
      <c r="G209" s="254">
        <f>SUM(G200:G208)</f>
        <v>8137.5</v>
      </c>
      <c r="H209" s="253"/>
      <c r="I209" s="253"/>
      <c r="J209" s="254">
        <f>SUM(J200:J208)</f>
        <v>0</v>
      </c>
      <c r="K209" s="254">
        <f>SUM(K200:K208)</f>
        <v>1195.4815999999998</v>
      </c>
      <c r="L209" s="254">
        <f>SUM(L200:L208)</f>
        <v>9332.9816</v>
      </c>
      <c r="M209" s="252">
        <f>SUM(M200:M208)</f>
        <v>431.8784</v>
      </c>
      <c r="N209" s="79"/>
      <c r="O209" s="252">
        <f>SUM(O200:O208)</f>
        <v>0</v>
      </c>
      <c r="P209" s="254">
        <f>SUM(P200:P208)</f>
        <v>0</v>
      </c>
      <c r="Q209" s="254">
        <f>SUM(Q200:Q208)</f>
        <v>0</v>
      </c>
    </row>
    <row r="210" spans="6:12" ht="12.75">
      <c r="F210" s="32"/>
      <c r="G210" s="32"/>
      <c r="H210" s="32"/>
      <c r="I210" s="32"/>
      <c r="J210" s="32"/>
      <c r="K210" s="32"/>
      <c r="L210" s="32"/>
    </row>
    <row r="211" spans="6:12" ht="12.75">
      <c r="F211" s="32"/>
      <c r="G211" s="32"/>
      <c r="H211" s="32"/>
      <c r="I211" s="32"/>
      <c r="J211" s="32"/>
      <c r="K211" s="32"/>
      <c r="L211" s="32"/>
    </row>
    <row r="212" spans="17:18" ht="12.75">
      <c r="Q212" s="255" t="s">
        <v>2</v>
      </c>
      <c r="R212" s="257">
        <f>SUM(R200:R211)</f>
        <v>9332.9816</v>
      </c>
    </row>
    <row r="215" spans="3:20" ht="12.75">
      <c r="C215" s="30" t="s">
        <v>14</v>
      </c>
      <c r="F215" s="13"/>
      <c r="G215" s="131"/>
      <c r="H215" s="131"/>
      <c r="I215" s="131"/>
      <c r="J215" s="131"/>
      <c r="K215" s="583" t="s">
        <v>15</v>
      </c>
      <c r="L215" s="583"/>
      <c r="M215" s="583"/>
      <c r="N215" s="583"/>
      <c r="O215" s="583"/>
      <c r="P215" s="583"/>
      <c r="Q215" s="14"/>
      <c r="R215" s="15"/>
      <c r="S215" s="17"/>
      <c r="T215" s="17"/>
    </row>
    <row r="216" spans="6:20" ht="12.75">
      <c r="F216" s="13"/>
      <c r="M216" s="120"/>
      <c r="N216" s="16"/>
      <c r="O216" s="15"/>
      <c r="P216" s="38"/>
      <c r="Q216" s="14"/>
      <c r="R216" s="15"/>
      <c r="S216" s="17"/>
      <c r="T216" s="17"/>
    </row>
    <row r="217" spans="3:20" ht="12.75">
      <c r="C217" s="30"/>
      <c r="F217" s="13"/>
      <c r="G217" s="131"/>
      <c r="H217" s="131"/>
      <c r="I217" s="131"/>
      <c r="J217" s="131"/>
      <c r="K217" s="131"/>
      <c r="L217" s="131"/>
      <c r="M217" s="120"/>
      <c r="N217" s="16"/>
      <c r="O217" s="15"/>
      <c r="P217" s="38"/>
      <c r="Q217" s="14"/>
      <c r="R217" s="15"/>
      <c r="S217" s="17"/>
      <c r="T217" s="17"/>
    </row>
    <row r="218" spans="3:20" ht="12.75">
      <c r="C218" s="30"/>
      <c r="F218" s="13"/>
      <c r="G218" s="131"/>
      <c r="H218" s="131"/>
      <c r="I218" s="131"/>
      <c r="J218" s="131"/>
      <c r="K218" s="131"/>
      <c r="L218" s="131"/>
      <c r="M218" s="120"/>
      <c r="N218" s="16"/>
      <c r="O218" s="15"/>
      <c r="P218" s="38"/>
      <c r="Q218" s="14"/>
      <c r="R218" s="15"/>
      <c r="S218" s="17"/>
      <c r="T218" s="17"/>
    </row>
    <row r="219" spans="6:20" ht="12.75">
      <c r="F219" s="13"/>
      <c r="S219" s="17"/>
      <c r="T219" s="17"/>
    </row>
    <row r="220" spans="6:20" ht="12.75">
      <c r="F220" s="13"/>
      <c r="Q220" s="14"/>
      <c r="R220" s="15"/>
      <c r="S220" s="17"/>
      <c r="T220" s="17"/>
    </row>
    <row r="221" spans="3:20" ht="13.5" thickBot="1">
      <c r="C221" s="247"/>
      <c r="F221" s="13"/>
      <c r="J221" s="600" t="s">
        <v>264</v>
      </c>
      <c r="K221" s="600"/>
      <c r="L221" s="600"/>
      <c r="M221" s="600"/>
      <c r="N221" s="600"/>
      <c r="O221" s="600"/>
      <c r="P221" s="600"/>
      <c r="S221" s="17"/>
      <c r="T221" s="17"/>
    </row>
    <row r="222" spans="3:20" ht="18">
      <c r="C222" s="318" t="s">
        <v>282</v>
      </c>
      <c r="F222" s="13"/>
      <c r="J222" s="601" t="s">
        <v>283</v>
      </c>
      <c r="K222" s="601"/>
      <c r="L222" s="601"/>
      <c r="M222" s="601"/>
      <c r="N222" s="601"/>
      <c r="O222" s="601"/>
      <c r="P222" s="601"/>
      <c r="Q222" s="601"/>
      <c r="R222" s="15"/>
      <c r="S222" s="17"/>
      <c r="T222" s="17"/>
    </row>
    <row r="230" ht="12.75">
      <c r="G230" s="32"/>
    </row>
    <row r="231" spans="2:18" ht="20.25">
      <c r="B231" s="1"/>
      <c r="D231" s="9"/>
      <c r="E231" s="574" t="s">
        <v>281</v>
      </c>
      <c r="F231" s="574"/>
      <c r="G231" s="574"/>
      <c r="H231" s="574"/>
      <c r="I231" s="574"/>
      <c r="J231" s="574"/>
      <c r="K231" s="574"/>
      <c r="L231" s="574"/>
      <c r="M231" s="574"/>
      <c r="N231" s="574"/>
      <c r="O231" s="574"/>
      <c r="P231" s="574"/>
      <c r="Q231" s="574"/>
      <c r="R231" s="574"/>
    </row>
    <row r="232" spans="2:18" ht="20.25">
      <c r="B232" s="1"/>
      <c r="D232" s="9"/>
      <c r="E232" s="574"/>
      <c r="F232" s="574"/>
      <c r="G232" s="574"/>
      <c r="H232" s="574"/>
      <c r="I232" s="574"/>
      <c r="J232" s="574"/>
      <c r="K232" s="574"/>
      <c r="L232" s="574"/>
      <c r="M232" s="574"/>
      <c r="N232" s="574"/>
      <c r="O232" s="574"/>
      <c r="P232" s="574"/>
      <c r="Q232" s="574"/>
      <c r="R232" s="574"/>
    </row>
    <row r="233" spans="2:20" ht="12.75" customHeight="1">
      <c r="B233" s="1"/>
      <c r="D233" s="7"/>
      <c r="E233" s="10"/>
      <c r="F233" s="553" t="s">
        <v>517</v>
      </c>
      <c r="G233" s="553"/>
      <c r="H233" s="553"/>
      <c r="I233" s="553"/>
      <c r="J233" s="553"/>
      <c r="K233" s="553"/>
      <c r="L233" s="553"/>
      <c r="M233" s="553"/>
      <c r="N233" s="553"/>
      <c r="O233" s="553"/>
      <c r="P233" s="553"/>
      <c r="Q233" s="178"/>
      <c r="R233" s="178"/>
      <c r="S233" s="178"/>
      <c r="T233" s="178"/>
    </row>
    <row r="234" spans="2:17" ht="12.75">
      <c r="B234" s="1"/>
      <c r="D234" s="10"/>
      <c r="E234" s="1"/>
      <c r="Q234" s="1"/>
    </row>
    <row r="235" spans="2:20" ht="24" customHeight="1" thickBot="1">
      <c r="B235" s="1"/>
      <c r="C235" s="10" t="s">
        <v>280</v>
      </c>
      <c r="D235" s="49"/>
      <c r="E235" s="49"/>
      <c r="F235" s="556" t="s">
        <v>75</v>
      </c>
      <c r="G235" s="556"/>
      <c r="H235" s="556"/>
      <c r="I235" s="556"/>
      <c r="J235" s="556"/>
      <c r="K235" s="556"/>
      <c r="L235" s="556"/>
      <c r="M235" s="556"/>
      <c r="N235" s="556"/>
      <c r="O235" s="556"/>
      <c r="P235" s="71"/>
      <c r="Q235" s="11" t="s">
        <v>6</v>
      </c>
      <c r="R235" s="86">
        <v>113.13</v>
      </c>
      <c r="S235" s="71"/>
      <c r="T235" s="71"/>
    </row>
    <row r="237" spans="2:20" ht="17.25">
      <c r="B237" s="1"/>
      <c r="C237" s="49"/>
      <c r="D237" s="49"/>
      <c r="E237" s="49"/>
      <c r="F237" s="49"/>
      <c r="G237" s="50"/>
      <c r="H237" s="50"/>
      <c r="I237" s="50"/>
      <c r="J237" s="50"/>
      <c r="K237" s="51"/>
      <c r="L237" s="64"/>
      <c r="M237" s="65"/>
      <c r="N237" s="53"/>
      <c r="O237" s="71"/>
      <c r="P237" s="71"/>
      <c r="Q237" s="306"/>
      <c r="S237" s="71"/>
      <c r="T237" s="71"/>
    </row>
    <row r="240" spans="2:20" ht="15.75">
      <c r="B240" s="356"/>
      <c r="C240" s="335" t="s">
        <v>22</v>
      </c>
      <c r="D240" s="336" t="s">
        <v>8</v>
      </c>
      <c r="E240" s="337" t="s">
        <v>23</v>
      </c>
      <c r="F240" s="336" t="s">
        <v>0</v>
      </c>
      <c r="G240" s="586" t="s">
        <v>1</v>
      </c>
      <c r="H240" s="587"/>
      <c r="I240" s="587"/>
      <c r="J240" s="587"/>
      <c r="K240" s="587"/>
      <c r="L240" s="588"/>
      <c r="M240" s="327"/>
      <c r="N240" s="328"/>
      <c r="O240" s="586" t="s">
        <v>12</v>
      </c>
      <c r="P240" s="587"/>
      <c r="Q240" s="587"/>
      <c r="R240" s="354" t="s">
        <v>2</v>
      </c>
      <c r="S240" s="354" t="s">
        <v>3</v>
      </c>
      <c r="T240" s="106"/>
    </row>
    <row r="241" spans="2:20" ht="15">
      <c r="B241" s="353"/>
      <c r="C241" s="339" t="s">
        <v>24</v>
      </c>
      <c r="D241" s="340"/>
      <c r="E241" s="341"/>
      <c r="F241" s="340"/>
      <c r="G241" s="83" t="s">
        <v>4</v>
      </c>
      <c r="H241" s="233" t="s">
        <v>13</v>
      </c>
      <c r="I241" s="78" t="s">
        <v>25</v>
      </c>
      <c r="J241" s="78" t="s">
        <v>26</v>
      </c>
      <c r="K241" s="67" t="s">
        <v>27</v>
      </c>
      <c r="L241" s="67" t="s">
        <v>5</v>
      </c>
      <c r="M241" s="68" t="s">
        <v>28</v>
      </c>
      <c r="N241" s="1"/>
      <c r="O241" s="84" t="s">
        <v>10</v>
      </c>
      <c r="P241" s="84" t="s">
        <v>463</v>
      </c>
      <c r="Q241" s="84" t="s">
        <v>176</v>
      </c>
      <c r="R241" s="355"/>
      <c r="S241" s="355"/>
      <c r="T241" s="111"/>
    </row>
    <row r="242" spans="2:22" ht="60" customHeight="1">
      <c r="B242" s="20">
        <v>106</v>
      </c>
      <c r="C242" s="515" t="s">
        <v>234</v>
      </c>
      <c r="D242" s="85" t="s">
        <v>88</v>
      </c>
      <c r="E242" s="21">
        <v>15</v>
      </c>
      <c r="F242" s="22">
        <v>62.8</v>
      </c>
      <c r="G242" s="25">
        <f aca="true" t="shared" si="20" ref="G242:G248">E242*F242</f>
        <v>942</v>
      </c>
      <c r="H242" s="24"/>
      <c r="I242" s="24"/>
      <c r="J242" s="24">
        <f aca="true" t="shared" si="21" ref="J242:J248">I242*0.25</f>
        <v>0</v>
      </c>
      <c r="K242" s="25">
        <f>IF((VLOOKUP(G242,'[2]TABLAS 15'!$B$22:$D$32,3)-M242)&lt;0,0,VLOOKUP(G242,'[2]TABLAS 15'!$B$22:$D$32,3)-M242)</f>
        <v>154.2472</v>
      </c>
      <c r="L242" s="25">
        <f aca="true" t="shared" si="22" ref="L242:L248">SUM(G242+I242+K242+J242+H242)</f>
        <v>1096.2472</v>
      </c>
      <c r="M242" s="26">
        <f>((G242-VLOOKUP(G242,'[2]TABLAS 15'!$A$6:$D$13,1))*VLOOKUP(G242,'[2]TABLAS 15'!$A$6:$D$13,4)+VLOOKUP(G242,'[2]TABLAS 15'!$A$6:$D$13,3))</f>
        <v>49.1728</v>
      </c>
      <c r="N242" s="27"/>
      <c r="O242" s="25">
        <f>IF((VLOOKUP(G242,'[2]TABLAS 15'!$B$22:$D$32,3)-M242)&lt;0,-(VLOOKUP(G242,'[2]TABLAS 15'!$B$22:$D$32,3)-M242),0)</f>
        <v>0</v>
      </c>
      <c r="P242" s="28"/>
      <c r="Q242" s="24"/>
      <c r="R242" s="546">
        <f aca="true" t="shared" si="23" ref="R242:R248">L242-O242-P242-Q242</f>
        <v>1096.2472</v>
      </c>
      <c r="S242" s="2"/>
      <c r="T242" s="17"/>
      <c r="U242" s="267"/>
      <c r="V242" s="273"/>
    </row>
    <row r="243" spans="2:22" ht="60" customHeight="1">
      <c r="B243" s="20">
        <v>107</v>
      </c>
      <c r="C243" s="515" t="s">
        <v>95</v>
      </c>
      <c r="D243" s="85" t="s">
        <v>96</v>
      </c>
      <c r="E243" s="21">
        <v>15</v>
      </c>
      <c r="F243" s="22">
        <v>108.5</v>
      </c>
      <c r="G243" s="25">
        <f t="shared" si="20"/>
        <v>1627.5</v>
      </c>
      <c r="H243" s="24"/>
      <c r="I243" s="24"/>
      <c r="J243" s="24">
        <f t="shared" si="21"/>
        <v>0</v>
      </c>
      <c r="K243" s="25">
        <f>IF((VLOOKUP(G243,'[2]TABLAS 15'!$B$22:$D$32,3)-M243)&lt;0,0,VLOOKUP(G243,'[2]TABLAS 15'!$B$22:$D$32,3)-M243)</f>
        <v>110.2652</v>
      </c>
      <c r="L243" s="25">
        <f t="shared" si="22"/>
        <v>1737.7652</v>
      </c>
      <c r="M243" s="26">
        <f>((G243-VLOOKUP(G243,'[2]TABLAS 15'!$A$6:$D$13,1))*VLOOKUP(G243,'[2]TABLAS 15'!$A$6:$D$13,4)+VLOOKUP(G243,'[2]TABLAS 15'!$A$6:$D$13,3))</f>
        <v>93.04480000000001</v>
      </c>
      <c r="N243" s="27"/>
      <c r="O243" s="25">
        <f>IF((VLOOKUP(G243,'[2]TABLAS 15'!$B$22:$D$32,3)-M243)&lt;0,-(VLOOKUP(G243,'[2]TABLAS 15'!$B$22:$D$32,3)-M243),0)</f>
        <v>0</v>
      </c>
      <c r="P243" s="28"/>
      <c r="Q243" s="24"/>
      <c r="R243" s="546">
        <f t="shared" si="23"/>
        <v>1737.7652</v>
      </c>
      <c r="S243" s="2"/>
      <c r="T243" s="17"/>
      <c r="U243" s="267"/>
      <c r="V243" s="273"/>
    </row>
    <row r="244" spans="2:22" ht="60" customHeight="1">
      <c r="B244" s="20">
        <v>108</v>
      </c>
      <c r="C244" s="535" t="s">
        <v>254</v>
      </c>
      <c r="D244" s="287" t="s">
        <v>255</v>
      </c>
      <c r="E244" s="153">
        <v>15</v>
      </c>
      <c r="F244" s="180">
        <v>85.5</v>
      </c>
      <c r="G244" s="25">
        <f t="shared" si="20"/>
        <v>1282.5</v>
      </c>
      <c r="H244" s="24"/>
      <c r="I244" s="24"/>
      <c r="J244" s="24">
        <f t="shared" si="21"/>
        <v>0</v>
      </c>
      <c r="K244" s="25">
        <f>IF((VLOOKUP(G244,'[2]TABLAS 15'!$B$22:$D$32,3)-M244)&lt;0,0,VLOOKUP(G244,'[2]TABLAS 15'!$B$22:$D$32,3)-M244)</f>
        <v>132.4552</v>
      </c>
      <c r="L244" s="25">
        <f t="shared" si="22"/>
        <v>1414.9551999999999</v>
      </c>
      <c r="M244" s="26">
        <f>((G244-VLOOKUP(G244,'[2]TABLAS 15'!$A$6:$D$13,1))*VLOOKUP(G244,'[2]TABLAS 15'!$A$6:$D$13,4)+VLOOKUP(G244,'[2]TABLAS 15'!$A$6:$D$13,3))</f>
        <v>70.96480000000001</v>
      </c>
      <c r="N244" s="27"/>
      <c r="O244" s="25">
        <f>IF((VLOOKUP(G244,'[2]TABLAS 15'!$B$22:$D$32,3)-M244)&lt;0,-(VLOOKUP(G244,'[2]TABLAS 15'!$B$22:$D$32,3)-M244),0)</f>
        <v>0</v>
      </c>
      <c r="P244" s="28"/>
      <c r="Q244" s="24"/>
      <c r="R244" s="546">
        <f t="shared" si="23"/>
        <v>1414.9551999999999</v>
      </c>
      <c r="S244" s="2"/>
      <c r="T244" s="17"/>
      <c r="U244" s="267"/>
      <c r="V244" s="273"/>
    </row>
    <row r="245" spans="2:23" ht="60" customHeight="1">
      <c r="B245" s="20">
        <v>109</v>
      </c>
      <c r="C245" s="515" t="s">
        <v>86</v>
      </c>
      <c r="D245" s="85" t="s">
        <v>87</v>
      </c>
      <c r="E245" s="21">
        <v>15</v>
      </c>
      <c r="F245" s="22">
        <v>66</v>
      </c>
      <c r="G245" s="25">
        <f t="shared" si="20"/>
        <v>990</v>
      </c>
      <c r="H245" s="24"/>
      <c r="I245" s="24"/>
      <c r="J245" s="24">
        <f t="shared" si="21"/>
        <v>0</v>
      </c>
      <c r="K245" s="25">
        <f>IF((VLOOKUP(G245,'[2]TABLAS 15'!$B$22:$D$32,3)-M245)&lt;0,0,VLOOKUP(G245,'[2]TABLAS 15'!$B$22:$D$32,3)-M245)</f>
        <v>151.1752</v>
      </c>
      <c r="L245" s="25">
        <f t="shared" si="22"/>
        <v>1141.1752</v>
      </c>
      <c r="M245" s="26">
        <f>((G245-VLOOKUP(G245,'[2]TABLAS 15'!$A$6:$D$13,1))*VLOOKUP(G245,'[2]TABLAS 15'!$A$6:$D$13,4)+VLOOKUP(G245,'[2]TABLAS 15'!$A$6:$D$13,3))</f>
        <v>52.244800000000005</v>
      </c>
      <c r="N245" s="27"/>
      <c r="O245" s="25">
        <f>IF((VLOOKUP(G245,'[2]TABLAS 15'!$B$22:$D$32,3)-M245)&lt;0,-(VLOOKUP(G245,'[2]TABLAS 15'!$B$22:$D$32,3)-M245),0)</f>
        <v>0</v>
      </c>
      <c r="P245" s="28"/>
      <c r="Q245" s="24"/>
      <c r="R245" s="546">
        <f t="shared" si="23"/>
        <v>1141.1752</v>
      </c>
      <c r="S245" s="2"/>
      <c r="T245" s="17"/>
      <c r="U245" s="267"/>
      <c r="V245" s="273"/>
      <c r="W245" s="188"/>
    </row>
    <row r="246" spans="2:23" ht="60" customHeight="1">
      <c r="B246" s="20">
        <v>110</v>
      </c>
      <c r="C246" s="510" t="s">
        <v>91</v>
      </c>
      <c r="D246" s="85" t="s">
        <v>92</v>
      </c>
      <c r="E246" s="21">
        <v>15</v>
      </c>
      <c r="F246" s="22">
        <v>62.8</v>
      </c>
      <c r="G246" s="25">
        <f t="shared" si="20"/>
        <v>942</v>
      </c>
      <c r="H246" s="24"/>
      <c r="I246" s="24"/>
      <c r="J246" s="24">
        <f t="shared" si="21"/>
        <v>0</v>
      </c>
      <c r="K246" s="25">
        <f>IF((VLOOKUP(G246,'[2]TABLAS 15'!$B$22:$D$32,3)-M246)&lt;0,0,VLOOKUP(G246,'[2]TABLAS 15'!$B$22:$D$32,3)-M246)</f>
        <v>154.2472</v>
      </c>
      <c r="L246" s="25">
        <f t="shared" si="22"/>
        <v>1096.2472</v>
      </c>
      <c r="M246" s="26">
        <f>((G246-VLOOKUP(G246,'[2]TABLAS 15'!$A$6:$D$13,1))*VLOOKUP(G246,'[2]TABLAS 15'!$A$6:$D$13,4)+VLOOKUP(G246,'[2]TABLAS 15'!$A$6:$D$13,3))</f>
        <v>49.1728</v>
      </c>
      <c r="N246" s="27"/>
      <c r="O246" s="25">
        <f>IF((VLOOKUP(G246,'[2]TABLAS 15'!$B$22:$D$32,3)-M246)&lt;0,-(VLOOKUP(G246,'[2]TABLAS 15'!$B$22:$D$32,3)-M246),0)</f>
        <v>0</v>
      </c>
      <c r="P246" s="28"/>
      <c r="Q246" s="24"/>
      <c r="R246" s="546">
        <f t="shared" si="23"/>
        <v>1096.2472</v>
      </c>
      <c r="S246" s="2"/>
      <c r="T246" s="17"/>
      <c r="U246" s="267"/>
      <c r="V246" s="273"/>
      <c r="W246" s="188"/>
    </row>
    <row r="247" spans="2:22" ht="60" customHeight="1">
      <c r="B247" s="20">
        <v>111</v>
      </c>
      <c r="C247" s="515" t="s">
        <v>89</v>
      </c>
      <c r="D247" s="85" t="s">
        <v>90</v>
      </c>
      <c r="E247" s="21">
        <v>15</v>
      </c>
      <c r="F247" s="22">
        <v>62.8</v>
      </c>
      <c r="G247" s="25">
        <f t="shared" si="20"/>
        <v>942</v>
      </c>
      <c r="H247" s="24"/>
      <c r="I247" s="24"/>
      <c r="J247" s="24">
        <f t="shared" si="21"/>
        <v>0</v>
      </c>
      <c r="K247" s="25">
        <f>IF((VLOOKUP(G247,'[2]TABLAS 15'!$B$22:$D$32,3)-M247)&lt;0,0,VLOOKUP(G247,'[2]TABLAS 15'!$B$22:$D$32,3)-M247)</f>
        <v>154.2472</v>
      </c>
      <c r="L247" s="25">
        <f t="shared" si="22"/>
        <v>1096.2472</v>
      </c>
      <c r="M247" s="26">
        <f>((G247-VLOOKUP(G247,'[2]TABLAS 15'!$A$6:$D$13,1))*VLOOKUP(G247,'[2]TABLAS 15'!$A$6:$D$13,4)+VLOOKUP(G247,'[2]TABLAS 15'!$A$6:$D$13,3))</f>
        <v>49.1728</v>
      </c>
      <c r="N247" s="27"/>
      <c r="O247" s="25">
        <f>IF((VLOOKUP(G247,'[2]TABLAS 15'!$B$22:$D$32,3)-M247)&lt;0,-(VLOOKUP(G247,'[2]TABLAS 15'!$B$22:$D$32,3)-M247),0)</f>
        <v>0</v>
      </c>
      <c r="P247" s="28"/>
      <c r="Q247" s="24"/>
      <c r="R247" s="546">
        <f t="shared" si="23"/>
        <v>1096.2472</v>
      </c>
      <c r="S247" s="2"/>
      <c r="T247" s="17"/>
      <c r="U247" s="267"/>
      <c r="V247" s="273"/>
    </row>
    <row r="248" spans="2:22" ht="60" customHeight="1">
      <c r="B248" s="20">
        <v>112</v>
      </c>
      <c r="C248" s="515" t="s">
        <v>93</v>
      </c>
      <c r="D248" s="85" t="s">
        <v>94</v>
      </c>
      <c r="E248" s="21">
        <v>15</v>
      </c>
      <c r="F248" s="22">
        <v>66</v>
      </c>
      <c r="G248" s="25">
        <f t="shared" si="20"/>
        <v>990</v>
      </c>
      <c r="H248" s="24"/>
      <c r="I248" s="24"/>
      <c r="J248" s="24">
        <f t="shared" si="21"/>
        <v>0</v>
      </c>
      <c r="K248" s="25">
        <f>IF((VLOOKUP(G248,'[2]TABLAS 15'!$B$22:$D$32,3)-M248)&lt;0,0,VLOOKUP(G248,'[2]TABLAS 15'!$B$22:$D$32,3)-M248)</f>
        <v>151.1752</v>
      </c>
      <c r="L248" s="25">
        <f t="shared" si="22"/>
        <v>1141.1752</v>
      </c>
      <c r="M248" s="26">
        <f>((G248-VLOOKUP(G248,'[2]TABLAS 15'!$A$6:$D$13,1))*VLOOKUP(G248,'[2]TABLAS 15'!$A$6:$D$13,4)+VLOOKUP(G248,'[2]TABLAS 15'!$A$6:$D$13,3))</f>
        <v>52.244800000000005</v>
      </c>
      <c r="N248" s="27"/>
      <c r="O248" s="25">
        <f>IF((VLOOKUP(G248,'[2]TABLAS 15'!$B$22:$D$32,3)-M248)&lt;0,-(VLOOKUP(G248,'[2]TABLAS 15'!$B$22:$D$32,3)-M248),0)</f>
        <v>0</v>
      </c>
      <c r="P248" s="28"/>
      <c r="Q248" s="24"/>
      <c r="R248" s="546">
        <f t="shared" si="23"/>
        <v>1141.1752</v>
      </c>
      <c r="S248" s="2"/>
      <c r="T248" s="17"/>
      <c r="U248" s="267"/>
      <c r="V248" s="273"/>
    </row>
    <row r="249" spans="2:20" ht="12.75">
      <c r="B249" s="2"/>
      <c r="C249" s="203"/>
      <c r="D249" s="80"/>
      <c r="E249" s="21"/>
      <c r="F249" s="22"/>
      <c r="G249" s="25"/>
      <c r="H249" s="24"/>
      <c r="I249" s="24"/>
      <c r="J249" s="24"/>
      <c r="K249" s="25"/>
      <c r="L249" s="25"/>
      <c r="M249" s="26"/>
      <c r="N249" s="27"/>
      <c r="O249" s="25"/>
      <c r="P249" s="28"/>
      <c r="Q249" s="24"/>
      <c r="R249" s="25"/>
      <c r="S249" s="2"/>
      <c r="T249" s="17"/>
    </row>
    <row r="250" spans="2:20" ht="15">
      <c r="B250" s="69"/>
      <c r="C250" s="70"/>
      <c r="D250" s="117"/>
      <c r="E250" s="21"/>
      <c r="F250" s="22"/>
      <c r="G250" s="25">
        <f>SUM(G242:G249)</f>
        <v>7716</v>
      </c>
      <c r="H250" s="24"/>
      <c r="I250" s="24"/>
      <c r="J250" s="24">
        <f>SUM(J242:J249)</f>
        <v>0</v>
      </c>
      <c r="K250" s="25">
        <f>SUM(K242:K249)</f>
        <v>1007.8124</v>
      </c>
      <c r="L250" s="25">
        <f>SUM(L242:L249)</f>
        <v>8723.812399999999</v>
      </c>
      <c r="M250" s="26">
        <f>SUM(M242:M249)</f>
        <v>416.0176</v>
      </c>
      <c r="N250" s="27"/>
      <c r="O250" s="25">
        <f>SUM(O242:O249)</f>
        <v>0</v>
      </c>
      <c r="P250" s="28"/>
      <c r="Q250" s="24">
        <f>SUM(Q242:Q249)</f>
        <v>0</v>
      </c>
      <c r="R250" s="25"/>
      <c r="S250" s="2"/>
      <c r="T250" s="17"/>
    </row>
    <row r="251" spans="2:20" ht="12.75">
      <c r="B251" s="4"/>
      <c r="C251" s="5"/>
      <c r="D251" s="5"/>
      <c r="E251" s="12"/>
      <c r="F251" s="13"/>
      <c r="G251" s="15"/>
      <c r="H251" s="14"/>
      <c r="I251" s="14"/>
      <c r="J251" s="14"/>
      <c r="K251" s="15"/>
      <c r="L251" s="15"/>
      <c r="M251" s="120"/>
      <c r="N251" s="16"/>
      <c r="O251" s="15"/>
      <c r="P251" s="38"/>
      <c r="Q251" s="14"/>
      <c r="R251" s="15"/>
      <c r="S251" s="17"/>
      <c r="T251" s="17"/>
    </row>
    <row r="252" spans="6:20" ht="13.5" thickBot="1">
      <c r="F252" s="13"/>
      <c r="M252" s="120"/>
      <c r="N252" s="16"/>
      <c r="O252" s="15"/>
      <c r="P252" s="38"/>
      <c r="Q252" s="14"/>
      <c r="R252" s="15"/>
      <c r="S252" s="17"/>
      <c r="T252" s="17"/>
    </row>
    <row r="253" spans="3:20" ht="13.5" thickBot="1">
      <c r="C253" s="30"/>
      <c r="F253" s="13"/>
      <c r="G253" s="131"/>
      <c r="H253" s="131"/>
      <c r="I253" s="131"/>
      <c r="J253" s="131"/>
      <c r="K253" s="131"/>
      <c r="L253" s="131"/>
      <c r="M253" s="120"/>
      <c r="N253" s="16"/>
      <c r="O253" s="15"/>
      <c r="P253" s="38"/>
      <c r="Q253" s="14" t="s">
        <v>2</v>
      </c>
      <c r="R253" s="132">
        <f>SUM(R242:R252)</f>
        <v>8723.812399999999</v>
      </c>
      <c r="S253" s="17"/>
      <c r="T253" s="17"/>
    </row>
    <row r="254" spans="3:20" ht="12.75">
      <c r="C254" s="30"/>
      <c r="F254" s="13"/>
      <c r="G254" s="131"/>
      <c r="H254" s="131"/>
      <c r="I254" s="131"/>
      <c r="J254" s="131"/>
      <c r="K254" s="131"/>
      <c r="L254" s="131"/>
      <c r="M254" s="120"/>
      <c r="N254" s="16"/>
      <c r="O254" s="15"/>
      <c r="P254" s="38"/>
      <c r="Q254" s="14"/>
      <c r="R254" s="15"/>
      <c r="S254" s="17"/>
      <c r="T254" s="17"/>
    </row>
    <row r="255" spans="3:20" ht="12.75">
      <c r="C255" s="30" t="s">
        <v>14</v>
      </c>
      <c r="F255" s="13"/>
      <c r="G255" s="131"/>
      <c r="H255" s="131"/>
      <c r="I255" s="131"/>
      <c r="J255" s="131"/>
      <c r="K255" s="583" t="s">
        <v>15</v>
      </c>
      <c r="L255" s="583"/>
      <c r="M255" s="583"/>
      <c r="N255" s="583"/>
      <c r="O255" s="583"/>
      <c r="P255" s="583"/>
      <c r="Q255" s="14"/>
      <c r="R255" s="15"/>
      <c r="S255" s="17"/>
      <c r="T255" s="17"/>
    </row>
    <row r="256" spans="6:20" ht="12.75">
      <c r="F256" s="13"/>
      <c r="M256" s="120"/>
      <c r="N256" s="16"/>
      <c r="O256" s="15"/>
      <c r="P256" s="38"/>
      <c r="Q256" s="14"/>
      <c r="R256" s="15"/>
      <c r="S256" s="17"/>
      <c r="T256" s="17"/>
    </row>
    <row r="257" spans="3:20" ht="12.75">
      <c r="C257" s="30"/>
      <c r="F257" s="13"/>
      <c r="G257" s="131"/>
      <c r="H257" s="131"/>
      <c r="I257" s="131"/>
      <c r="J257" s="131"/>
      <c r="K257" s="131"/>
      <c r="L257" s="131"/>
      <c r="M257" s="120"/>
      <c r="N257" s="16"/>
      <c r="O257" s="15"/>
      <c r="P257" s="38"/>
      <c r="Q257" s="14"/>
      <c r="R257" s="15"/>
      <c r="S257" s="17"/>
      <c r="T257" s="17"/>
    </row>
    <row r="258" spans="3:20" ht="12.75">
      <c r="C258" s="30"/>
      <c r="F258" s="13"/>
      <c r="G258" s="131"/>
      <c r="H258" s="131"/>
      <c r="I258" s="131"/>
      <c r="J258" s="131"/>
      <c r="K258" s="131"/>
      <c r="L258" s="131"/>
      <c r="M258" s="120"/>
      <c r="N258" s="16"/>
      <c r="O258" s="15"/>
      <c r="P258" s="38"/>
      <c r="Q258" s="14"/>
      <c r="R258" s="15"/>
      <c r="S258" s="17"/>
      <c r="T258" s="17"/>
    </row>
    <row r="259" spans="6:20" ht="12.75">
      <c r="F259" s="13"/>
      <c r="S259" s="17"/>
      <c r="T259" s="17"/>
    </row>
    <row r="260" spans="6:20" ht="12.75">
      <c r="F260" s="13"/>
      <c r="Q260" s="14"/>
      <c r="R260" s="15"/>
      <c r="S260" s="17"/>
      <c r="T260" s="17"/>
    </row>
    <row r="261" spans="3:20" ht="13.5" thickBot="1">
      <c r="C261" s="247"/>
      <c r="F261" s="13"/>
      <c r="J261" s="600" t="s">
        <v>265</v>
      </c>
      <c r="K261" s="600"/>
      <c r="L261" s="600"/>
      <c r="M261" s="600"/>
      <c r="N261" s="600"/>
      <c r="O261" s="600"/>
      <c r="P261" s="600"/>
      <c r="S261" s="17"/>
      <c r="T261" s="17"/>
    </row>
    <row r="262" spans="3:20" ht="18">
      <c r="C262" s="318" t="s">
        <v>282</v>
      </c>
      <c r="F262" s="13"/>
      <c r="J262" s="601" t="s">
        <v>283</v>
      </c>
      <c r="K262" s="601"/>
      <c r="L262" s="601"/>
      <c r="M262" s="601"/>
      <c r="N262" s="601"/>
      <c r="O262" s="601"/>
      <c r="P262" s="601"/>
      <c r="Q262" s="601"/>
      <c r="R262" s="15"/>
      <c r="S262" s="17"/>
      <c r="T262" s="17"/>
    </row>
    <row r="272" spans="10:12" ht="13.5" customHeight="1">
      <c r="J272" s="30" t="s">
        <v>16</v>
      </c>
      <c r="K272" s="30"/>
      <c r="L272" s="30"/>
    </row>
    <row r="273" ht="12.75">
      <c r="G273" s="32"/>
    </row>
    <row r="274" spans="2:18" ht="20.25">
      <c r="B274" s="1"/>
      <c r="D274" s="9"/>
      <c r="E274" s="574" t="s">
        <v>281</v>
      </c>
      <c r="F274" s="574"/>
      <c r="G274" s="574"/>
      <c r="H274" s="574"/>
      <c r="I274" s="574"/>
      <c r="J274" s="574"/>
      <c r="K274" s="574"/>
      <c r="L274" s="574"/>
      <c r="M274" s="574"/>
      <c r="N274" s="574"/>
      <c r="O274" s="574"/>
      <c r="P274" s="574"/>
      <c r="Q274" s="574"/>
      <c r="R274" s="574"/>
    </row>
    <row r="275" spans="2:18" ht="20.25">
      <c r="B275" s="1"/>
      <c r="D275" s="9"/>
      <c r="E275" s="574"/>
      <c r="F275" s="574"/>
      <c r="G275" s="574"/>
      <c r="H275" s="574"/>
      <c r="I275" s="574"/>
      <c r="J275" s="574"/>
      <c r="K275" s="574"/>
      <c r="L275" s="574"/>
      <c r="M275" s="574"/>
      <c r="N275" s="574"/>
      <c r="O275" s="574"/>
      <c r="P275" s="574"/>
      <c r="Q275" s="574"/>
      <c r="R275" s="574"/>
    </row>
    <row r="276" spans="2:20" ht="12.75" customHeight="1">
      <c r="B276" s="1"/>
      <c r="D276" s="7"/>
      <c r="E276" s="10"/>
      <c r="F276" s="553" t="s">
        <v>517</v>
      </c>
      <c r="G276" s="553"/>
      <c r="H276" s="553"/>
      <c r="I276" s="553"/>
      <c r="J276" s="553"/>
      <c r="K276" s="553"/>
      <c r="L276" s="553"/>
      <c r="M276" s="553"/>
      <c r="N276" s="553"/>
      <c r="O276" s="553"/>
      <c r="P276" s="553"/>
      <c r="Q276" s="178"/>
      <c r="R276" s="178"/>
      <c r="S276" s="178"/>
      <c r="T276" s="178"/>
    </row>
    <row r="277" spans="2:17" ht="12.75">
      <c r="B277" s="1"/>
      <c r="D277" s="10"/>
      <c r="E277" s="1"/>
      <c r="Q277" s="1"/>
    </row>
    <row r="278" spans="2:20" ht="18" thickBot="1">
      <c r="B278" s="1"/>
      <c r="D278" s="49"/>
      <c r="E278" s="49"/>
      <c r="F278" s="556" t="s">
        <v>75</v>
      </c>
      <c r="G278" s="556"/>
      <c r="H278" s="556"/>
      <c r="I278" s="556"/>
      <c r="J278" s="556"/>
      <c r="K278" s="556"/>
      <c r="L278" s="556"/>
      <c r="M278" s="556"/>
      <c r="N278" s="556"/>
      <c r="O278" s="556"/>
      <c r="P278" s="71"/>
      <c r="Q278" s="71"/>
      <c r="R278" s="71"/>
      <c r="S278" s="71"/>
      <c r="T278" s="71"/>
    </row>
    <row r="279" ht="12.75">
      <c r="Q279" s="573" t="s">
        <v>6</v>
      </c>
    </row>
    <row r="280" spans="2:20" ht="17.25">
      <c r="B280" s="1"/>
      <c r="C280" s="10" t="s">
        <v>280</v>
      </c>
      <c r="D280" s="49"/>
      <c r="E280" s="49"/>
      <c r="F280" s="49"/>
      <c r="G280" s="50"/>
      <c r="H280" s="50"/>
      <c r="I280" s="50"/>
      <c r="J280" s="50"/>
      <c r="K280" s="51"/>
      <c r="L280" s="64"/>
      <c r="M280" s="65"/>
      <c r="N280" s="53"/>
      <c r="O280" s="71"/>
      <c r="P280" s="71"/>
      <c r="Q280" s="573"/>
      <c r="R280" s="86">
        <v>113.13</v>
      </c>
      <c r="S280" s="71"/>
      <c r="T280" s="71"/>
    </row>
    <row r="281" spans="2:20" ht="12.75">
      <c r="B281" s="58"/>
      <c r="C281" s="1"/>
      <c r="D281" s="1"/>
      <c r="E281" s="59"/>
      <c r="F281" s="59"/>
      <c r="G281" s="60"/>
      <c r="H281" s="60"/>
      <c r="I281" s="60"/>
      <c r="J281" s="60"/>
      <c r="K281" s="61"/>
      <c r="L281" s="1"/>
      <c r="M281" s="1"/>
      <c r="N281" s="1"/>
      <c r="O281" s="1"/>
      <c r="P281" s="1"/>
      <c r="Q281" s="1"/>
      <c r="R281" s="1"/>
      <c r="S281" s="1"/>
      <c r="T281" s="1"/>
    </row>
    <row r="282" spans="2:20" ht="12.75">
      <c r="B282" s="58"/>
      <c r="C282" s="1"/>
      <c r="D282" s="1"/>
      <c r="E282" s="59"/>
      <c r="F282" s="59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62"/>
      <c r="S282" s="63"/>
      <c r="T282" s="63"/>
    </row>
    <row r="283" spans="2:20" ht="15.75">
      <c r="B283" s="356"/>
      <c r="C283" s="335" t="s">
        <v>22</v>
      </c>
      <c r="D283" s="581" t="s">
        <v>8</v>
      </c>
      <c r="E283" s="581" t="s">
        <v>23</v>
      </c>
      <c r="F283" s="581" t="s">
        <v>0</v>
      </c>
      <c r="G283" s="586" t="s">
        <v>1</v>
      </c>
      <c r="H283" s="587"/>
      <c r="I283" s="587"/>
      <c r="J283" s="587"/>
      <c r="K283" s="587"/>
      <c r="L283" s="588"/>
      <c r="M283" s="327"/>
      <c r="N283" s="328"/>
      <c r="O283" s="586" t="s">
        <v>12</v>
      </c>
      <c r="P283" s="587"/>
      <c r="Q283" s="587"/>
      <c r="R283" s="584" t="s">
        <v>2</v>
      </c>
      <c r="S283" s="584" t="s">
        <v>3</v>
      </c>
      <c r="T283" s="106"/>
    </row>
    <row r="284" spans="2:20" ht="15" customHeight="1">
      <c r="B284" s="353"/>
      <c r="C284" s="339" t="s">
        <v>24</v>
      </c>
      <c r="D284" s="582"/>
      <c r="E284" s="582"/>
      <c r="F284" s="582"/>
      <c r="G284" s="83" t="s">
        <v>4</v>
      </c>
      <c r="H284" s="233" t="s">
        <v>13</v>
      </c>
      <c r="I284" s="78" t="s">
        <v>25</v>
      </c>
      <c r="J284" s="78" t="s">
        <v>26</v>
      </c>
      <c r="K284" s="67" t="s">
        <v>27</v>
      </c>
      <c r="L284" s="67" t="s">
        <v>5</v>
      </c>
      <c r="M284" s="68" t="s">
        <v>28</v>
      </c>
      <c r="N284" s="1"/>
      <c r="O284" s="84" t="s">
        <v>10</v>
      </c>
      <c r="P284" s="84" t="s">
        <v>463</v>
      </c>
      <c r="Q284" s="84" t="s">
        <v>176</v>
      </c>
      <c r="R284" s="585"/>
      <c r="S284" s="585"/>
      <c r="T284" s="106"/>
    </row>
    <row r="285" spans="2:22" ht="60" customHeight="1">
      <c r="B285" s="20">
        <v>113</v>
      </c>
      <c r="C285" s="510" t="s">
        <v>97</v>
      </c>
      <c r="D285" s="85" t="s">
        <v>98</v>
      </c>
      <c r="E285" s="21">
        <v>15</v>
      </c>
      <c r="F285" s="22">
        <v>91.5</v>
      </c>
      <c r="G285" s="23">
        <f aca="true" t="shared" si="24" ref="G285:G291">E285*F285</f>
        <v>1372.5</v>
      </c>
      <c r="H285" s="24"/>
      <c r="I285" s="24"/>
      <c r="J285" s="24">
        <f>I285*0.25</f>
        <v>0</v>
      </c>
      <c r="K285" s="25">
        <f>IF((VLOOKUP(G285,'[2]TABLAS 15'!$B$22:$D$32,3)-M285)&lt;0,0,VLOOKUP(G285,'[2]TABLAS 15'!$B$22:$D$32,3)-M285)</f>
        <v>126.58519999999999</v>
      </c>
      <c r="L285" s="25">
        <f aca="true" t="shared" si="25" ref="L285:L291">SUM(G285+I285+K285+J285+H285)</f>
        <v>1499.0852</v>
      </c>
      <c r="M285" s="26">
        <f>((G285-VLOOKUP(G285,'[2]TABLAS 15'!$A$6:$D$13,1))*VLOOKUP(G285,'[2]TABLAS 15'!$A$6:$D$13,4)+VLOOKUP(G285,'[2]TABLAS 15'!$A$6:$D$13,3))</f>
        <v>76.72480000000002</v>
      </c>
      <c r="N285" s="27"/>
      <c r="O285" s="25">
        <f>IF((VLOOKUP(G285,'[2]TABLAS 15'!$B$22:$D$32,3)-M285)&lt;0,-(VLOOKUP(G285,'[2]TABLAS 15'!$B$22:$D$32,3)-M285),0)</f>
        <v>0</v>
      </c>
      <c r="P285" s="28"/>
      <c r="Q285" s="24"/>
      <c r="R285" s="546">
        <f aca="true" t="shared" si="26" ref="R285:R291">L285-O285-P285-Q285</f>
        <v>1499.0852</v>
      </c>
      <c r="S285" s="29"/>
      <c r="T285" s="448"/>
      <c r="U285" s="267"/>
      <c r="V285" s="273"/>
    </row>
    <row r="286" spans="2:22" ht="60" customHeight="1">
      <c r="B286" s="20">
        <v>114</v>
      </c>
      <c r="C286" s="510" t="s">
        <v>308</v>
      </c>
      <c r="D286" s="85" t="s">
        <v>99</v>
      </c>
      <c r="E286" s="21">
        <v>15</v>
      </c>
      <c r="F286" s="22">
        <v>76</v>
      </c>
      <c r="G286" s="25">
        <f t="shared" si="24"/>
        <v>1140</v>
      </c>
      <c r="H286" s="24"/>
      <c r="I286" s="24"/>
      <c r="J286" s="24">
        <f aca="true" t="shared" si="27" ref="J286:J291">I286*0.25</f>
        <v>0</v>
      </c>
      <c r="K286" s="25">
        <f>IF((VLOOKUP(G286,'[2]TABLAS 15'!$B$22:$D$32,3)-M286)&lt;0,0,VLOOKUP(G286,'[2]TABLAS 15'!$B$22:$D$32,3)-M286)</f>
        <v>141.5752</v>
      </c>
      <c r="L286" s="25">
        <f t="shared" si="25"/>
        <v>1281.5752</v>
      </c>
      <c r="M286" s="26">
        <f>((G286-VLOOKUP(G286,'[2]TABLAS 15'!$A$6:$D$13,1))*VLOOKUP(G286,'[2]TABLAS 15'!$A$6:$D$13,4)+VLOOKUP(G286,'[2]TABLAS 15'!$A$6:$D$13,3))</f>
        <v>61.8448</v>
      </c>
      <c r="N286" s="27"/>
      <c r="O286" s="25">
        <f>IF((VLOOKUP(G286,'[2]TABLAS 15'!$B$22:$D$32,3)-M286)&lt;0,-(VLOOKUP(G286,'[2]TABLAS 15'!$B$22:$D$32,3)-M286),0)</f>
        <v>0</v>
      </c>
      <c r="P286" s="28"/>
      <c r="Q286" s="24"/>
      <c r="R286" s="546">
        <f t="shared" si="26"/>
        <v>1281.5752</v>
      </c>
      <c r="S286" s="29"/>
      <c r="T286" s="448"/>
      <c r="U286" s="267"/>
      <c r="V286" s="273"/>
    </row>
    <row r="287" spans="2:22" ht="60" customHeight="1">
      <c r="B287" s="20">
        <v>115</v>
      </c>
      <c r="C287" s="510" t="s">
        <v>100</v>
      </c>
      <c r="D287" s="85" t="s">
        <v>101</v>
      </c>
      <c r="E287" s="21">
        <v>15</v>
      </c>
      <c r="F287" s="22">
        <v>63</v>
      </c>
      <c r="G287" s="25">
        <f t="shared" si="24"/>
        <v>945</v>
      </c>
      <c r="H287" s="24"/>
      <c r="I287" s="24"/>
      <c r="J287" s="24">
        <f t="shared" si="27"/>
        <v>0</v>
      </c>
      <c r="K287" s="25">
        <f>IF((VLOOKUP(G287,'[2]TABLAS 15'!$B$22:$D$32,3)-M287)&lt;0,0,VLOOKUP(G287,'[2]TABLAS 15'!$B$22:$D$32,3)-M287)</f>
        <v>154.05519999999999</v>
      </c>
      <c r="L287" s="25">
        <f t="shared" si="25"/>
        <v>1099.0552</v>
      </c>
      <c r="M287" s="26">
        <f>((G287-VLOOKUP(G287,'[2]TABLAS 15'!$A$6:$D$13,1))*VLOOKUP(G287,'[2]TABLAS 15'!$A$6:$D$13,4)+VLOOKUP(G287,'[2]TABLAS 15'!$A$6:$D$13,3))</f>
        <v>49.3648</v>
      </c>
      <c r="N287" s="27"/>
      <c r="O287" s="25">
        <f>IF((VLOOKUP(G287,'[2]TABLAS 15'!$B$22:$D$32,3)-M287)&lt;0,-(VLOOKUP(G287,'[2]TABLAS 15'!$B$22:$D$32,3)-M287),0)</f>
        <v>0</v>
      </c>
      <c r="P287" s="28"/>
      <c r="Q287" s="24"/>
      <c r="R287" s="546">
        <f t="shared" si="26"/>
        <v>1099.0552</v>
      </c>
      <c r="S287" s="2"/>
      <c r="T287" s="17"/>
      <c r="U287" s="267"/>
      <c r="V287" s="273"/>
    </row>
    <row r="288" spans="2:22" ht="60" customHeight="1">
      <c r="B288" s="20">
        <v>116</v>
      </c>
      <c r="C288" s="510" t="s">
        <v>102</v>
      </c>
      <c r="D288" s="85" t="s">
        <v>103</v>
      </c>
      <c r="E288" s="21">
        <v>15</v>
      </c>
      <c r="F288" s="22">
        <v>62.9</v>
      </c>
      <c r="G288" s="25">
        <f t="shared" si="24"/>
        <v>943.5</v>
      </c>
      <c r="H288" s="24"/>
      <c r="I288" s="24"/>
      <c r="J288" s="24">
        <f t="shared" si="27"/>
        <v>0</v>
      </c>
      <c r="K288" s="25">
        <f>IF((VLOOKUP(G288,'[2]TABLAS 15'!$B$22:$D$32,3)-M288)&lt;0,0,VLOOKUP(G288,'[2]TABLAS 15'!$B$22:$D$32,3)-M288)</f>
        <v>154.1512</v>
      </c>
      <c r="L288" s="25">
        <f t="shared" si="25"/>
        <v>1097.6512</v>
      </c>
      <c r="M288" s="26">
        <f>((G288-VLOOKUP(G288,'[2]TABLAS 15'!$A$6:$D$13,1))*VLOOKUP(G288,'[2]TABLAS 15'!$A$6:$D$13,4)+VLOOKUP(G288,'[2]TABLAS 15'!$A$6:$D$13,3))</f>
        <v>49.2688</v>
      </c>
      <c r="N288" s="27"/>
      <c r="O288" s="25">
        <f>IF((VLOOKUP(G288,'[2]TABLAS 15'!$B$22:$D$32,3)-M288)&lt;0,-(VLOOKUP(G288,'[2]TABLAS 15'!$B$22:$D$32,3)-M288),0)</f>
        <v>0</v>
      </c>
      <c r="P288" s="28"/>
      <c r="Q288" s="24"/>
      <c r="R288" s="546">
        <f t="shared" si="26"/>
        <v>1097.6512</v>
      </c>
      <c r="S288" s="2"/>
      <c r="T288" s="17"/>
      <c r="U288" s="267"/>
      <c r="V288" s="273"/>
    </row>
    <row r="289" spans="2:22" ht="60" customHeight="1">
      <c r="B289" s="20">
        <v>117</v>
      </c>
      <c r="C289" s="510" t="s">
        <v>104</v>
      </c>
      <c r="D289" s="85" t="s">
        <v>105</v>
      </c>
      <c r="E289" s="21">
        <v>15</v>
      </c>
      <c r="F289" s="22">
        <v>90.8</v>
      </c>
      <c r="G289" s="25">
        <f t="shared" si="24"/>
        <v>1362</v>
      </c>
      <c r="H289" s="24"/>
      <c r="I289" s="24"/>
      <c r="J289" s="24">
        <f t="shared" si="27"/>
        <v>0</v>
      </c>
      <c r="K289" s="25">
        <f>IF((VLOOKUP(G289,'[2]TABLAS 15'!$B$22:$D$32,3)-M289)&lt;0,0,VLOOKUP(G289,'[2]TABLAS 15'!$B$22:$D$32,3)-M289)</f>
        <v>127.2572</v>
      </c>
      <c r="L289" s="25">
        <f t="shared" si="25"/>
        <v>1489.2572</v>
      </c>
      <c r="M289" s="26">
        <f>((G289-VLOOKUP(G289,'[2]TABLAS 15'!$A$6:$D$13,1))*VLOOKUP(G289,'[2]TABLAS 15'!$A$6:$D$13,4)+VLOOKUP(G289,'[2]TABLAS 15'!$A$6:$D$13,3))</f>
        <v>76.0528</v>
      </c>
      <c r="N289" s="27"/>
      <c r="O289" s="25">
        <f>IF((VLOOKUP(G289,'[2]TABLAS 15'!$B$22:$D$32,3)-M289)&lt;0,-(VLOOKUP(G289,'[2]TABLAS 15'!$B$22:$D$32,3)-M289),0)</f>
        <v>0</v>
      </c>
      <c r="P289" s="28"/>
      <c r="Q289" s="24"/>
      <c r="R289" s="546">
        <f t="shared" si="26"/>
        <v>1489.2572</v>
      </c>
      <c r="S289" s="2"/>
      <c r="T289" s="17"/>
      <c r="U289" s="267"/>
      <c r="V289" s="273"/>
    </row>
    <row r="290" spans="2:22" ht="60" customHeight="1">
      <c r="B290" s="20">
        <v>118</v>
      </c>
      <c r="C290" s="510" t="s">
        <v>106</v>
      </c>
      <c r="D290" s="85" t="s">
        <v>107</v>
      </c>
      <c r="E290" s="21">
        <v>15</v>
      </c>
      <c r="F290" s="22">
        <v>97.5</v>
      </c>
      <c r="G290" s="25">
        <f t="shared" si="24"/>
        <v>1462.5</v>
      </c>
      <c r="H290" s="24"/>
      <c r="I290" s="24"/>
      <c r="J290" s="24">
        <f t="shared" si="27"/>
        <v>0</v>
      </c>
      <c r="K290" s="25">
        <f>IF((VLOOKUP(G290,'[2]TABLAS 15'!$B$22:$D$32,3)-M290)&lt;0,0,VLOOKUP(G290,'[2]TABLAS 15'!$B$22:$D$32,3)-M290)</f>
        <v>120.8252</v>
      </c>
      <c r="L290" s="25">
        <f t="shared" si="25"/>
        <v>1583.3252</v>
      </c>
      <c r="M290" s="26">
        <f>((G290-VLOOKUP(G290,'[2]TABLAS 15'!$A$6:$D$13,1))*VLOOKUP(G290,'[2]TABLAS 15'!$A$6:$D$13,4)+VLOOKUP(G290,'[2]TABLAS 15'!$A$6:$D$13,3))</f>
        <v>82.4848</v>
      </c>
      <c r="N290" s="27"/>
      <c r="O290" s="25">
        <f>IF((VLOOKUP(G290,'[2]TABLAS 15'!$B$22:$D$32,3)-M290)&lt;0,-(VLOOKUP(G290,'[2]TABLAS 15'!$B$22:$D$32,3)-M290),0)</f>
        <v>0</v>
      </c>
      <c r="P290" s="28"/>
      <c r="Q290" s="24"/>
      <c r="R290" s="546">
        <f t="shared" si="26"/>
        <v>1583.3252</v>
      </c>
      <c r="S290" s="2"/>
      <c r="T290" s="17"/>
      <c r="U290" s="267"/>
      <c r="V290" s="273"/>
    </row>
    <row r="291" spans="2:22" ht="60" customHeight="1">
      <c r="B291" s="20">
        <v>119</v>
      </c>
      <c r="C291" s="510" t="s">
        <v>108</v>
      </c>
      <c r="D291" s="85" t="s">
        <v>109</v>
      </c>
      <c r="E291" s="21">
        <v>15</v>
      </c>
      <c r="F291" s="22">
        <v>115</v>
      </c>
      <c r="G291" s="25">
        <f t="shared" si="24"/>
        <v>1725</v>
      </c>
      <c r="H291" s="24"/>
      <c r="I291" s="24"/>
      <c r="J291" s="24">
        <f t="shared" si="27"/>
        <v>0</v>
      </c>
      <c r="K291" s="25">
        <f>IF((VLOOKUP(G291,'[2]TABLAS 15'!$B$22:$D$32,3)-M291)&lt;0,0,VLOOKUP(G291,'[2]TABLAS 15'!$B$22:$D$32,3)-M291)</f>
        <v>104.0252</v>
      </c>
      <c r="L291" s="25">
        <f t="shared" si="25"/>
        <v>1829.0252</v>
      </c>
      <c r="M291" s="26">
        <f>((G291-VLOOKUP(G291,'[2]TABLAS 15'!$A$6:$D$13,1))*VLOOKUP(G291,'[2]TABLAS 15'!$A$6:$D$13,4)+VLOOKUP(G291,'[2]TABLAS 15'!$A$6:$D$13,3))</f>
        <v>99.2848</v>
      </c>
      <c r="N291" s="27"/>
      <c r="O291" s="25">
        <f>IF((VLOOKUP(G291,'[2]TABLAS 15'!$B$22:$D$32,3)-M291)&lt;0,-(VLOOKUP(G291,'[2]TABLAS 15'!$B$22:$D$32,3)-M291),0)</f>
        <v>0</v>
      </c>
      <c r="P291" s="28"/>
      <c r="Q291" s="24"/>
      <c r="R291" s="546">
        <f t="shared" si="26"/>
        <v>1829.0252</v>
      </c>
      <c r="S291" s="2"/>
      <c r="T291" s="17"/>
      <c r="U291" s="267"/>
      <c r="V291" s="273"/>
    </row>
    <row r="292" spans="1:20" ht="12.75">
      <c r="A292" s="8"/>
      <c r="B292" s="2"/>
      <c r="C292" s="540"/>
      <c r="D292" s="80"/>
      <c r="E292" s="21"/>
      <c r="F292" s="22"/>
      <c r="G292" s="25">
        <f>SUM(G285:G291)</f>
        <v>8950.5</v>
      </c>
      <c r="H292" s="24"/>
      <c r="I292" s="24"/>
      <c r="J292" s="24">
        <f>SUM(J285:J291)</f>
        <v>0</v>
      </c>
      <c r="K292" s="25">
        <f>SUM(K285:K291)</f>
        <v>928.4744000000001</v>
      </c>
      <c r="L292" s="25">
        <f>SUM(L285:L291)</f>
        <v>9878.9744</v>
      </c>
      <c r="M292" s="26">
        <f>SUM(M285:M291)</f>
        <v>495.02560000000005</v>
      </c>
      <c r="N292" s="27"/>
      <c r="O292" s="25">
        <f>SUM(O285:O291)</f>
        <v>0</v>
      </c>
      <c r="P292" s="28">
        <f>SUM(P285:P291)</f>
        <v>0</v>
      </c>
      <c r="Q292" s="24">
        <f>SUM(Q285:Q291)</f>
        <v>0</v>
      </c>
      <c r="R292" s="25"/>
      <c r="S292" s="17"/>
      <c r="T292" s="17"/>
    </row>
    <row r="293" spans="2:20" ht="15">
      <c r="B293" s="17"/>
      <c r="C293" s="204"/>
      <c r="D293" s="18"/>
      <c r="E293" s="12"/>
      <c r="F293" s="13"/>
      <c r="G293" s="15"/>
      <c r="H293" s="14"/>
      <c r="I293" s="14"/>
      <c r="J293" s="14"/>
      <c r="K293" s="15"/>
      <c r="L293" s="15"/>
      <c r="M293" s="120"/>
      <c r="N293" s="16"/>
      <c r="O293" s="15"/>
      <c r="P293" s="38"/>
      <c r="Q293" s="14"/>
      <c r="R293" s="15"/>
      <c r="S293" s="17"/>
      <c r="T293" s="17"/>
    </row>
    <row r="294" spans="2:20" ht="12.75">
      <c r="B294" s="4"/>
      <c r="C294" s="5"/>
      <c r="D294" s="6"/>
      <c r="E294" s="12"/>
      <c r="F294" s="13"/>
      <c r="M294" s="120"/>
      <c r="N294" s="16"/>
      <c r="O294" s="15"/>
      <c r="P294" s="38"/>
      <c r="Q294" s="14" t="s">
        <v>2</v>
      </c>
      <c r="R294" s="25">
        <f>SUM(R285:R293)</f>
        <v>9878.9744</v>
      </c>
      <c r="S294" s="17"/>
      <c r="T294" s="17"/>
    </row>
    <row r="295" spans="2:20" ht="12.75">
      <c r="B295" s="4"/>
      <c r="C295" s="5"/>
      <c r="D295" s="6"/>
      <c r="E295" s="12"/>
      <c r="F295" s="13"/>
      <c r="M295" s="120"/>
      <c r="N295" s="16"/>
      <c r="O295" s="15"/>
      <c r="P295" s="38"/>
      <c r="Q295" s="14"/>
      <c r="R295" s="15"/>
      <c r="S295" s="17"/>
      <c r="T295" s="17"/>
    </row>
    <row r="296" spans="3:20" ht="12.75">
      <c r="C296" s="30" t="s">
        <v>14</v>
      </c>
      <c r="E296" s="12"/>
      <c r="F296" s="13"/>
      <c r="H296" s="583" t="s">
        <v>15</v>
      </c>
      <c r="I296" s="583"/>
      <c r="J296" s="583"/>
      <c r="K296" s="583"/>
      <c r="L296" s="583"/>
      <c r="M296" s="583"/>
      <c r="N296" s="583"/>
      <c r="O296" s="583"/>
      <c r="P296" s="38"/>
      <c r="S296" s="17"/>
      <c r="T296" s="17"/>
    </row>
    <row r="297" spans="16:20" ht="12.75">
      <c r="P297" s="38"/>
      <c r="Q297" s="14"/>
      <c r="R297" s="15"/>
      <c r="S297" s="17"/>
      <c r="T297" s="17"/>
    </row>
    <row r="298" spans="15:20" ht="12.75">
      <c r="O298" s="15"/>
      <c r="P298" s="38"/>
      <c r="Q298" s="14"/>
      <c r="R298" s="15"/>
      <c r="S298" s="17"/>
      <c r="T298" s="17"/>
    </row>
    <row r="300" spans="3:15" ht="13.5" thickBot="1">
      <c r="C300" s="30" t="s">
        <v>16</v>
      </c>
      <c r="H300" s="602"/>
      <c r="I300" s="602"/>
      <c r="J300" s="602"/>
      <c r="K300" s="602"/>
      <c r="L300" s="602"/>
      <c r="M300" s="602"/>
      <c r="N300" s="602"/>
      <c r="O300" s="602"/>
    </row>
    <row r="301" spans="3:16" ht="18">
      <c r="C301" s="318" t="s">
        <v>282</v>
      </c>
      <c r="H301" s="603" t="s">
        <v>283</v>
      </c>
      <c r="I301" s="603"/>
      <c r="J301" s="603"/>
      <c r="K301" s="603"/>
      <c r="L301" s="603"/>
      <c r="M301" s="603"/>
      <c r="N301" s="603"/>
      <c r="O301" s="603"/>
      <c r="P301" s="603"/>
    </row>
    <row r="318" spans="3:20" ht="12.75">
      <c r="C318" s="30"/>
      <c r="D318" s="8"/>
      <c r="E318" s="12"/>
      <c r="F318" s="13"/>
      <c r="G318" s="15"/>
      <c r="H318" s="14"/>
      <c r="I318" s="14"/>
      <c r="J318" s="14"/>
      <c r="K318" s="15"/>
      <c r="L318" s="15"/>
      <c r="M318" s="120"/>
      <c r="N318" s="16"/>
      <c r="O318" s="15"/>
      <c r="P318" s="38"/>
      <c r="Q318" s="14"/>
      <c r="R318" s="15"/>
      <c r="S318" s="17"/>
      <c r="T318" s="17"/>
    </row>
    <row r="319" spans="5:20" ht="12.75">
      <c r="E319" s="12"/>
      <c r="F319" s="13"/>
      <c r="M319" s="120"/>
      <c r="N319" s="16"/>
      <c r="O319" s="15"/>
      <c r="P319" s="38"/>
      <c r="Q319" s="14"/>
      <c r="R319" s="15"/>
      <c r="S319" s="17"/>
      <c r="T319" s="17"/>
    </row>
    <row r="320" spans="5:20" ht="12.75">
      <c r="E320" s="12"/>
      <c r="F320" s="13"/>
      <c r="G320" s="15"/>
      <c r="H320" s="14"/>
      <c r="I320" s="14"/>
      <c r="J320" s="14"/>
      <c r="K320" s="15"/>
      <c r="L320" s="15"/>
      <c r="M320" s="120"/>
      <c r="N320" s="16"/>
      <c r="O320" s="15"/>
      <c r="P320" s="38"/>
      <c r="Q320" s="14"/>
      <c r="R320" s="15"/>
      <c r="S320" s="17"/>
      <c r="T320" s="17"/>
    </row>
    <row r="321" spans="5:20" ht="12.75">
      <c r="E321" s="12"/>
      <c r="F321" s="13"/>
      <c r="G321" s="15"/>
      <c r="H321" s="14"/>
      <c r="I321" s="14"/>
      <c r="J321" s="14"/>
      <c r="K321" s="15"/>
      <c r="L321" s="15"/>
      <c r="M321" s="120"/>
      <c r="N321" s="16"/>
      <c r="O321" s="15"/>
      <c r="P321" s="38"/>
      <c r="Q321" s="14"/>
      <c r="R321" s="15"/>
      <c r="S321" s="17"/>
      <c r="T321" s="17"/>
    </row>
    <row r="322" spans="5:20" ht="12.75">
      <c r="E322" s="12"/>
      <c r="F322" s="13"/>
      <c r="G322" s="15"/>
      <c r="H322" s="14"/>
      <c r="I322" s="14"/>
      <c r="J322" s="14"/>
      <c r="K322" s="15"/>
      <c r="L322" s="15"/>
      <c r="M322" s="3"/>
      <c r="N322" s="16"/>
      <c r="O322" s="15"/>
      <c r="P322" s="17"/>
      <c r="Q322" s="17"/>
      <c r="R322" s="15"/>
      <c r="S322" s="17"/>
      <c r="T322" s="17"/>
    </row>
    <row r="323" spans="2:18" ht="12.75">
      <c r="B323" s="1"/>
      <c r="D323" s="7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</row>
    <row r="324" spans="2:18" ht="12.75">
      <c r="B324" s="1"/>
      <c r="D324" s="7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</row>
    <row r="325" spans="2:18" ht="20.25">
      <c r="B325" s="1"/>
      <c r="D325" s="9"/>
      <c r="E325" s="574" t="s">
        <v>281</v>
      </c>
      <c r="F325" s="574"/>
      <c r="G325" s="574"/>
      <c r="H325" s="574"/>
      <c r="I325" s="574"/>
      <c r="J325" s="574"/>
      <c r="K325" s="574"/>
      <c r="L325" s="574"/>
      <c r="M325" s="574"/>
      <c r="N325" s="574"/>
      <c r="O325" s="574"/>
      <c r="P325" s="574"/>
      <c r="Q325" s="574"/>
      <c r="R325" s="574"/>
    </row>
    <row r="326" spans="2:18" ht="20.25">
      <c r="B326" s="1"/>
      <c r="D326" s="9"/>
      <c r="E326" s="574"/>
      <c r="F326" s="574"/>
      <c r="G326" s="574"/>
      <c r="H326" s="574"/>
      <c r="I326" s="574"/>
      <c r="J326" s="574"/>
      <c r="K326" s="574"/>
      <c r="L326" s="574"/>
      <c r="M326" s="574"/>
      <c r="N326" s="574"/>
      <c r="O326" s="574"/>
      <c r="P326" s="574"/>
      <c r="Q326" s="574"/>
      <c r="R326" s="574"/>
    </row>
    <row r="327" spans="2:20" ht="12.75">
      <c r="B327" s="1"/>
      <c r="D327" s="7"/>
      <c r="E327" s="10"/>
      <c r="F327" s="553" t="s">
        <v>517</v>
      </c>
      <c r="G327" s="553"/>
      <c r="H327" s="553"/>
      <c r="I327" s="553"/>
      <c r="J327" s="553"/>
      <c r="K327" s="553"/>
      <c r="L327" s="553"/>
      <c r="M327" s="553"/>
      <c r="N327" s="553"/>
      <c r="O327" s="553"/>
      <c r="P327" s="178"/>
      <c r="Q327" s="178"/>
      <c r="R327" s="178"/>
      <c r="S327" s="178"/>
      <c r="T327" s="178"/>
    </row>
    <row r="328" spans="2:17" ht="12.75">
      <c r="B328" s="1"/>
      <c r="D328" s="10"/>
      <c r="E328" s="1"/>
      <c r="Q328" s="1"/>
    </row>
    <row r="329" spans="2:20" ht="18" thickBot="1">
      <c r="B329" s="1"/>
      <c r="C329" s="10" t="s">
        <v>280</v>
      </c>
      <c r="D329" s="49"/>
      <c r="E329" s="49"/>
      <c r="F329" s="556" t="s">
        <v>110</v>
      </c>
      <c r="G329" s="556"/>
      <c r="H329" s="556"/>
      <c r="I329" s="556"/>
      <c r="J329" s="556"/>
      <c r="K329" s="556"/>
      <c r="L329" s="556"/>
      <c r="M329" s="556"/>
      <c r="N329" s="556"/>
      <c r="O329" s="556"/>
      <c r="P329" s="71"/>
      <c r="Q329" s="307" t="s">
        <v>6</v>
      </c>
      <c r="R329" s="86">
        <v>113.14</v>
      </c>
      <c r="S329" s="71"/>
      <c r="T329" s="71"/>
    </row>
    <row r="331" ht="12.75">
      <c r="Q331" s="307"/>
    </row>
    <row r="332" spans="2:20" ht="17.25">
      <c r="B332" s="1"/>
      <c r="C332" s="49"/>
      <c r="D332" s="49"/>
      <c r="E332" s="49"/>
      <c r="F332" s="49"/>
      <c r="G332" s="50"/>
      <c r="H332" s="50"/>
      <c r="I332" s="50"/>
      <c r="J332" s="50"/>
      <c r="K332" s="51"/>
      <c r="L332" s="64"/>
      <c r="M332" s="65"/>
      <c r="N332" s="53"/>
      <c r="O332" s="71"/>
      <c r="P332" s="71"/>
      <c r="Q332" s="71"/>
      <c r="R332" s="71"/>
      <c r="S332" s="71"/>
      <c r="T332" s="71"/>
    </row>
    <row r="333" spans="2:20" ht="15.75">
      <c r="B333" s="1"/>
      <c r="C333" s="49"/>
      <c r="D333" s="49"/>
      <c r="E333" s="49"/>
      <c r="F333" s="49"/>
      <c r="G333" s="50"/>
      <c r="H333" s="50"/>
      <c r="I333" s="50"/>
      <c r="J333" s="50"/>
      <c r="K333" s="51"/>
      <c r="L333" s="52"/>
      <c r="M333" s="82"/>
      <c r="N333" s="53"/>
      <c r="O333" s="82"/>
      <c r="P333" s="82"/>
      <c r="Q333" s="82"/>
      <c r="R333" s="53"/>
      <c r="S333" s="53"/>
      <c r="T333" s="53"/>
    </row>
    <row r="334" spans="2:20" ht="15.75">
      <c r="B334" s="1"/>
      <c r="C334" s="53"/>
      <c r="D334" s="53"/>
      <c r="E334" s="54"/>
      <c r="F334" s="54"/>
      <c r="G334" s="53"/>
      <c r="H334" s="53"/>
      <c r="I334" s="53"/>
      <c r="J334" s="53"/>
      <c r="K334" s="53"/>
      <c r="L334" s="52"/>
      <c r="M334" s="55" t="s">
        <v>21</v>
      </c>
      <c r="N334" s="53"/>
      <c r="O334" s="56"/>
      <c r="P334" s="57"/>
      <c r="Q334" s="53"/>
      <c r="R334" s="53"/>
      <c r="S334" s="53"/>
      <c r="T334" s="53"/>
    </row>
    <row r="335" spans="2:20" ht="12.75">
      <c r="B335" s="58"/>
      <c r="C335" s="1"/>
      <c r="D335" s="1"/>
      <c r="E335" s="59"/>
      <c r="F335" s="59"/>
      <c r="G335" s="60"/>
      <c r="H335" s="60"/>
      <c r="I335" s="60"/>
      <c r="J335" s="60"/>
      <c r="K335" s="61"/>
      <c r="L335" s="1"/>
      <c r="M335" s="1"/>
      <c r="N335" s="1"/>
      <c r="O335" s="1"/>
      <c r="P335" s="1"/>
      <c r="Q335" s="1"/>
      <c r="R335" s="1"/>
      <c r="S335" s="1"/>
      <c r="T335" s="1"/>
    </row>
    <row r="336" spans="2:20" ht="12.75">
      <c r="B336" s="58"/>
      <c r="C336" s="1"/>
      <c r="D336" s="1"/>
      <c r="E336" s="59"/>
      <c r="F336" s="59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62"/>
      <c r="S336" s="63"/>
      <c r="T336" s="63"/>
    </row>
    <row r="337" spans="2:20" ht="15.75">
      <c r="B337" s="592"/>
      <c r="C337" s="335" t="s">
        <v>22</v>
      </c>
      <c r="D337" s="581" t="s">
        <v>8</v>
      </c>
      <c r="E337" s="581" t="s">
        <v>23</v>
      </c>
      <c r="F337" s="581" t="s">
        <v>0</v>
      </c>
      <c r="G337" s="586" t="s">
        <v>1</v>
      </c>
      <c r="H337" s="587"/>
      <c r="I337" s="587"/>
      <c r="J337" s="587"/>
      <c r="K337" s="587"/>
      <c r="L337" s="588"/>
      <c r="M337" s="327"/>
      <c r="N337" s="328"/>
      <c r="O337" s="586" t="s">
        <v>12</v>
      </c>
      <c r="P337" s="587"/>
      <c r="Q337" s="587"/>
      <c r="R337" s="584" t="s">
        <v>2</v>
      </c>
      <c r="S337" s="584" t="s">
        <v>3</v>
      </c>
      <c r="T337" s="106"/>
    </row>
    <row r="338" spans="2:20" ht="15.75">
      <c r="B338" s="593"/>
      <c r="C338" s="339" t="s">
        <v>24</v>
      </c>
      <c r="D338" s="582"/>
      <c r="E338" s="582"/>
      <c r="F338" s="582"/>
      <c r="G338" s="83" t="s">
        <v>4</v>
      </c>
      <c r="H338" s="233" t="s">
        <v>13</v>
      </c>
      <c r="I338" s="78" t="s">
        <v>25</v>
      </c>
      <c r="J338" s="78" t="s">
        <v>26</v>
      </c>
      <c r="K338" s="67" t="s">
        <v>27</v>
      </c>
      <c r="L338" s="67" t="s">
        <v>5</v>
      </c>
      <c r="M338" s="68" t="s">
        <v>28</v>
      </c>
      <c r="N338" s="1"/>
      <c r="O338" s="84" t="s">
        <v>10</v>
      </c>
      <c r="P338" s="84" t="s">
        <v>463</v>
      </c>
      <c r="Q338" s="84" t="s">
        <v>176</v>
      </c>
      <c r="R338" s="585"/>
      <c r="S338" s="585"/>
      <c r="T338" s="106"/>
    </row>
    <row r="339" spans="2:20" ht="60" customHeight="1">
      <c r="B339" s="20">
        <v>120</v>
      </c>
      <c r="C339" s="537" t="s">
        <v>494</v>
      </c>
      <c r="D339" s="382" t="s">
        <v>449</v>
      </c>
      <c r="E339" s="21">
        <v>15</v>
      </c>
      <c r="F339" s="22">
        <v>167.5</v>
      </c>
      <c r="G339" s="23">
        <f>E339*F339</f>
        <v>2512.5</v>
      </c>
      <c r="H339" s="24"/>
      <c r="I339" s="24"/>
      <c r="J339" s="24">
        <f>I339*0.25</f>
        <v>0</v>
      </c>
      <c r="K339" s="25">
        <f>IF((VLOOKUP(G339,'[2]TABLAS 15'!$B$22:$D$32,3)-M339)&lt;0,0,VLOOKUP(G339,'[2]TABLAS 15'!$B$22:$D$32,3)-M339)</f>
        <v>0</v>
      </c>
      <c r="L339" s="25">
        <f>SUM(G339+I339+K339+J339+H339)</f>
        <v>2512.5</v>
      </c>
      <c r="M339" s="26">
        <f>((G339-VLOOKUP(G339,'[2]TABLAS 15'!$A$6:$D$13,1))*VLOOKUP(G339,'[2]TABLAS 15'!$A$6:$D$13,4)+VLOOKUP(G339,'[2]TABLAS 15'!$A$6:$D$13,3))</f>
        <v>167.93206400000003</v>
      </c>
      <c r="N339" s="27"/>
      <c r="O339" s="25">
        <f>IF((VLOOKUP(G339,'[2]TABLAS 15'!$B$22:$D$32,3)-M339)&lt;0,-(VLOOKUP(G339,'[2]TABLAS 15'!$B$22:$D$32,3)-M339),0)</f>
        <v>5.492064000000028</v>
      </c>
      <c r="P339" s="28"/>
      <c r="Q339" s="24"/>
      <c r="R339" s="546">
        <f>L339-O339-P339-Q339</f>
        <v>2507.007936</v>
      </c>
      <c r="S339" s="29"/>
      <c r="T339" s="448"/>
    </row>
    <row r="340" spans="2:20" ht="60" customHeight="1">
      <c r="B340" s="20">
        <v>212</v>
      </c>
      <c r="C340" s="537" t="s">
        <v>457</v>
      </c>
      <c r="D340" s="382" t="s">
        <v>449</v>
      </c>
      <c r="E340" s="21">
        <v>15</v>
      </c>
      <c r="F340" s="22">
        <v>167</v>
      </c>
      <c r="G340" s="23">
        <f>E340*F340</f>
        <v>2505</v>
      </c>
      <c r="H340" s="24"/>
      <c r="I340" s="24"/>
      <c r="J340" s="24">
        <f>I340*0.25</f>
        <v>0</v>
      </c>
      <c r="K340" s="25">
        <f>IF((VLOOKUP(G340,'[2]TABLAS 15'!$B$22:$D$32,3)-M340)&lt;0,0,VLOOKUP(G340,'[2]TABLAS 15'!$B$22:$D$32,3)-M340)</f>
        <v>0</v>
      </c>
      <c r="L340" s="25">
        <f>SUM(G340+I340+K340+J340+H340)</f>
        <v>2505</v>
      </c>
      <c r="M340" s="26">
        <f>((G340-VLOOKUP(G340,'[2]TABLAS 15'!$A$6:$D$13,1))*VLOOKUP(G340,'[2]TABLAS 15'!$A$6:$D$13,4)+VLOOKUP(G340,'[2]TABLAS 15'!$A$6:$D$13,3))</f>
        <v>167.11606400000002</v>
      </c>
      <c r="N340" s="27"/>
      <c r="O340" s="25">
        <f>IF((VLOOKUP(G340,'[2]TABLAS 15'!$B$22:$D$32,3)-M340)&lt;0,-(VLOOKUP(G340,'[2]TABLAS 15'!$B$22:$D$32,3)-M340),0)</f>
        <v>4.676064000000025</v>
      </c>
      <c r="P340" s="28"/>
      <c r="Q340" s="24"/>
      <c r="R340" s="546">
        <f>L340-O340-P340-Q340</f>
        <v>2500.323936</v>
      </c>
      <c r="S340" s="29"/>
      <c r="T340" s="448"/>
    </row>
    <row r="341" spans="2:20" ht="60" customHeight="1">
      <c r="B341" s="20">
        <v>122</v>
      </c>
      <c r="C341" s="529" t="s">
        <v>487</v>
      </c>
      <c r="D341" s="382" t="s">
        <v>488</v>
      </c>
      <c r="E341" s="21">
        <v>15</v>
      </c>
      <c r="F341" s="22">
        <v>61</v>
      </c>
      <c r="G341" s="23">
        <f>E341*F341</f>
        <v>915</v>
      </c>
      <c r="H341" s="24"/>
      <c r="I341" s="24"/>
      <c r="J341" s="24">
        <f>I341*0.25</f>
        <v>0</v>
      </c>
      <c r="K341" s="25">
        <f>IF((VLOOKUP(G341,'[2]TABLAS 15'!$B$22:$D$32,3)-M341)&lt;0,0,VLOOKUP(G341,'[2]TABLAS 15'!$B$22:$D$32,3)-M341)</f>
        <v>155.97519999999997</v>
      </c>
      <c r="L341" s="25">
        <f>SUM(G341+I341+K341+J341+H341)</f>
        <v>1070.9751999999999</v>
      </c>
      <c r="M341" s="26">
        <f>((G341-VLOOKUP(G341,'[2]TABLAS 15'!$A$6:$D$13,1))*VLOOKUP(G341,'[2]TABLAS 15'!$A$6:$D$13,4)+VLOOKUP(G341,'[2]TABLAS 15'!$A$6:$D$13,3))</f>
        <v>47.4448</v>
      </c>
      <c r="N341" s="27"/>
      <c r="O341" s="25">
        <f>IF((VLOOKUP(G341,'[2]TABLAS 15'!$B$22:$D$32,3)-M341)&lt;0,-(VLOOKUP(G341,'[2]TABLAS 15'!$B$22:$D$32,3)-M341),0)</f>
        <v>0</v>
      </c>
      <c r="P341" s="28"/>
      <c r="Q341" s="24"/>
      <c r="R341" s="546">
        <f>L341-O341-P341-Q341</f>
        <v>1070.9751999999999</v>
      </c>
      <c r="S341" s="29"/>
      <c r="T341" s="448"/>
    </row>
    <row r="342" spans="2:20" ht="12.75">
      <c r="B342" s="2"/>
      <c r="C342" s="48"/>
      <c r="D342" s="80"/>
      <c r="E342" s="21"/>
      <c r="F342" s="22"/>
      <c r="G342" s="25">
        <f>SUM(G339:G341)</f>
        <v>5932.5</v>
      </c>
      <c r="H342" s="24"/>
      <c r="I342" s="24"/>
      <c r="J342" s="24">
        <f>SUM(J339:J341)</f>
        <v>0</v>
      </c>
      <c r="K342" s="25">
        <f>SUM(K339:K341)</f>
        <v>155.97519999999997</v>
      </c>
      <c r="L342" s="25">
        <f>SUM(L339:L341)</f>
        <v>6088.4752</v>
      </c>
      <c r="M342" s="26">
        <f>SUM(M339:M341)</f>
        <v>382.492928</v>
      </c>
      <c r="N342" s="27"/>
      <c r="O342" s="25">
        <f>SUM(O339:O341)</f>
        <v>10.168128000000053</v>
      </c>
      <c r="P342" s="28">
        <f>SUM(P339:P341)</f>
        <v>0</v>
      </c>
      <c r="Q342" s="24">
        <f>SUM(Q339:Q341)</f>
        <v>0</v>
      </c>
      <c r="R342" s="144"/>
      <c r="S342" s="17"/>
      <c r="T342" s="17"/>
    </row>
    <row r="343" spans="1:20" ht="15">
      <c r="A343" s="8"/>
      <c r="B343" s="17"/>
      <c r="C343" s="18"/>
      <c r="D343" s="18"/>
      <c r="E343" s="12"/>
      <c r="F343" s="13"/>
      <c r="G343" s="15"/>
      <c r="H343" s="14"/>
      <c r="I343" s="14"/>
      <c r="J343" s="14"/>
      <c r="K343" s="15"/>
      <c r="L343" s="15"/>
      <c r="M343" s="120"/>
      <c r="N343" s="16"/>
      <c r="O343" s="15"/>
      <c r="P343" s="38"/>
      <c r="Q343" s="14"/>
      <c r="R343" s="15"/>
      <c r="S343" s="17"/>
      <c r="T343" s="17"/>
    </row>
    <row r="344" spans="2:20" ht="13.5" thickBot="1">
      <c r="B344" s="4"/>
      <c r="C344" s="5"/>
      <c r="D344" s="6"/>
      <c r="E344" s="12"/>
      <c r="F344" s="13"/>
      <c r="G344" s="15"/>
      <c r="H344" s="14"/>
      <c r="I344" s="14"/>
      <c r="J344" s="14"/>
      <c r="K344" s="15"/>
      <c r="L344" s="15"/>
      <c r="M344" s="120"/>
      <c r="N344" s="16"/>
      <c r="O344" s="15"/>
      <c r="P344" s="38"/>
      <c r="Q344" s="14"/>
      <c r="R344" s="15"/>
      <c r="S344" s="17"/>
      <c r="T344" s="17"/>
    </row>
    <row r="345" spans="5:20" ht="13.5" thickBot="1">
      <c r="E345" s="12"/>
      <c r="F345" s="13"/>
      <c r="G345" s="15"/>
      <c r="H345" s="14"/>
      <c r="I345" s="14"/>
      <c r="J345" s="14"/>
      <c r="K345" s="15"/>
      <c r="L345" s="15"/>
      <c r="M345" s="120"/>
      <c r="N345" s="16"/>
      <c r="O345" s="15"/>
      <c r="P345" s="38"/>
      <c r="Q345" s="139" t="s">
        <v>2</v>
      </c>
      <c r="R345" s="132">
        <f>SUM(R339:R344)</f>
        <v>6078.307072</v>
      </c>
      <c r="S345" s="17"/>
      <c r="T345" s="17"/>
    </row>
    <row r="346" spans="5:20" ht="12.75">
      <c r="E346" s="12"/>
      <c r="F346" s="13"/>
      <c r="G346" s="15"/>
      <c r="H346" s="14"/>
      <c r="I346" s="14"/>
      <c r="J346" s="14"/>
      <c r="K346" s="15"/>
      <c r="L346" s="15"/>
      <c r="M346" s="120"/>
      <c r="N346" s="16"/>
      <c r="O346" s="15"/>
      <c r="P346" s="38"/>
      <c r="Q346" s="139"/>
      <c r="R346" s="15"/>
      <c r="S346" s="17"/>
      <c r="T346" s="17"/>
    </row>
    <row r="347" spans="5:20" ht="12.75">
      <c r="E347" s="12"/>
      <c r="F347" s="13"/>
      <c r="G347" s="15"/>
      <c r="H347" s="14"/>
      <c r="I347" s="14"/>
      <c r="J347" s="14"/>
      <c r="K347" s="15"/>
      <c r="L347" s="15"/>
      <c r="M347" s="120"/>
      <c r="N347" s="16"/>
      <c r="O347" s="15"/>
      <c r="P347" s="38"/>
      <c r="Q347" s="139"/>
      <c r="R347" s="15"/>
      <c r="S347" s="17"/>
      <c r="T347" s="17"/>
    </row>
    <row r="348" spans="5:20" ht="12.75">
      <c r="E348" s="12"/>
      <c r="F348" s="13"/>
      <c r="G348" s="15"/>
      <c r="H348" s="14"/>
      <c r="I348" s="14"/>
      <c r="J348" s="14"/>
      <c r="K348" s="15"/>
      <c r="L348" s="15"/>
      <c r="M348" s="120"/>
      <c r="N348" s="16"/>
      <c r="O348" s="15"/>
      <c r="P348" s="38"/>
      <c r="Q348" s="139"/>
      <c r="R348" s="15"/>
      <c r="S348" s="17"/>
      <c r="T348" s="17"/>
    </row>
    <row r="349" spans="5:20" ht="12.75">
      <c r="E349" s="12"/>
      <c r="F349" s="13"/>
      <c r="G349" s="15"/>
      <c r="H349" s="14"/>
      <c r="I349" s="14"/>
      <c r="J349" s="14"/>
      <c r="K349" s="15"/>
      <c r="L349" s="15"/>
      <c r="M349" s="120"/>
      <c r="N349" s="16"/>
      <c r="O349" s="15"/>
      <c r="P349" s="38"/>
      <c r="Q349" s="14"/>
      <c r="R349" s="15"/>
      <c r="S349" s="17"/>
      <c r="T349" s="17"/>
    </row>
    <row r="350" spans="4:20" ht="12.75">
      <c r="D350" s="30" t="s">
        <v>14</v>
      </c>
      <c r="L350" s="604" t="s">
        <v>15</v>
      </c>
      <c r="M350" s="604"/>
      <c r="N350" s="604"/>
      <c r="O350" s="604"/>
      <c r="P350" s="604"/>
      <c r="Q350" s="604"/>
      <c r="R350" s="604"/>
      <c r="S350" s="179"/>
      <c r="T350" s="179"/>
    </row>
    <row r="351" spans="4:20" ht="12.75">
      <c r="D351" s="30"/>
      <c r="M351" s="131"/>
      <c r="N351" s="131"/>
      <c r="O351" s="131"/>
      <c r="P351" s="131"/>
      <c r="Q351" s="131"/>
      <c r="R351" s="131"/>
      <c r="S351" s="131"/>
      <c r="T351" s="131"/>
    </row>
    <row r="352" spans="4:20" ht="12.75">
      <c r="D352" s="30"/>
      <c r="M352" s="131"/>
      <c r="N352" s="131"/>
      <c r="O352" s="131"/>
      <c r="P352" s="131"/>
      <c r="Q352" s="131"/>
      <c r="R352" s="131"/>
      <c r="S352" s="131"/>
      <c r="T352" s="131"/>
    </row>
    <row r="353" spans="4:20" ht="12.75">
      <c r="D353" s="30"/>
      <c r="M353" s="131"/>
      <c r="N353" s="131"/>
      <c r="O353" s="131"/>
      <c r="P353" s="131"/>
      <c r="Q353" s="131"/>
      <c r="R353" s="131"/>
      <c r="S353" s="131"/>
      <c r="T353" s="131"/>
    </row>
    <row r="354" spans="10:12" ht="12.75">
      <c r="J354" s="30" t="s">
        <v>16</v>
      </c>
      <c r="K354" s="30"/>
      <c r="L354" s="30"/>
    </row>
    <row r="355" ht="12.75">
      <c r="G355" s="32"/>
    </row>
    <row r="356" spans="4:12" ht="12.75">
      <c r="D356" s="30" t="s">
        <v>16</v>
      </c>
      <c r="L356" s="76" t="s">
        <v>32</v>
      </c>
    </row>
    <row r="357" spans="4:20" ht="18">
      <c r="D357" s="318" t="s">
        <v>282</v>
      </c>
      <c r="L357" s="331" t="s">
        <v>283</v>
      </c>
      <c r="M357" s="301"/>
      <c r="N357" s="301"/>
      <c r="O357" s="301"/>
      <c r="P357" s="301"/>
      <c r="Q357" s="301"/>
      <c r="R357" s="301"/>
      <c r="S357" s="301"/>
      <c r="T357" s="301"/>
    </row>
    <row r="377" spans="3:20" ht="12.75">
      <c r="C377" s="30"/>
      <c r="D377" s="8"/>
      <c r="E377" s="12"/>
      <c r="F377" s="13"/>
      <c r="G377" s="15"/>
      <c r="H377" s="14"/>
      <c r="I377" s="14"/>
      <c r="J377" s="14"/>
      <c r="K377" s="15"/>
      <c r="L377" s="15"/>
      <c r="M377" s="120"/>
      <c r="N377" s="16"/>
      <c r="O377" s="15"/>
      <c r="P377" s="38"/>
      <c r="Q377" s="14"/>
      <c r="R377" s="15"/>
      <c r="S377" s="17"/>
      <c r="T377" s="17"/>
    </row>
    <row r="378" spans="5:20" ht="12.75">
      <c r="E378" s="12"/>
      <c r="F378" s="13"/>
      <c r="M378" s="120"/>
      <c r="N378" s="16"/>
      <c r="O378" s="15"/>
      <c r="P378" s="38"/>
      <c r="Q378" s="14"/>
      <c r="R378" s="15"/>
      <c r="S378" s="17"/>
      <c r="T378" s="17"/>
    </row>
    <row r="379" spans="5:20" ht="12.75">
      <c r="E379" s="12"/>
      <c r="F379" s="13"/>
      <c r="G379" s="15"/>
      <c r="H379" s="14"/>
      <c r="I379" s="14"/>
      <c r="J379" s="14"/>
      <c r="K379" s="15"/>
      <c r="L379" s="15"/>
      <c r="M379" s="120"/>
      <c r="N379" s="16"/>
      <c r="O379" s="15"/>
      <c r="P379" s="38"/>
      <c r="Q379" s="14"/>
      <c r="R379" s="15"/>
      <c r="S379" s="17"/>
      <c r="T379" s="17"/>
    </row>
    <row r="380" spans="5:20" ht="12.75">
      <c r="E380" s="12"/>
      <c r="F380" s="13"/>
      <c r="G380" s="15"/>
      <c r="H380" s="14"/>
      <c r="I380" s="14"/>
      <c r="J380" s="14"/>
      <c r="K380" s="15"/>
      <c r="L380" s="15"/>
      <c r="M380" s="120"/>
      <c r="N380" s="16"/>
      <c r="O380" s="15"/>
      <c r="P380" s="38"/>
      <c r="Q380" s="14"/>
      <c r="R380" s="15"/>
      <c r="S380" s="17"/>
      <c r="T380" s="17"/>
    </row>
    <row r="381" spans="5:20" ht="12.75">
      <c r="E381" s="12"/>
      <c r="F381" s="13"/>
      <c r="G381" s="15"/>
      <c r="H381" s="14"/>
      <c r="I381" s="14"/>
      <c r="J381" s="14"/>
      <c r="K381" s="15"/>
      <c r="L381" s="15"/>
      <c r="M381" s="3"/>
      <c r="N381" s="16"/>
      <c r="O381" s="15"/>
      <c r="P381" s="17"/>
      <c r="Q381" s="17"/>
      <c r="R381" s="15"/>
      <c r="S381" s="17"/>
      <c r="T381" s="17"/>
    </row>
    <row r="382" spans="2:18" ht="12.75">
      <c r="B382" s="1"/>
      <c r="D382" s="7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</row>
    <row r="383" spans="2:18" ht="12.75">
      <c r="B383" s="1"/>
      <c r="D383" s="7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</row>
    <row r="384" spans="2:18" ht="20.25">
      <c r="B384" s="1"/>
      <c r="D384" s="9"/>
      <c r="E384" s="574" t="s">
        <v>281</v>
      </c>
      <c r="F384" s="574"/>
      <c r="G384" s="574"/>
      <c r="H384" s="574"/>
      <c r="I384" s="574"/>
      <c r="J384" s="574"/>
      <c r="K384" s="574"/>
      <c r="L384" s="574"/>
      <c r="M384" s="574"/>
      <c r="N384" s="574"/>
      <c r="O384" s="574"/>
      <c r="P384" s="574"/>
      <c r="Q384" s="574"/>
      <c r="R384" s="574"/>
    </row>
    <row r="385" spans="2:18" ht="20.25">
      <c r="B385" s="1"/>
      <c r="D385" s="9"/>
      <c r="E385" s="574"/>
      <c r="F385" s="574"/>
      <c r="G385" s="574"/>
      <c r="H385" s="574"/>
      <c r="I385" s="574"/>
      <c r="J385" s="574"/>
      <c r="K385" s="574"/>
      <c r="L385" s="574"/>
      <c r="M385" s="574"/>
      <c r="N385" s="574"/>
      <c r="O385" s="574"/>
      <c r="P385" s="574"/>
      <c r="Q385" s="574"/>
      <c r="R385" s="574"/>
    </row>
    <row r="386" spans="2:20" ht="12.75" customHeight="1">
      <c r="B386" s="1"/>
      <c r="D386" s="7"/>
      <c r="E386" s="10"/>
      <c r="F386" s="553" t="s">
        <v>517</v>
      </c>
      <c r="G386" s="553"/>
      <c r="H386" s="553"/>
      <c r="I386" s="553"/>
      <c r="J386" s="553"/>
      <c r="K386" s="553"/>
      <c r="L386" s="553"/>
      <c r="M386" s="553"/>
      <c r="N386" s="553"/>
      <c r="O386" s="553"/>
      <c r="P386" s="178"/>
      <c r="Q386" s="178"/>
      <c r="R386" s="178"/>
      <c r="S386" s="178"/>
      <c r="T386" s="178"/>
    </row>
    <row r="387" spans="2:17" ht="12.75">
      <c r="B387" s="1"/>
      <c r="D387" s="10"/>
      <c r="E387" s="1"/>
      <c r="Q387" s="1"/>
    </row>
    <row r="388" spans="2:20" ht="27" customHeight="1" thickBot="1">
      <c r="B388" s="1"/>
      <c r="C388" s="10" t="s">
        <v>280</v>
      </c>
      <c r="D388" s="49"/>
      <c r="E388" s="49"/>
      <c r="F388" s="556" t="s">
        <v>110</v>
      </c>
      <c r="G388" s="556"/>
      <c r="H388" s="556"/>
      <c r="I388" s="556"/>
      <c r="J388" s="556"/>
      <c r="K388" s="556"/>
      <c r="L388" s="556"/>
      <c r="M388" s="556"/>
      <c r="N388" s="556"/>
      <c r="O388" s="556"/>
      <c r="P388" s="71"/>
      <c r="Q388" s="307" t="s">
        <v>6</v>
      </c>
      <c r="R388" s="86">
        <v>113.14</v>
      </c>
      <c r="S388" s="71"/>
      <c r="T388" s="71"/>
    </row>
    <row r="390" ht="12.75">
      <c r="Q390" s="307"/>
    </row>
    <row r="391" spans="2:20" ht="17.25">
      <c r="B391" s="1"/>
      <c r="C391" s="49"/>
      <c r="D391" s="49"/>
      <c r="E391" s="49"/>
      <c r="F391" s="49"/>
      <c r="G391" s="50"/>
      <c r="H391" s="50"/>
      <c r="I391" s="50"/>
      <c r="J391" s="50"/>
      <c r="K391" s="51"/>
      <c r="L391" s="64"/>
      <c r="M391" s="65"/>
      <c r="N391" s="53"/>
      <c r="O391" s="71"/>
      <c r="P391" s="71"/>
      <c r="Q391" s="71"/>
      <c r="R391" s="71"/>
      <c r="S391" s="71"/>
      <c r="T391" s="71"/>
    </row>
    <row r="392" spans="2:20" ht="15.75">
      <c r="B392" s="1"/>
      <c r="C392" s="49"/>
      <c r="D392" s="49"/>
      <c r="E392" s="49"/>
      <c r="F392" s="49"/>
      <c r="G392" s="50"/>
      <c r="H392" s="50"/>
      <c r="I392" s="50"/>
      <c r="J392" s="50"/>
      <c r="K392" s="51"/>
      <c r="L392" s="52"/>
      <c r="M392" s="82"/>
      <c r="N392" s="53"/>
      <c r="O392" s="82"/>
      <c r="P392" s="82"/>
      <c r="Q392" s="82"/>
      <c r="R392" s="53"/>
      <c r="S392" s="53"/>
      <c r="T392" s="53"/>
    </row>
    <row r="393" spans="2:20" ht="15.75">
      <c r="B393" s="1"/>
      <c r="C393" s="53"/>
      <c r="D393" s="53"/>
      <c r="E393" s="54"/>
      <c r="F393" s="54"/>
      <c r="G393" s="53"/>
      <c r="H393" s="53"/>
      <c r="I393" s="53"/>
      <c r="J393" s="53"/>
      <c r="K393" s="53"/>
      <c r="L393" s="52"/>
      <c r="M393" s="55" t="s">
        <v>21</v>
      </c>
      <c r="N393" s="53"/>
      <c r="O393" s="56"/>
      <c r="P393" s="57"/>
      <c r="Q393" s="53"/>
      <c r="R393" s="53"/>
      <c r="S393" s="53"/>
      <c r="T393" s="53"/>
    </row>
    <row r="394" spans="2:20" ht="12.75">
      <c r="B394" s="58"/>
      <c r="C394" s="1"/>
      <c r="D394" s="1"/>
      <c r="E394" s="59"/>
      <c r="F394" s="59"/>
      <c r="G394" s="60"/>
      <c r="H394" s="60"/>
      <c r="I394" s="60"/>
      <c r="J394" s="60"/>
      <c r="K394" s="61"/>
      <c r="L394" s="1"/>
      <c r="M394" s="1"/>
      <c r="N394" s="1"/>
      <c r="O394" s="1"/>
      <c r="P394" s="1"/>
      <c r="Q394" s="1"/>
      <c r="R394" s="1"/>
      <c r="S394" s="1"/>
      <c r="T394" s="1"/>
    </row>
    <row r="395" spans="2:20" ht="12.75">
      <c r="B395" s="58"/>
      <c r="C395" s="1"/>
      <c r="D395" s="1"/>
      <c r="E395" s="59"/>
      <c r="F395" s="59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62"/>
      <c r="S395" s="63"/>
      <c r="T395" s="63"/>
    </row>
    <row r="396" spans="2:20" ht="15.75">
      <c r="B396" s="592"/>
      <c r="C396" s="335" t="s">
        <v>22</v>
      </c>
      <c r="D396" s="581" t="s">
        <v>8</v>
      </c>
      <c r="E396" s="581" t="s">
        <v>23</v>
      </c>
      <c r="F396" s="581" t="s">
        <v>0</v>
      </c>
      <c r="G396" s="586" t="s">
        <v>1</v>
      </c>
      <c r="H396" s="587"/>
      <c r="I396" s="587"/>
      <c r="J396" s="587"/>
      <c r="K396" s="587"/>
      <c r="L396" s="588"/>
      <c r="M396" s="327"/>
      <c r="N396" s="328"/>
      <c r="O396" s="586" t="s">
        <v>12</v>
      </c>
      <c r="P396" s="587"/>
      <c r="Q396" s="587"/>
      <c r="R396" s="584" t="s">
        <v>2</v>
      </c>
      <c r="S396" s="584" t="s">
        <v>3</v>
      </c>
      <c r="T396" s="106"/>
    </row>
    <row r="397" spans="2:20" ht="15" customHeight="1">
      <c r="B397" s="593"/>
      <c r="C397" s="339" t="s">
        <v>24</v>
      </c>
      <c r="D397" s="582"/>
      <c r="E397" s="582"/>
      <c r="F397" s="582"/>
      <c r="G397" s="83" t="s">
        <v>4</v>
      </c>
      <c r="H397" s="233" t="s">
        <v>13</v>
      </c>
      <c r="I397" s="78" t="s">
        <v>25</v>
      </c>
      <c r="J397" s="78" t="s">
        <v>26</v>
      </c>
      <c r="K397" s="67" t="s">
        <v>27</v>
      </c>
      <c r="L397" s="67" t="s">
        <v>5</v>
      </c>
      <c r="M397" s="68" t="s">
        <v>28</v>
      </c>
      <c r="N397" s="1"/>
      <c r="O397" s="84" t="s">
        <v>10</v>
      </c>
      <c r="P397" s="84" t="s">
        <v>463</v>
      </c>
      <c r="Q397" s="84" t="s">
        <v>176</v>
      </c>
      <c r="R397" s="585"/>
      <c r="S397" s="585"/>
      <c r="T397" s="106"/>
    </row>
    <row r="398" spans="2:22" ht="60" customHeight="1">
      <c r="B398" s="20">
        <v>123</v>
      </c>
      <c r="C398" s="529" t="s">
        <v>309</v>
      </c>
      <c r="D398" s="382" t="s">
        <v>111</v>
      </c>
      <c r="E398" s="21">
        <v>15</v>
      </c>
      <c r="F398" s="22">
        <v>96</v>
      </c>
      <c r="G398" s="23">
        <f>E398*F398</f>
        <v>1440</v>
      </c>
      <c r="H398" s="24"/>
      <c r="I398" s="24"/>
      <c r="J398" s="24">
        <f>I398*0.25</f>
        <v>0</v>
      </c>
      <c r="K398" s="25">
        <f>IF((VLOOKUP(G398,'[2]TABLAS 15'!$B$22:$D$32,3)-M398)&lt;0,0,VLOOKUP(G398,'[2]TABLAS 15'!$B$22:$D$32,3)-M398)</f>
        <v>122.2652</v>
      </c>
      <c r="L398" s="25">
        <f>SUM(G398+I398+K398+J398+H398)</f>
        <v>1562.2652</v>
      </c>
      <c r="M398" s="26">
        <f>((G398-VLOOKUP(G398,'[2]TABLAS 15'!$A$6:$D$13,1))*VLOOKUP(G398,'[2]TABLAS 15'!$A$6:$D$13,4)+VLOOKUP(G398,'[2]TABLAS 15'!$A$6:$D$13,3))</f>
        <v>81.04480000000001</v>
      </c>
      <c r="N398" s="27"/>
      <c r="O398" s="25">
        <f>IF((VLOOKUP(G398,'[2]TABLAS 15'!$B$22:$D$32,3)-M398)&lt;0,-(VLOOKUP(G398,'[2]TABLAS 15'!$B$22:$D$32,3)-M398),0)</f>
        <v>0</v>
      </c>
      <c r="P398" s="28"/>
      <c r="Q398" s="24"/>
      <c r="R398" s="546">
        <f>L398-O398-P398-Q398</f>
        <v>1562.2652</v>
      </c>
      <c r="S398" s="29"/>
      <c r="T398" s="448"/>
      <c r="U398" s="267"/>
      <c r="V398" s="273"/>
    </row>
    <row r="399" spans="2:22" ht="60" customHeight="1">
      <c r="B399" s="20">
        <v>125</v>
      </c>
      <c r="C399" s="529" t="s">
        <v>209</v>
      </c>
      <c r="D399" s="382" t="s">
        <v>112</v>
      </c>
      <c r="E399" s="21">
        <v>15</v>
      </c>
      <c r="F399" s="22">
        <v>82.3</v>
      </c>
      <c r="G399" s="25">
        <f>E399*F399</f>
        <v>1234.5</v>
      </c>
      <c r="H399" s="24"/>
      <c r="I399" s="24"/>
      <c r="J399" s="24">
        <f>I399*0.25</f>
        <v>0</v>
      </c>
      <c r="K399" s="25">
        <f>IF((VLOOKUP(G399,'[2]TABLAS 15'!$B$22:$D$32,3)-M399)&lt;0,0,VLOOKUP(G399,'[2]TABLAS 15'!$B$22:$D$32,3)-M399)</f>
        <v>135.5272</v>
      </c>
      <c r="L399" s="25">
        <f>SUM(G399+I399+K399+J399+H399)</f>
        <v>1370.0272</v>
      </c>
      <c r="M399" s="26">
        <f>((G399-VLOOKUP(G399,'[2]TABLAS 15'!$A$6:$D$13,1))*VLOOKUP(G399,'[2]TABLAS 15'!$A$6:$D$13,4)+VLOOKUP(G399,'[2]TABLAS 15'!$A$6:$D$13,3))</f>
        <v>67.89280000000001</v>
      </c>
      <c r="N399" s="27"/>
      <c r="O399" s="25">
        <f>IF((VLOOKUP(G399,'[2]TABLAS 15'!$B$22:$D$32,3)-M399)&lt;0,-(VLOOKUP(G399,'[2]TABLAS 15'!$B$22:$D$32,3)-M399),0)</f>
        <v>0</v>
      </c>
      <c r="P399" s="28"/>
      <c r="Q399" s="24"/>
      <c r="R399" s="546">
        <f>L399-O399-P399-Q399</f>
        <v>1370.0272</v>
      </c>
      <c r="S399" s="29"/>
      <c r="T399" s="448"/>
      <c r="U399" s="267"/>
      <c r="V399" s="273"/>
    </row>
    <row r="400" spans="2:22" ht="60" customHeight="1">
      <c r="B400" s="20">
        <v>126</v>
      </c>
      <c r="C400" s="529" t="s">
        <v>251</v>
      </c>
      <c r="D400" s="382" t="s">
        <v>252</v>
      </c>
      <c r="E400" s="21">
        <v>15</v>
      </c>
      <c r="F400" s="22">
        <v>62.5</v>
      </c>
      <c r="G400" s="23">
        <f>E400*F400</f>
        <v>937.5</v>
      </c>
      <c r="H400" s="24"/>
      <c r="I400" s="24"/>
      <c r="J400" s="24">
        <f>I400*0.25</f>
        <v>0</v>
      </c>
      <c r="K400" s="25">
        <f>IF((VLOOKUP(G400,'[2]TABLAS 15'!$B$22:$D$32,3)-M400)&lt;0,0,VLOOKUP(G400,'[2]TABLAS 15'!$B$22:$D$32,3)-M400)</f>
        <v>154.53519999999997</v>
      </c>
      <c r="L400" s="25">
        <f>SUM(G400+I400+K400+J400+H400)</f>
        <v>1092.0352</v>
      </c>
      <c r="M400" s="26">
        <f>((G400-VLOOKUP(G400,'[2]TABLAS 15'!$A$6:$D$13,1))*VLOOKUP(G400,'[2]TABLAS 15'!$A$6:$D$13,4)+VLOOKUP(G400,'[2]TABLAS 15'!$A$6:$D$13,3))</f>
        <v>48.8848</v>
      </c>
      <c r="N400" s="27"/>
      <c r="O400" s="25">
        <f>IF((VLOOKUP(G400,'[2]TABLAS 15'!$B$22:$D$32,3)-M400)&lt;0,-(VLOOKUP(G400,'[2]TABLAS 15'!$B$22:$D$32,3)-M400),0)</f>
        <v>0</v>
      </c>
      <c r="P400" s="28"/>
      <c r="Q400" s="24"/>
      <c r="R400" s="546">
        <f>L400-O400-P400-Q400</f>
        <v>1092.0352</v>
      </c>
      <c r="S400" s="29"/>
      <c r="T400" s="448"/>
      <c r="U400" s="267"/>
      <c r="V400" s="273"/>
    </row>
    <row r="401" spans="2:22" ht="60" customHeight="1">
      <c r="B401" s="20">
        <v>127</v>
      </c>
      <c r="C401" s="529" t="s">
        <v>226</v>
      </c>
      <c r="D401" s="382" t="s">
        <v>227</v>
      </c>
      <c r="E401" s="21">
        <v>15</v>
      </c>
      <c r="F401" s="22">
        <v>46</v>
      </c>
      <c r="G401" s="23">
        <f>E401*F401</f>
        <v>690</v>
      </c>
      <c r="H401" s="24"/>
      <c r="I401" s="24"/>
      <c r="J401" s="24">
        <f>I401*0.25</f>
        <v>0</v>
      </c>
      <c r="K401" s="25">
        <f>IF((VLOOKUP(G401,'[2]TABLAS 15'!$B$22:$D$32,3)-M401)&lt;0,0,VLOOKUP(G401,'[2]TABLAS 15'!$B$22:$D$32,3)-M401)</f>
        <v>170.46519999999998</v>
      </c>
      <c r="L401" s="25">
        <f>SUM(G401+I401+K401+J401+H401)</f>
        <v>860.4652</v>
      </c>
      <c r="M401" s="26">
        <f>((G401-VLOOKUP(G401,'[2]TABLAS 15'!$A$6:$D$13,1))*VLOOKUP(G401,'[2]TABLAS 15'!$A$6:$D$13,4)+VLOOKUP(G401,'[2]TABLAS 15'!$A$6:$D$13,3))</f>
        <v>33.0448</v>
      </c>
      <c r="N401" s="27"/>
      <c r="O401" s="25">
        <f>IF((VLOOKUP(G401,'[2]TABLAS 15'!$B$22:$D$32,3)-M401)&lt;0,-(VLOOKUP(G401,'[2]TABLAS 15'!$B$22:$D$32,3)-M401),0)</f>
        <v>0</v>
      </c>
      <c r="P401" s="28"/>
      <c r="Q401" s="24"/>
      <c r="R401" s="546">
        <f>L401-O401-P401-Q401</f>
        <v>860.4652</v>
      </c>
      <c r="S401" s="29"/>
      <c r="T401" s="448"/>
      <c r="U401" s="267"/>
      <c r="V401" s="273"/>
    </row>
    <row r="402" spans="2:20" ht="12.75">
      <c r="B402" s="2"/>
      <c r="C402" s="48"/>
      <c r="D402" s="80"/>
      <c r="E402" s="21"/>
      <c r="F402" s="22"/>
      <c r="G402" s="25">
        <f>SUM(G398:G401)</f>
        <v>4302</v>
      </c>
      <c r="H402" s="24"/>
      <c r="I402" s="24"/>
      <c r="J402" s="24">
        <f>SUM(J398:J401)</f>
        <v>0</v>
      </c>
      <c r="K402" s="25">
        <f>SUM(K398:K401)</f>
        <v>582.7927999999999</v>
      </c>
      <c r="L402" s="25">
        <f>SUM(L398:L401)</f>
        <v>4884.7928</v>
      </c>
      <c r="M402" s="26">
        <f>SUM(M398:M401)</f>
        <v>230.86720000000003</v>
      </c>
      <c r="N402" s="27"/>
      <c r="O402" s="25">
        <f>SUM(O398:O401)</f>
        <v>0</v>
      </c>
      <c r="P402" s="28">
        <f>SUM(P398:P401)</f>
        <v>0</v>
      </c>
      <c r="Q402" s="24">
        <f>SUM(Q398:Q401)</f>
        <v>0</v>
      </c>
      <c r="R402" s="144"/>
      <c r="S402" s="17"/>
      <c r="T402" s="17"/>
    </row>
    <row r="403" spans="1:20" ht="15">
      <c r="A403" s="8"/>
      <c r="B403" s="17"/>
      <c r="C403" s="18"/>
      <c r="D403" s="18"/>
      <c r="E403" s="12"/>
      <c r="F403" s="13"/>
      <c r="G403" s="15"/>
      <c r="H403" s="14"/>
      <c r="I403" s="14"/>
      <c r="J403" s="14"/>
      <c r="K403" s="15"/>
      <c r="L403" s="15"/>
      <c r="M403" s="120"/>
      <c r="N403" s="16"/>
      <c r="O403" s="15"/>
      <c r="P403" s="38"/>
      <c r="Q403" s="14"/>
      <c r="R403" s="15"/>
      <c r="S403" s="17"/>
      <c r="T403" s="17"/>
    </row>
    <row r="404" spans="2:20" ht="13.5" thickBot="1">
      <c r="B404" s="4"/>
      <c r="C404" s="5"/>
      <c r="D404" s="6"/>
      <c r="E404" s="12"/>
      <c r="F404" s="13"/>
      <c r="G404" s="15"/>
      <c r="H404" s="14"/>
      <c r="I404" s="14"/>
      <c r="J404" s="14"/>
      <c r="K404" s="15"/>
      <c r="L404" s="15"/>
      <c r="M404" s="120"/>
      <c r="N404" s="16"/>
      <c r="O404" s="15"/>
      <c r="P404" s="38"/>
      <c r="Q404" s="14"/>
      <c r="R404" s="15"/>
      <c r="S404" s="17"/>
      <c r="T404" s="17"/>
    </row>
    <row r="405" spans="5:20" ht="13.5" thickBot="1">
      <c r="E405" s="12"/>
      <c r="F405" s="13"/>
      <c r="G405" s="15"/>
      <c r="H405" s="14"/>
      <c r="I405" s="14"/>
      <c r="J405" s="14"/>
      <c r="K405" s="15"/>
      <c r="L405" s="15"/>
      <c r="M405" s="120"/>
      <c r="N405" s="16"/>
      <c r="O405" s="15"/>
      <c r="P405" s="38"/>
      <c r="Q405" s="139" t="s">
        <v>2</v>
      </c>
      <c r="R405" s="132">
        <f>SUM(R398:R404)</f>
        <v>4884.7928</v>
      </c>
      <c r="S405" s="17"/>
      <c r="T405" s="17"/>
    </row>
    <row r="406" spans="5:20" ht="12.75">
      <c r="E406" s="12"/>
      <c r="F406" s="13"/>
      <c r="G406" s="15"/>
      <c r="H406" s="14"/>
      <c r="I406" s="14"/>
      <c r="J406" s="14"/>
      <c r="K406" s="15"/>
      <c r="L406" s="15"/>
      <c r="M406" s="120"/>
      <c r="N406" s="16"/>
      <c r="O406" s="15"/>
      <c r="P406" s="38"/>
      <c r="Q406" s="139"/>
      <c r="R406" s="15"/>
      <c r="S406" s="17"/>
      <c r="T406" s="17"/>
    </row>
    <row r="407" spans="5:20" ht="12.75">
      <c r="E407" s="12"/>
      <c r="F407" s="13"/>
      <c r="G407" s="15"/>
      <c r="H407" s="14"/>
      <c r="I407" s="14"/>
      <c r="J407" s="14"/>
      <c r="K407" s="15"/>
      <c r="L407" s="15"/>
      <c r="M407" s="120"/>
      <c r="N407" s="16"/>
      <c r="O407" s="15"/>
      <c r="P407" s="38"/>
      <c r="Q407" s="14"/>
      <c r="R407" s="15"/>
      <c r="S407" s="17"/>
      <c r="T407" s="17"/>
    </row>
    <row r="408" spans="4:20" ht="12.75">
      <c r="D408" s="30" t="s">
        <v>14</v>
      </c>
      <c r="L408" s="604" t="s">
        <v>15</v>
      </c>
      <c r="M408" s="604"/>
      <c r="N408" s="604"/>
      <c r="O408" s="604"/>
      <c r="P408" s="604"/>
      <c r="Q408" s="604"/>
      <c r="R408" s="604"/>
      <c r="S408" s="179"/>
      <c r="T408" s="179"/>
    </row>
    <row r="409" spans="4:20" ht="12.75">
      <c r="D409" s="30"/>
      <c r="M409" s="131"/>
      <c r="N409" s="131"/>
      <c r="O409" s="131"/>
      <c r="P409" s="131"/>
      <c r="Q409" s="131"/>
      <c r="R409" s="131"/>
      <c r="S409" s="131"/>
      <c r="T409" s="131"/>
    </row>
    <row r="410" spans="4:20" ht="12.75">
      <c r="D410" s="30"/>
      <c r="M410" s="131"/>
      <c r="N410" s="131"/>
      <c r="O410" s="131"/>
      <c r="P410" s="131"/>
      <c r="Q410" s="131"/>
      <c r="R410" s="131"/>
      <c r="S410" s="131"/>
      <c r="T410" s="131"/>
    </row>
    <row r="411" spans="4:20" ht="12.75">
      <c r="D411" s="30"/>
      <c r="M411" s="131"/>
      <c r="N411" s="131"/>
      <c r="O411" s="131"/>
      <c r="P411" s="131"/>
      <c r="Q411" s="131"/>
      <c r="R411" s="131"/>
      <c r="S411" s="131"/>
      <c r="T411" s="131"/>
    </row>
    <row r="412" spans="10:12" ht="12.75">
      <c r="J412" s="30" t="s">
        <v>16</v>
      </c>
      <c r="K412" s="30"/>
      <c r="L412" s="30"/>
    </row>
    <row r="413" ht="12.75">
      <c r="G413" s="32"/>
    </row>
    <row r="414" spans="4:12" ht="12.75">
      <c r="D414" s="30" t="s">
        <v>16</v>
      </c>
      <c r="L414" s="76" t="s">
        <v>32</v>
      </c>
    </row>
    <row r="415" spans="4:20" ht="18">
      <c r="D415" s="318" t="s">
        <v>282</v>
      </c>
      <c r="L415" s="331" t="s">
        <v>283</v>
      </c>
      <c r="M415" s="301"/>
      <c r="N415" s="301"/>
      <c r="O415" s="301"/>
      <c r="P415" s="301"/>
      <c r="Q415" s="301"/>
      <c r="R415" s="301"/>
      <c r="S415" s="301"/>
      <c r="T415" s="301"/>
    </row>
    <row r="416" spans="5:20" ht="12.75">
      <c r="E416" s="12"/>
      <c r="F416" s="13"/>
      <c r="G416" s="15"/>
      <c r="H416" s="14"/>
      <c r="I416" s="14"/>
      <c r="J416" s="14"/>
      <c r="K416" s="15"/>
      <c r="L416" s="15"/>
      <c r="M416" s="120"/>
      <c r="N416" s="16"/>
      <c r="O416" s="15"/>
      <c r="P416" s="38"/>
      <c r="Q416" s="14"/>
      <c r="R416" s="15"/>
      <c r="S416" s="17"/>
      <c r="T416" s="17"/>
    </row>
    <row r="417" spans="3:20" ht="12.75">
      <c r="C417" s="91"/>
      <c r="E417" s="12"/>
      <c r="F417" s="13"/>
      <c r="G417" s="15"/>
      <c r="H417" s="14"/>
      <c r="I417" s="14"/>
      <c r="J417" s="14"/>
      <c r="K417" s="15"/>
      <c r="L417" s="15"/>
      <c r="M417" s="120"/>
      <c r="N417" s="16"/>
      <c r="O417" s="15"/>
      <c r="P417" s="38"/>
      <c r="Q417" s="14"/>
      <c r="R417" s="15"/>
      <c r="S417" s="17"/>
      <c r="T417" s="17"/>
    </row>
    <row r="418" spans="3:20" ht="15.75">
      <c r="C418" s="31"/>
      <c r="E418" s="12"/>
      <c r="F418" s="13"/>
      <c r="G418" s="15"/>
      <c r="H418" s="14"/>
      <c r="I418" s="14"/>
      <c r="J418" s="14"/>
      <c r="K418" s="15"/>
      <c r="L418" s="15"/>
      <c r="M418" s="120"/>
      <c r="N418" s="16"/>
      <c r="O418" s="15"/>
      <c r="P418" s="38"/>
      <c r="Q418" s="14"/>
      <c r="R418" s="15"/>
      <c r="S418" s="17"/>
      <c r="T418" s="17"/>
    </row>
    <row r="419" spans="5:20" ht="12.75">
      <c r="E419" s="12"/>
      <c r="F419" s="13"/>
      <c r="G419" s="15"/>
      <c r="H419" s="14"/>
      <c r="I419" s="14"/>
      <c r="J419" s="14"/>
      <c r="K419" s="15"/>
      <c r="L419" s="15"/>
      <c r="M419" s="120"/>
      <c r="N419" s="16"/>
      <c r="O419" s="15"/>
      <c r="P419" s="38"/>
      <c r="Q419" s="14"/>
      <c r="R419" s="15"/>
      <c r="S419" s="17"/>
      <c r="T419" s="17"/>
    </row>
    <row r="421" spans="3:20" ht="12.75">
      <c r="C421" s="30"/>
      <c r="D421" s="8"/>
      <c r="E421" s="12"/>
      <c r="F421" s="13"/>
      <c r="G421" s="15"/>
      <c r="H421" s="14"/>
      <c r="I421" s="14"/>
      <c r="J421" s="14"/>
      <c r="K421" s="15"/>
      <c r="L421" s="15"/>
      <c r="M421" s="120"/>
      <c r="N421" s="16"/>
      <c r="O421" s="15"/>
      <c r="P421" s="38"/>
      <c r="Q421" s="14"/>
      <c r="R421" s="15"/>
      <c r="S421" s="17"/>
      <c r="T421" s="17"/>
    </row>
    <row r="422" spans="5:20" ht="12.75">
      <c r="E422" s="12"/>
      <c r="F422" s="13"/>
      <c r="M422" s="120"/>
      <c r="N422" s="16"/>
      <c r="O422" s="15"/>
      <c r="P422" s="38"/>
      <c r="Q422" s="14"/>
      <c r="R422" s="15"/>
      <c r="S422" s="17"/>
      <c r="T422" s="17"/>
    </row>
    <row r="423" spans="3:20" ht="12.75">
      <c r="C423" s="91"/>
      <c r="E423" s="12"/>
      <c r="F423" s="13"/>
      <c r="G423" s="15"/>
      <c r="H423" s="14"/>
      <c r="I423" s="14"/>
      <c r="J423" s="14"/>
      <c r="K423" s="15"/>
      <c r="L423" s="15"/>
      <c r="M423" s="120"/>
      <c r="N423" s="16"/>
      <c r="O423" s="15"/>
      <c r="P423" s="38"/>
      <c r="Q423" s="14"/>
      <c r="R423" s="15"/>
      <c r="S423" s="17"/>
      <c r="T423" s="17"/>
    </row>
    <row r="424" spans="3:20" ht="15.75">
      <c r="C424" s="31"/>
      <c r="E424" s="12"/>
      <c r="F424" s="13"/>
      <c r="G424" s="15"/>
      <c r="H424" s="14"/>
      <c r="I424" s="14"/>
      <c r="J424" s="14"/>
      <c r="K424" s="15"/>
      <c r="L424" s="15"/>
      <c r="M424" s="120"/>
      <c r="N424" s="16"/>
      <c r="O424" s="15"/>
      <c r="P424" s="38"/>
      <c r="Q424" s="14"/>
      <c r="R424" s="15"/>
      <c r="S424" s="17"/>
      <c r="T424" s="17"/>
    </row>
    <row r="425" spans="5:20" ht="12.75">
      <c r="E425" s="12"/>
      <c r="F425" s="13"/>
      <c r="G425" s="15"/>
      <c r="H425" s="14"/>
      <c r="I425" s="14"/>
      <c r="J425" s="14"/>
      <c r="K425" s="15"/>
      <c r="L425" s="15"/>
      <c r="M425" s="120"/>
      <c r="N425" s="16"/>
      <c r="O425" s="15"/>
      <c r="P425" s="38"/>
      <c r="Q425" s="14"/>
      <c r="R425" s="15"/>
      <c r="S425" s="17"/>
      <c r="T425" s="17"/>
    </row>
    <row r="427" spans="3:20" ht="12.75">
      <c r="C427" s="30"/>
      <c r="D427" s="8"/>
      <c r="E427" s="12"/>
      <c r="F427" s="13"/>
      <c r="G427" s="15"/>
      <c r="H427" s="14"/>
      <c r="I427" s="14"/>
      <c r="J427" s="14"/>
      <c r="K427" s="15"/>
      <c r="L427" s="15"/>
      <c r="M427" s="120"/>
      <c r="N427" s="16"/>
      <c r="O427" s="15"/>
      <c r="P427" s="38"/>
      <c r="Q427" s="14"/>
      <c r="R427" s="15"/>
      <c r="S427" s="17"/>
      <c r="T427" s="17"/>
    </row>
    <row r="428" spans="5:20" ht="12.75">
      <c r="E428" s="12"/>
      <c r="F428" s="13"/>
      <c r="M428" s="120"/>
      <c r="N428" s="16"/>
      <c r="O428" s="15"/>
      <c r="P428" s="38"/>
      <c r="Q428" s="14"/>
      <c r="R428" s="15"/>
      <c r="S428" s="17"/>
      <c r="T428" s="17"/>
    </row>
    <row r="429" spans="5:20" ht="12.75">
      <c r="E429" s="12"/>
      <c r="F429" s="13"/>
      <c r="M429" s="120"/>
      <c r="N429" s="16"/>
      <c r="O429" s="15"/>
      <c r="P429" s="38"/>
      <c r="Q429" s="14"/>
      <c r="R429" s="15"/>
      <c r="S429" s="17"/>
      <c r="T429" s="17"/>
    </row>
    <row r="430" spans="5:20" ht="12.75">
      <c r="E430" s="12"/>
      <c r="F430" s="13"/>
      <c r="M430" s="120"/>
      <c r="N430" s="16"/>
      <c r="O430" s="15"/>
      <c r="P430" s="38"/>
      <c r="Q430" s="14"/>
      <c r="R430" s="15"/>
      <c r="S430" s="17"/>
      <c r="T430" s="17"/>
    </row>
    <row r="431" spans="5:20" ht="12.75">
      <c r="E431" s="12"/>
      <c r="F431" s="13"/>
      <c r="M431" s="120"/>
      <c r="N431" s="16"/>
      <c r="O431" s="15"/>
      <c r="P431" s="38"/>
      <c r="Q431" s="14"/>
      <c r="R431" s="15"/>
      <c r="S431" s="17"/>
      <c r="T431" s="17"/>
    </row>
    <row r="432" spans="5:20" ht="12.75">
      <c r="E432" s="12"/>
      <c r="F432" s="13"/>
      <c r="M432" s="120"/>
      <c r="N432" s="16"/>
      <c r="O432" s="15"/>
      <c r="P432" s="38"/>
      <c r="Q432" s="14"/>
      <c r="R432" s="15"/>
      <c r="S432" s="17"/>
      <c r="T432" s="17"/>
    </row>
    <row r="433" spans="5:20" ht="12.75">
      <c r="E433" s="12"/>
      <c r="F433" s="13"/>
      <c r="M433" s="120"/>
      <c r="N433" s="16"/>
      <c r="O433" s="15"/>
      <c r="P433" s="38"/>
      <c r="Q433" s="14"/>
      <c r="R433" s="15"/>
      <c r="S433" s="17"/>
      <c r="T433" s="17"/>
    </row>
    <row r="434" spans="5:20" ht="12.75">
      <c r="E434" s="12"/>
      <c r="F434" s="13"/>
      <c r="M434" s="120"/>
      <c r="N434" s="16"/>
      <c r="O434" s="15"/>
      <c r="P434" s="38"/>
      <c r="Q434" s="14"/>
      <c r="R434" s="15"/>
      <c r="S434" s="17"/>
      <c r="T434" s="17"/>
    </row>
    <row r="435" spans="5:20" ht="12.75">
      <c r="E435" s="12"/>
      <c r="F435" s="13"/>
      <c r="M435" s="120"/>
      <c r="N435" s="16"/>
      <c r="O435" s="15"/>
      <c r="P435" s="38"/>
      <c r="Q435" s="14"/>
      <c r="R435" s="15"/>
      <c r="S435" s="17"/>
      <c r="T435" s="17"/>
    </row>
  </sheetData>
  <sheetProtection/>
  <mergeCells count="97">
    <mergeCell ref="R337:R338"/>
    <mergeCell ref="S337:S338"/>
    <mergeCell ref="L350:R350"/>
    <mergeCell ref="B337:B338"/>
    <mergeCell ref="D337:D338"/>
    <mergeCell ref="E337:E338"/>
    <mergeCell ref="F337:F338"/>
    <mergeCell ref="G337:L337"/>
    <mergeCell ref="O337:Q337"/>
    <mergeCell ref="L408:R408"/>
    <mergeCell ref="R396:R397"/>
    <mergeCell ref="K255:P255"/>
    <mergeCell ref="G240:L240"/>
    <mergeCell ref="O240:Q240"/>
    <mergeCell ref="H296:O296"/>
    <mergeCell ref="Q279:Q280"/>
    <mergeCell ref="F278:O278"/>
    <mergeCell ref="E274:R275"/>
    <mergeCell ref="E325:R326"/>
    <mergeCell ref="S396:S397"/>
    <mergeCell ref="E396:E397"/>
    <mergeCell ref="F396:F397"/>
    <mergeCell ref="G396:L396"/>
    <mergeCell ref="O396:Q396"/>
    <mergeCell ref="O283:Q283"/>
    <mergeCell ref="H301:P301"/>
    <mergeCell ref="S283:S284"/>
    <mergeCell ref="E283:E284"/>
    <mergeCell ref="F283:F284"/>
    <mergeCell ref="B396:B397"/>
    <mergeCell ref="D396:D397"/>
    <mergeCell ref="F388:O388"/>
    <mergeCell ref="E384:R385"/>
    <mergeCell ref="H300:O300"/>
    <mergeCell ref="R283:R284"/>
    <mergeCell ref="G283:L283"/>
    <mergeCell ref="F386:O386"/>
    <mergeCell ref="F327:O327"/>
    <mergeCell ref="F329:O329"/>
    <mergeCell ref="E198:E199"/>
    <mergeCell ref="D283:D284"/>
    <mergeCell ref="F233:P233"/>
    <mergeCell ref="J222:Q222"/>
    <mergeCell ref="J262:Q262"/>
    <mergeCell ref="F276:P276"/>
    <mergeCell ref="J221:P221"/>
    <mergeCell ref="K215:P215"/>
    <mergeCell ref="E4:R5"/>
    <mergeCell ref="G8:L8"/>
    <mergeCell ref="O8:Q8"/>
    <mergeCell ref="E6:R6"/>
    <mergeCell ref="F7:P7"/>
    <mergeCell ref="E190:R191"/>
    <mergeCell ref="E41:R42"/>
    <mergeCell ref="F43:P43"/>
    <mergeCell ref="F153:P153"/>
    <mergeCell ref="M99:S99"/>
    <mergeCell ref="F44:O44"/>
    <mergeCell ref="F157:O157"/>
    <mergeCell ref="G162:L162"/>
    <mergeCell ref="M62:S62"/>
    <mergeCell ref="O162:Q162"/>
    <mergeCell ref="F235:O235"/>
    <mergeCell ref="M107:S107"/>
    <mergeCell ref="R198:R199"/>
    <mergeCell ref="Q193:Q194"/>
    <mergeCell ref="E79:R80"/>
    <mergeCell ref="D162:D163"/>
    <mergeCell ref="E162:E163"/>
    <mergeCell ref="F162:F163"/>
    <mergeCell ref="R162:R163"/>
    <mergeCell ref="J261:P261"/>
    <mergeCell ref="F81:P81"/>
    <mergeCell ref="F82:O82"/>
    <mergeCell ref="E231:R232"/>
    <mergeCell ref="D198:D199"/>
    <mergeCell ref="F198:F199"/>
    <mergeCell ref="F194:O194"/>
    <mergeCell ref="S198:S199"/>
    <mergeCell ref="G84:L84"/>
    <mergeCell ref="O84:Q84"/>
    <mergeCell ref="F192:P192"/>
    <mergeCell ref="G198:L198"/>
    <mergeCell ref="O198:Q198"/>
    <mergeCell ref="E114:R115"/>
    <mergeCell ref="F116:P116"/>
    <mergeCell ref="F117:O117"/>
    <mergeCell ref="G49:L49"/>
    <mergeCell ref="O49:Q49"/>
    <mergeCell ref="M70:S70"/>
    <mergeCell ref="O177:R177"/>
    <mergeCell ref="E151:R152"/>
    <mergeCell ref="S162:S163"/>
    <mergeCell ref="G119:L119"/>
    <mergeCell ref="O119:Q119"/>
    <mergeCell ref="M135:S135"/>
    <mergeCell ref="M143:S143"/>
  </mergeCells>
  <printOptions/>
  <pageMargins left="0.3937007874015748" right="0" top="0.7874015748031497" bottom="0.7874015748031497" header="0" footer="0"/>
  <pageSetup horizontalDpi="600" verticalDpi="600" orientation="landscape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5:U328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39.8515625" style="0" customWidth="1"/>
    <col min="3" max="3" width="24.57421875" style="0" customWidth="1"/>
    <col min="4" max="4" width="7.00390625" style="0" bestFit="1" customWidth="1"/>
    <col min="5" max="5" width="11.7109375" style="0" bestFit="1" customWidth="1"/>
    <col min="6" max="6" width="13.421875" style="0" bestFit="1" customWidth="1"/>
    <col min="8" max="9" width="11.421875" style="0" hidden="1" customWidth="1"/>
    <col min="10" max="10" width="11.7109375" style="0" bestFit="1" customWidth="1"/>
    <col min="11" max="11" width="13.421875" style="0" bestFit="1" customWidth="1"/>
    <col min="12" max="13" width="11.421875" style="0" hidden="1" customWidth="1"/>
    <col min="14" max="14" width="12.28125" style="0" bestFit="1" customWidth="1"/>
    <col min="17" max="17" width="13.00390625" style="0" customWidth="1"/>
    <col min="18" max="18" width="33.28125" style="0" customWidth="1"/>
    <col min="19" max="19" width="16.57421875" style="210" customWidth="1"/>
  </cols>
  <sheetData>
    <row r="3" ht="12.75"/>
    <row r="4" ht="12.75"/>
    <row r="5" spans="1:17" ht="12.75">
      <c r="A5" s="1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1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0.25">
      <c r="A7" s="1"/>
      <c r="C7" s="9"/>
      <c r="D7" s="574" t="s">
        <v>281</v>
      </c>
      <c r="E7" s="574"/>
      <c r="F7" s="574"/>
      <c r="G7" s="574"/>
      <c r="H7" s="574"/>
      <c r="I7" s="574"/>
      <c r="J7" s="574"/>
      <c r="K7" s="574"/>
      <c r="L7" s="574"/>
      <c r="M7" s="574"/>
      <c r="N7" s="574"/>
      <c r="O7" s="574"/>
      <c r="P7" s="574"/>
      <c r="Q7" s="574"/>
    </row>
    <row r="8" spans="1:17" ht="20.25">
      <c r="A8" s="1"/>
      <c r="C8" s="9"/>
      <c r="D8" s="574"/>
      <c r="E8" s="574"/>
      <c r="F8" s="574"/>
      <c r="G8" s="574"/>
      <c r="H8" s="574"/>
      <c r="I8" s="574"/>
      <c r="J8" s="574"/>
      <c r="K8" s="574"/>
      <c r="L8" s="574"/>
      <c r="M8" s="574"/>
      <c r="N8" s="574"/>
      <c r="O8" s="574"/>
      <c r="P8" s="574"/>
      <c r="Q8" s="574"/>
    </row>
    <row r="9" spans="1:19" ht="12.75" customHeight="1">
      <c r="A9" s="1"/>
      <c r="C9" s="7"/>
      <c r="D9" s="553" t="s">
        <v>518</v>
      </c>
      <c r="E9" s="553"/>
      <c r="F9" s="553"/>
      <c r="G9" s="553"/>
      <c r="H9" s="553"/>
      <c r="I9" s="553"/>
      <c r="J9" s="553"/>
      <c r="K9" s="553"/>
      <c r="L9" s="553"/>
      <c r="M9" s="553"/>
      <c r="N9" s="553"/>
      <c r="O9" s="553"/>
      <c r="P9" s="553"/>
      <c r="Q9" s="553"/>
      <c r="R9" s="178"/>
      <c r="S9" s="454"/>
    </row>
    <row r="10" spans="1:19" ht="24.75" customHeight="1">
      <c r="A10" s="1"/>
      <c r="B10" s="10" t="s">
        <v>280</v>
      </c>
      <c r="C10" s="10"/>
      <c r="D10" s="1"/>
      <c r="E10" s="575" t="s">
        <v>113</v>
      </c>
      <c r="F10" s="575"/>
      <c r="G10" s="575"/>
      <c r="H10" s="575"/>
      <c r="I10" s="575"/>
      <c r="J10" s="575"/>
      <c r="K10" s="575"/>
      <c r="L10" s="575"/>
      <c r="M10" s="575"/>
      <c r="N10" s="575"/>
      <c r="O10" s="575"/>
      <c r="P10" s="575"/>
      <c r="Q10" s="209" t="s">
        <v>65</v>
      </c>
      <c r="R10" s="86">
        <v>113.15</v>
      </c>
      <c r="S10" s="216"/>
    </row>
    <row r="16" spans="1:19" ht="17.25">
      <c r="A16" s="1"/>
      <c r="B16" s="49"/>
      <c r="C16" s="49"/>
      <c r="D16" s="49"/>
      <c r="E16" s="49"/>
      <c r="F16" s="50"/>
      <c r="G16" s="50"/>
      <c r="H16" s="50"/>
      <c r="I16" s="50"/>
      <c r="J16" s="51"/>
      <c r="K16" s="64"/>
      <c r="L16" s="65"/>
      <c r="M16" s="53"/>
      <c r="N16" s="71"/>
      <c r="O16" s="71"/>
      <c r="P16" s="71"/>
      <c r="Q16" s="71"/>
      <c r="R16" s="71"/>
      <c r="S16" s="71"/>
    </row>
    <row r="17" spans="1:19" ht="15.75">
      <c r="A17" s="1"/>
      <c r="B17" s="49"/>
      <c r="C17" s="49"/>
      <c r="D17" s="49"/>
      <c r="E17" s="49"/>
      <c r="F17" s="50"/>
      <c r="G17" s="50"/>
      <c r="H17" s="50"/>
      <c r="I17" s="50"/>
      <c r="J17" s="51"/>
      <c r="K17" s="52"/>
      <c r="L17" s="82"/>
      <c r="M17" s="53"/>
      <c r="N17" s="82"/>
      <c r="O17" s="82"/>
      <c r="P17" s="82"/>
      <c r="Q17" s="53"/>
      <c r="R17" s="53"/>
      <c r="S17" s="56"/>
    </row>
    <row r="18" spans="1:19" ht="15.75">
      <c r="A18" s="1"/>
      <c r="B18" s="53"/>
      <c r="C18" s="53"/>
      <c r="D18" s="54"/>
      <c r="E18" s="54"/>
      <c r="F18" s="53"/>
      <c r="G18" s="53"/>
      <c r="H18" s="53"/>
      <c r="I18" s="53"/>
      <c r="J18" s="53"/>
      <c r="K18" s="52"/>
      <c r="L18" s="55" t="s">
        <v>21</v>
      </c>
      <c r="M18" s="53"/>
      <c r="N18" s="56"/>
      <c r="O18" s="57"/>
      <c r="P18" s="53"/>
      <c r="Q18" s="53"/>
      <c r="R18" s="53"/>
      <c r="S18" s="56"/>
    </row>
    <row r="19" spans="1:19" ht="12.75">
      <c r="A19" s="58"/>
      <c r="B19" s="1"/>
      <c r="C19" s="1"/>
      <c r="D19" s="59"/>
      <c r="E19" s="59"/>
      <c r="F19" s="60"/>
      <c r="G19" s="60"/>
      <c r="H19" s="60"/>
      <c r="I19" s="60"/>
      <c r="J19" s="61"/>
      <c r="K19" s="1"/>
      <c r="L19" s="1"/>
      <c r="M19" s="1"/>
      <c r="N19" s="1"/>
      <c r="O19" s="1"/>
      <c r="P19" s="1"/>
      <c r="Q19" s="1"/>
      <c r="R19" s="1"/>
      <c r="S19" s="212"/>
    </row>
    <row r="20" spans="1:19" ht="12.75">
      <c r="A20" s="58"/>
      <c r="B20" s="1"/>
      <c r="C20" s="1"/>
      <c r="D20" s="59"/>
      <c r="E20" s="5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62"/>
      <c r="R20" s="63"/>
      <c r="S20" s="222"/>
    </row>
    <row r="21" spans="1:19" ht="15.75">
      <c r="A21" s="351"/>
      <c r="B21" s="359" t="s">
        <v>22</v>
      </c>
      <c r="C21" s="383" t="s">
        <v>8</v>
      </c>
      <c r="D21" s="384" t="s">
        <v>23</v>
      </c>
      <c r="E21" s="383" t="s">
        <v>0</v>
      </c>
      <c r="F21" s="605" t="s">
        <v>1</v>
      </c>
      <c r="G21" s="606"/>
      <c r="H21" s="606"/>
      <c r="I21" s="606"/>
      <c r="J21" s="606"/>
      <c r="K21" s="607"/>
      <c r="L21" s="476"/>
      <c r="M21" s="477"/>
      <c r="N21" s="605" t="s">
        <v>12</v>
      </c>
      <c r="O21" s="606"/>
      <c r="P21" s="607"/>
      <c r="Q21" s="608" t="s">
        <v>2</v>
      </c>
      <c r="R21" s="584" t="s">
        <v>3</v>
      </c>
      <c r="S21" s="106"/>
    </row>
    <row r="22" spans="1:19" ht="15.75">
      <c r="A22" s="352"/>
      <c r="B22" s="385" t="s">
        <v>24</v>
      </c>
      <c r="C22" s="343"/>
      <c r="D22" s="386"/>
      <c r="E22" s="387"/>
      <c r="F22" s="462" t="s">
        <v>4</v>
      </c>
      <c r="G22" s="463" t="s">
        <v>13</v>
      </c>
      <c r="H22" s="464" t="s">
        <v>25</v>
      </c>
      <c r="I22" s="464" t="s">
        <v>26</v>
      </c>
      <c r="J22" s="465" t="s">
        <v>27</v>
      </c>
      <c r="K22" s="465" t="s">
        <v>5</v>
      </c>
      <c r="L22" s="466" t="s">
        <v>28</v>
      </c>
      <c r="M22" s="467"/>
      <c r="N22" s="468" t="s">
        <v>10</v>
      </c>
      <c r="O22" s="468" t="s">
        <v>463</v>
      </c>
      <c r="P22" s="468" t="s">
        <v>176</v>
      </c>
      <c r="Q22" s="609"/>
      <c r="R22" s="585"/>
      <c r="S22" s="106"/>
    </row>
    <row r="23" spans="1:20" ht="68.25" customHeight="1">
      <c r="A23" s="20">
        <v>128</v>
      </c>
      <c r="B23" s="205" t="s">
        <v>447</v>
      </c>
      <c r="C23" s="118" t="s">
        <v>188</v>
      </c>
      <c r="D23" s="21">
        <v>15</v>
      </c>
      <c r="E23" s="22">
        <v>895</v>
      </c>
      <c r="F23" s="23">
        <f>D23*E23</f>
        <v>13425</v>
      </c>
      <c r="G23" s="24"/>
      <c r="H23" s="24"/>
      <c r="I23" s="24">
        <f>H23*0.25</f>
        <v>0</v>
      </c>
      <c r="J23" s="25">
        <f>IF((VLOOKUP(F23,'[2]TABLAS 15'!$B$22:$D$32,3)-L23)&lt;0,0,VLOOKUP(F23,'[2]TABLAS 15'!$B$22:$D$32,3)-L23)</f>
        <v>0</v>
      </c>
      <c r="K23" s="25">
        <f>SUM(F23+H23+J23+I23+G23)</f>
        <v>13425</v>
      </c>
      <c r="L23" s="26">
        <f>((F23-VLOOKUP(F23,'[2]TABLAS 15'!$A$6:$D$13,1))*VLOOKUP(F23,'[2]TABLAS 15'!$A$6:$D$13,4)+VLOOKUP(F23,'[2]TABLAS 15'!$A$6:$D$13,3))</f>
        <v>2256.3948800000003</v>
      </c>
      <c r="M23" s="27"/>
      <c r="N23" s="25">
        <f>IF((VLOOKUP(F23,'[2]TABLAS 15'!$B$22:$D$32,3)-L23)&lt;0,-(VLOOKUP(F23,'[2]TABLAS 15'!$B$22:$D$32,3)-L23),0)</f>
        <v>2256.3948800000003</v>
      </c>
      <c r="O23" s="28"/>
      <c r="P23" s="24"/>
      <c r="Q23" s="25">
        <f>J23+K23-N23-O23-P23</f>
        <v>11168.60512</v>
      </c>
      <c r="R23" s="29"/>
      <c r="S23" s="41"/>
      <c r="T23" s="267"/>
    </row>
    <row r="24" spans="1:20" ht="69" customHeight="1">
      <c r="A24" s="20">
        <v>129</v>
      </c>
      <c r="B24" s="517" t="s">
        <v>115</v>
      </c>
      <c r="C24" s="114" t="s">
        <v>192</v>
      </c>
      <c r="D24" s="21">
        <v>15</v>
      </c>
      <c r="E24" s="22">
        <v>299</v>
      </c>
      <c r="F24" s="23">
        <f>D24*E24</f>
        <v>4485</v>
      </c>
      <c r="G24" s="24"/>
      <c r="H24" s="24"/>
      <c r="I24" s="24">
        <f>H24*0.25</f>
        <v>0</v>
      </c>
      <c r="J24" s="25">
        <f>IF((VLOOKUP(F24,'[2]TABLAS 15'!$B$22:$D$32,3)-L24)&lt;0,0,VLOOKUP(F24,'[2]TABLAS 15'!$B$22:$D$32,3)-L24)</f>
        <v>0</v>
      </c>
      <c r="K24" s="25">
        <f>SUM(F24+H24+J24+I24+G24)</f>
        <v>4485</v>
      </c>
      <c r="L24" s="26">
        <f>((F24-VLOOKUP(F24,'[2]TABLAS 15'!$A$6:$D$13,1))*VLOOKUP(F24,'[2]TABLAS 15'!$A$6:$D$13,4)+VLOOKUP(F24,'[2]TABLAS 15'!$A$6:$D$13,3))</f>
        <v>426.2958079999999</v>
      </c>
      <c r="M24" s="27"/>
      <c r="N24" s="25">
        <f>IF((VLOOKUP(F24,'[2]TABLAS 15'!$B$22:$D$32,3)-L24)&lt;0,-(VLOOKUP(F24,'[2]TABLAS 15'!$B$22:$D$32,3)-L24),0)</f>
        <v>426.2958079999999</v>
      </c>
      <c r="O24" s="28"/>
      <c r="P24" s="24"/>
      <c r="Q24" s="25">
        <f>J24+K24-N24-O24-P24</f>
        <v>4058.704192</v>
      </c>
      <c r="R24" s="2"/>
      <c r="S24" s="34"/>
      <c r="T24" s="267"/>
    </row>
    <row r="25" spans="1:19" ht="15">
      <c r="A25" s="2"/>
      <c r="B25" s="117"/>
      <c r="C25" s="117"/>
      <c r="D25" s="21"/>
      <c r="E25" s="22"/>
      <c r="F25" s="25">
        <f>SUM(F23:F24)</f>
        <v>17910</v>
      </c>
      <c r="G25" s="24">
        <f>SUM(G23:G24)</f>
        <v>0</v>
      </c>
      <c r="H25" s="24"/>
      <c r="I25" s="24">
        <f>SUM(I23:I24)</f>
        <v>0</v>
      </c>
      <c r="J25" s="25">
        <f>SUM(J23:J24)</f>
        <v>0</v>
      </c>
      <c r="K25" s="25">
        <f>SUM(K23:K24)</f>
        <v>17910</v>
      </c>
      <c r="L25" s="26">
        <f>SUM(L23:L24)</f>
        <v>2682.690688</v>
      </c>
      <c r="M25" s="27"/>
      <c r="N25" s="25">
        <f>SUM(N23:N24)</f>
        <v>2682.690688</v>
      </c>
      <c r="O25" s="28">
        <f>SUM(O23:O24)</f>
        <v>0</v>
      </c>
      <c r="P25" s="24">
        <f>SUM(P23:P24)</f>
        <v>0</v>
      </c>
      <c r="Q25" s="25"/>
      <c r="R25" s="2"/>
      <c r="S25" s="34"/>
    </row>
    <row r="26" spans="1:19" ht="12.75">
      <c r="A26" s="4"/>
      <c r="B26" s="5"/>
      <c r="C26" s="6"/>
      <c r="D26" s="12"/>
      <c r="E26" s="13"/>
      <c r="F26" s="15"/>
      <c r="G26" s="14"/>
      <c r="H26" s="14"/>
      <c r="I26" s="14"/>
      <c r="J26" s="15"/>
      <c r="K26" s="15"/>
      <c r="L26" s="120"/>
      <c r="M26" s="16"/>
      <c r="N26" s="15"/>
      <c r="O26" s="38"/>
      <c r="P26" s="14"/>
      <c r="Q26" s="15"/>
      <c r="R26" s="17"/>
      <c r="S26" s="34"/>
    </row>
    <row r="27" spans="4:19" ht="13.5" thickBot="1">
      <c r="D27" s="12"/>
      <c r="E27" s="13"/>
      <c r="F27" s="15"/>
      <c r="G27" s="14"/>
      <c r="H27" s="14"/>
      <c r="I27" s="14"/>
      <c r="J27" s="15"/>
      <c r="K27" s="15"/>
      <c r="L27" s="120"/>
      <c r="M27" s="16"/>
      <c r="N27" s="15"/>
      <c r="O27" s="38"/>
      <c r="P27" s="14"/>
      <c r="Q27" s="15"/>
      <c r="R27" s="17"/>
      <c r="S27" s="34"/>
    </row>
    <row r="28" spans="4:19" ht="13.5" thickBot="1">
      <c r="D28" s="12"/>
      <c r="E28" s="13"/>
      <c r="F28" s="15"/>
      <c r="G28" s="14"/>
      <c r="H28" s="14"/>
      <c r="I28" s="14"/>
      <c r="J28" s="15"/>
      <c r="K28" s="15"/>
      <c r="L28" s="120"/>
      <c r="M28" s="16"/>
      <c r="N28" s="15"/>
      <c r="O28" s="38"/>
      <c r="P28" s="139" t="s">
        <v>2</v>
      </c>
      <c r="Q28" s="132">
        <f>SUM(Q23:Q27)</f>
        <v>15227.309312000001</v>
      </c>
      <c r="R28" s="17"/>
      <c r="S28" s="34"/>
    </row>
    <row r="29" spans="4:19" ht="12.75">
      <c r="D29" s="12"/>
      <c r="E29" s="13"/>
      <c r="F29" s="15"/>
      <c r="G29" s="14"/>
      <c r="H29" s="14"/>
      <c r="I29" s="14"/>
      <c r="J29" s="15"/>
      <c r="K29" s="15"/>
      <c r="L29" s="120"/>
      <c r="M29" s="16"/>
      <c r="N29" s="15"/>
      <c r="O29" s="38"/>
      <c r="P29" s="139"/>
      <c r="Q29" s="15"/>
      <c r="R29" s="17"/>
      <c r="S29" s="34"/>
    </row>
    <row r="30" spans="4:19" ht="12.75">
      <c r="D30" s="12"/>
      <c r="E30" s="13"/>
      <c r="F30" s="15"/>
      <c r="G30" s="14"/>
      <c r="H30" s="14"/>
      <c r="I30" s="14"/>
      <c r="J30" s="15"/>
      <c r="K30" s="15"/>
      <c r="L30" s="120"/>
      <c r="M30" s="16"/>
      <c r="N30" s="15"/>
      <c r="O30" s="38"/>
      <c r="P30" s="139"/>
      <c r="Q30" s="15"/>
      <c r="R30" s="17"/>
      <c r="S30" s="34"/>
    </row>
    <row r="31" spans="4:19" ht="12.75">
      <c r="D31" s="12"/>
      <c r="E31" s="13"/>
      <c r="F31" s="15"/>
      <c r="G31" s="14"/>
      <c r="H31" s="14"/>
      <c r="I31" s="14"/>
      <c r="J31" s="15"/>
      <c r="K31" s="15"/>
      <c r="L31" s="120"/>
      <c r="M31" s="16"/>
      <c r="N31" s="15"/>
      <c r="O31" s="38"/>
      <c r="P31" s="139"/>
      <c r="Q31" s="15"/>
      <c r="R31" s="17"/>
      <c r="S31" s="34"/>
    </row>
    <row r="32" spans="4:19" ht="12.75">
      <c r="D32" s="12"/>
      <c r="E32" s="13"/>
      <c r="F32" s="15"/>
      <c r="G32" s="14"/>
      <c r="H32" s="14"/>
      <c r="I32" s="14"/>
      <c r="J32" s="15"/>
      <c r="K32" s="15"/>
      <c r="L32" s="120"/>
      <c r="M32" s="16"/>
      <c r="N32" s="15"/>
      <c r="O32" s="38"/>
      <c r="P32" s="139"/>
      <c r="Q32" s="15"/>
      <c r="R32" s="17"/>
      <c r="S32" s="34"/>
    </row>
    <row r="33" spans="4:19" ht="12.75">
      <c r="D33" s="12"/>
      <c r="E33" s="13"/>
      <c r="F33" s="15"/>
      <c r="G33" s="14"/>
      <c r="H33" s="14"/>
      <c r="I33" s="14"/>
      <c r="J33" s="15"/>
      <c r="K33" s="15"/>
      <c r="L33" s="120"/>
      <c r="M33" s="16"/>
      <c r="N33" s="15"/>
      <c r="O33" s="38"/>
      <c r="P33" s="139"/>
      <c r="Q33" s="15"/>
      <c r="R33" s="17"/>
      <c r="S33" s="34"/>
    </row>
    <row r="34" spans="4:19" ht="12.75">
      <c r="D34" s="12"/>
      <c r="E34" s="13"/>
      <c r="F34" s="15"/>
      <c r="G34" s="14"/>
      <c r="H34" s="14"/>
      <c r="I34" s="14"/>
      <c r="J34" s="15"/>
      <c r="K34" s="15"/>
      <c r="L34" s="120"/>
      <c r="M34" s="16"/>
      <c r="N34" s="15"/>
      <c r="O34" s="38"/>
      <c r="P34" s="139"/>
      <c r="Q34" s="15"/>
      <c r="R34" s="17"/>
      <c r="S34" s="34"/>
    </row>
    <row r="35" spans="4:19" ht="12.75">
      <c r="D35" s="12"/>
      <c r="E35" s="13"/>
      <c r="F35" s="15"/>
      <c r="G35" s="14"/>
      <c r="H35" s="14"/>
      <c r="I35" s="14"/>
      <c r="J35" s="15"/>
      <c r="K35" s="15"/>
      <c r="L35" s="120"/>
      <c r="M35" s="16"/>
      <c r="N35" s="15"/>
      <c r="O35" s="38"/>
      <c r="P35" s="139"/>
      <c r="Q35" s="15"/>
      <c r="R35" s="17"/>
      <c r="S35" s="34"/>
    </row>
    <row r="36" spans="4:19" ht="12.75">
      <c r="D36" s="12"/>
      <c r="E36" s="13"/>
      <c r="F36" s="15"/>
      <c r="G36" s="14"/>
      <c r="H36" s="14"/>
      <c r="I36" s="14"/>
      <c r="J36" s="15"/>
      <c r="K36" s="15"/>
      <c r="L36" s="120"/>
      <c r="M36" s="16"/>
      <c r="N36" s="15"/>
      <c r="O36" s="38"/>
      <c r="P36" s="139"/>
      <c r="Q36" s="15"/>
      <c r="R36" s="17"/>
      <c r="S36" s="34"/>
    </row>
    <row r="37" spans="4:19" ht="12.75">
      <c r="D37" s="12"/>
      <c r="E37" s="13"/>
      <c r="F37" s="15"/>
      <c r="G37" s="14"/>
      <c r="H37" s="14"/>
      <c r="I37" s="14"/>
      <c r="J37" s="15"/>
      <c r="K37" s="15"/>
      <c r="L37" s="120"/>
      <c r="M37" s="16"/>
      <c r="N37" s="15"/>
      <c r="O37" s="38"/>
      <c r="P37" s="139"/>
      <c r="Q37" s="15"/>
      <c r="R37" s="17"/>
      <c r="S37" s="34"/>
    </row>
    <row r="38" spans="4:19" ht="12.75">
      <c r="D38" s="12"/>
      <c r="E38" s="13"/>
      <c r="F38" s="15"/>
      <c r="G38" s="14"/>
      <c r="H38" s="14"/>
      <c r="I38" s="14"/>
      <c r="J38" s="15"/>
      <c r="K38" s="15"/>
      <c r="L38" s="120"/>
      <c r="M38" s="16"/>
      <c r="N38" s="15"/>
      <c r="O38" s="38"/>
      <c r="P38" s="139"/>
      <c r="Q38" s="15"/>
      <c r="R38" s="17"/>
      <c r="S38" s="34"/>
    </row>
    <row r="39" spans="4:19" ht="12.75">
      <c r="D39" s="12"/>
      <c r="E39" s="13"/>
      <c r="F39" s="15"/>
      <c r="G39" s="14"/>
      <c r="H39" s="14"/>
      <c r="I39" s="14"/>
      <c r="J39" s="15"/>
      <c r="K39" s="15"/>
      <c r="L39" s="120"/>
      <c r="M39" s="16"/>
      <c r="N39" s="15"/>
      <c r="O39" s="38"/>
      <c r="P39" s="139"/>
      <c r="Q39" s="15"/>
      <c r="R39" s="17"/>
      <c r="S39" s="34"/>
    </row>
    <row r="40" spans="4:19" ht="12.75">
      <c r="D40" s="12"/>
      <c r="E40" s="13"/>
      <c r="F40" s="15"/>
      <c r="G40" s="14"/>
      <c r="H40" s="14"/>
      <c r="I40" s="14"/>
      <c r="J40" s="15"/>
      <c r="K40" s="15"/>
      <c r="L40" s="120"/>
      <c r="M40" s="16"/>
      <c r="N40" s="15"/>
      <c r="O40" s="38"/>
      <c r="P40" s="139"/>
      <c r="Q40" s="15"/>
      <c r="R40" s="17"/>
      <c r="S40" s="34"/>
    </row>
    <row r="41" spans="4:19" ht="12.75">
      <c r="D41" s="12"/>
      <c r="E41" s="13"/>
      <c r="F41" s="15"/>
      <c r="G41" s="14"/>
      <c r="H41" s="14"/>
      <c r="I41" s="14"/>
      <c r="J41" s="15"/>
      <c r="K41" s="15"/>
      <c r="L41" s="120"/>
      <c r="M41" s="16"/>
      <c r="N41" s="15"/>
      <c r="O41" s="38"/>
      <c r="P41" s="14"/>
      <c r="Q41" s="15"/>
      <c r="R41" s="17"/>
      <c r="S41" s="34"/>
    </row>
    <row r="42" spans="4:19" ht="12.75">
      <c r="D42" s="12"/>
      <c r="E42" s="13"/>
      <c r="F42" s="15"/>
      <c r="G42" s="14"/>
      <c r="H42" s="14"/>
      <c r="I42" s="14"/>
      <c r="J42" s="15"/>
      <c r="K42" s="15"/>
      <c r="L42" s="120"/>
      <c r="M42" s="16"/>
      <c r="N42" s="15"/>
      <c r="O42" s="38"/>
      <c r="P42" s="14"/>
      <c r="Q42" s="15"/>
      <c r="R42" s="17"/>
      <c r="S42" s="34"/>
    </row>
    <row r="43" spans="3:19" ht="12.75">
      <c r="C43" s="30" t="s">
        <v>14</v>
      </c>
      <c r="L43" s="583" t="s">
        <v>15</v>
      </c>
      <c r="M43" s="583"/>
      <c r="N43" s="583"/>
      <c r="O43" s="583"/>
      <c r="P43" s="583"/>
      <c r="Q43" s="583"/>
      <c r="R43" s="583"/>
      <c r="S43" s="239"/>
    </row>
    <row r="44" spans="3:19" ht="12.75">
      <c r="C44" s="30"/>
      <c r="L44" s="131"/>
      <c r="M44" s="131"/>
      <c r="N44" s="131"/>
      <c r="O44" s="131"/>
      <c r="P44" s="131"/>
      <c r="Q44" s="131"/>
      <c r="R44" s="131"/>
      <c r="S44" s="239"/>
    </row>
    <row r="45" spans="3:19" ht="12.75">
      <c r="C45" s="30"/>
      <c r="L45" s="131"/>
      <c r="M45" s="131"/>
      <c r="N45" s="131"/>
      <c r="O45" s="131"/>
      <c r="P45" s="131"/>
      <c r="Q45" s="131"/>
      <c r="R45" s="131"/>
      <c r="S45" s="239"/>
    </row>
    <row r="46" spans="3:19" ht="12.75">
      <c r="C46" s="30"/>
      <c r="L46" s="131"/>
      <c r="M46" s="131"/>
      <c r="N46" s="131"/>
      <c r="O46" s="131"/>
      <c r="P46" s="131"/>
      <c r="Q46" s="131"/>
      <c r="R46" s="131"/>
      <c r="S46" s="239"/>
    </row>
    <row r="47" spans="9:11" ht="12.75">
      <c r="I47" s="30" t="s">
        <v>16</v>
      </c>
      <c r="J47" s="30"/>
      <c r="K47" s="30"/>
    </row>
    <row r="48" ht="12.75">
      <c r="F48" s="32"/>
    </row>
    <row r="49" spans="3:16" ht="12.75">
      <c r="C49" s="30" t="s">
        <v>16</v>
      </c>
      <c r="P49" s="76" t="s">
        <v>32</v>
      </c>
    </row>
    <row r="50" spans="3:20" ht="15.75">
      <c r="C50" s="358" t="s">
        <v>282</v>
      </c>
      <c r="L50" s="300" t="s">
        <v>260</v>
      </c>
      <c r="M50" s="300"/>
      <c r="N50" s="300"/>
      <c r="O50" s="591" t="s">
        <v>283</v>
      </c>
      <c r="P50" s="591"/>
      <c r="Q50" s="591"/>
      <c r="R50" s="591"/>
      <c r="S50" s="455"/>
      <c r="T50" s="300"/>
    </row>
    <row r="51" spans="4:19" ht="12.75">
      <c r="D51" s="12"/>
      <c r="E51" s="13"/>
      <c r="F51" s="15"/>
      <c r="G51" s="14"/>
      <c r="H51" s="14"/>
      <c r="I51" s="14"/>
      <c r="J51" s="15"/>
      <c r="K51" s="15"/>
      <c r="L51" s="120"/>
      <c r="M51" s="16"/>
      <c r="N51" s="15"/>
      <c r="O51" s="38"/>
      <c r="P51" s="14"/>
      <c r="Q51" s="15"/>
      <c r="R51" s="17"/>
      <c r="S51" s="34"/>
    </row>
    <row r="52" spans="4:19" ht="12.75">
      <c r="D52" s="12"/>
      <c r="E52" s="13"/>
      <c r="F52" s="15"/>
      <c r="G52" s="14"/>
      <c r="H52" s="14"/>
      <c r="I52" s="14"/>
      <c r="J52" s="15"/>
      <c r="K52" s="15"/>
      <c r="L52" s="120"/>
      <c r="M52" s="16"/>
      <c r="N52" s="15"/>
      <c r="O52" s="38"/>
      <c r="P52" s="14"/>
      <c r="Q52" s="15"/>
      <c r="R52" s="17"/>
      <c r="S52" s="34"/>
    </row>
    <row r="53" spans="4:19" ht="12.75">
      <c r="D53" s="12"/>
      <c r="E53" s="13"/>
      <c r="F53" s="15"/>
      <c r="G53" s="14"/>
      <c r="H53" s="14"/>
      <c r="I53" s="14"/>
      <c r="J53" s="15"/>
      <c r="K53" s="15"/>
      <c r="L53" s="120"/>
      <c r="M53" s="16"/>
      <c r="N53" s="15"/>
      <c r="O53" s="38"/>
      <c r="P53" s="14"/>
      <c r="Q53" s="15"/>
      <c r="R53" s="17"/>
      <c r="S53" s="34"/>
    </row>
    <row r="54" spans="4:19" ht="12.75">
      <c r="D54" s="12"/>
      <c r="E54" s="13"/>
      <c r="F54" s="15"/>
      <c r="G54" s="14"/>
      <c r="H54" s="14"/>
      <c r="I54" s="14"/>
      <c r="J54" s="15"/>
      <c r="K54" s="15"/>
      <c r="L54" s="120"/>
      <c r="M54" s="16"/>
      <c r="N54" s="15"/>
      <c r="O54" s="38"/>
      <c r="P54" s="14"/>
      <c r="Q54" s="15"/>
      <c r="R54" s="17"/>
      <c r="S54" s="34"/>
    </row>
    <row r="55" spans="4:19" ht="12.75">
      <c r="D55" s="12"/>
      <c r="E55" s="13"/>
      <c r="F55" s="15"/>
      <c r="G55" s="14"/>
      <c r="H55" s="14"/>
      <c r="I55" s="14"/>
      <c r="J55" s="15"/>
      <c r="K55" s="15"/>
      <c r="L55" s="120"/>
      <c r="M55" s="16"/>
      <c r="N55" s="15"/>
      <c r="O55" s="38"/>
      <c r="P55" s="14"/>
      <c r="Q55" s="15"/>
      <c r="R55" s="17"/>
      <c r="S55" s="34"/>
    </row>
    <row r="56" spans="4:19" ht="12.75">
      <c r="D56" s="12"/>
      <c r="E56" s="13"/>
      <c r="F56" s="15"/>
      <c r="G56" s="14"/>
      <c r="H56" s="14"/>
      <c r="I56" s="14"/>
      <c r="J56" s="15"/>
      <c r="K56" s="15"/>
      <c r="L56" s="120"/>
      <c r="M56" s="16"/>
      <c r="N56" s="15"/>
      <c r="O56" s="38"/>
      <c r="P56" s="14"/>
      <c r="Q56" s="15"/>
      <c r="R56" s="17"/>
      <c r="S56" s="34"/>
    </row>
    <row r="57" spans="4:19" ht="12.75">
      <c r="D57" s="12"/>
      <c r="E57" s="13"/>
      <c r="F57" s="15"/>
      <c r="G57" s="14"/>
      <c r="H57" s="14"/>
      <c r="I57" s="14"/>
      <c r="J57" s="15"/>
      <c r="K57" s="15"/>
      <c r="L57" s="120"/>
      <c r="M57" s="16"/>
      <c r="N57" s="15"/>
      <c r="O57" s="38"/>
      <c r="P57" s="14"/>
      <c r="Q57" s="15"/>
      <c r="R57" s="17"/>
      <c r="S57" s="34"/>
    </row>
    <row r="58" spans="4:19" ht="12.75">
      <c r="D58" s="12"/>
      <c r="E58" s="13"/>
      <c r="F58" s="15"/>
      <c r="G58" s="14"/>
      <c r="H58" s="14"/>
      <c r="I58" s="14"/>
      <c r="J58" s="15"/>
      <c r="K58" s="15"/>
      <c r="L58" s="120"/>
      <c r="M58" s="16"/>
      <c r="N58" s="15"/>
      <c r="O58" s="38"/>
      <c r="P58" s="14"/>
      <c r="Q58" s="15"/>
      <c r="R58" s="17"/>
      <c r="S58" s="34"/>
    </row>
    <row r="59" spans="4:19" ht="12.75">
      <c r="D59" s="12"/>
      <c r="E59" s="13"/>
      <c r="F59" s="15"/>
      <c r="G59" s="14"/>
      <c r="H59" s="14"/>
      <c r="I59" s="14"/>
      <c r="J59" s="15"/>
      <c r="K59" s="15"/>
      <c r="L59" s="120"/>
      <c r="M59" s="16"/>
      <c r="N59" s="15"/>
      <c r="O59" s="38"/>
      <c r="P59" s="14"/>
      <c r="Q59" s="15"/>
      <c r="R59" s="17"/>
      <c r="S59" s="34"/>
    </row>
    <row r="60" spans="4:19" ht="12.75">
      <c r="D60" s="12"/>
      <c r="E60" s="13"/>
      <c r="F60" s="15"/>
      <c r="G60" s="14"/>
      <c r="H60" s="14"/>
      <c r="I60" s="14"/>
      <c r="J60" s="15"/>
      <c r="K60" s="15"/>
      <c r="L60" s="120"/>
      <c r="M60" s="16"/>
      <c r="N60" s="15"/>
      <c r="O60" s="38"/>
      <c r="P60" s="14"/>
      <c r="Q60" s="15"/>
      <c r="R60" s="17"/>
      <c r="S60" s="34"/>
    </row>
    <row r="63" ht="12.75"/>
    <row r="64" ht="12.75"/>
    <row r="65" spans="1:17" ht="12.75">
      <c r="A65" s="1"/>
      <c r="C65" s="7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ht="12.75">
      <c r="A66" s="1"/>
      <c r="C66" s="7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ht="20.25">
      <c r="A67" s="1"/>
      <c r="C67" s="9"/>
      <c r="D67" s="574" t="s">
        <v>281</v>
      </c>
      <c r="E67" s="574"/>
      <c r="F67" s="574"/>
      <c r="G67" s="574"/>
      <c r="H67" s="574"/>
      <c r="I67" s="574"/>
      <c r="J67" s="574"/>
      <c r="K67" s="574"/>
      <c r="L67" s="574"/>
      <c r="M67" s="574"/>
      <c r="N67" s="574"/>
      <c r="O67" s="574"/>
      <c r="P67" s="574"/>
      <c r="Q67" s="574"/>
    </row>
    <row r="68" spans="1:17" ht="20.25">
      <c r="A68" s="1"/>
      <c r="C68" s="9"/>
      <c r="D68" s="574"/>
      <c r="E68" s="574"/>
      <c r="F68" s="574"/>
      <c r="G68" s="574"/>
      <c r="H68" s="574"/>
      <c r="I68" s="574"/>
      <c r="J68" s="574"/>
      <c r="K68" s="574"/>
      <c r="L68" s="574"/>
      <c r="M68" s="574"/>
      <c r="N68" s="574"/>
      <c r="O68" s="574"/>
      <c r="P68" s="574"/>
      <c r="Q68" s="574"/>
    </row>
    <row r="69" spans="1:19" ht="12.75" customHeight="1">
      <c r="A69" s="1"/>
      <c r="C69" s="7"/>
      <c r="D69" s="553" t="s">
        <v>518</v>
      </c>
      <c r="E69" s="553"/>
      <c r="F69" s="553"/>
      <c r="G69" s="553"/>
      <c r="H69" s="553"/>
      <c r="I69" s="553"/>
      <c r="J69" s="553"/>
      <c r="K69" s="553"/>
      <c r="L69" s="553"/>
      <c r="M69" s="553"/>
      <c r="N69" s="553"/>
      <c r="O69" s="553"/>
      <c r="P69" s="553"/>
      <c r="Q69" s="553"/>
      <c r="R69" s="178"/>
      <c r="S69" s="454"/>
    </row>
    <row r="70" spans="1:19" ht="24.75" customHeight="1">
      <c r="A70" s="1"/>
      <c r="B70" s="10" t="s">
        <v>280</v>
      </c>
      <c r="C70" s="10"/>
      <c r="D70" s="1"/>
      <c r="E70" s="575" t="s">
        <v>374</v>
      </c>
      <c r="F70" s="575"/>
      <c r="G70" s="575"/>
      <c r="H70" s="575"/>
      <c r="I70" s="575"/>
      <c r="J70" s="575"/>
      <c r="K70" s="575"/>
      <c r="L70" s="575"/>
      <c r="M70" s="575"/>
      <c r="N70" s="575"/>
      <c r="O70" s="575"/>
      <c r="P70" s="575"/>
      <c r="Q70" s="209" t="s">
        <v>65</v>
      </c>
      <c r="R70" s="86">
        <v>113.15</v>
      </c>
      <c r="S70" s="216"/>
    </row>
    <row r="73" spans="1:19" ht="17.25">
      <c r="A73" s="1"/>
      <c r="B73" s="49"/>
      <c r="C73" s="49"/>
      <c r="D73" s="49"/>
      <c r="E73" s="49"/>
      <c r="F73" s="50"/>
      <c r="G73" s="50"/>
      <c r="H73" s="50"/>
      <c r="I73" s="50"/>
      <c r="J73" s="51"/>
      <c r="K73" s="64"/>
      <c r="L73" s="65"/>
      <c r="M73" s="53"/>
      <c r="N73" s="71"/>
      <c r="O73" s="71"/>
      <c r="P73" s="71"/>
      <c r="Q73" s="71"/>
      <c r="R73" s="71"/>
      <c r="S73" s="71"/>
    </row>
    <row r="74" spans="1:19" ht="15.75">
      <c r="A74" s="1"/>
      <c r="B74" s="49"/>
      <c r="C74" s="49"/>
      <c r="D74" s="49"/>
      <c r="E74" s="49"/>
      <c r="F74" s="50"/>
      <c r="G74" s="50"/>
      <c r="H74" s="50"/>
      <c r="I74" s="50"/>
      <c r="J74" s="51"/>
      <c r="K74" s="52"/>
      <c r="L74" s="82"/>
      <c r="M74" s="53"/>
      <c r="N74" s="82"/>
      <c r="O74" s="82"/>
      <c r="P74" s="82"/>
      <c r="Q74" s="53"/>
      <c r="R74" s="53"/>
      <c r="S74" s="56"/>
    </row>
    <row r="75" spans="1:19" ht="15.75">
      <c r="A75" s="1"/>
      <c r="B75" s="53"/>
      <c r="C75" s="53"/>
      <c r="D75" s="54"/>
      <c r="E75" s="54"/>
      <c r="F75" s="53"/>
      <c r="G75" s="53"/>
      <c r="H75" s="53"/>
      <c r="I75" s="53"/>
      <c r="J75" s="53"/>
      <c r="K75" s="52"/>
      <c r="L75" s="55" t="s">
        <v>21</v>
      </c>
      <c r="M75" s="53"/>
      <c r="N75" s="56"/>
      <c r="O75" s="57"/>
      <c r="P75" s="53"/>
      <c r="Q75" s="53"/>
      <c r="R75" s="53"/>
      <c r="S75" s="56"/>
    </row>
    <row r="76" spans="1:19" ht="12.75">
      <c r="A76" s="58"/>
      <c r="B76" s="1"/>
      <c r="C76" s="1"/>
      <c r="D76" s="59"/>
      <c r="E76" s="59"/>
      <c r="F76" s="60"/>
      <c r="G76" s="60"/>
      <c r="H76" s="60"/>
      <c r="I76" s="60"/>
      <c r="J76" s="61"/>
      <c r="K76" s="1"/>
      <c r="L76" s="1"/>
      <c r="M76" s="1"/>
      <c r="N76" s="1"/>
      <c r="O76" s="1"/>
      <c r="P76" s="1"/>
      <c r="Q76" s="1"/>
      <c r="R76" s="1"/>
      <c r="S76" s="212"/>
    </row>
    <row r="77" spans="1:19" ht="12.75">
      <c r="A77" s="58"/>
      <c r="B77" s="1"/>
      <c r="C77" s="1"/>
      <c r="D77" s="59"/>
      <c r="E77" s="59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62"/>
      <c r="R77" s="63"/>
      <c r="S77" s="222"/>
    </row>
    <row r="78" spans="1:19" ht="15.75">
      <c r="A78" s="351"/>
      <c r="B78" s="408" t="s">
        <v>22</v>
      </c>
      <c r="C78" s="409" t="s">
        <v>8</v>
      </c>
      <c r="D78" s="384" t="s">
        <v>23</v>
      </c>
      <c r="E78" s="409" t="s">
        <v>0</v>
      </c>
      <c r="F78" s="586" t="s">
        <v>1</v>
      </c>
      <c r="G78" s="587"/>
      <c r="H78" s="587"/>
      <c r="I78" s="587"/>
      <c r="J78" s="587"/>
      <c r="K78" s="588"/>
      <c r="L78" s="327"/>
      <c r="M78" s="328"/>
      <c r="N78" s="586" t="s">
        <v>12</v>
      </c>
      <c r="O78" s="587"/>
      <c r="P78" s="588"/>
      <c r="Q78" s="584" t="s">
        <v>2</v>
      </c>
      <c r="R78" s="584" t="s">
        <v>3</v>
      </c>
      <c r="S78" s="106"/>
    </row>
    <row r="79" spans="1:19" ht="15.75">
      <c r="A79" s="352"/>
      <c r="B79" s="410" t="s">
        <v>24</v>
      </c>
      <c r="C79" s="343"/>
      <c r="D79" s="386"/>
      <c r="E79" s="387"/>
      <c r="F79" s="462" t="s">
        <v>4</v>
      </c>
      <c r="G79" s="463" t="s">
        <v>13</v>
      </c>
      <c r="H79" s="464" t="s">
        <v>25</v>
      </c>
      <c r="I79" s="464" t="s">
        <v>26</v>
      </c>
      <c r="J79" s="465" t="s">
        <v>27</v>
      </c>
      <c r="K79" s="465" t="s">
        <v>5</v>
      </c>
      <c r="L79" s="466" t="s">
        <v>28</v>
      </c>
      <c r="M79" s="467"/>
      <c r="N79" s="468" t="s">
        <v>10</v>
      </c>
      <c r="O79" s="468" t="s">
        <v>463</v>
      </c>
      <c r="P79" s="468" t="s">
        <v>176</v>
      </c>
      <c r="Q79" s="585"/>
      <c r="R79" s="585"/>
      <c r="S79" s="106"/>
    </row>
    <row r="80" spans="1:20" ht="68.25" customHeight="1">
      <c r="A80" s="20">
        <v>130</v>
      </c>
      <c r="B80" s="205" t="s">
        <v>114</v>
      </c>
      <c r="C80" s="114" t="s">
        <v>406</v>
      </c>
      <c r="D80" s="21">
        <v>15</v>
      </c>
      <c r="E80" s="22">
        <v>722.5</v>
      </c>
      <c r="F80" s="23">
        <f>D80*E80</f>
        <v>10837.5</v>
      </c>
      <c r="G80" s="24"/>
      <c r="H80" s="24"/>
      <c r="I80" s="24">
        <f>H80*0.25</f>
        <v>0</v>
      </c>
      <c r="J80" s="25">
        <f>IF((VLOOKUP(F80,'[2]TABLAS 15'!$B$22:$D$32,3)-L80)&lt;0,0,VLOOKUP(F80,'[2]TABLAS 15'!$B$22:$D$32,3)-L80)</f>
        <v>0</v>
      </c>
      <c r="K80" s="25">
        <f>SUM(F80+H80+J80+I80+G80)</f>
        <v>10837.5</v>
      </c>
      <c r="L80" s="26">
        <f>((F80-VLOOKUP(F80,'[2]TABLAS 15'!$A$6:$D$13,1))*VLOOKUP(F80,'[2]TABLAS 15'!$A$6:$D$13,4)+VLOOKUP(F80,'[2]TABLAS 15'!$A$6:$D$13,3))</f>
        <v>1688.43863</v>
      </c>
      <c r="M80" s="27"/>
      <c r="N80" s="25">
        <f>IF((VLOOKUP(F80,'[2]TABLAS 15'!$B$22:$D$32,3)-L80)&lt;0,-(VLOOKUP(F80,'[2]TABLAS 15'!$B$22:$D$32,3)-L80),0)</f>
        <v>1688.43863</v>
      </c>
      <c r="O80" s="28"/>
      <c r="P80" s="24"/>
      <c r="Q80" s="25">
        <f>J80+K80-N80-O80-P80</f>
        <v>9149.06137</v>
      </c>
      <c r="R80" s="29"/>
      <c r="S80" s="41"/>
      <c r="T80" s="267"/>
    </row>
    <row r="81" spans="1:19" ht="15">
      <c r="A81" s="2"/>
      <c r="B81" s="117"/>
      <c r="C81" s="117"/>
      <c r="D81" s="21"/>
      <c r="E81" s="22"/>
      <c r="F81" s="25">
        <f>SUM(F80)</f>
        <v>10837.5</v>
      </c>
      <c r="G81" s="24"/>
      <c r="H81" s="24"/>
      <c r="I81" s="24">
        <f>SUM(I80)</f>
        <v>0</v>
      </c>
      <c r="J81" s="25">
        <f>SUM(J80)</f>
        <v>0</v>
      </c>
      <c r="K81" s="25">
        <f>SUM(K80)</f>
        <v>10837.5</v>
      </c>
      <c r="L81" s="26">
        <f>SUM(L80)</f>
        <v>1688.43863</v>
      </c>
      <c r="M81" s="27"/>
      <c r="N81" s="25">
        <f>SUM(N80)</f>
        <v>1688.43863</v>
      </c>
      <c r="O81" s="28">
        <f>SUM(O80)</f>
        <v>0</v>
      </c>
      <c r="P81" s="24">
        <f>SUM(P80)</f>
        <v>0</v>
      </c>
      <c r="Q81" s="25"/>
      <c r="R81" s="2"/>
      <c r="S81" s="34"/>
    </row>
    <row r="82" spans="1:19" ht="12.75">
      <c r="A82" s="4"/>
      <c r="B82" s="5"/>
      <c r="C82" s="6"/>
      <c r="D82" s="12"/>
      <c r="E82" s="13"/>
      <c r="F82" s="15"/>
      <c r="G82" s="14"/>
      <c r="H82" s="14"/>
      <c r="I82" s="14"/>
      <c r="J82" s="15"/>
      <c r="K82" s="15"/>
      <c r="L82" s="120"/>
      <c r="M82" s="16"/>
      <c r="N82" s="15"/>
      <c r="O82" s="38"/>
      <c r="P82" s="14"/>
      <c r="Q82" s="15"/>
      <c r="R82" s="17"/>
      <c r="S82" s="34"/>
    </row>
    <row r="83" spans="4:19" ht="13.5" thickBot="1">
      <c r="D83" s="12"/>
      <c r="E83" s="13"/>
      <c r="F83" s="15"/>
      <c r="G83" s="14"/>
      <c r="H83" s="14"/>
      <c r="I83" s="14"/>
      <c r="J83" s="15"/>
      <c r="K83" s="15"/>
      <c r="L83" s="120"/>
      <c r="M83" s="16"/>
      <c r="N83" s="15"/>
      <c r="O83" s="38"/>
      <c r="P83" s="14"/>
      <c r="Q83" s="15"/>
      <c r="R83" s="17"/>
      <c r="S83" s="34"/>
    </row>
    <row r="84" spans="4:19" ht="13.5" thickBot="1">
      <c r="D84" s="12"/>
      <c r="E84" s="13"/>
      <c r="F84" s="15"/>
      <c r="G84" s="14"/>
      <c r="H84" s="14"/>
      <c r="I84" s="14"/>
      <c r="J84" s="15"/>
      <c r="K84" s="15"/>
      <c r="L84" s="120"/>
      <c r="M84" s="16"/>
      <c r="N84" s="15"/>
      <c r="O84" s="38"/>
      <c r="P84" s="139" t="s">
        <v>2</v>
      </c>
      <c r="Q84" s="132">
        <f>SUM(Q80:Q83)</f>
        <v>9149.06137</v>
      </c>
      <c r="R84" s="17"/>
      <c r="S84" s="34"/>
    </row>
    <row r="85" spans="4:19" ht="12.75">
      <c r="D85" s="12"/>
      <c r="E85" s="13"/>
      <c r="F85" s="15"/>
      <c r="G85" s="14"/>
      <c r="H85" s="14"/>
      <c r="I85" s="14"/>
      <c r="J85" s="15"/>
      <c r="K85" s="15"/>
      <c r="L85" s="120"/>
      <c r="M85" s="16"/>
      <c r="N85" s="15"/>
      <c r="O85" s="38"/>
      <c r="P85" s="139"/>
      <c r="Q85" s="15"/>
      <c r="R85" s="17"/>
      <c r="S85" s="34"/>
    </row>
    <row r="86" spans="4:19" ht="12.75">
      <c r="D86" s="12"/>
      <c r="E86" s="13"/>
      <c r="F86" s="15"/>
      <c r="G86" s="14"/>
      <c r="H86" s="14"/>
      <c r="I86" s="14"/>
      <c r="J86" s="15"/>
      <c r="K86" s="15"/>
      <c r="L86" s="120"/>
      <c r="M86" s="16"/>
      <c r="N86" s="15"/>
      <c r="O86" s="38"/>
      <c r="P86" s="139"/>
      <c r="Q86" s="15"/>
      <c r="R86" s="17"/>
      <c r="S86" s="34"/>
    </row>
    <row r="87" spans="4:19" ht="12.75">
      <c r="D87" s="12"/>
      <c r="E87" s="13"/>
      <c r="F87" s="15"/>
      <c r="G87" s="14"/>
      <c r="H87" s="14"/>
      <c r="I87" s="14"/>
      <c r="J87" s="15"/>
      <c r="K87" s="15"/>
      <c r="L87" s="120"/>
      <c r="M87" s="16"/>
      <c r="N87" s="15"/>
      <c r="O87" s="38"/>
      <c r="P87" s="139"/>
      <c r="Q87" s="15"/>
      <c r="R87" s="17"/>
      <c r="S87" s="34"/>
    </row>
    <row r="88" spans="4:19" ht="12.75">
      <c r="D88" s="12"/>
      <c r="E88" s="13"/>
      <c r="F88" s="15"/>
      <c r="G88" s="14"/>
      <c r="H88" s="14"/>
      <c r="I88" s="14"/>
      <c r="J88" s="15"/>
      <c r="K88" s="15"/>
      <c r="L88" s="120"/>
      <c r="M88" s="16"/>
      <c r="N88" s="15"/>
      <c r="O88" s="38"/>
      <c r="P88" s="139"/>
      <c r="Q88" s="15"/>
      <c r="R88" s="17"/>
      <c r="S88" s="34"/>
    </row>
    <row r="89" spans="4:19" ht="12.75">
      <c r="D89" s="12"/>
      <c r="E89" s="13"/>
      <c r="F89" s="15"/>
      <c r="G89" s="14"/>
      <c r="H89" s="14"/>
      <c r="I89" s="14"/>
      <c r="J89" s="15"/>
      <c r="K89" s="15"/>
      <c r="L89" s="120"/>
      <c r="M89" s="16"/>
      <c r="N89" s="15"/>
      <c r="O89" s="38"/>
      <c r="P89" s="139"/>
      <c r="Q89" s="15"/>
      <c r="R89" s="17"/>
      <c r="S89" s="34"/>
    </row>
    <row r="90" spans="4:19" ht="12.75">
      <c r="D90" s="12"/>
      <c r="E90" s="13"/>
      <c r="F90" s="15"/>
      <c r="G90" s="14"/>
      <c r="H90" s="14"/>
      <c r="I90" s="14"/>
      <c r="J90" s="15"/>
      <c r="K90" s="15"/>
      <c r="L90" s="120"/>
      <c r="M90" s="16"/>
      <c r="N90" s="15"/>
      <c r="O90" s="38"/>
      <c r="P90" s="139"/>
      <c r="Q90" s="15"/>
      <c r="R90" s="17"/>
      <c r="S90" s="34"/>
    </row>
    <row r="91" spans="4:19" ht="12.75">
      <c r="D91" s="12"/>
      <c r="E91" s="13"/>
      <c r="F91" s="15"/>
      <c r="G91" s="14"/>
      <c r="H91" s="14"/>
      <c r="I91" s="14"/>
      <c r="J91" s="15"/>
      <c r="K91" s="15"/>
      <c r="L91" s="120"/>
      <c r="M91" s="16"/>
      <c r="N91" s="15"/>
      <c r="O91" s="38"/>
      <c r="P91" s="139"/>
      <c r="Q91" s="15"/>
      <c r="R91" s="17"/>
      <c r="S91" s="34"/>
    </row>
    <row r="92" spans="4:19" ht="12.75">
      <c r="D92" s="12"/>
      <c r="E92" s="13"/>
      <c r="F92" s="15"/>
      <c r="G92" s="14"/>
      <c r="H92" s="14"/>
      <c r="I92" s="14"/>
      <c r="J92" s="15"/>
      <c r="K92" s="15"/>
      <c r="L92" s="120"/>
      <c r="M92" s="16"/>
      <c r="N92" s="15"/>
      <c r="O92" s="38"/>
      <c r="P92" s="139"/>
      <c r="Q92" s="15"/>
      <c r="R92" s="17"/>
      <c r="S92" s="34"/>
    </row>
    <row r="93" spans="4:19" ht="12.75">
      <c r="D93" s="12"/>
      <c r="E93" s="13"/>
      <c r="F93" s="15"/>
      <c r="G93" s="14"/>
      <c r="H93" s="14"/>
      <c r="I93" s="14"/>
      <c r="J93" s="15"/>
      <c r="K93" s="15"/>
      <c r="L93" s="120"/>
      <c r="M93" s="16"/>
      <c r="N93" s="15"/>
      <c r="O93" s="38"/>
      <c r="P93" s="139"/>
      <c r="Q93" s="15"/>
      <c r="R93" s="17"/>
      <c r="S93" s="34"/>
    </row>
    <row r="94" spans="4:19" ht="12.75">
      <c r="D94" s="12"/>
      <c r="E94" s="13"/>
      <c r="F94" s="15"/>
      <c r="G94" s="14"/>
      <c r="H94" s="14"/>
      <c r="I94" s="14"/>
      <c r="J94" s="15"/>
      <c r="K94" s="15"/>
      <c r="L94" s="120"/>
      <c r="M94" s="16"/>
      <c r="N94" s="15"/>
      <c r="O94" s="38"/>
      <c r="P94" s="139"/>
      <c r="Q94" s="15"/>
      <c r="R94" s="17"/>
      <c r="S94" s="34"/>
    </row>
    <row r="95" spans="4:19" ht="12.75">
      <c r="D95" s="12"/>
      <c r="E95" s="13"/>
      <c r="F95" s="15"/>
      <c r="G95" s="14"/>
      <c r="H95" s="14"/>
      <c r="I95" s="14"/>
      <c r="J95" s="15"/>
      <c r="K95" s="15"/>
      <c r="L95" s="120"/>
      <c r="M95" s="16"/>
      <c r="N95" s="15"/>
      <c r="O95" s="38"/>
      <c r="P95" s="139"/>
      <c r="Q95" s="15"/>
      <c r="R95" s="17"/>
      <c r="S95" s="34"/>
    </row>
    <row r="96" spans="4:19" ht="12.75">
      <c r="D96" s="12"/>
      <c r="E96" s="13"/>
      <c r="F96" s="15"/>
      <c r="G96" s="14"/>
      <c r="H96" s="14"/>
      <c r="I96" s="14"/>
      <c r="J96" s="15"/>
      <c r="K96" s="15"/>
      <c r="L96" s="120"/>
      <c r="M96" s="16"/>
      <c r="N96" s="15"/>
      <c r="O96" s="38"/>
      <c r="P96" s="139"/>
      <c r="Q96" s="15"/>
      <c r="R96" s="17"/>
      <c r="S96" s="34"/>
    </row>
    <row r="97" spans="4:19" ht="12.75">
      <c r="D97" s="12"/>
      <c r="E97" s="13"/>
      <c r="F97" s="15"/>
      <c r="G97" s="14"/>
      <c r="H97" s="14"/>
      <c r="I97" s="14"/>
      <c r="J97" s="15"/>
      <c r="K97" s="15"/>
      <c r="L97" s="120"/>
      <c r="M97" s="16"/>
      <c r="N97" s="15"/>
      <c r="O97" s="38"/>
      <c r="P97" s="14"/>
      <c r="Q97" s="15"/>
      <c r="R97" s="17"/>
      <c r="S97" s="34"/>
    </row>
    <row r="98" spans="4:19" ht="12.75">
      <c r="D98" s="12"/>
      <c r="E98" s="13"/>
      <c r="F98" s="15"/>
      <c r="G98" s="14"/>
      <c r="H98" s="14"/>
      <c r="I98" s="14"/>
      <c r="J98" s="15"/>
      <c r="K98" s="15"/>
      <c r="L98" s="120"/>
      <c r="M98" s="16"/>
      <c r="N98" s="15"/>
      <c r="O98" s="38"/>
      <c r="P98" s="14"/>
      <c r="Q98" s="15"/>
      <c r="R98" s="17"/>
      <c r="S98" s="34"/>
    </row>
    <row r="99" spans="3:19" ht="12.75">
      <c r="C99" s="30" t="s">
        <v>14</v>
      </c>
      <c r="L99" s="583" t="s">
        <v>15</v>
      </c>
      <c r="M99" s="583"/>
      <c r="N99" s="583"/>
      <c r="O99" s="583"/>
      <c r="P99" s="583"/>
      <c r="Q99" s="583"/>
      <c r="R99" s="583"/>
      <c r="S99" s="239"/>
    </row>
    <row r="100" spans="3:19" ht="12.75">
      <c r="C100" s="30"/>
      <c r="L100" s="131"/>
      <c r="M100" s="131"/>
      <c r="N100" s="131"/>
      <c r="O100" s="131"/>
      <c r="P100" s="131"/>
      <c r="Q100" s="131"/>
      <c r="R100" s="131"/>
      <c r="S100" s="239"/>
    </row>
    <row r="101" spans="3:19" ht="12.75">
      <c r="C101" s="30"/>
      <c r="L101" s="131"/>
      <c r="M101" s="131"/>
      <c r="N101" s="131"/>
      <c r="O101" s="131"/>
      <c r="P101" s="131"/>
      <c r="Q101" s="131"/>
      <c r="R101" s="131"/>
      <c r="S101" s="239"/>
    </row>
    <row r="102" spans="3:19" ht="12.75">
      <c r="C102" s="30"/>
      <c r="L102" s="131"/>
      <c r="M102" s="131"/>
      <c r="N102" s="131"/>
      <c r="O102" s="131"/>
      <c r="P102" s="131"/>
      <c r="Q102" s="131"/>
      <c r="R102" s="131"/>
      <c r="S102" s="239"/>
    </row>
    <row r="103" spans="9:11" ht="12.75">
      <c r="I103" s="30" t="s">
        <v>16</v>
      </c>
      <c r="J103" s="30"/>
      <c r="K103" s="30"/>
    </row>
    <row r="104" ht="12.75">
      <c r="F104" s="32"/>
    </row>
    <row r="105" spans="3:16" ht="12.75">
      <c r="C105" s="30" t="s">
        <v>16</v>
      </c>
      <c r="P105" s="76" t="s">
        <v>32</v>
      </c>
    </row>
    <row r="106" spans="3:20" ht="15.75">
      <c r="C106" s="358" t="s">
        <v>282</v>
      </c>
      <c r="L106" s="300" t="s">
        <v>260</v>
      </c>
      <c r="M106" s="300"/>
      <c r="N106" s="300"/>
      <c r="O106" s="591" t="s">
        <v>283</v>
      </c>
      <c r="P106" s="591"/>
      <c r="Q106" s="591"/>
      <c r="R106" s="591"/>
      <c r="S106" s="455"/>
      <c r="T106" s="300"/>
    </row>
    <row r="107" spans="4:19" ht="12.75">
      <c r="D107" s="12"/>
      <c r="E107" s="13"/>
      <c r="F107" s="15"/>
      <c r="G107" s="14"/>
      <c r="H107" s="14"/>
      <c r="I107" s="14"/>
      <c r="J107" s="15"/>
      <c r="K107" s="15"/>
      <c r="L107" s="120"/>
      <c r="M107" s="16"/>
      <c r="N107" s="15"/>
      <c r="O107" s="38"/>
      <c r="P107" s="14"/>
      <c r="Q107" s="15"/>
      <c r="R107" s="17"/>
      <c r="S107" s="34"/>
    </row>
    <row r="108" spans="4:19" ht="12.75">
      <c r="D108" s="12"/>
      <c r="E108" s="13"/>
      <c r="F108" s="15"/>
      <c r="G108" s="14"/>
      <c r="H108" s="14"/>
      <c r="I108" s="14"/>
      <c r="J108" s="15"/>
      <c r="K108" s="15"/>
      <c r="L108" s="120"/>
      <c r="M108" s="16"/>
      <c r="N108" s="15"/>
      <c r="O108" s="38"/>
      <c r="P108" s="14"/>
      <c r="Q108" s="15"/>
      <c r="R108" s="17"/>
      <c r="S108" s="34"/>
    </row>
    <row r="109" spans="4:19" ht="12.75">
      <c r="D109" s="12"/>
      <c r="E109" s="13"/>
      <c r="F109" s="15"/>
      <c r="G109" s="14"/>
      <c r="H109" s="14"/>
      <c r="I109" s="14"/>
      <c r="J109" s="15"/>
      <c r="K109" s="15"/>
      <c r="L109" s="120"/>
      <c r="M109" s="16"/>
      <c r="N109" s="15"/>
      <c r="O109" s="38"/>
      <c r="P109" s="14"/>
      <c r="Q109" s="15"/>
      <c r="R109" s="17"/>
      <c r="S109" s="34"/>
    </row>
    <row r="110" spans="4:19" ht="12.75">
      <c r="D110" s="12"/>
      <c r="E110" s="13"/>
      <c r="F110" s="15"/>
      <c r="G110" s="14"/>
      <c r="H110" s="14"/>
      <c r="I110" s="14"/>
      <c r="J110" s="15"/>
      <c r="K110" s="15"/>
      <c r="L110" s="120"/>
      <c r="M110" s="16"/>
      <c r="N110" s="15"/>
      <c r="O110" s="38"/>
      <c r="P110" s="14"/>
      <c r="Q110" s="15"/>
      <c r="R110" s="17"/>
      <c r="S110" s="34"/>
    </row>
    <row r="111" spans="4:19" ht="12.75">
      <c r="D111" s="12"/>
      <c r="E111" s="13"/>
      <c r="F111" s="15"/>
      <c r="G111" s="14"/>
      <c r="H111" s="14"/>
      <c r="I111" s="14"/>
      <c r="J111" s="15"/>
      <c r="K111" s="15"/>
      <c r="L111" s="120"/>
      <c r="M111" s="16"/>
      <c r="N111" s="15"/>
      <c r="O111" s="38"/>
      <c r="P111" s="14"/>
      <c r="Q111" s="15"/>
      <c r="R111" s="17"/>
      <c r="S111" s="34"/>
    </row>
    <row r="112" spans="4:19" ht="12.75">
      <c r="D112" s="12"/>
      <c r="E112" s="13"/>
      <c r="F112" s="15"/>
      <c r="G112" s="14"/>
      <c r="H112" s="14"/>
      <c r="I112" s="14"/>
      <c r="J112" s="15"/>
      <c r="K112" s="15"/>
      <c r="L112" s="120"/>
      <c r="M112" s="16"/>
      <c r="N112" s="15"/>
      <c r="O112" s="38"/>
      <c r="P112" s="14"/>
      <c r="Q112" s="15"/>
      <c r="R112" s="17"/>
      <c r="S112" s="34"/>
    </row>
    <row r="113" spans="4:19" ht="12.75">
      <c r="D113" s="12"/>
      <c r="E113" s="13"/>
      <c r="F113" s="15"/>
      <c r="G113" s="14"/>
      <c r="H113" s="14"/>
      <c r="I113" s="14"/>
      <c r="J113" s="15"/>
      <c r="K113" s="15"/>
      <c r="L113" s="120"/>
      <c r="M113" s="16"/>
      <c r="N113" s="15"/>
      <c r="O113" s="38"/>
      <c r="P113" s="14"/>
      <c r="Q113" s="15"/>
      <c r="R113" s="17"/>
      <c r="S113" s="34"/>
    </row>
    <row r="114" spans="4:19" ht="12.75">
      <c r="D114" s="12"/>
      <c r="E114" s="13"/>
      <c r="F114" s="15"/>
      <c r="G114" s="14"/>
      <c r="H114" s="14"/>
      <c r="I114" s="14"/>
      <c r="J114" s="15"/>
      <c r="K114" s="15"/>
      <c r="L114" s="120"/>
      <c r="M114" s="16"/>
      <c r="N114" s="15"/>
      <c r="O114" s="38"/>
      <c r="P114" s="14"/>
      <c r="Q114" s="15"/>
      <c r="R114" s="17"/>
      <c r="S114" s="34"/>
    </row>
    <row r="115" spans="4:19" ht="12.75">
      <c r="D115" s="12"/>
      <c r="E115" s="13"/>
      <c r="F115" s="15"/>
      <c r="G115" s="14"/>
      <c r="H115" s="14"/>
      <c r="I115" s="14"/>
      <c r="J115" s="15"/>
      <c r="K115" s="15"/>
      <c r="L115" s="120"/>
      <c r="M115" s="16"/>
      <c r="N115" s="15"/>
      <c r="O115" s="38"/>
      <c r="P115" s="14"/>
      <c r="Q115" s="15"/>
      <c r="R115" s="17"/>
      <c r="S115" s="34"/>
    </row>
    <row r="116" spans="4:19" ht="12.75">
      <c r="D116" s="12"/>
      <c r="E116" s="13"/>
      <c r="F116" s="15"/>
      <c r="G116" s="14"/>
      <c r="H116" s="14"/>
      <c r="I116" s="14"/>
      <c r="J116" s="15"/>
      <c r="K116" s="15"/>
      <c r="L116" s="120"/>
      <c r="M116" s="16"/>
      <c r="N116" s="15"/>
      <c r="O116" s="38"/>
      <c r="P116" s="14"/>
      <c r="Q116" s="15"/>
      <c r="R116" s="17"/>
      <c r="S116" s="34"/>
    </row>
    <row r="117" spans="4:19" ht="12.75">
      <c r="D117" s="12"/>
      <c r="E117" s="13"/>
      <c r="F117" s="15"/>
      <c r="G117" s="14"/>
      <c r="H117" s="14"/>
      <c r="I117" s="14"/>
      <c r="J117" s="15"/>
      <c r="K117" s="15"/>
      <c r="L117" s="120"/>
      <c r="M117" s="16"/>
      <c r="N117" s="15"/>
      <c r="O117" s="38"/>
      <c r="P117" s="14"/>
      <c r="Q117" s="15"/>
      <c r="R117" s="17"/>
      <c r="S117" s="34"/>
    </row>
    <row r="118" spans="4:19" ht="12.75">
      <c r="D118" s="12"/>
      <c r="E118" s="13"/>
      <c r="F118" s="15"/>
      <c r="G118" s="14"/>
      <c r="H118" s="14"/>
      <c r="I118" s="14"/>
      <c r="J118" s="15"/>
      <c r="K118" s="15"/>
      <c r="L118" s="120"/>
      <c r="M118" s="16"/>
      <c r="N118" s="15"/>
      <c r="O118" s="38"/>
      <c r="P118" s="14"/>
      <c r="Q118" s="15"/>
      <c r="R118" s="17"/>
      <c r="S118" s="34"/>
    </row>
    <row r="119" spans="4:19" ht="12.75">
      <c r="D119" s="12"/>
      <c r="E119" s="13"/>
      <c r="F119" s="15"/>
      <c r="G119" s="14"/>
      <c r="H119" s="14"/>
      <c r="I119" s="14"/>
      <c r="J119" s="15"/>
      <c r="K119" s="15"/>
      <c r="L119" s="120"/>
      <c r="M119" s="16"/>
      <c r="N119" s="15"/>
      <c r="O119" s="38"/>
      <c r="P119" s="14"/>
      <c r="Q119" s="15"/>
      <c r="R119" s="17"/>
      <c r="S119" s="34"/>
    </row>
    <row r="120" spans="4:19" ht="12.75">
      <c r="D120" s="12"/>
      <c r="E120" s="13"/>
      <c r="F120" s="15"/>
      <c r="G120" s="14"/>
      <c r="H120" s="14"/>
      <c r="I120" s="14"/>
      <c r="J120" s="15"/>
      <c r="K120" s="15"/>
      <c r="L120" s="120"/>
      <c r="M120" s="16"/>
      <c r="N120" s="15"/>
      <c r="O120" s="38"/>
      <c r="P120" s="14"/>
      <c r="Q120" s="15"/>
      <c r="R120" s="17"/>
      <c r="S120" s="34"/>
    </row>
    <row r="121" spans="4:19" ht="12.75">
      <c r="D121" s="12"/>
      <c r="E121" s="13"/>
      <c r="F121" s="15"/>
      <c r="G121" s="14"/>
      <c r="H121" s="14"/>
      <c r="I121" s="14"/>
      <c r="J121" s="15"/>
      <c r="K121" s="15"/>
      <c r="L121" s="120"/>
      <c r="M121" s="16"/>
      <c r="N121" s="15"/>
      <c r="O121" s="38"/>
      <c r="P121" s="14"/>
      <c r="Q121" s="15"/>
      <c r="R121" s="17"/>
      <c r="S121" s="34"/>
    </row>
    <row r="122" spans="4:19" ht="12.75">
      <c r="D122" s="12"/>
      <c r="E122" s="13"/>
      <c r="F122" s="15"/>
      <c r="G122" s="14"/>
      <c r="H122" s="14"/>
      <c r="I122" s="14"/>
      <c r="J122" s="15"/>
      <c r="K122" s="15"/>
      <c r="L122" s="120"/>
      <c r="M122" s="16"/>
      <c r="N122" s="15"/>
      <c r="O122" s="38"/>
      <c r="P122" s="14"/>
      <c r="Q122" s="15"/>
      <c r="R122" s="17"/>
      <c r="S122" s="34"/>
    </row>
    <row r="123" spans="4:19" ht="12.75">
      <c r="D123" s="12"/>
      <c r="E123" s="13"/>
      <c r="F123" s="15"/>
      <c r="G123" s="14"/>
      <c r="H123" s="14"/>
      <c r="I123" s="14"/>
      <c r="J123" s="15"/>
      <c r="K123" s="15"/>
      <c r="L123" s="120"/>
      <c r="M123" s="16"/>
      <c r="N123" s="15"/>
      <c r="O123" s="38"/>
      <c r="P123" s="14"/>
      <c r="Q123" s="15"/>
      <c r="R123" s="17"/>
      <c r="S123" s="34"/>
    </row>
    <row r="124" spans="4:19" ht="12.75">
      <c r="D124" s="12"/>
      <c r="E124" s="13"/>
      <c r="F124" s="15"/>
      <c r="G124" s="14"/>
      <c r="H124" s="14"/>
      <c r="I124" s="14"/>
      <c r="J124" s="15"/>
      <c r="K124" s="15"/>
      <c r="L124" s="120"/>
      <c r="M124" s="16"/>
      <c r="N124" s="15"/>
      <c r="O124" s="38"/>
      <c r="P124" s="14"/>
      <c r="Q124" s="15"/>
      <c r="R124" s="17"/>
      <c r="S124" s="34"/>
    </row>
    <row r="125" spans="4:19" ht="12.75">
      <c r="D125" s="12"/>
      <c r="E125" s="13"/>
      <c r="F125" s="15"/>
      <c r="G125" s="14"/>
      <c r="H125" s="14"/>
      <c r="I125" s="14"/>
      <c r="J125" s="15"/>
      <c r="K125" s="15"/>
      <c r="L125" s="120"/>
      <c r="M125" s="16"/>
      <c r="N125" s="15"/>
      <c r="O125" s="38"/>
      <c r="P125" s="14"/>
      <c r="Q125" s="15"/>
      <c r="R125" s="17"/>
      <c r="S125" s="34"/>
    </row>
    <row r="126" spans="4:19" ht="12.75">
      <c r="D126" s="12"/>
      <c r="E126" s="13"/>
      <c r="F126" s="15"/>
      <c r="G126" s="14"/>
      <c r="H126" s="14"/>
      <c r="I126" s="14"/>
      <c r="J126" s="15"/>
      <c r="K126" s="15"/>
      <c r="L126" s="120"/>
      <c r="M126" s="16"/>
      <c r="N126" s="15"/>
      <c r="O126" s="38"/>
      <c r="P126" s="14"/>
      <c r="Q126" s="15"/>
      <c r="R126" s="17"/>
      <c r="S126" s="34"/>
    </row>
    <row r="127" spans="4:19" ht="12.75">
      <c r="D127" s="12"/>
      <c r="E127" s="13"/>
      <c r="F127" s="15"/>
      <c r="G127" s="14"/>
      <c r="H127" s="14"/>
      <c r="I127" s="14"/>
      <c r="J127" s="15"/>
      <c r="K127" s="15"/>
      <c r="L127" s="120"/>
      <c r="M127" s="16"/>
      <c r="N127" s="15"/>
      <c r="O127" s="38"/>
      <c r="P127" s="14"/>
      <c r="Q127" s="15"/>
      <c r="R127" s="17"/>
      <c r="S127" s="34"/>
    </row>
    <row r="128" spans="4:19" ht="12.75">
      <c r="D128" s="12"/>
      <c r="E128" s="13"/>
      <c r="F128" s="15"/>
      <c r="G128" s="14"/>
      <c r="H128" s="14"/>
      <c r="I128" s="14"/>
      <c r="J128" s="15"/>
      <c r="K128" s="15"/>
      <c r="L128" s="120"/>
      <c r="M128" s="16"/>
      <c r="N128" s="15"/>
      <c r="O128" s="38"/>
      <c r="P128" s="14"/>
      <c r="Q128" s="15"/>
      <c r="R128" s="17"/>
      <c r="S128" s="34"/>
    </row>
    <row r="129" spans="4:19" ht="12.75">
      <c r="D129" s="12"/>
      <c r="E129" s="13"/>
      <c r="F129" s="15"/>
      <c r="G129" s="14"/>
      <c r="H129" s="14"/>
      <c r="I129" s="14"/>
      <c r="J129" s="15"/>
      <c r="K129" s="15"/>
      <c r="L129" s="120"/>
      <c r="M129" s="16"/>
      <c r="N129" s="15"/>
      <c r="O129" s="38"/>
      <c r="P129" s="14"/>
      <c r="Q129" s="15"/>
      <c r="R129" s="17"/>
      <c r="S129" s="34"/>
    </row>
    <row r="130" spans="4:19" ht="12.75">
      <c r="D130" s="12"/>
      <c r="E130" s="13"/>
      <c r="F130" s="15"/>
      <c r="G130" s="14"/>
      <c r="H130" s="14"/>
      <c r="I130" s="14"/>
      <c r="J130" s="15"/>
      <c r="K130" s="15"/>
      <c r="L130" s="120"/>
      <c r="M130" s="16"/>
      <c r="N130" s="15"/>
      <c r="O130" s="38"/>
      <c r="P130" s="14"/>
      <c r="Q130" s="15"/>
      <c r="R130" s="17"/>
      <c r="S130" s="34"/>
    </row>
    <row r="131" spans="4:19" ht="12.75">
      <c r="D131" s="12"/>
      <c r="E131" s="13"/>
      <c r="F131" s="15"/>
      <c r="G131" s="14"/>
      <c r="H131" s="14"/>
      <c r="I131" s="14"/>
      <c r="J131" s="15"/>
      <c r="K131" s="15"/>
      <c r="L131" s="120"/>
      <c r="M131" s="16"/>
      <c r="N131" s="15"/>
      <c r="O131" s="38"/>
      <c r="P131" s="14"/>
      <c r="Q131" s="15"/>
      <c r="R131" s="17"/>
      <c r="S131" s="34"/>
    </row>
    <row r="132" spans="4:19" ht="12.75">
      <c r="D132" s="12"/>
      <c r="E132" s="13"/>
      <c r="F132" s="15"/>
      <c r="G132" s="14"/>
      <c r="H132" s="14"/>
      <c r="I132" s="14"/>
      <c r="J132" s="15"/>
      <c r="K132" s="15"/>
      <c r="L132" s="120"/>
      <c r="M132" s="16"/>
      <c r="N132" s="15"/>
      <c r="O132" s="38"/>
      <c r="P132" s="14"/>
      <c r="Q132" s="15"/>
      <c r="R132" s="17"/>
      <c r="S132" s="34"/>
    </row>
    <row r="133" spans="4:19" ht="12.75">
      <c r="D133" s="12"/>
      <c r="E133" s="13"/>
      <c r="F133" s="15"/>
      <c r="G133" s="14"/>
      <c r="H133" s="14"/>
      <c r="I133" s="14"/>
      <c r="J133" s="15"/>
      <c r="K133" s="15"/>
      <c r="L133" s="120"/>
      <c r="M133" s="16"/>
      <c r="N133" s="15"/>
      <c r="O133" s="38"/>
      <c r="P133" s="14"/>
      <c r="Q133" s="15"/>
      <c r="R133" s="17"/>
      <c r="S133" s="34"/>
    </row>
    <row r="134" spans="4:19" ht="12.75">
      <c r="D134" s="12"/>
      <c r="E134" s="13"/>
      <c r="F134" s="15"/>
      <c r="G134" s="14"/>
      <c r="H134" s="14"/>
      <c r="I134" s="14"/>
      <c r="J134" s="15"/>
      <c r="K134" s="15"/>
      <c r="L134" s="120"/>
      <c r="M134" s="16"/>
      <c r="N134" s="15"/>
      <c r="O134" s="38"/>
      <c r="P134" s="14"/>
      <c r="Q134" s="15"/>
      <c r="R134" s="17"/>
      <c r="S134" s="34"/>
    </row>
    <row r="135" spans="4:19" ht="12.75">
      <c r="D135" s="12"/>
      <c r="E135" s="13"/>
      <c r="F135" s="15"/>
      <c r="G135" s="14"/>
      <c r="H135" s="14"/>
      <c r="I135" s="14"/>
      <c r="J135" s="15"/>
      <c r="K135" s="15"/>
      <c r="L135" s="120"/>
      <c r="M135" s="16"/>
      <c r="N135" s="15"/>
      <c r="O135" s="38"/>
      <c r="P135" s="14"/>
      <c r="Q135" s="15"/>
      <c r="R135" s="17"/>
      <c r="S135" s="34"/>
    </row>
    <row r="136" spans="4:19" ht="12.75">
      <c r="D136" s="12"/>
      <c r="E136" s="13"/>
      <c r="F136" s="15"/>
      <c r="G136" s="14"/>
      <c r="H136" s="14"/>
      <c r="I136" s="14"/>
      <c r="J136" s="15"/>
      <c r="K136" s="15"/>
      <c r="L136" s="120"/>
      <c r="M136" s="16"/>
      <c r="N136" s="15"/>
      <c r="O136" s="38"/>
      <c r="P136" s="14"/>
      <c r="Q136" s="15"/>
      <c r="R136" s="17"/>
      <c r="S136" s="34"/>
    </row>
    <row r="137" spans="4:19" ht="12.75">
      <c r="D137" s="12"/>
      <c r="E137" s="13"/>
      <c r="F137" s="15"/>
      <c r="G137" s="14"/>
      <c r="H137" s="14"/>
      <c r="I137" s="14"/>
      <c r="J137" s="15"/>
      <c r="K137" s="15"/>
      <c r="L137" s="120"/>
      <c r="M137" s="16"/>
      <c r="N137" s="15"/>
      <c r="O137" s="38"/>
      <c r="P137" s="14"/>
      <c r="Q137" s="15"/>
      <c r="R137" s="17"/>
      <c r="S137" s="34"/>
    </row>
    <row r="139" spans="1:17" ht="12.75">
      <c r="A139" s="1"/>
      <c r="C139" s="7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2.75">
      <c r="A140" s="1"/>
      <c r="C140" s="7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20.25">
      <c r="A141" s="1"/>
      <c r="C141" s="9"/>
      <c r="D141" s="574" t="s">
        <v>281</v>
      </c>
      <c r="E141" s="574"/>
      <c r="F141" s="574"/>
      <c r="G141" s="574"/>
      <c r="H141" s="574"/>
      <c r="I141" s="574"/>
      <c r="J141" s="574"/>
      <c r="K141" s="574"/>
      <c r="L141" s="574"/>
      <c r="M141" s="574"/>
      <c r="N141" s="574"/>
      <c r="O141" s="574"/>
      <c r="P141" s="574"/>
      <c r="Q141" s="574"/>
    </row>
    <row r="142" spans="1:17" ht="20.25">
      <c r="A142" s="1"/>
      <c r="C142" s="9"/>
      <c r="D142" s="574"/>
      <c r="E142" s="574"/>
      <c r="F142" s="574"/>
      <c r="G142" s="574"/>
      <c r="H142" s="574"/>
      <c r="I142" s="574"/>
      <c r="J142" s="574"/>
      <c r="K142" s="574"/>
      <c r="L142" s="574"/>
      <c r="M142" s="574"/>
      <c r="N142" s="574"/>
      <c r="O142" s="574"/>
      <c r="P142" s="574"/>
      <c r="Q142" s="574"/>
    </row>
    <row r="143" spans="1:19" ht="12.75" customHeight="1">
      <c r="A143" s="1"/>
      <c r="C143" s="7"/>
      <c r="D143" s="10"/>
      <c r="E143" s="553" t="s">
        <v>518</v>
      </c>
      <c r="F143" s="553"/>
      <c r="G143" s="553"/>
      <c r="H143" s="553"/>
      <c r="I143" s="553"/>
      <c r="J143" s="553"/>
      <c r="K143" s="553"/>
      <c r="L143" s="553"/>
      <c r="M143" s="553"/>
      <c r="N143" s="553"/>
      <c r="O143" s="553"/>
      <c r="P143" s="553"/>
      <c r="Q143" s="178"/>
      <c r="R143" s="178"/>
      <c r="S143" s="454"/>
    </row>
    <row r="144" spans="1:19" ht="24.75" customHeight="1">
      <c r="A144" s="1"/>
      <c r="B144" s="10" t="s">
        <v>280</v>
      </c>
      <c r="C144" s="10"/>
      <c r="D144" s="1"/>
      <c r="E144" s="575" t="s">
        <v>113</v>
      </c>
      <c r="F144" s="575"/>
      <c r="G144" s="575"/>
      <c r="H144" s="575"/>
      <c r="I144" s="575"/>
      <c r="J144" s="575"/>
      <c r="K144" s="575"/>
      <c r="L144" s="575"/>
      <c r="M144" s="575"/>
      <c r="N144" s="575"/>
      <c r="O144" s="575"/>
      <c r="P144" s="575"/>
      <c r="Q144" s="209" t="s">
        <v>65</v>
      </c>
      <c r="R144" s="86">
        <v>113.15</v>
      </c>
      <c r="S144" s="216"/>
    </row>
    <row r="148" spans="1:19" ht="17.25">
      <c r="A148" s="1"/>
      <c r="B148" s="49"/>
      <c r="C148" s="49"/>
      <c r="D148" s="49"/>
      <c r="E148" s="49"/>
      <c r="F148" s="50"/>
      <c r="G148" s="50"/>
      <c r="H148" s="50"/>
      <c r="I148" s="50"/>
      <c r="J148" s="51"/>
      <c r="K148" s="64"/>
      <c r="L148" s="65"/>
      <c r="M148" s="53"/>
      <c r="N148" s="71"/>
      <c r="O148" s="71"/>
      <c r="P148" s="71"/>
      <c r="Q148" s="71"/>
      <c r="R148" s="71"/>
      <c r="S148" s="71"/>
    </row>
    <row r="149" spans="1:19" ht="15.75">
      <c r="A149" s="1"/>
      <c r="B149" s="49"/>
      <c r="C149" s="49"/>
      <c r="D149" s="49"/>
      <c r="E149" s="49"/>
      <c r="F149" s="50"/>
      <c r="G149" s="50"/>
      <c r="H149" s="50"/>
      <c r="I149" s="50"/>
      <c r="J149" s="51"/>
      <c r="K149" s="52"/>
      <c r="L149" s="82"/>
      <c r="M149" s="53"/>
      <c r="N149" s="82"/>
      <c r="O149" s="82"/>
      <c r="P149" s="82"/>
      <c r="Q149" s="53"/>
      <c r="R149" s="53"/>
      <c r="S149" s="56"/>
    </row>
    <row r="150" spans="1:19" ht="15.75">
      <c r="A150" s="1"/>
      <c r="B150" s="53"/>
      <c r="C150" s="53"/>
      <c r="D150" s="54"/>
      <c r="E150" s="54"/>
      <c r="F150" s="53"/>
      <c r="G150" s="53"/>
      <c r="H150" s="53"/>
      <c r="I150" s="53"/>
      <c r="J150" s="53"/>
      <c r="K150" s="52"/>
      <c r="L150" s="55" t="s">
        <v>21</v>
      </c>
      <c r="M150" s="53"/>
      <c r="N150" s="56"/>
      <c r="O150" s="57"/>
      <c r="P150" s="53"/>
      <c r="Q150" s="53"/>
      <c r="R150" s="53"/>
      <c r="S150" s="56"/>
    </row>
    <row r="151" spans="1:19" ht="12.75">
      <c r="A151" s="58"/>
      <c r="B151" s="1"/>
      <c r="C151" s="1"/>
      <c r="D151" s="59"/>
      <c r="E151" s="59"/>
      <c r="F151" s="60"/>
      <c r="G151" s="60"/>
      <c r="H151" s="60"/>
      <c r="I151" s="60"/>
      <c r="J151" s="61"/>
      <c r="K151" s="1"/>
      <c r="L151" s="1"/>
      <c r="M151" s="1"/>
      <c r="N151" s="1"/>
      <c r="O151" s="1"/>
      <c r="P151" s="1"/>
      <c r="Q151" s="1"/>
      <c r="R151" s="1"/>
      <c r="S151" s="212"/>
    </row>
    <row r="152" spans="1:19" ht="12.75">
      <c r="A152" s="58"/>
      <c r="B152" s="1"/>
      <c r="C152" s="1"/>
      <c r="D152" s="59"/>
      <c r="E152" s="59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62"/>
      <c r="R152" s="63"/>
      <c r="S152" s="222"/>
    </row>
    <row r="153" spans="1:19" ht="15.75">
      <c r="A153" s="361"/>
      <c r="B153" s="335" t="s">
        <v>22</v>
      </c>
      <c r="C153" s="581" t="s">
        <v>8</v>
      </c>
      <c r="D153" s="581" t="s">
        <v>23</v>
      </c>
      <c r="E153" s="581" t="s">
        <v>0</v>
      </c>
      <c r="F153" s="586" t="s">
        <v>1</v>
      </c>
      <c r="G153" s="587"/>
      <c r="H153" s="587"/>
      <c r="I153" s="587"/>
      <c r="J153" s="587"/>
      <c r="K153" s="588"/>
      <c r="L153" s="327"/>
      <c r="M153" s="328"/>
      <c r="N153" s="586" t="s">
        <v>12</v>
      </c>
      <c r="O153" s="587"/>
      <c r="P153" s="587"/>
      <c r="Q153" s="584" t="s">
        <v>2</v>
      </c>
      <c r="R153" s="584" t="s">
        <v>3</v>
      </c>
      <c r="S153" s="106"/>
    </row>
    <row r="154" spans="1:19" ht="15" customHeight="1">
      <c r="A154" s="353"/>
      <c r="B154" s="339" t="s">
        <v>24</v>
      </c>
      <c r="C154" s="582"/>
      <c r="D154" s="582"/>
      <c r="E154" s="582"/>
      <c r="F154" s="462" t="s">
        <v>4</v>
      </c>
      <c r="G154" s="463" t="s">
        <v>13</v>
      </c>
      <c r="H154" s="464" t="s">
        <v>25</v>
      </c>
      <c r="I154" s="464" t="s">
        <v>26</v>
      </c>
      <c r="J154" s="465" t="s">
        <v>27</v>
      </c>
      <c r="K154" s="465" t="s">
        <v>5</v>
      </c>
      <c r="L154" s="466" t="s">
        <v>28</v>
      </c>
      <c r="M154" s="467"/>
      <c r="N154" s="468" t="s">
        <v>10</v>
      </c>
      <c r="O154" s="468" t="s">
        <v>463</v>
      </c>
      <c r="P154" s="468" t="s">
        <v>176</v>
      </c>
      <c r="Q154" s="585"/>
      <c r="R154" s="585"/>
      <c r="S154" s="106"/>
    </row>
    <row r="155" spans="1:19" ht="69" customHeight="1">
      <c r="A155" s="20">
        <v>131</v>
      </c>
      <c r="B155" s="529" t="s">
        <v>310</v>
      </c>
      <c r="C155" s="130" t="s">
        <v>116</v>
      </c>
      <c r="D155" s="279">
        <v>15</v>
      </c>
      <c r="E155" s="22">
        <v>330</v>
      </c>
      <c r="F155" s="23">
        <f>D155*E155</f>
        <v>4950</v>
      </c>
      <c r="G155" s="24"/>
      <c r="H155" s="24"/>
      <c r="I155" s="24">
        <f>H155*0.25</f>
        <v>0</v>
      </c>
      <c r="J155" s="25">
        <f>IF((VLOOKUP(F155,'[2]TABLAS 15'!$B$22:$D$32,3)-L155)&lt;0,0,VLOOKUP(F155,'[2]TABLAS 15'!$B$22:$D$32,3)-L155)</f>
        <v>0</v>
      </c>
      <c r="K155" s="25">
        <f>SUM(F155+H155+J155+I155+G155)</f>
        <v>4950</v>
      </c>
      <c r="L155" s="26">
        <f>((F155-VLOOKUP(F155,'[2]TABLAS 15'!$A$6:$D$13,1))*VLOOKUP(F155,'[2]TABLAS 15'!$A$6:$D$13,4)+VLOOKUP(F155,'[2]TABLAS 15'!$A$6:$D$13,3))</f>
        <v>509.62380799999994</v>
      </c>
      <c r="M155" s="27"/>
      <c r="N155" s="25">
        <v>441.08</v>
      </c>
      <c r="O155" s="28"/>
      <c r="P155" s="24"/>
      <c r="Q155" s="154">
        <f>K155-N155-O155-P155</f>
        <v>4508.92</v>
      </c>
      <c r="R155" s="29"/>
      <c r="S155" s="41"/>
    </row>
    <row r="156" spans="1:19" ht="12.75">
      <c r="A156" s="2"/>
      <c r="B156" s="133"/>
      <c r="C156" s="80"/>
      <c r="D156" s="21"/>
      <c r="E156" s="22"/>
      <c r="F156" s="25"/>
      <c r="G156" s="24"/>
      <c r="H156" s="24"/>
      <c r="I156" s="24"/>
      <c r="J156" s="25"/>
      <c r="K156" s="25"/>
      <c r="L156" s="26"/>
      <c r="M156" s="27"/>
      <c r="N156" s="25"/>
      <c r="O156" s="28"/>
      <c r="P156" s="24"/>
      <c r="Q156" s="25"/>
      <c r="R156" s="29"/>
      <c r="S156" s="41"/>
    </row>
    <row r="157" spans="1:19" ht="15">
      <c r="A157" s="69"/>
      <c r="B157" s="70"/>
      <c r="C157" s="117"/>
      <c r="D157" s="21"/>
      <c r="E157" s="22"/>
      <c r="F157" s="25">
        <f>SUM(F155:F156)</f>
        <v>4950</v>
      </c>
      <c r="G157" s="24"/>
      <c r="H157" s="24"/>
      <c r="I157" s="24">
        <f>SUM(I155:I156)</f>
        <v>0</v>
      </c>
      <c r="J157" s="25">
        <f>SUM(J155:J156)</f>
        <v>0</v>
      </c>
      <c r="K157" s="25">
        <f>SUM(K155:K156)</f>
        <v>4950</v>
      </c>
      <c r="L157" s="26">
        <f>SUM(L155:L156)</f>
        <v>509.62380799999994</v>
      </c>
      <c r="M157" s="27"/>
      <c r="N157" s="25">
        <f>SUM(N155:N156)</f>
        <v>441.08</v>
      </c>
      <c r="O157" s="28">
        <f>SUM(O155:O156)</f>
        <v>0</v>
      </c>
      <c r="P157" s="24">
        <f>SUM(P155:P156)</f>
        <v>0</v>
      </c>
      <c r="Q157" s="25"/>
      <c r="R157" s="2"/>
      <c r="S157" s="34"/>
    </row>
    <row r="158" spans="1:19" ht="12.75">
      <c r="A158" s="4"/>
      <c r="B158" s="5"/>
      <c r="C158" s="6"/>
      <c r="D158" s="12"/>
      <c r="E158" s="13"/>
      <c r="F158" s="15"/>
      <c r="G158" s="14"/>
      <c r="H158" s="14"/>
      <c r="I158" s="14"/>
      <c r="J158" s="15"/>
      <c r="K158" s="15"/>
      <c r="L158" s="120"/>
      <c r="M158" s="16"/>
      <c r="N158" s="15"/>
      <c r="O158" s="38"/>
      <c r="P158" s="14"/>
      <c r="Q158" s="15"/>
      <c r="R158" s="17"/>
      <c r="S158" s="34"/>
    </row>
    <row r="159" spans="4:19" ht="12.75">
      <c r="D159" s="12"/>
      <c r="E159" s="13"/>
      <c r="F159" s="15"/>
      <c r="G159" s="14"/>
      <c r="H159" s="14"/>
      <c r="I159" s="14"/>
      <c r="J159" s="15"/>
      <c r="K159" s="15"/>
      <c r="L159" s="120"/>
      <c r="M159" s="16"/>
      <c r="N159" s="15"/>
      <c r="O159" s="38"/>
      <c r="P159" s="14"/>
      <c r="Q159" s="15"/>
      <c r="R159" s="17"/>
      <c r="S159" s="34"/>
    </row>
    <row r="160" spans="4:19" ht="12.75">
      <c r="D160" s="12"/>
      <c r="E160" s="13"/>
      <c r="F160" s="15"/>
      <c r="G160" s="14"/>
      <c r="H160" s="14"/>
      <c r="I160" s="14"/>
      <c r="J160" s="15"/>
      <c r="K160" s="15"/>
      <c r="L160" s="120"/>
      <c r="M160" s="16"/>
      <c r="N160" s="15"/>
      <c r="O160" s="38"/>
      <c r="P160" s="14"/>
      <c r="Q160" s="15"/>
      <c r="R160" s="17"/>
      <c r="S160" s="34"/>
    </row>
    <row r="161" spans="4:19" ht="12.75">
      <c r="D161" s="12"/>
      <c r="E161" s="13"/>
      <c r="F161" s="15"/>
      <c r="G161" s="14"/>
      <c r="H161" s="14"/>
      <c r="I161" s="14"/>
      <c r="J161" s="15"/>
      <c r="K161" s="15"/>
      <c r="L161" s="120"/>
      <c r="M161" s="16"/>
      <c r="N161" s="15"/>
      <c r="O161" s="38"/>
      <c r="P161" s="140" t="s">
        <v>2</v>
      </c>
      <c r="Q161" s="25">
        <f>SUM(Q155:Q160)</f>
        <v>4508.92</v>
      </c>
      <c r="R161" s="17"/>
      <c r="S161" s="34"/>
    </row>
    <row r="162" spans="4:19" ht="12.75">
      <c r="D162" s="12"/>
      <c r="E162" s="13"/>
      <c r="F162" s="15"/>
      <c r="G162" s="14"/>
      <c r="H162" s="14"/>
      <c r="I162" s="14"/>
      <c r="J162" s="15"/>
      <c r="K162" s="15"/>
      <c r="L162" s="120"/>
      <c r="M162" s="16"/>
      <c r="N162" s="15"/>
      <c r="O162" s="38"/>
      <c r="P162" s="139"/>
      <c r="Q162" s="15"/>
      <c r="R162" s="17"/>
      <c r="S162" s="34"/>
    </row>
    <row r="163" spans="4:19" ht="12.75">
      <c r="D163" s="12"/>
      <c r="E163" s="13"/>
      <c r="F163" s="15"/>
      <c r="G163" s="14"/>
      <c r="H163" s="14"/>
      <c r="I163" s="14"/>
      <c r="J163" s="15"/>
      <c r="K163" s="15"/>
      <c r="L163" s="120"/>
      <c r="M163" s="16"/>
      <c r="N163" s="15"/>
      <c r="O163" s="38"/>
      <c r="P163" s="139"/>
      <c r="Q163" s="15"/>
      <c r="R163" s="17"/>
      <c r="S163" s="34"/>
    </row>
    <row r="164" spans="4:19" ht="12.75">
      <c r="D164" s="12"/>
      <c r="E164" s="13"/>
      <c r="F164" s="15"/>
      <c r="G164" s="14"/>
      <c r="H164" s="14"/>
      <c r="I164" s="14"/>
      <c r="J164" s="15"/>
      <c r="K164" s="15"/>
      <c r="L164" s="120"/>
      <c r="M164" s="16"/>
      <c r="N164" s="15"/>
      <c r="O164" s="38"/>
      <c r="P164" s="139"/>
      <c r="Q164" s="15"/>
      <c r="R164" s="17"/>
      <c r="S164" s="34"/>
    </row>
    <row r="165" spans="4:19" ht="12.75">
      <c r="D165" s="12"/>
      <c r="E165" s="13"/>
      <c r="F165" s="15"/>
      <c r="G165" s="14"/>
      <c r="H165" s="14"/>
      <c r="I165" s="14"/>
      <c r="J165" s="15"/>
      <c r="K165" s="15"/>
      <c r="L165" s="120"/>
      <c r="M165" s="16"/>
      <c r="N165" s="15"/>
      <c r="O165" s="38"/>
      <c r="P165" s="14"/>
      <c r="Q165" s="15"/>
      <c r="R165" s="17"/>
      <c r="S165" s="34"/>
    </row>
    <row r="166" spans="3:19" ht="12.75">
      <c r="C166" s="30" t="s">
        <v>14</v>
      </c>
      <c r="L166" s="583" t="s">
        <v>15</v>
      </c>
      <c r="M166" s="583"/>
      <c r="N166" s="583"/>
      <c r="O166" s="583"/>
      <c r="P166" s="583"/>
      <c r="Q166" s="583"/>
      <c r="R166" s="583"/>
      <c r="S166" s="239"/>
    </row>
    <row r="167" spans="3:19" ht="12.75">
      <c r="C167" s="30"/>
      <c r="L167" s="131"/>
      <c r="M167" s="131"/>
      <c r="N167" s="131"/>
      <c r="O167" s="131"/>
      <c r="P167" s="131"/>
      <c r="Q167" s="131"/>
      <c r="R167" s="131"/>
      <c r="S167" s="239"/>
    </row>
    <row r="168" spans="3:19" ht="12.75">
      <c r="C168" s="30"/>
      <c r="L168" s="131"/>
      <c r="M168" s="131"/>
      <c r="N168" s="131"/>
      <c r="O168" s="131"/>
      <c r="P168" s="131"/>
      <c r="Q168" s="131"/>
      <c r="R168" s="131"/>
      <c r="S168" s="239"/>
    </row>
    <row r="169" spans="3:19" ht="12.75">
      <c r="C169" s="30"/>
      <c r="L169" s="131"/>
      <c r="M169" s="131"/>
      <c r="N169" s="131"/>
      <c r="O169" s="131"/>
      <c r="P169" s="131"/>
      <c r="Q169" s="131"/>
      <c r="R169" s="131"/>
      <c r="S169" s="239"/>
    </row>
    <row r="170" spans="9:11" ht="12.75">
      <c r="I170" s="30" t="s">
        <v>16</v>
      </c>
      <c r="J170" s="30"/>
      <c r="K170" s="30"/>
    </row>
    <row r="171" ht="12.75">
      <c r="F171" s="32"/>
    </row>
    <row r="172" spans="3:19" ht="12.75">
      <c r="C172" s="30" t="s">
        <v>16</v>
      </c>
      <c r="O172" s="555" t="s">
        <v>32</v>
      </c>
      <c r="P172" s="555"/>
      <c r="Q172" s="555"/>
      <c r="R172" s="555"/>
      <c r="S172" s="456"/>
    </row>
    <row r="173" spans="3:21" ht="15.75">
      <c r="C173" s="358" t="s">
        <v>282</v>
      </c>
      <c r="L173" s="370"/>
      <c r="M173" s="370"/>
      <c r="N173" s="591" t="s">
        <v>283</v>
      </c>
      <c r="O173" s="591"/>
      <c r="P173" s="591"/>
      <c r="Q173" s="591"/>
      <c r="R173" s="591"/>
      <c r="S173" s="370"/>
      <c r="T173" s="370"/>
      <c r="U173" s="370"/>
    </row>
    <row r="174" spans="4:19" ht="12.75">
      <c r="D174" s="12"/>
      <c r="E174" s="13"/>
      <c r="F174" s="15"/>
      <c r="G174" s="14"/>
      <c r="H174" s="14"/>
      <c r="I174" s="14"/>
      <c r="J174" s="15"/>
      <c r="K174" s="15"/>
      <c r="L174" s="120"/>
      <c r="M174" s="16"/>
      <c r="N174" s="15"/>
      <c r="O174" s="38"/>
      <c r="P174" s="14"/>
      <c r="Q174" s="15"/>
      <c r="R174" s="17"/>
      <c r="S174" s="34"/>
    </row>
    <row r="175" spans="4:19" ht="12.75">
      <c r="D175" s="12"/>
      <c r="E175" s="13"/>
      <c r="F175" s="15"/>
      <c r="G175" s="14"/>
      <c r="H175" s="14"/>
      <c r="I175" s="14"/>
      <c r="J175" s="15"/>
      <c r="K175" s="15"/>
      <c r="L175" s="120"/>
      <c r="M175" s="16"/>
      <c r="N175" s="15"/>
      <c r="O175" s="38"/>
      <c r="P175" s="14"/>
      <c r="Q175" s="15"/>
      <c r="R175" s="17"/>
      <c r="S175" s="34"/>
    </row>
    <row r="176" spans="4:19" ht="12.75">
      <c r="D176" s="12"/>
      <c r="E176" s="13"/>
      <c r="F176" s="15"/>
      <c r="G176" s="14"/>
      <c r="H176" s="14"/>
      <c r="I176" s="14"/>
      <c r="J176" s="15"/>
      <c r="K176" s="15"/>
      <c r="L176" s="120"/>
      <c r="M176" s="16"/>
      <c r="N176" s="15"/>
      <c r="O176" s="38"/>
      <c r="P176" s="14"/>
      <c r="Q176" s="15"/>
      <c r="R176" s="17"/>
      <c r="S176" s="34"/>
    </row>
    <row r="177" spans="4:19" ht="12.75">
      <c r="D177" s="12"/>
      <c r="E177" s="13"/>
      <c r="F177" s="15"/>
      <c r="G177" s="14"/>
      <c r="H177" s="14"/>
      <c r="I177" s="14"/>
      <c r="J177" s="15"/>
      <c r="K177" s="15"/>
      <c r="L177" s="120"/>
      <c r="M177" s="16"/>
      <c r="N177" s="15"/>
      <c r="O177" s="38"/>
      <c r="P177" s="14"/>
      <c r="Q177" s="15"/>
      <c r="R177" s="17"/>
      <c r="S177" s="34"/>
    </row>
    <row r="178" spans="2:19" ht="12.75">
      <c r="B178" s="30"/>
      <c r="D178" s="12"/>
      <c r="E178" s="13"/>
      <c r="F178" s="15"/>
      <c r="G178" s="14"/>
      <c r="H178" s="14"/>
      <c r="I178" s="14"/>
      <c r="J178" s="15"/>
      <c r="K178" s="15"/>
      <c r="L178" s="120"/>
      <c r="M178" s="16"/>
      <c r="N178" s="15"/>
      <c r="O178" s="38"/>
      <c r="P178" s="14"/>
      <c r="Q178" s="15"/>
      <c r="R178" s="17"/>
      <c r="S178" s="34"/>
    </row>
    <row r="179" spans="4:19" ht="12.75">
      <c r="D179" s="12"/>
      <c r="E179" s="13"/>
      <c r="F179" s="15"/>
      <c r="G179" s="14"/>
      <c r="H179" s="14"/>
      <c r="I179" s="14"/>
      <c r="J179" s="15"/>
      <c r="K179" s="15"/>
      <c r="L179" s="120"/>
      <c r="M179" s="16"/>
      <c r="N179" s="15"/>
      <c r="O179" s="38"/>
      <c r="P179" s="14"/>
      <c r="Q179" s="15"/>
      <c r="R179" s="17"/>
      <c r="S179" s="34"/>
    </row>
    <row r="180" spans="4:19" ht="12.75">
      <c r="D180" s="12"/>
      <c r="E180" s="13"/>
      <c r="F180" s="15"/>
      <c r="G180" s="14"/>
      <c r="H180" s="14"/>
      <c r="I180" s="14"/>
      <c r="J180" s="15"/>
      <c r="K180" s="15"/>
      <c r="L180" s="120"/>
      <c r="M180" s="16"/>
      <c r="N180" s="15"/>
      <c r="O180" s="38"/>
      <c r="P180" s="14"/>
      <c r="Q180" s="15"/>
      <c r="R180" s="17"/>
      <c r="S180" s="34"/>
    </row>
    <row r="181" spans="2:19" ht="12.75">
      <c r="B181" s="30"/>
      <c r="D181" s="12"/>
      <c r="E181" s="13"/>
      <c r="F181" s="15"/>
      <c r="G181" s="14"/>
      <c r="H181" s="14"/>
      <c r="I181" s="14"/>
      <c r="J181" s="15"/>
      <c r="K181" s="15"/>
      <c r="L181" s="120"/>
      <c r="M181" s="16"/>
      <c r="N181" s="15"/>
      <c r="O181" s="38"/>
      <c r="P181" s="14"/>
      <c r="Q181" s="15"/>
      <c r="R181" s="17"/>
      <c r="S181" s="34"/>
    </row>
    <row r="182" spans="2:19" ht="15.75">
      <c r="B182" s="31"/>
      <c r="D182" s="12"/>
      <c r="E182" s="13"/>
      <c r="F182" s="15"/>
      <c r="G182" s="14"/>
      <c r="H182" s="14"/>
      <c r="I182" s="14"/>
      <c r="J182" s="15"/>
      <c r="K182" s="15"/>
      <c r="L182" s="120"/>
      <c r="M182" s="16"/>
      <c r="N182" s="15"/>
      <c r="O182" s="38"/>
      <c r="P182" s="14"/>
      <c r="Q182" s="15"/>
      <c r="R182" s="17"/>
      <c r="S182" s="34"/>
    </row>
    <row r="183" spans="4:19" ht="12.75">
      <c r="D183" s="12"/>
      <c r="E183" s="13"/>
      <c r="F183" s="15"/>
      <c r="G183" s="14"/>
      <c r="H183" s="14"/>
      <c r="I183" s="14"/>
      <c r="J183" s="15"/>
      <c r="K183" s="15"/>
      <c r="L183" s="120"/>
      <c r="M183" s="16"/>
      <c r="N183" s="15"/>
      <c r="O183" s="38"/>
      <c r="P183" s="14"/>
      <c r="Q183" s="15"/>
      <c r="R183" s="17"/>
      <c r="S183" s="34"/>
    </row>
    <row r="188" spans="1:17" ht="12.75">
      <c r="A188" s="1"/>
      <c r="C188" s="7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2.75">
      <c r="A189" s="1"/>
      <c r="C189" s="7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2.75">
      <c r="A190" s="1"/>
      <c r="C190" s="7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2.75">
      <c r="A191" s="1"/>
      <c r="C191" s="7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2.75">
      <c r="A192" s="1"/>
      <c r="C192" s="7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2.75">
      <c r="A193" s="1"/>
      <c r="C193" s="7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20.25">
      <c r="A194" s="1"/>
      <c r="C194" s="9"/>
      <c r="D194" s="574" t="s">
        <v>281</v>
      </c>
      <c r="E194" s="574"/>
      <c r="F194" s="574"/>
      <c r="G194" s="574"/>
      <c r="H194" s="574"/>
      <c r="I194" s="574"/>
      <c r="J194" s="574"/>
      <c r="K194" s="574"/>
      <c r="L194" s="574"/>
      <c r="M194" s="574"/>
      <c r="N194" s="574"/>
      <c r="O194" s="574"/>
      <c r="P194" s="574"/>
      <c r="Q194" s="574"/>
    </row>
    <row r="195" spans="1:17" ht="20.25">
      <c r="A195" s="1"/>
      <c r="C195" s="9"/>
      <c r="D195" s="574"/>
      <c r="E195" s="574"/>
      <c r="F195" s="574"/>
      <c r="G195" s="574"/>
      <c r="H195" s="574"/>
      <c r="I195" s="574"/>
      <c r="J195" s="574"/>
      <c r="K195" s="574"/>
      <c r="L195" s="574"/>
      <c r="M195" s="574"/>
      <c r="N195" s="574"/>
      <c r="O195" s="574"/>
      <c r="P195" s="574"/>
      <c r="Q195" s="574"/>
    </row>
    <row r="196" spans="1:19" ht="12.75" customHeight="1">
      <c r="A196" s="1"/>
      <c r="C196" s="7"/>
      <c r="D196" s="10"/>
      <c r="E196" s="553" t="s">
        <v>518</v>
      </c>
      <c r="F196" s="553"/>
      <c r="G196" s="553"/>
      <c r="H196" s="553"/>
      <c r="I196" s="553"/>
      <c r="J196" s="553"/>
      <c r="K196" s="553"/>
      <c r="L196" s="553"/>
      <c r="M196" s="553"/>
      <c r="N196" s="553"/>
      <c r="O196" s="553"/>
      <c r="P196" s="178"/>
      <c r="Q196" s="178"/>
      <c r="R196" s="178"/>
      <c r="S196" s="454"/>
    </row>
    <row r="197" spans="1:19" ht="24.75" customHeight="1">
      <c r="A197" s="1"/>
      <c r="B197" s="10" t="s">
        <v>280</v>
      </c>
      <c r="C197" s="10"/>
      <c r="D197" s="1"/>
      <c r="E197" s="575" t="s">
        <v>118</v>
      </c>
      <c r="F197" s="575"/>
      <c r="G197" s="575"/>
      <c r="H197" s="575"/>
      <c r="I197" s="575"/>
      <c r="J197" s="575"/>
      <c r="K197" s="575"/>
      <c r="L197" s="575"/>
      <c r="M197" s="575"/>
      <c r="N197" s="575"/>
      <c r="O197" s="575"/>
      <c r="P197" s="575"/>
      <c r="Q197" s="209" t="s">
        <v>65</v>
      </c>
      <c r="R197" s="86">
        <v>113.16</v>
      </c>
      <c r="S197" s="216"/>
    </row>
    <row r="201" spans="1:19" ht="17.25">
      <c r="A201" s="1"/>
      <c r="B201" s="49"/>
      <c r="C201" s="49"/>
      <c r="D201" s="49"/>
      <c r="E201" s="49"/>
      <c r="F201" s="50"/>
      <c r="G201" s="50"/>
      <c r="H201" s="50"/>
      <c r="I201" s="50"/>
      <c r="J201" s="51"/>
      <c r="K201" s="64"/>
      <c r="L201" s="65"/>
      <c r="M201" s="53"/>
      <c r="N201" s="71"/>
      <c r="O201" s="71"/>
      <c r="P201" s="71"/>
      <c r="Q201" s="71"/>
      <c r="R201" s="71"/>
      <c r="S201" s="71"/>
    </row>
    <row r="202" spans="1:19" ht="15.75">
      <c r="A202" s="1"/>
      <c r="B202" s="49"/>
      <c r="C202" s="49"/>
      <c r="D202" s="49"/>
      <c r="E202" s="49"/>
      <c r="F202" s="50"/>
      <c r="G202" s="50"/>
      <c r="H202" s="50"/>
      <c r="I202" s="50"/>
      <c r="J202" s="51"/>
      <c r="K202" s="52"/>
      <c r="L202" s="82"/>
      <c r="M202" s="53"/>
      <c r="N202" s="82"/>
      <c r="O202" s="82"/>
      <c r="P202" s="82"/>
      <c r="Q202" s="53"/>
      <c r="R202" s="53"/>
      <c r="S202" s="56"/>
    </row>
    <row r="203" spans="1:19" ht="15.75">
      <c r="A203" s="1"/>
      <c r="B203" s="53"/>
      <c r="C203" s="53"/>
      <c r="D203" s="54"/>
      <c r="E203" s="54"/>
      <c r="F203" s="53"/>
      <c r="G203" s="53"/>
      <c r="H203" s="53"/>
      <c r="I203" s="53"/>
      <c r="J203" s="53"/>
      <c r="K203" s="52"/>
      <c r="L203" s="55" t="s">
        <v>21</v>
      </c>
      <c r="M203" s="53"/>
      <c r="N203" s="56"/>
      <c r="O203" s="57"/>
      <c r="P203" s="53"/>
      <c r="Q203" s="53"/>
      <c r="R203" s="53"/>
      <c r="S203" s="56"/>
    </row>
    <row r="204" spans="1:19" ht="12.75">
      <c r="A204" s="58"/>
      <c r="B204" s="1"/>
      <c r="C204" s="1"/>
      <c r="D204" s="59"/>
      <c r="E204" s="59"/>
      <c r="F204" s="60"/>
      <c r="G204" s="60"/>
      <c r="H204" s="60"/>
      <c r="I204" s="60"/>
      <c r="J204" s="61"/>
      <c r="K204" s="1"/>
      <c r="L204" s="1"/>
      <c r="M204" s="1"/>
      <c r="N204" s="1"/>
      <c r="O204" s="1"/>
      <c r="P204" s="1"/>
      <c r="Q204" s="1"/>
      <c r="R204" s="1"/>
      <c r="S204" s="212"/>
    </row>
    <row r="205" spans="1:19" ht="12.75">
      <c r="A205" s="58"/>
      <c r="B205" s="1"/>
      <c r="C205" s="1"/>
      <c r="D205" s="59"/>
      <c r="E205" s="59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62"/>
      <c r="R205" s="63"/>
      <c r="S205" s="222"/>
    </row>
    <row r="206" spans="1:19" ht="15.75">
      <c r="A206" s="361"/>
      <c r="B206" s="360" t="s">
        <v>22</v>
      </c>
      <c r="C206" s="336" t="s">
        <v>8</v>
      </c>
      <c r="D206" s="337" t="s">
        <v>23</v>
      </c>
      <c r="E206" s="336" t="s">
        <v>0</v>
      </c>
      <c r="F206" s="605" t="s">
        <v>1</v>
      </c>
      <c r="G206" s="606"/>
      <c r="H206" s="606"/>
      <c r="I206" s="606"/>
      <c r="J206" s="606"/>
      <c r="K206" s="607"/>
      <c r="L206" s="476"/>
      <c r="M206" s="477"/>
      <c r="N206" s="605" t="s">
        <v>12</v>
      </c>
      <c r="O206" s="606"/>
      <c r="P206" s="606"/>
      <c r="Q206" s="584" t="s">
        <v>2</v>
      </c>
      <c r="R206" s="584" t="s">
        <v>3</v>
      </c>
      <c r="S206" s="106"/>
    </row>
    <row r="207" spans="1:19" ht="15" customHeight="1">
      <c r="A207" s="353"/>
      <c r="B207" s="357" t="s">
        <v>24</v>
      </c>
      <c r="C207" s="353"/>
      <c r="D207" s="341"/>
      <c r="E207" s="340"/>
      <c r="F207" s="462" t="s">
        <v>4</v>
      </c>
      <c r="G207" s="463" t="s">
        <v>13</v>
      </c>
      <c r="H207" s="464" t="s">
        <v>25</v>
      </c>
      <c r="I207" s="464" t="s">
        <v>26</v>
      </c>
      <c r="J207" s="465" t="s">
        <v>27</v>
      </c>
      <c r="K207" s="465" t="s">
        <v>5</v>
      </c>
      <c r="L207" s="466" t="s">
        <v>28</v>
      </c>
      <c r="M207" s="467"/>
      <c r="N207" s="468" t="s">
        <v>10</v>
      </c>
      <c r="O207" s="468" t="s">
        <v>463</v>
      </c>
      <c r="P207" s="468" t="s">
        <v>176</v>
      </c>
      <c r="Q207" s="585"/>
      <c r="R207" s="585"/>
      <c r="S207" s="106"/>
    </row>
    <row r="208" spans="1:20" ht="69" customHeight="1">
      <c r="A208" s="20">
        <v>132</v>
      </c>
      <c r="B208" s="518" t="s">
        <v>355</v>
      </c>
      <c r="C208" s="92" t="s">
        <v>42</v>
      </c>
      <c r="D208" s="21">
        <v>15</v>
      </c>
      <c r="E208" s="22">
        <v>460</v>
      </c>
      <c r="F208" s="23">
        <f>D208*E208</f>
        <v>6900</v>
      </c>
      <c r="G208" s="24"/>
      <c r="H208" s="24"/>
      <c r="I208" s="24">
        <f>H208*0.25</f>
        <v>0</v>
      </c>
      <c r="J208" s="25">
        <f>IF((VLOOKUP(F208,'[2]TABLAS 15'!$B$22:$D$32,3)-L208)&lt;0,0,VLOOKUP(F208,'[2]TABLAS 15'!$B$22:$D$32,3)-L208)</f>
        <v>0</v>
      </c>
      <c r="K208" s="25">
        <f>SUM(F208+H208+J208+I208+G208)</f>
        <v>6900</v>
      </c>
      <c r="L208" s="26">
        <f>((F208-VLOOKUP(F208,'[2]TABLAS 15'!$A$6:$D$13,1))*VLOOKUP(F208,'[2]TABLAS 15'!$A$6:$D$13,4)+VLOOKUP(F208,'[2]TABLAS 15'!$A$6:$D$13,3))</f>
        <v>894.421514</v>
      </c>
      <c r="M208" s="27"/>
      <c r="N208" s="25">
        <f>IF((VLOOKUP(F208,'[2]TABLAS 15'!$B$22:$D$32,3)-L208)&lt;0,-(VLOOKUP(F208,'[2]TABLAS 15'!$B$22:$D$32,3)-L208),0)</f>
        <v>894.421514</v>
      </c>
      <c r="O208" s="28"/>
      <c r="P208" s="24"/>
      <c r="Q208" s="25">
        <f>J208+K208-N208-O208-P208</f>
        <v>6005.578486</v>
      </c>
      <c r="R208" s="29"/>
      <c r="S208" s="41"/>
      <c r="T208" s="267"/>
    </row>
    <row r="209" spans="1:20" ht="69" customHeight="1">
      <c r="A209" s="20">
        <v>133</v>
      </c>
      <c r="B209" s="519" t="s">
        <v>201</v>
      </c>
      <c r="C209" s="87" t="s">
        <v>31</v>
      </c>
      <c r="D209" s="21">
        <v>15</v>
      </c>
      <c r="E209" s="22">
        <v>281.5</v>
      </c>
      <c r="F209" s="25">
        <f>D209*E209</f>
        <v>4222.5</v>
      </c>
      <c r="G209" s="24"/>
      <c r="H209" s="24"/>
      <c r="I209" s="24">
        <f>H209*0.25</f>
        <v>0</v>
      </c>
      <c r="J209" s="25">
        <f>IF((VLOOKUP(F209,'[2]TABLAS 15'!$B$22:$D$32,3)-L209)&lt;0,0,VLOOKUP(F209,'[2]TABLAS 15'!$B$22:$D$32,3)-L209)</f>
        <v>0</v>
      </c>
      <c r="K209" s="25">
        <f>SUM(F209+H209+J209+I209+G209)</f>
        <v>4222.5</v>
      </c>
      <c r="L209" s="26">
        <f>((F209-VLOOKUP(F209,'[2]TABLAS 15'!$A$6:$D$13,1))*VLOOKUP(F209,'[2]TABLAS 15'!$A$6:$D$13,4)+VLOOKUP(F209,'[2]TABLAS 15'!$A$6:$D$13,3))</f>
        <v>380.76480000000004</v>
      </c>
      <c r="M209" s="27"/>
      <c r="N209" s="25">
        <f>IF((VLOOKUP(F209,'[2]TABLAS 15'!$B$22:$D$32,3)-L209)&lt;0,-(VLOOKUP(F209,'[2]TABLAS 15'!$B$22:$D$32,3)-L209),0)</f>
        <v>380.76480000000004</v>
      </c>
      <c r="O209" s="28"/>
      <c r="P209" s="24"/>
      <c r="Q209" s="25">
        <f>J209+K209-N209-O209-P209</f>
        <v>3841.7352</v>
      </c>
      <c r="R209" s="29"/>
      <c r="S209" s="41"/>
      <c r="T209" s="267"/>
    </row>
    <row r="210" spans="1:20" ht="69" customHeight="1">
      <c r="A210" s="20">
        <v>134</v>
      </c>
      <c r="B210" s="519" t="s">
        <v>117</v>
      </c>
      <c r="C210" s="141" t="s">
        <v>31</v>
      </c>
      <c r="D210" s="21">
        <v>15</v>
      </c>
      <c r="E210" s="22">
        <v>299</v>
      </c>
      <c r="F210" s="25">
        <f>D210*E210</f>
        <v>4485</v>
      </c>
      <c r="G210" s="24"/>
      <c r="H210" s="24"/>
      <c r="I210" s="24">
        <f>H210*0.25</f>
        <v>0</v>
      </c>
      <c r="J210" s="25">
        <f>IF((VLOOKUP(F210,'[2]TABLAS 15'!$B$22:$D$32,3)-L210)&lt;0,0,VLOOKUP(F210,'[2]TABLAS 15'!$B$22:$D$32,3)-L210)</f>
        <v>0</v>
      </c>
      <c r="K210" s="25">
        <f>SUM(F210+H210+J210+I210+G210)</f>
        <v>4485</v>
      </c>
      <c r="L210" s="26">
        <f>((F210-VLOOKUP(F210,'[2]TABLAS 15'!$A$6:$D$13,1))*VLOOKUP(F210,'[2]TABLAS 15'!$A$6:$D$13,4)+VLOOKUP(F210,'[2]TABLAS 15'!$A$6:$D$13,3))</f>
        <v>426.2958079999999</v>
      </c>
      <c r="M210" s="27"/>
      <c r="N210" s="25">
        <f>IF((VLOOKUP(F210,'[2]TABLAS 15'!$B$22:$D$32,3)-L210)&lt;0,-(VLOOKUP(F210,'[2]TABLAS 15'!$B$22:$D$32,3)-L210),0)</f>
        <v>426.2958079999999</v>
      </c>
      <c r="O210" s="28"/>
      <c r="P210" s="24"/>
      <c r="Q210" s="25">
        <f>J210+K210-N210-O210-P210</f>
        <v>4058.704192</v>
      </c>
      <c r="R210" s="2"/>
      <c r="S210" s="34"/>
      <c r="T210" s="267"/>
    </row>
    <row r="211" spans="1:20" ht="12.75">
      <c r="A211" s="2"/>
      <c r="B211" s="133"/>
      <c r="C211" s="80"/>
      <c r="D211" s="142"/>
      <c r="E211" s="143"/>
      <c r="F211" s="144"/>
      <c r="G211" s="145"/>
      <c r="H211" s="145"/>
      <c r="I211" s="145"/>
      <c r="J211" s="144"/>
      <c r="K211" s="144"/>
      <c r="L211" s="146"/>
      <c r="M211" s="147"/>
      <c r="N211" s="144"/>
      <c r="O211" s="148"/>
      <c r="P211" s="145"/>
      <c r="Q211" s="144"/>
      <c r="R211" s="17"/>
      <c r="S211" s="34"/>
      <c r="T211" s="8"/>
    </row>
    <row r="212" spans="1:20" ht="15">
      <c r="A212" s="69"/>
      <c r="B212" s="70"/>
      <c r="C212" s="117"/>
      <c r="D212" s="21"/>
      <c r="E212" s="22"/>
      <c r="F212" s="25">
        <f>SUM(F208:F211)</f>
        <v>15607.5</v>
      </c>
      <c r="G212" s="24"/>
      <c r="H212" s="24"/>
      <c r="I212" s="24">
        <f>SUM(I208:I211)</f>
        <v>0</v>
      </c>
      <c r="J212" s="25">
        <f>SUM(J208:J211)</f>
        <v>0</v>
      </c>
      <c r="K212" s="25">
        <f>SUM(K208:K211)</f>
        <v>15607.5</v>
      </c>
      <c r="L212" s="26">
        <f>SUM(L208:L211)</f>
        <v>1701.482122</v>
      </c>
      <c r="M212" s="27"/>
      <c r="N212" s="25">
        <f>SUM(N208:N211)</f>
        <v>1701.482122</v>
      </c>
      <c r="O212" s="28">
        <f>SUM(O208:O211)</f>
        <v>0</v>
      </c>
      <c r="P212" s="24">
        <f>SUM(P208:P211)</f>
        <v>0</v>
      </c>
      <c r="Q212" s="25"/>
      <c r="R212" s="17"/>
      <c r="S212" s="34"/>
      <c r="T212" s="8"/>
    </row>
    <row r="213" spans="1:20" ht="12.75">
      <c r="A213" s="4"/>
      <c r="B213" s="5"/>
      <c r="C213" s="6"/>
      <c r="D213" s="12"/>
      <c r="E213" s="13"/>
      <c r="F213" s="15"/>
      <c r="G213" s="14"/>
      <c r="H213" s="14"/>
      <c r="I213" s="14"/>
      <c r="J213" s="15"/>
      <c r="K213" s="15"/>
      <c r="L213" s="120"/>
      <c r="M213" s="16"/>
      <c r="N213" s="15"/>
      <c r="O213" s="38"/>
      <c r="P213" s="14"/>
      <c r="Q213" s="15"/>
      <c r="R213" s="17"/>
      <c r="S213" s="34"/>
      <c r="T213" s="8"/>
    </row>
    <row r="214" spans="4:20" ht="12.75">
      <c r="D214" s="12"/>
      <c r="E214" s="13"/>
      <c r="F214" s="15"/>
      <c r="G214" s="14"/>
      <c r="H214" s="14"/>
      <c r="I214" s="14"/>
      <c r="J214" s="15"/>
      <c r="K214" s="15"/>
      <c r="L214" s="120"/>
      <c r="M214" s="16"/>
      <c r="N214" s="15"/>
      <c r="O214" s="38"/>
      <c r="P214" s="14"/>
      <c r="Q214" s="15"/>
      <c r="R214" s="17"/>
      <c r="S214" s="34"/>
      <c r="T214" s="8"/>
    </row>
    <row r="215" spans="4:20" ht="12.75">
      <c r="D215" s="12"/>
      <c r="E215" s="13"/>
      <c r="F215" s="15"/>
      <c r="G215" s="14"/>
      <c r="H215" s="14"/>
      <c r="I215" s="14"/>
      <c r="J215" s="15"/>
      <c r="K215" s="15"/>
      <c r="L215" s="120"/>
      <c r="M215" s="16"/>
      <c r="N215" s="15"/>
      <c r="O215" s="38"/>
      <c r="P215" s="14" t="s">
        <v>2</v>
      </c>
      <c r="Q215" s="25">
        <f>SUM(Q208:Q214)</f>
        <v>13906.017878000002</v>
      </c>
      <c r="R215" s="17"/>
      <c r="S215" s="34"/>
      <c r="T215" s="8"/>
    </row>
    <row r="216" spans="4:20" ht="12.75">
      <c r="D216" s="12"/>
      <c r="E216" s="13"/>
      <c r="F216" s="15"/>
      <c r="G216" s="14"/>
      <c r="H216" s="14"/>
      <c r="I216" s="14"/>
      <c r="J216" s="15"/>
      <c r="K216" s="15"/>
      <c r="L216" s="120"/>
      <c r="M216" s="16"/>
      <c r="N216" s="15"/>
      <c r="O216" s="38"/>
      <c r="P216" s="14"/>
      <c r="Q216" s="15"/>
      <c r="R216" s="17"/>
      <c r="S216" s="34"/>
      <c r="T216" s="8"/>
    </row>
    <row r="217" spans="4:20" ht="12.75">
      <c r="D217" s="12"/>
      <c r="E217" s="13"/>
      <c r="F217" s="15"/>
      <c r="G217" s="14"/>
      <c r="H217" s="14"/>
      <c r="I217" s="14"/>
      <c r="J217" s="15"/>
      <c r="K217" s="15"/>
      <c r="L217" s="120"/>
      <c r="M217" s="16"/>
      <c r="N217" s="15"/>
      <c r="O217" s="38"/>
      <c r="P217" s="14"/>
      <c r="Q217" s="15"/>
      <c r="R217" s="17"/>
      <c r="S217" s="34"/>
      <c r="T217" s="8"/>
    </row>
    <row r="218" spans="4:20" ht="12.75">
      <c r="D218" s="12"/>
      <c r="E218" s="13"/>
      <c r="F218" s="15"/>
      <c r="G218" s="14"/>
      <c r="H218" s="14"/>
      <c r="I218" s="14"/>
      <c r="J218" s="15"/>
      <c r="K218" s="15"/>
      <c r="L218" s="120"/>
      <c r="M218" s="16"/>
      <c r="N218" s="15"/>
      <c r="O218" s="38"/>
      <c r="P218" s="14"/>
      <c r="Q218" s="15"/>
      <c r="R218" s="17"/>
      <c r="S218" s="34"/>
      <c r="T218" s="8"/>
    </row>
    <row r="219" spans="4:20" ht="12.75">
      <c r="D219" s="12"/>
      <c r="E219" s="13"/>
      <c r="F219" s="15"/>
      <c r="G219" s="14"/>
      <c r="H219" s="14"/>
      <c r="I219" s="14"/>
      <c r="J219" s="15"/>
      <c r="K219" s="15"/>
      <c r="L219" s="120"/>
      <c r="M219" s="16"/>
      <c r="N219" s="15"/>
      <c r="O219" s="38"/>
      <c r="P219" s="14"/>
      <c r="Q219" s="15"/>
      <c r="R219" s="17"/>
      <c r="S219" s="34"/>
      <c r="T219" s="8"/>
    </row>
    <row r="220" spans="4:20" ht="12.75">
      <c r="D220" s="12"/>
      <c r="E220" s="13"/>
      <c r="F220" s="15"/>
      <c r="G220" s="14"/>
      <c r="H220" s="14"/>
      <c r="I220" s="14"/>
      <c r="J220" s="15"/>
      <c r="K220" s="15"/>
      <c r="L220" s="120"/>
      <c r="M220" s="16"/>
      <c r="N220" s="15"/>
      <c r="O220" s="38"/>
      <c r="P220" s="14"/>
      <c r="Q220" s="15"/>
      <c r="R220" s="17"/>
      <c r="S220" s="34"/>
      <c r="T220" s="8"/>
    </row>
    <row r="221" spans="4:20" ht="12.75">
      <c r="D221" s="12"/>
      <c r="E221" s="13"/>
      <c r="F221" s="15"/>
      <c r="G221" s="14"/>
      <c r="H221" s="14"/>
      <c r="I221" s="14"/>
      <c r="J221" s="15"/>
      <c r="K221" s="15"/>
      <c r="L221" s="120"/>
      <c r="M221" s="16"/>
      <c r="N221" s="15"/>
      <c r="O221" s="38"/>
      <c r="P221" s="14"/>
      <c r="Q221" s="15"/>
      <c r="R221" s="17"/>
      <c r="S221" s="34"/>
      <c r="T221" s="8"/>
    </row>
    <row r="222" spans="4:20" ht="12.75">
      <c r="D222" s="12"/>
      <c r="E222" s="13"/>
      <c r="F222" s="15"/>
      <c r="G222" s="14"/>
      <c r="H222" s="14"/>
      <c r="I222" s="14"/>
      <c r="J222" s="15"/>
      <c r="K222" s="15"/>
      <c r="L222" s="120"/>
      <c r="M222" s="16"/>
      <c r="N222" s="15"/>
      <c r="O222" s="38"/>
      <c r="P222" s="14"/>
      <c r="Q222" s="15"/>
      <c r="R222" s="17"/>
      <c r="S222" s="34"/>
      <c r="T222" s="8"/>
    </row>
    <row r="223" spans="4:20" ht="12.75">
      <c r="D223" s="12"/>
      <c r="E223" s="13"/>
      <c r="F223" s="15"/>
      <c r="G223" s="14"/>
      <c r="H223" s="14"/>
      <c r="I223" s="14"/>
      <c r="J223" s="15"/>
      <c r="K223" s="15"/>
      <c r="L223" s="120"/>
      <c r="M223" s="16"/>
      <c r="N223" s="15"/>
      <c r="O223" s="38"/>
      <c r="P223" s="14"/>
      <c r="Q223" s="15"/>
      <c r="R223" s="17"/>
      <c r="S223" s="34"/>
      <c r="T223" s="8"/>
    </row>
    <row r="224" spans="4:20" ht="12.75">
      <c r="D224" s="12"/>
      <c r="E224" s="13"/>
      <c r="F224" s="15"/>
      <c r="G224" s="14"/>
      <c r="H224" s="14"/>
      <c r="I224" s="14"/>
      <c r="J224" s="15"/>
      <c r="K224" s="15"/>
      <c r="L224" s="120"/>
      <c r="M224" s="16"/>
      <c r="N224" s="15"/>
      <c r="O224" s="38"/>
      <c r="P224" s="14"/>
      <c r="Q224" s="15"/>
      <c r="R224" s="17"/>
      <c r="S224" s="34"/>
      <c r="T224" s="8"/>
    </row>
    <row r="225" spans="3:20" ht="12.75">
      <c r="C225" s="589" t="s">
        <v>14</v>
      </c>
      <c r="D225" s="589"/>
      <c r="E225" s="589"/>
      <c r="L225" s="583" t="s">
        <v>15</v>
      </c>
      <c r="M225" s="583"/>
      <c r="N225" s="583"/>
      <c r="O225" s="583"/>
      <c r="P225" s="583"/>
      <c r="Q225" s="583"/>
      <c r="R225" s="583"/>
      <c r="S225" s="239"/>
      <c r="T225" s="8"/>
    </row>
    <row r="226" spans="3:20" ht="12.75">
      <c r="C226" s="30"/>
      <c r="L226" s="131"/>
      <c r="M226" s="131"/>
      <c r="N226" s="131"/>
      <c r="O226" s="131"/>
      <c r="P226" s="131"/>
      <c r="Q226" s="131"/>
      <c r="R226" s="131"/>
      <c r="S226" s="239"/>
      <c r="T226" s="8"/>
    </row>
    <row r="227" spans="3:20" ht="12.75">
      <c r="C227" s="30"/>
      <c r="L227" s="131"/>
      <c r="M227" s="131"/>
      <c r="N227" s="131"/>
      <c r="O227" s="131"/>
      <c r="P227" s="131"/>
      <c r="Q227" s="131"/>
      <c r="R227" s="131"/>
      <c r="S227" s="239"/>
      <c r="T227" s="8"/>
    </row>
    <row r="228" spans="3:20" ht="12.75">
      <c r="C228" s="30"/>
      <c r="L228" s="131"/>
      <c r="M228" s="131"/>
      <c r="N228" s="131"/>
      <c r="O228" s="131"/>
      <c r="P228" s="131"/>
      <c r="Q228" s="131"/>
      <c r="R228" s="131"/>
      <c r="S228" s="239"/>
      <c r="T228" s="8"/>
    </row>
    <row r="229" spans="9:20" ht="12.75">
      <c r="I229" s="30" t="s">
        <v>16</v>
      </c>
      <c r="J229" s="30"/>
      <c r="K229" s="30"/>
      <c r="T229" s="8"/>
    </row>
    <row r="230" spans="3:20" ht="12.75">
      <c r="C230" s="589" t="s">
        <v>267</v>
      </c>
      <c r="D230" s="589"/>
      <c r="E230" s="589"/>
      <c r="F230" s="32"/>
      <c r="O230" t="s">
        <v>266</v>
      </c>
      <c r="T230" s="8"/>
    </row>
    <row r="231" spans="3:19" ht="15.75">
      <c r="C231" s="590" t="s">
        <v>282</v>
      </c>
      <c r="D231" s="590"/>
      <c r="E231" s="590"/>
      <c r="K231" s="591" t="s">
        <v>283</v>
      </c>
      <c r="L231" s="591"/>
      <c r="M231" s="591"/>
      <c r="N231" s="591"/>
      <c r="O231" s="591"/>
      <c r="P231" s="591"/>
      <c r="Q231" s="591"/>
      <c r="R231" s="591"/>
      <c r="S231" s="455"/>
    </row>
    <row r="233" spans="4:20" ht="12.75">
      <c r="D233" s="12"/>
      <c r="E233" s="13"/>
      <c r="F233" s="15"/>
      <c r="G233" s="14"/>
      <c r="H233" s="14"/>
      <c r="I233" s="14"/>
      <c r="J233" s="15"/>
      <c r="K233" s="15"/>
      <c r="L233" s="120"/>
      <c r="M233" s="16"/>
      <c r="N233" s="15"/>
      <c r="O233" s="38"/>
      <c r="P233" s="14"/>
      <c r="Q233" s="15"/>
      <c r="R233" s="17"/>
      <c r="S233" s="34"/>
      <c r="T233" s="8"/>
    </row>
    <row r="234" spans="2:20" ht="12.75">
      <c r="B234" s="30"/>
      <c r="D234" s="12"/>
      <c r="E234" s="13"/>
      <c r="F234" s="15"/>
      <c r="G234" s="14"/>
      <c r="H234" s="14"/>
      <c r="I234" s="14"/>
      <c r="J234" s="15"/>
      <c r="K234" s="15"/>
      <c r="L234" s="120"/>
      <c r="M234" s="16"/>
      <c r="N234" s="15"/>
      <c r="O234" s="38"/>
      <c r="P234" s="14"/>
      <c r="Q234" s="15"/>
      <c r="R234" s="17"/>
      <c r="S234" s="34"/>
      <c r="T234" s="8"/>
    </row>
    <row r="235" spans="2:20" ht="15.75">
      <c r="B235" s="31"/>
      <c r="D235" s="12"/>
      <c r="E235" s="13"/>
      <c r="F235" s="15"/>
      <c r="G235" s="14"/>
      <c r="H235" s="14"/>
      <c r="I235" s="14"/>
      <c r="J235" s="15"/>
      <c r="K235" s="15"/>
      <c r="L235" s="120"/>
      <c r="M235" s="16"/>
      <c r="N235" s="15"/>
      <c r="O235" s="38"/>
      <c r="P235" s="14"/>
      <c r="Q235" s="15"/>
      <c r="R235" s="17"/>
      <c r="S235" s="34"/>
      <c r="T235" s="8"/>
    </row>
    <row r="236" spans="4:20" ht="12.75">
      <c r="D236" s="12"/>
      <c r="E236" s="13"/>
      <c r="F236" s="15"/>
      <c r="G236" s="14"/>
      <c r="H236" s="14"/>
      <c r="I236" s="14"/>
      <c r="J236" s="15"/>
      <c r="K236" s="15"/>
      <c r="L236" s="120"/>
      <c r="M236" s="16"/>
      <c r="N236" s="15"/>
      <c r="O236" s="38"/>
      <c r="P236" s="14"/>
      <c r="Q236" s="15"/>
      <c r="R236" s="17"/>
      <c r="S236" s="34"/>
      <c r="T236" s="8"/>
    </row>
    <row r="237" spans="2:20" ht="12.75">
      <c r="B237" s="8"/>
      <c r="C237" s="8"/>
      <c r="D237" s="12"/>
      <c r="E237" s="13"/>
      <c r="F237" s="15"/>
      <c r="G237" s="14"/>
      <c r="H237" s="14"/>
      <c r="I237" s="14"/>
      <c r="J237" s="15"/>
      <c r="K237" s="15"/>
      <c r="L237" s="120"/>
      <c r="M237" s="16"/>
      <c r="N237" s="15"/>
      <c r="O237" s="38"/>
      <c r="P237" s="14"/>
      <c r="Q237" s="15"/>
      <c r="R237" s="17"/>
      <c r="S237" s="34"/>
      <c r="T237" s="8"/>
    </row>
    <row r="238" spans="2:20" ht="12.75">
      <c r="B238" s="8"/>
      <c r="C238" s="8"/>
      <c r="D238" s="12"/>
      <c r="E238" s="13"/>
      <c r="F238" s="15"/>
      <c r="G238" s="14"/>
      <c r="H238" s="14"/>
      <c r="I238" s="14"/>
      <c r="J238" s="15"/>
      <c r="K238" s="15"/>
      <c r="L238" s="120"/>
      <c r="M238" s="16"/>
      <c r="N238" s="15"/>
      <c r="O238" s="38"/>
      <c r="P238" s="14"/>
      <c r="Q238" s="15"/>
      <c r="R238" s="17"/>
      <c r="S238" s="34"/>
      <c r="T238" s="8"/>
    </row>
    <row r="239" spans="2:20" ht="12.75">
      <c r="B239" s="8"/>
      <c r="C239" s="8"/>
      <c r="D239" s="12"/>
      <c r="E239" s="13"/>
      <c r="F239" s="15"/>
      <c r="G239" s="14"/>
      <c r="H239" s="14"/>
      <c r="I239" s="14"/>
      <c r="J239" s="15"/>
      <c r="K239" s="15"/>
      <c r="L239" s="120"/>
      <c r="M239" s="16"/>
      <c r="N239" s="15"/>
      <c r="O239" s="38"/>
      <c r="P239" s="14"/>
      <c r="Q239" s="15"/>
      <c r="R239" s="17"/>
      <c r="S239" s="34"/>
      <c r="T239" s="8"/>
    </row>
    <row r="240" spans="1:20" ht="12.75" customHeight="1">
      <c r="A240" s="1"/>
      <c r="B240" s="8"/>
      <c r="C240" s="7"/>
      <c r="D240" s="12"/>
      <c r="E240" s="13"/>
      <c r="F240" s="15"/>
      <c r="G240" s="14"/>
      <c r="H240" s="14"/>
      <c r="I240" s="14"/>
      <c r="J240" s="15"/>
      <c r="K240" s="15"/>
      <c r="L240" s="120"/>
      <c r="M240" s="16"/>
      <c r="N240" s="15"/>
      <c r="O240" s="38"/>
      <c r="P240" s="14"/>
      <c r="Q240" s="15"/>
      <c r="R240" s="17"/>
      <c r="S240" s="34"/>
      <c r="T240" s="8"/>
    </row>
    <row r="241" spans="1:20" ht="12.75" customHeight="1">
      <c r="A241" s="1"/>
      <c r="B241" s="8"/>
      <c r="C241" s="7"/>
      <c r="D241" s="12"/>
      <c r="E241" s="13"/>
      <c r="F241" s="15"/>
      <c r="G241" s="14"/>
      <c r="H241" s="14"/>
      <c r="I241" s="14"/>
      <c r="J241" s="15"/>
      <c r="K241" s="15"/>
      <c r="L241" s="120"/>
      <c r="M241" s="16"/>
      <c r="N241" s="15"/>
      <c r="O241" s="38"/>
      <c r="P241" s="14"/>
      <c r="Q241" s="15"/>
      <c r="R241" s="17"/>
      <c r="S241" s="34"/>
      <c r="T241" s="8"/>
    </row>
    <row r="242" spans="1:20" ht="12.75" customHeight="1">
      <c r="A242" s="1"/>
      <c r="B242" s="8"/>
      <c r="C242" s="9"/>
      <c r="D242" s="12"/>
      <c r="E242" s="13"/>
      <c r="F242" s="15"/>
      <c r="G242" s="14"/>
      <c r="H242" s="14"/>
      <c r="I242" s="14"/>
      <c r="J242" s="15"/>
      <c r="K242" s="15"/>
      <c r="L242" s="120"/>
      <c r="M242" s="16"/>
      <c r="N242" s="15"/>
      <c r="O242" s="38"/>
      <c r="P242" s="14"/>
      <c r="Q242" s="15"/>
      <c r="R242" s="17"/>
      <c r="S242" s="34"/>
      <c r="T242" s="8"/>
    </row>
    <row r="243" spans="1:20" ht="12.75" customHeight="1">
      <c r="A243" s="1"/>
      <c r="B243" s="8"/>
      <c r="C243" s="9"/>
      <c r="D243" s="12"/>
      <c r="E243" s="13"/>
      <c r="F243" s="15"/>
      <c r="G243" s="14"/>
      <c r="H243" s="14"/>
      <c r="I243" s="14"/>
      <c r="J243" s="15"/>
      <c r="K243" s="15"/>
      <c r="L243" s="120"/>
      <c r="M243" s="16"/>
      <c r="N243" s="15"/>
      <c r="O243" s="38"/>
      <c r="P243" s="14"/>
      <c r="Q243" s="15"/>
      <c r="R243" s="17"/>
      <c r="S243" s="34"/>
      <c r="T243" s="8"/>
    </row>
    <row r="244" spans="1:20" ht="12.75" customHeight="1">
      <c r="A244" s="1"/>
      <c r="B244" s="8"/>
      <c r="C244" s="7"/>
      <c r="D244" s="12"/>
      <c r="E244" s="13"/>
      <c r="F244" s="15"/>
      <c r="G244" s="14"/>
      <c r="H244" s="14"/>
      <c r="I244" s="14"/>
      <c r="J244" s="15"/>
      <c r="K244" s="15"/>
      <c r="L244" s="3"/>
      <c r="M244" s="16"/>
      <c r="N244" s="15"/>
      <c r="O244" s="17"/>
      <c r="P244" s="17"/>
      <c r="Q244" s="15"/>
      <c r="R244" s="17"/>
      <c r="S244" s="34"/>
      <c r="T244" s="8"/>
    </row>
    <row r="245" spans="1:19" ht="12.75" customHeight="1">
      <c r="A245" s="1"/>
      <c r="B245" s="10"/>
      <c r="C245" s="10"/>
      <c r="D245" s="16"/>
      <c r="E245" s="178"/>
      <c r="F245" s="178"/>
      <c r="G245" s="178"/>
      <c r="H245" s="178"/>
      <c r="I245" s="178"/>
      <c r="J245" s="178"/>
      <c r="K245" s="178"/>
      <c r="L245" s="178"/>
      <c r="M245" s="178"/>
      <c r="N245" s="178"/>
      <c r="O245" s="11"/>
      <c r="P245" s="16"/>
      <c r="Q245" s="149"/>
      <c r="R245" s="86"/>
      <c r="S245" s="216"/>
    </row>
    <row r="246" spans="2:19" ht="12.75" customHeight="1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33"/>
    </row>
    <row r="247" spans="2:19" ht="12.75" customHeight="1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33"/>
    </row>
    <row r="248" spans="1:20" ht="12.75" customHeight="1">
      <c r="A248" s="39"/>
      <c r="B248" s="161"/>
      <c r="C248" s="161"/>
      <c r="D248" s="161"/>
      <c r="E248" s="161"/>
      <c r="F248" s="162"/>
      <c r="G248" s="162"/>
      <c r="H248" s="162"/>
      <c r="I248" s="162"/>
      <c r="J248" s="163"/>
      <c r="K248" s="164"/>
      <c r="L248" s="165"/>
      <c r="M248" s="151"/>
      <c r="N248" s="150"/>
      <c r="O248" s="150"/>
      <c r="P248" s="150"/>
      <c r="Q248" s="150"/>
      <c r="R248" s="150"/>
      <c r="S248" s="150"/>
      <c r="T248" s="33"/>
    </row>
    <row r="249" spans="1:20" ht="12.75" customHeight="1">
      <c r="A249" s="39"/>
      <c r="B249" s="161"/>
      <c r="C249" s="161"/>
      <c r="D249" s="161"/>
      <c r="E249" s="161"/>
      <c r="F249" s="162"/>
      <c r="G249" s="162"/>
      <c r="H249" s="162"/>
      <c r="I249" s="162"/>
      <c r="J249" s="163"/>
      <c r="K249" s="166"/>
      <c r="L249" s="167"/>
      <c r="M249" s="151"/>
      <c r="N249" s="167"/>
      <c r="O249" s="167"/>
      <c r="P249" s="167"/>
      <c r="Q249" s="151"/>
      <c r="R249" s="151"/>
      <c r="S249" s="151"/>
      <c r="T249" s="33"/>
    </row>
    <row r="250" spans="1:20" ht="12.75" customHeight="1">
      <c r="A250" s="39"/>
      <c r="B250" s="151"/>
      <c r="C250" s="151"/>
      <c r="D250" s="168"/>
      <c r="E250" s="168"/>
      <c r="F250" s="151"/>
      <c r="G250" s="151"/>
      <c r="H250" s="151"/>
      <c r="I250" s="151"/>
      <c r="J250" s="151"/>
      <c r="K250" s="166"/>
      <c r="L250" s="169"/>
      <c r="M250" s="151"/>
      <c r="N250" s="151"/>
      <c r="O250" s="170"/>
      <c r="P250" s="151"/>
      <c r="Q250" s="151"/>
      <c r="R250" s="151"/>
      <c r="S250" s="151"/>
      <c r="T250" s="33"/>
    </row>
    <row r="251" spans="1:20" ht="12.75" customHeight="1">
      <c r="A251" s="101"/>
      <c r="B251" s="39"/>
      <c r="C251" s="39"/>
      <c r="D251" s="102"/>
      <c r="E251" s="102"/>
      <c r="F251" s="171"/>
      <c r="G251" s="171"/>
      <c r="H251" s="171"/>
      <c r="I251" s="171"/>
      <c r="J251" s="172"/>
      <c r="K251" s="39"/>
      <c r="L251" s="39"/>
      <c r="M251" s="39"/>
      <c r="N251" s="39"/>
      <c r="O251" s="39"/>
      <c r="P251" s="39"/>
      <c r="Q251" s="39"/>
      <c r="R251" s="39"/>
      <c r="S251" s="39"/>
      <c r="T251" s="33"/>
    </row>
    <row r="252" spans="1:20" ht="12.75" customHeight="1">
      <c r="A252" s="101"/>
      <c r="B252" s="39"/>
      <c r="C252" s="39"/>
      <c r="D252" s="102"/>
      <c r="E252" s="102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103"/>
      <c r="R252" s="104"/>
      <c r="S252" s="104"/>
      <c r="T252" s="33"/>
    </row>
    <row r="253" spans="1:20" ht="12.75" customHeight="1">
      <c r="A253" s="173"/>
      <c r="B253" s="106"/>
      <c r="C253" s="174"/>
      <c r="D253" s="174"/>
      <c r="E253" s="174"/>
      <c r="F253" s="112"/>
      <c r="G253" s="112"/>
      <c r="H253" s="112"/>
      <c r="I253" s="112"/>
      <c r="J253" s="112"/>
      <c r="K253" s="112"/>
      <c r="L253" s="105"/>
      <c r="M253" s="39"/>
      <c r="N253" s="112"/>
      <c r="O253" s="112"/>
      <c r="P253" s="112"/>
      <c r="Q253" s="106"/>
      <c r="R253" s="106"/>
      <c r="S253" s="106"/>
      <c r="T253" s="33"/>
    </row>
    <row r="254" spans="1:20" ht="12.75" customHeight="1">
      <c r="A254" s="175"/>
      <c r="B254" s="174"/>
      <c r="C254" s="175"/>
      <c r="D254" s="175"/>
      <c r="E254" s="175"/>
      <c r="F254" s="107"/>
      <c r="G254" s="108"/>
      <c r="H254" s="109"/>
      <c r="I254" s="109"/>
      <c r="J254" s="110"/>
      <c r="K254" s="110"/>
      <c r="L254" s="107"/>
      <c r="M254" s="39"/>
      <c r="N254" s="107"/>
      <c r="O254" s="107"/>
      <c r="P254" s="107"/>
      <c r="Q254" s="111"/>
      <c r="R254" s="111"/>
      <c r="S254" s="111"/>
      <c r="T254" s="33"/>
    </row>
    <row r="255" spans="1:20" ht="12.75" customHeight="1">
      <c r="A255" s="43"/>
      <c r="B255" s="44"/>
      <c r="C255" s="176"/>
      <c r="D255" s="35"/>
      <c r="E255" s="36"/>
      <c r="F255" s="45"/>
      <c r="G255" s="38"/>
      <c r="H255" s="38"/>
      <c r="I255" s="38"/>
      <c r="J255" s="37"/>
      <c r="K255" s="37"/>
      <c r="L255" s="3"/>
      <c r="M255" s="39"/>
      <c r="N255" s="37"/>
      <c r="O255" s="38"/>
      <c r="P255" s="38"/>
      <c r="Q255" s="37"/>
      <c r="R255" s="41"/>
      <c r="S255" s="41"/>
      <c r="T255" s="33"/>
    </row>
    <row r="256" spans="1:20" ht="12.75" customHeight="1">
      <c r="A256" s="43"/>
      <c r="B256" s="44"/>
      <c r="C256" s="177"/>
      <c r="D256" s="35"/>
      <c r="E256" s="36"/>
      <c r="F256" s="37"/>
      <c r="G256" s="38"/>
      <c r="H256" s="38"/>
      <c r="I256" s="38"/>
      <c r="J256" s="37"/>
      <c r="K256" s="37"/>
      <c r="L256" s="3"/>
      <c r="M256" s="39"/>
      <c r="N256" s="37"/>
      <c r="O256" s="38"/>
      <c r="P256" s="38"/>
      <c r="Q256" s="37"/>
      <c r="R256" s="41"/>
      <c r="S256" s="41"/>
      <c r="T256" s="33"/>
    </row>
    <row r="257" spans="1:20" ht="12.75" customHeight="1">
      <c r="A257" s="43"/>
      <c r="B257" s="44"/>
      <c r="C257" s="177"/>
      <c r="D257" s="35"/>
      <c r="E257" s="36"/>
      <c r="F257" s="37"/>
      <c r="G257" s="38"/>
      <c r="H257" s="38"/>
      <c r="I257" s="38"/>
      <c r="J257" s="37"/>
      <c r="K257" s="37"/>
      <c r="L257" s="3"/>
      <c r="M257" s="39"/>
      <c r="N257" s="37"/>
      <c r="O257" s="38"/>
      <c r="P257" s="38"/>
      <c r="Q257" s="37"/>
      <c r="R257" s="34"/>
      <c r="S257" s="34"/>
      <c r="T257" s="33"/>
    </row>
    <row r="258" spans="1:20" ht="12.75" customHeight="1">
      <c r="A258" s="34"/>
      <c r="B258" s="33"/>
      <c r="C258" s="33"/>
      <c r="D258" s="35"/>
      <c r="E258" s="36"/>
      <c r="F258" s="37"/>
      <c r="G258" s="38"/>
      <c r="H258" s="38"/>
      <c r="I258" s="38"/>
      <c r="J258" s="37"/>
      <c r="K258" s="37"/>
      <c r="L258" s="3"/>
      <c r="M258" s="39"/>
      <c r="N258" s="37"/>
      <c r="O258" s="38"/>
      <c r="P258" s="38"/>
      <c r="Q258" s="37"/>
      <c r="R258" s="34"/>
      <c r="S258" s="34"/>
      <c r="T258" s="33"/>
    </row>
    <row r="259" spans="1:20" ht="12.75" customHeight="1">
      <c r="A259" s="34"/>
      <c r="B259" s="40"/>
      <c r="C259" s="40"/>
      <c r="D259" s="35"/>
      <c r="E259" s="36"/>
      <c r="F259" s="37"/>
      <c r="G259" s="38"/>
      <c r="H259" s="38"/>
      <c r="I259" s="38"/>
      <c r="J259" s="37"/>
      <c r="K259" s="37"/>
      <c r="L259" s="3"/>
      <c r="M259" s="39"/>
      <c r="N259" s="37"/>
      <c r="O259" s="38"/>
      <c r="P259" s="38"/>
      <c r="Q259" s="37"/>
      <c r="R259" s="34"/>
      <c r="S259" s="34"/>
      <c r="T259" s="33"/>
    </row>
    <row r="260" spans="1:20" ht="12.75" customHeight="1">
      <c r="A260" s="34"/>
      <c r="B260" s="42"/>
      <c r="C260" s="42"/>
      <c r="D260" s="35"/>
      <c r="E260" s="36"/>
      <c r="F260" s="37"/>
      <c r="G260" s="38"/>
      <c r="H260" s="38"/>
      <c r="I260" s="38"/>
      <c r="J260" s="37"/>
      <c r="K260" s="37"/>
      <c r="L260" s="3"/>
      <c r="M260" s="39"/>
      <c r="N260" s="37"/>
      <c r="O260" s="38"/>
      <c r="P260" s="38"/>
      <c r="Q260" s="37"/>
      <c r="R260" s="34"/>
      <c r="S260" s="34"/>
      <c r="T260" s="33"/>
    </row>
    <row r="261" spans="1:20" ht="12.75" customHeight="1">
      <c r="A261" s="33"/>
      <c r="B261" s="33"/>
      <c r="C261" s="33"/>
      <c r="D261" s="35"/>
      <c r="E261" s="36"/>
      <c r="F261" s="37"/>
      <c r="G261" s="38"/>
      <c r="H261" s="38"/>
      <c r="I261" s="38"/>
      <c r="J261" s="37"/>
      <c r="K261" s="37"/>
      <c r="L261" s="3"/>
      <c r="M261" s="39"/>
      <c r="N261" s="37"/>
      <c r="O261" s="38"/>
      <c r="P261" s="38"/>
      <c r="Q261" s="37"/>
      <c r="R261" s="34"/>
      <c r="S261" s="34"/>
      <c r="T261" s="33"/>
    </row>
    <row r="262" spans="1:20" ht="12.75" customHeight="1">
      <c r="A262" s="33"/>
      <c r="B262" s="33"/>
      <c r="C262" s="33"/>
      <c r="D262" s="35"/>
      <c r="E262" s="36"/>
      <c r="F262" s="37"/>
      <c r="G262" s="38"/>
      <c r="H262" s="38"/>
      <c r="I262" s="38"/>
      <c r="J262" s="37"/>
      <c r="K262" s="37"/>
      <c r="L262" s="3"/>
      <c r="M262" s="39"/>
      <c r="N262" s="37"/>
      <c r="O262" s="38"/>
      <c r="P262" s="38"/>
      <c r="Q262" s="37"/>
      <c r="R262" s="34"/>
      <c r="S262" s="34"/>
      <c r="T262" s="33"/>
    </row>
    <row r="263" spans="2:19" ht="12.75" customHeight="1">
      <c r="B263" s="8"/>
      <c r="C263" s="8"/>
      <c r="D263" s="12"/>
      <c r="E263" s="13"/>
      <c r="F263" s="15"/>
      <c r="G263" s="14"/>
      <c r="H263" s="14"/>
      <c r="I263" s="14"/>
      <c r="J263" s="15"/>
      <c r="K263" s="15"/>
      <c r="L263" s="120"/>
      <c r="M263" s="16"/>
      <c r="N263" s="15"/>
      <c r="O263" s="38"/>
      <c r="P263" s="14"/>
      <c r="Q263" s="15"/>
      <c r="R263" s="17"/>
      <c r="S263" s="34"/>
    </row>
    <row r="264" spans="2:19" ht="12.75" customHeight="1">
      <c r="B264" s="8"/>
      <c r="C264" s="8"/>
      <c r="D264" s="12"/>
      <c r="E264" s="13"/>
      <c r="F264" s="15"/>
      <c r="G264" s="14"/>
      <c r="H264" s="14"/>
      <c r="I264" s="14"/>
      <c r="J264" s="15"/>
      <c r="K264" s="15"/>
      <c r="L264" s="120"/>
      <c r="M264" s="16"/>
      <c r="N264" s="15"/>
      <c r="O264" s="38"/>
      <c r="P264" s="14"/>
      <c r="Q264" s="15"/>
      <c r="R264" s="17"/>
      <c r="S264" s="34"/>
    </row>
    <row r="265" spans="2:19" ht="12.75">
      <c r="B265" s="8"/>
      <c r="C265" s="8"/>
      <c r="D265" s="12"/>
      <c r="E265" s="13"/>
      <c r="F265" s="15"/>
      <c r="G265" s="14"/>
      <c r="H265" s="14"/>
      <c r="I265" s="14"/>
      <c r="J265" s="15"/>
      <c r="K265" s="15"/>
      <c r="L265" s="120"/>
      <c r="M265" s="16"/>
      <c r="N265" s="15"/>
      <c r="O265" s="38"/>
      <c r="P265" s="14"/>
      <c r="Q265" s="15"/>
      <c r="R265" s="17"/>
      <c r="S265" s="34"/>
    </row>
    <row r="266" spans="2:19" ht="12.75">
      <c r="B266" s="7"/>
      <c r="C266" s="8"/>
      <c r="D266" s="12"/>
      <c r="E266" s="13"/>
      <c r="F266" s="15"/>
      <c r="G266" s="14"/>
      <c r="H266" s="14"/>
      <c r="I266" s="14"/>
      <c r="J266" s="15"/>
      <c r="K266" s="15"/>
      <c r="L266" s="120"/>
      <c r="M266" s="16"/>
      <c r="N266" s="15"/>
      <c r="O266" s="38"/>
      <c r="P266" s="14"/>
      <c r="Q266" s="15"/>
      <c r="R266" s="17"/>
      <c r="S266" s="34"/>
    </row>
    <row r="267" spans="2:19" ht="12.75">
      <c r="B267" s="8"/>
      <c r="C267" s="8"/>
      <c r="D267" s="12"/>
      <c r="E267" s="13"/>
      <c r="F267" s="15"/>
      <c r="G267" s="14"/>
      <c r="H267" s="14"/>
      <c r="I267" s="14"/>
      <c r="J267" s="15"/>
      <c r="K267" s="15"/>
      <c r="L267" s="120"/>
      <c r="M267" s="16"/>
      <c r="N267" s="15"/>
      <c r="O267" s="38"/>
      <c r="P267" s="14"/>
      <c r="Q267" s="15"/>
      <c r="R267" s="17"/>
      <c r="S267" s="34"/>
    </row>
    <row r="268" spans="2:19" ht="12.75">
      <c r="B268" s="8"/>
      <c r="C268" s="8"/>
      <c r="D268" s="12"/>
      <c r="E268" s="13"/>
      <c r="F268" s="15"/>
      <c r="G268" s="14"/>
      <c r="H268" s="14"/>
      <c r="I268" s="14"/>
      <c r="J268" s="15"/>
      <c r="K268" s="15"/>
      <c r="L268" s="120"/>
      <c r="M268" s="16"/>
      <c r="N268" s="15"/>
      <c r="O268" s="38"/>
      <c r="P268" s="14"/>
      <c r="Q268" s="15"/>
      <c r="R268" s="17"/>
      <c r="S268" s="34"/>
    </row>
    <row r="269" spans="2:19" ht="12.75">
      <c r="B269" s="7"/>
      <c r="C269" s="8"/>
      <c r="D269" s="12"/>
      <c r="E269" s="13"/>
      <c r="F269" s="15"/>
      <c r="G269" s="14"/>
      <c r="H269" s="14"/>
      <c r="I269" s="14"/>
      <c r="J269" s="15"/>
      <c r="K269" s="15"/>
      <c r="L269" s="120"/>
      <c r="M269" s="16"/>
      <c r="N269" s="15"/>
      <c r="O269" s="38"/>
      <c r="P269" s="14"/>
      <c r="Q269" s="15"/>
      <c r="R269" s="17"/>
      <c r="S269" s="34"/>
    </row>
    <row r="270" spans="2:19" ht="15.75">
      <c r="B270" s="152"/>
      <c r="C270" s="8"/>
      <c r="D270" s="12"/>
      <c r="E270" s="13"/>
      <c r="F270" s="15"/>
      <c r="G270" s="14"/>
      <c r="H270" s="14"/>
      <c r="I270" s="14"/>
      <c r="J270" s="15"/>
      <c r="K270" s="15"/>
      <c r="L270" s="120"/>
      <c r="M270" s="16"/>
      <c r="N270" s="15"/>
      <c r="O270" s="38"/>
      <c r="P270" s="14"/>
      <c r="Q270" s="15"/>
      <c r="R270" s="17"/>
      <c r="S270" s="34"/>
    </row>
    <row r="271" spans="2:19" ht="12.75">
      <c r="B271" s="8"/>
      <c r="C271" s="8"/>
      <c r="D271" s="12"/>
      <c r="E271" s="13"/>
      <c r="F271" s="15"/>
      <c r="G271" s="14"/>
      <c r="H271" s="14"/>
      <c r="I271" s="14"/>
      <c r="J271" s="15"/>
      <c r="K271" s="15"/>
      <c r="L271" s="120"/>
      <c r="M271" s="16"/>
      <c r="N271" s="15"/>
      <c r="O271" s="38"/>
      <c r="P271" s="14"/>
      <c r="Q271" s="15"/>
      <c r="R271" s="17"/>
      <c r="S271" s="34"/>
    </row>
    <row r="272" spans="2:19" ht="12.75">
      <c r="B272" s="8"/>
      <c r="C272" s="8"/>
      <c r="D272" s="12"/>
      <c r="E272" s="13"/>
      <c r="F272" s="15"/>
      <c r="G272" s="14"/>
      <c r="H272" s="14"/>
      <c r="I272" s="14"/>
      <c r="J272" s="15"/>
      <c r="K272" s="15"/>
      <c r="L272" s="120"/>
      <c r="M272" s="16"/>
      <c r="N272" s="15"/>
      <c r="O272" s="38"/>
      <c r="P272" s="14"/>
      <c r="Q272" s="15"/>
      <c r="R272" s="17"/>
      <c r="S272" s="34"/>
    </row>
    <row r="273" spans="2:19" ht="12.75">
      <c r="B273" s="8"/>
      <c r="C273" s="8"/>
      <c r="D273" s="12"/>
      <c r="E273" s="13"/>
      <c r="F273" s="15"/>
      <c r="G273" s="14"/>
      <c r="H273" s="14"/>
      <c r="I273" s="14"/>
      <c r="J273" s="15"/>
      <c r="K273" s="15"/>
      <c r="L273" s="120"/>
      <c r="M273" s="16"/>
      <c r="N273" s="15"/>
      <c r="O273" s="38"/>
      <c r="P273" s="14"/>
      <c r="Q273" s="15"/>
      <c r="R273" s="17"/>
      <c r="S273" s="34"/>
    </row>
    <row r="274" spans="2:19" ht="12.75">
      <c r="B274" s="8"/>
      <c r="C274" s="8"/>
      <c r="D274" s="12"/>
      <c r="E274" s="13"/>
      <c r="F274" s="15"/>
      <c r="G274" s="14"/>
      <c r="H274" s="14"/>
      <c r="I274" s="14"/>
      <c r="J274" s="15"/>
      <c r="K274" s="15"/>
      <c r="L274" s="120"/>
      <c r="M274" s="16"/>
      <c r="N274" s="15"/>
      <c r="O274" s="38"/>
      <c r="P274" s="14"/>
      <c r="Q274" s="15"/>
      <c r="R274" s="17"/>
      <c r="S274" s="34"/>
    </row>
    <row r="275" spans="2:19" ht="12.75">
      <c r="B275" s="8"/>
      <c r="C275" s="8"/>
      <c r="D275" s="12"/>
      <c r="E275" s="13"/>
      <c r="F275" s="15"/>
      <c r="G275" s="14"/>
      <c r="H275" s="14"/>
      <c r="I275" s="14"/>
      <c r="J275" s="15"/>
      <c r="K275" s="15"/>
      <c r="L275" s="120"/>
      <c r="M275" s="16"/>
      <c r="N275" s="15"/>
      <c r="O275" s="38"/>
      <c r="P275" s="14"/>
      <c r="Q275" s="15"/>
      <c r="R275" s="17"/>
      <c r="S275" s="34"/>
    </row>
    <row r="276" spans="2:19" ht="12.75">
      <c r="B276" s="8"/>
      <c r="C276" s="8"/>
      <c r="D276" s="12"/>
      <c r="E276" s="13"/>
      <c r="F276" s="15"/>
      <c r="G276" s="14"/>
      <c r="H276" s="14"/>
      <c r="I276" s="14"/>
      <c r="J276" s="15"/>
      <c r="K276" s="15"/>
      <c r="L276" s="120"/>
      <c r="M276" s="16"/>
      <c r="N276" s="15"/>
      <c r="O276" s="38"/>
      <c r="P276" s="14"/>
      <c r="Q276" s="15"/>
      <c r="R276" s="17"/>
      <c r="S276" s="34"/>
    </row>
    <row r="277" spans="2:19" ht="12.75">
      <c r="B277" s="8"/>
      <c r="C277" s="8"/>
      <c r="D277" s="12"/>
      <c r="E277" s="13"/>
      <c r="F277" s="15"/>
      <c r="G277" s="14"/>
      <c r="H277" s="14"/>
      <c r="I277" s="14"/>
      <c r="J277" s="15"/>
      <c r="K277" s="15"/>
      <c r="L277" s="120"/>
      <c r="M277" s="16"/>
      <c r="N277" s="15"/>
      <c r="O277" s="38"/>
      <c r="P277" s="14"/>
      <c r="Q277" s="15"/>
      <c r="R277" s="17"/>
      <c r="S277" s="34"/>
    </row>
    <row r="278" spans="2:19" ht="12.75">
      <c r="B278" s="8"/>
      <c r="C278" s="8"/>
      <c r="D278" s="12"/>
      <c r="E278" s="13"/>
      <c r="F278" s="15"/>
      <c r="G278" s="14"/>
      <c r="H278" s="14"/>
      <c r="I278" s="14"/>
      <c r="J278" s="15"/>
      <c r="K278" s="15"/>
      <c r="L278" s="120"/>
      <c r="M278" s="16"/>
      <c r="N278" s="15"/>
      <c r="O278" s="38"/>
      <c r="P278" s="14"/>
      <c r="Q278" s="15"/>
      <c r="R278" s="17"/>
      <c r="S278" s="34"/>
    </row>
    <row r="279" spans="2:19" ht="12.75">
      <c r="B279" s="8"/>
      <c r="C279" s="8"/>
      <c r="D279" s="12"/>
      <c r="E279" s="13"/>
      <c r="F279" s="15"/>
      <c r="G279" s="14"/>
      <c r="H279" s="14"/>
      <c r="I279" s="14"/>
      <c r="J279" s="15"/>
      <c r="K279" s="15"/>
      <c r="L279" s="120"/>
      <c r="M279" s="16"/>
      <c r="N279" s="15"/>
      <c r="O279" s="38"/>
      <c r="P279" s="14"/>
      <c r="Q279" s="15"/>
      <c r="R279" s="17"/>
      <c r="S279" s="34"/>
    </row>
    <row r="280" spans="2:19" ht="12.75">
      <c r="B280" s="8"/>
      <c r="C280" s="8"/>
      <c r="D280" s="12"/>
      <c r="E280" s="13"/>
      <c r="F280" s="15"/>
      <c r="G280" s="14"/>
      <c r="H280" s="14"/>
      <c r="I280" s="14"/>
      <c r="J280" s="15"/>
      <c r="K280" s="15"/>
      <c r="L280" s="3"/>
      <c r="M280" s="16"/>
      <c r="N280" s="15"/>
      <c r="O280" s="17"/>
      <c r="P280" s="17"/>
      <c r="Q280" s="15"/>
      <c r="R280" s="17"/>
      <c r="S280" s="34"/>
    </row>
    <row r="281" spans="2:19" ht="12.75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33"/>
    </row>
    <row r="282" spans="2:19" ht="12.75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33"/>
    </row>
    <row r="283" spans="2:19" ht="12.75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33"/>
    </row>
    <row r="284" spans="2:19" ht="12.75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33"/>
    </row>
    <row r="285" spans="2:19" ht="12.75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33"/>
    </row>
    <row r="286" spans="2:19" ht="12.75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33"/>
    </row>
    <row r="287" spans="2:19" ht="12.75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33"/>
    </row>
    <row r="288" spans="2:19" ht="12.75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33"/>
    </row>
    <row r="289" spans="2:19" ht="12.75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33"/>
    </row>
    <row r="290" spans="2:19" ht="12.75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33"/>
    </row>
    <row r="291" spans="2:19" ht="12.7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33"/>
    </row>
    <row r="292" spans="2:19" ht="12.75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33"/>
    </row>
    <row r="293" spans="2:19" ht="12.75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33"/>
    </row>
    <row r="294" spans="2:19" ht="12.75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33"/>
    </row>
    <row r="295" spans="2:19" ht="12.75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33"/>
    </row>
    <row r="296" spans="2:19" ht="12.75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33"/>
    </row>
    <row r="297" spans="2:19" ht="12.75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33"/>
    </row>
    <row r="298" spans="2:19" ht="12.75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33"/>
    </row>
    <row r="299" spans="2:19" ht="12.75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33"/>
    </row>
    <row r="300" spans="2:19" ht="12.75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33"/>
    </row>
    <row r="301" spans="2:19" ht="12.75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33"/>
    </row>
    <row r="302" spans="2:19" ht="12.75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33"/>
    </row>
    <row r="303" spans="2:19" ht="12.75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33"/>
    </row>
    <row r="304" spans="2:19" ht="12.75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33"/>
    </row>
    <row r="305" spans="2:19" ht="12.75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33"/>
    </row>
    <row r="306" spans="2:19" ht="12.75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33"/>
    </row>
    <row r="307" spans="2:19" ht="12.75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33"/>
    </row>
    <row r="308" spans="2:19" ht="12.75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33"/>
    </row>
    <row r="309" spans="2:19" ht="12.75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33"/>
    </row>
    <row r="310" spans="2:19" ht="12.75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33"/>
    </row>
    <row r="311" spans="2:19" ht="12.75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33"/>
    </row>
    <row r="312" spans="2:19" ht="12.75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33"/>
    </row>
    <row r="313" spans="2:19" ht="12.75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33"/>
    </row>
    <row r="314" spans="2:19" ht="12.75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33"/>
    </row>
    <row r="315" spans="2:19" ht="12.75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33"/>
    </row>
    <row r="316" spans="2:19" ht="12.75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33"/>
    </row>
    <row r="317" spans="2:19" ht="12.75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33"/>
    </row>
    <row r="318" spans="2:19" ht="12.75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33"/>
    </row>
    <row r="319" spans="2:19" ht="12.75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33"/>
    </row>
    <row r="320" spans="2:19" ht="12.75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33"/>
    </row>
    <row r="321" spans="2:19" ht="12.75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33"/>
    </row>
    <row r="322" spans="2:19" ht="12.75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33"/>
    </row>
    <row r="323" spans="2:19" ht="12.75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33"/>
    </row>
    <row r="324" spans="2:19" ht="12.75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33"/>
    </row>
    <row r="325" spans="2:19" ht="12.75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33"/>
    </row>
    <row r="326" spans="2:19" ht="12.75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33"/>
    </row>
    <row r="327" spans="2:19" ht="12.75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33"/>
    </row>
    <row r="328" spans="2:19" ht="12.75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33"/>
    </row>
  </sheetData>
  <sheetProtection/>
  <mergeCells count="43">
    <mergeCell ref="C225:E225"/>
    <mergeCell ref="N173:R173"/>
    <mergeCell ref="C231:E231"/>
    <mergeCell ref="C230:E230"/>
    <mergeCell ref="L225:R225"/>
    <mergeCell ref="K231:R231"/>
    <mergeCell ref="Q206:Q207"/>
    <mergeCell ref="D153:D154"/>
    <mergeCell ref="E153:E154"/>
    <mergeCell ref="D194:Q195"/>
    <mergeCell ref="E197:P197"/>
    <mergeCell ref="E196:O196"/>
    <mergeCell ref="L166:R166"/>
    <mergeCell ref="E70:P70"/>
    <mergeCell ref="F78:K78"/>
    <mergeCell ref="N78:P78"/>
    <mergeCell ref="C153:C154"/>
    <mergeCell ref="F206:K206"/>
    <mergeCell ref="E144:P144"/>
    <mergeCell ref="F153:K153"/>
    <mergeCell ref="O172:R172"/>
    <mergeCell ref="R206:R207"/>
    <mergeCell ref="O106:R106"/>
    <mergeCell ref="D9:Q9"/>
    <mergeCell ref="Q21:Q22"/>
    <mergeCell ref="D67:Q68"/>
    <mergeCell ref="D69:Q69"/>
    <mergeCell ref="N206:P206"/>
    <mergeCell ref="R21:R22"/>
    <mergeCell ref="O50:R50"/>
    <mergeCell ref="Q153:Q154"/>
    <mergeCell ref="E143:P143"/>
    <mergeCell ref="R153:R154"/>
    <mergeCell ref="L43:R43"/>
    <mergeCell ref="Q78:Q79"/>
    <mergeCell ref="R78:R79"/>
    <mergeCell ref="L99:R99"/>
    <mergeCell ref="N153:P153"/>
    <mergeCell ref="D7:Q8"/>
    <mergeCell ref="D141:Q142"/>
    <mergeCell ref="F21:K21"/>
    <mergeCell ref="N21:P21"/>
    <mergeCell ref="E10:P10"/>
  </mergeCells>
  <printOptions/>
  <pageMargins left="0.1968503937007874" right="0.1968503937007874" top="0.7874015748031497" bottom="0.7874015748031497" header="0" footer="0"/>
  <pageSetup horizontalDpi="600" verticalDpi="600" orientation="landscape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B9:U115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140625" style="0" customWidth="1"/>
    <col min="2" max="2" width="5.7109375" style="0" customWidth="1"/>
    <col min="3" max="3" width="39.8515625" style="0" customWidth="1"/>
    <col min="4" max="4" width="24.57421875" style="0" customWidth="1"/>
    <col min="5" max="5" width="7.00390625" style="0" bestFit="1" customWidth="1"/>
    <col min="6" max="6" width="11.7109375" style="0" bestFit="1" customWidth="1"/>
    <col min="7" max="8" width="12.57421875" style="0" bestFit="1" customWidth="1"/>
    <col min="9" max="10" width="0" style="0" hidden="1" customWidth="1"/>
    <col min="11" max="11" width="11.7109375" style="0" bestFit="1" customWidth="1"/>
    <col min="12" max="12" width="12.57421875" style="0" bestFit="1" customWidth="1"/>
    <col min="13" max="14" width="0" style="0" hidden="1" customWidth="1"/>
    <col min="15" max="15" width="11.7109375" style="0" bestFit="1" customWidth="1"/>
    <col min="18" max="18" width="12.57421875" style="0" bestFit="1" customWidth="1"/>
    <col min="19" max="19" width="33.28125" style="0" customWidth="1"/>
  </cols>
  <sheetData>
    <row r="9" spans="2:18" ht="12.75">
      <c r="B9" s="1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18" ht="12.75">
      <c r="B10" s="1"/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2:18" ht="20.25">
      <c r="B11" s="1"/>
      <c r="D11" s="9"/>
      <c r="E11" s="574" t="s">
        <v>281</v>
      </c>
      <c r="F11" s="574"/>
      <c r="G11" s="574"/>
      <c r="H11" s="574"/>
      <c r="I11" s="574"/>
      <c r="J11" s="574"/>
      <c r="K11" s="574"/>
      <c r="L11" s="574"/>
      <c r="M11" s="574"/>
      <c r="N11" s="574"/>
      <c r="O11" s="574"/>
      <c r="P11" s="574"/>
      <c r="Q11" s="574"/>
      <c r="R11" s="574"/>
    </row>
    <row r="12" spans="2:18" ht="20.25">
      <c r="B12" s="1"/>
      <c r="D12" s="9"/>
      <c r="E12" s="574"/>
      <c r="F12" s="574"/>
      <c r="G12" s="574"/>
      <c r="H12" s="574"/>
      <c r="I12" s="574"/>
      <c r="J12" s="574"/>
      <c r="K12" s="574"/>
      <c r="L12" s="574"/>
      <c r="M12" s="574"/>
      <c r="N12" s="574"/>
      <c r="O12" s="574"/>
      <c r="P12" s="574"/>
      <c r="Q12" s="574"/>
      <c r="R12" s="574"/>
    </row>
    <row r="13" spans="2:19" ht="12.75" customHeight="1">
      <c r="B13" s="1"/>
      <c r="D13" s="7"/>
      <c r="E13" s="10"/>
      <c r="F13" s="553" t="s">
        <v>518</v>
      </c>
      <c r="G13" s="553"/>
      <c r="H13" s="553"/>
      <c r="I13" s="553"/>
      <c r="J13" s="553"/>
      <c r="K13" s="553"/>
      <c r="L13" s="553"/>
      <c r="M13" s="553"/>
      <c r="N13" s="553"/>
      <c r="O13" s="553"/>
      <c r="P13" s="553"/>
      <c r="Q13" s="178"/>
      <c r="R13" s="178"/>
      <c r="S13" s="178"/>
    </row>
    <row r="14" spans="2:19" ht="26.25" thickBot="1">
      <c r="B14" s="1"/>
      <c r="C14" s="10" t="s">
        <v>280</v>
      </c>
      <c r="D14" s="10"/>
      <c r="E14" s="1"/>
      <c r="F14" s="556" t="s">
        <v>196</v>
      </c>
      <c r="G14" s="556"/>
      <c r="H14" s="556"/>
      <c r="I14" s="556"/>
      <c r="J14" s="556"/>
      <c r="K14" s="556"/>
      <c r="L14" s="556"/>
      <c r="M14" s="556"/>
      <c r="N14" s="556"/>
      <c r="O14" s="556"/>
      <c r="P14" s="11"/>
      <c r="Q14" s="1"/>
      <c r="R14" s="89" t="s">
        <v>65</v>
      </c>
      <c r="S14" s="86">
        <v>113.17</v>
      </c>
    </row>
    <row r="17" spans="2:19" ht="17.25">
      <c r="B17" s="1"/>
      <c r="C17" s="49"/>
      <c r="D17" s="49"/>
      <c r="E17" s="49"/>
      <c r="F17" s="49"/>
      <c r="G17" s="50"/>
      <c r="H17" s="50"/>
      <c r="I17" s="50"/>
      <c r="J17" s="50"/>
      <c r="K17" s="51"/>
      <c r="L17" s="64"/>
      <c r="M17" s="65"/>
      <c r="N17" s="53"/>
      <c r="O17" s="71"/>
      <c r="P17" s="71"/>
      <c r="Q17" s="71"/>
      <c r="R17" s="71"/>
      <c r="S17" s="71"/>
    </row>
    <row r="18" spans="2:19" ht="15.75">
      <c r="B18" s="1"/>
      <c r="C18" s="49"/>
      <c r="D18" s="49"/>
      <c r="E18" s="49"/>
      <c r="F18" s="49"/>
      <c r="G18" s="50"/>
      <c r="H18" s="50"/>
      <c r="I18" s="50"/>
      <c r="J18" s="50"/>
      <c r="K18" s="51"/>
      <c r="L18" s="52"/>
      <c r="M18" s="82"/>
      <c r="N18" s="53"/>
      <c r="O18" s="82"/>
      <c r="P18" s="82"/>
      <c r="Q18" s="82"/>
      <c r="R18" s="53"/>
      <c r="S18" s="53"/>
    </row>
    <row r="19" spans="2:19" ht="15.75">
      <c r="B19" s="1"/>
      <c r="C19" s="53"/>
      <c r="D19" s="53"/>
      <c r="E19" s="54"/>
      <c r="F19" s="54"/>
      <c r="G19" s="53"/>
      <c r="H19" s="53"/>
      <c r="I19" s="53"/>
      <c r="J19" s="53"/>
      <c r="K19" s="53"/>
      <c r="L19" s="52"/>
      <c r="M19" s="55" t="s">
        <v>21</v>
      </c>
      <c r="N19" s="53"/>
      <c r="O19" s="56"/>
      <c r="P19" s="57"/>
      <c r="Q19" s="53"/>
      <c r="R19" s="53"/>
      <c r="S19" s="53"/>
    </row>
    <row r="20" spans="2:19" ht="12.75">
      <c r="B20" s="58"/>
      <c r="C20" s="1"/>
      <c r="D20" s="1"/>
      <c r="E20" s="59"/>
      <c r="F20" s="59"/>
      <c r="G20" s="60"/>
      <c r="H20" s="60"/>
      <c r="I20" s="60"/>
      <c r="J20" s="60"/>
      <c r="K20" s="61"/>
      <c r="L20" s="1"/>
      <c r="M20" s="1"/>
      <c r="N20" s="1"/>
      <c r="O20" s="1"/>
      <c r="P20" s="1"/>
      <c r="Q20" s="1"/>
      <c r="R20" s="1"/>
      <c r="S20" s="1"/>
    </row>
    <row r="21" spans="2:19" ht="12.75">
      <c r="B21" s="58"/>
      <c r="C21" s="1"/>
      <c r="D21" s="1"/>
      <c r="E21" s="59"/>
      <c r="F21" s="5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62"/>
      <c r="S21" s="63"/>
    </row>
    <row r="22" spans="2:19" ht="15.75">
      <c r="B22" s="611"/>
      <c r="C22" s="388" t="s">
        <v>22</v>
      </c>
      <c r="D22" s="584" t="s">
        <v>8</v>
      </c>
      <c r="E22" s="584" t="s">
        <v>23</v>
      </c>
      <c r="F22" s="584" t="s">
        <v>0</v>
      </c>
      <c r="G22" s="605" t="s">
        <v>1</v>
      </c>
      <c r="H22" s="606"/>
      <c r="I22" s="606"/>
      <c r="J22" s="606"/>
      <c r="K22" s="606"/>
      <c r="L22" s="607"/>
      <c r="M22" s="476"/>
      <c r="N22" s="477"/>
      <c r="O22" s="605" t="s">
        <v>12</v>
      </c>
      <c r="P22" s="606"/>
      <c r="Q22" s="607"/>
      <c r="R22" s="359" t="s">
        <v>2</v>
      </c>
      <c r="S22" s="359" t="s">
        <v>3</v>
      </c>
    </row>
    <row r="23" spans="2:19" ht="15.75">
      <c r="B23" s="612"/>
      <c r="C23" s="389" t="s">
        <v>24</v>
      </c>
      <c r="D23" s="585"/>
      <c r="E23" s="585"/>
      <c r="F23" s="585"/>
      <c r="G23" s="462" t="s">
        <v>4</v>
      </c>
      <c r="H23" s="463" t="s">
        <v>13</v>
      </c>
      <c r="I23" s="464" t="s">
        <v>25</v>
      </c>
      <c r="J23" s="464" t="s">
        <v>26</v>
      </c>
      <c r="K23" s="465" t="s">
        <v>27</v>
      </c>
      <c r="L23" s="465" t="s">
        <v>5</v>
      </c>
      <c r="M23" s="466" t="s">
        <v>28</v>
      </c>
      <c r="N23" s="467"/>
      <c r="O23" s="468" t="s">
        <v>10</v>
      </c>
      <c r="P23" s="468" t="s">
        <v>463</v>
      </c>
      <c r="Q23" s="468" t="s">
        <v>176</v>
      </c>
      <c r="R23" s="355"/>
      <c r="S23" s="355"/>
    </row>
    <row r="24" spans="2:21" ht="45" customHeight="1">
      <c r="B24" s="20">
        <v>135</v>
      </c>
      <c r="C24" s="520" t="s">
        <v>197</v>
      </c>
      <c r="D24" s="280" t="s">
        <v>198</v>
      </c>
      <c r="E24" s="21">
        <v>15</v>
      </c>
      <c r="F24" s="22">
        <v>264.5</v>
      </c>
      <c r="G24" s="23">
        <f>E24*F24</f>
        <v>3967.5</v>
      </c>
      <c r="H24" s="24"/>
      <c r="I24" s="24"/>
      <c r="J24" s="24">
        <f>I24*0.25</f>
        <v>0</v>
      </c>
      <c r="K24" s="25">
        <f>IF((VLOOKUP(G24,'[2]TABLAS 15'!$B$22:$D$32,3)-M24)&lt;0,0,VLOOKUP(G24,'[2]TABLAS 15'!$B$22:$D$32,3)-M24)</f>
        <v>0</v>
      </c>
      <c r="L24" s="25">
        <f>SUM(G24+I24+K24+J24+H24)</f>
        <v>3967.5</v>
      </c>
      <c r="M24" s="26">
        <f>((G24-VLOOKUP(G24,'[2]TABLAS 15'!$A$6:$D$13,1))*VLOOKUP(G24,'[2]TABLAS 15'!$A$6:$D$13,4)+VLOOKUP(G24,'[2]TABLAS 15'!$A$6:$D$13,3))</f>
        <v>339.9648</v>
      </c>
      <c r="N24" s="27"/>
      <c r="O24" s="25">
        <f>IF((VLOOKUP(G24,'[2]TABLAS 15'!$B$22:$D$32,3)-M24)&lt;0,-(VLOOKUP(G24,'[2]TABLAS 15'!$B$22:$D$32,3)-M24),0)</f>
        <v>339.9648</v>
      </c>
      <c r="P24" s="28"/>
      <c r="Q24" s="24"/>
      <c r="R24" s="25">
        <f>L24-P24-Q24-O24</f>
        <v>3627.5352</v>
      </c>
      <c r="S24" s="29"/>
      <c r="T24" s="267"/>
      <c r="U24" s="267"/>
    </row>
    <row r="25" spans="2:19" ht="15">
      <c r="B25" s="2"/>
      <c r="C25" s="117"/>
      <c r="D25" s="117"/>
      <c r="E25" s="21"/>
      <c r="F25" s="22"/>
      <c r="G25" s="25">
        <f>SUM(G24)</f>
        <v>3967.5</v>
      </c>
      <c r="H25" s="24"/>
      <c r="I25" s="24"/>
      <c r="J25" s="24">
        <f>SUM(J24)</f>
        <v>0</v>
      </c>
      <c r="K25" s="25">
        <f>SUM(K24)</f>
        <v>0</v>
      </c>
      <c r="L25" s="25">
        <f>SUM(L24)</f>
        <v>3967.5</v>
      </c>
      <c r="M25" s="26">
        <f>SUM(M24)</f>
        <v>339.9648</v>
      </c>
      <c r="N25" s="27"/>
      <c r="O25" s="25">
        <f>SUM(O24)</f>
        <v>339.9648</v>
      </c>
      <c r="P25" s="28"/>
      <c r="Q25" s="24">
        <f>SUM(Q24)</f>
        <v>0</v>
      </c>
      <c r="R25" s="25"/>
      <c r="S25" s="2"/>
    </row>
    <row r="26" spans="2:19" ht="12.75">
      <c r="B26" s="4"/>
      <c r="C26" s="5"/>
      <c r="D26" s="6"/>
      <c r="E26" s="12"/>
      <c r="F26" s="13"/>
      <c r="G26" s="15"/>
      <c r="H26" s="14"/>
      <c r="I26" s="14"/>
      <c r="J26" s="14"/>
      <c r="K26" s="15"/>
      <c r="L26" s="15"/>
      <c r="M26" s="120"/>
      <c r="N26" s="16"/>
      <c r="O26" s="15"/>
      <c r="P26" s="38"/>
      <c r="Q26" s="14"/>
      <c r="R26" s="15"/>
      <c r="S26" s="17"/>
    </row>
    <row r="27" spans="5:19" ht="13.5" thickBot="1">
      <c r="E27" s="12"/>
      <c r="F27" s="13"/>
      <c r="G27" s="15"/>
      <c r="H27" s="14"/>
      <c r="I27" s="14"/>
      <c r="J27" s="14"/>
      <c r="K27" s="15"/>
      <c r="L27" s="15"/>
      <c r="M27" s="120"/>
      <c r="N27" s="16"/>
      <c r="O27" s="15"/>
      <c r="P27" s="38"/>
      <c r="Q27" s="14"/>
      <c r="R27" s="15"/>
      <c r="S27" s="17"/>
    </row>
    <row r="28" spans="5:19" ht="13.5" thickBot="1">
      <c r="E28" s="12"/>
      <c r="F28" s="13"/>
      <c r="G28" s="15"/>
      <c r="H28" s="14"/>
      <c r="I28" s="14"/>
      <c r="J28" s="14"/>
      <c r="K28" s="15"/>
      <c r="L28" s="15"/>
      <c r="M28" s="120"/>
      <c r="N28" s="16"/>
      <c r="O28" s="15"/>
      <c r="P28" s="38"/>
      <c r="Q28" s="139" t="s">
        <v>2</v>
      </c>
      <c r="R28" s="132">
        <f>SUM(R24:R27)</f>
        <v>3627.5352</v>
      </c>
      <c r="S28" s="17"/>
    </row>
    <row r="29" spans="5:19" ht="12.75">
      <c r="E29" s="12"/>
      <c r="F29" s="13"/>
      <c r="G29" s="15"/>
      <c r="H29" s="14"/>
      <c r="I29" s="14"/>
      <c r="J29" s="14"/>
      <c r="K29" s="15"/>
      <c r="L29" s="15"/>
      <c r="M29" s="120"/>
      <c r="N29" s="16"/>
      <c r="O29" s="15"/>
      <c r="P29" s="38"/>
      <c r="Q29" s="139"/>
      <c r="R29" s="15"/>
      <c r="S29" s="17"/>
    </row>
    <row r="30" spans="5:19" ht="12.75">
      <c r="E30" s="12"/>
      <c r="F30" s="13"/>
      <c r="G30" s="15"/>
      <c r="H30" s="14"/>
      <c r="I30" s="14"/>
      <c r="J30" s="14"/>
      <c r="K30" s="15"/>
      <c r="L30" s="15"/>
      <c r="M30" s="120"/>
      <c r="N30" s="16"/>
      <c r="O30" s="15"/>
      <c r="P30" s="38"/>
      <c r="Q30" s="139"/>
      <c r="R30" s="15"/>
      <c r="S30" s="17"/>
    </row>
    <row r="31" spans="5:19" ht="12.75">
      <c r="E31" s="12"/>
      <c r="F31" s="13"/>
      <c r="G31" s="15"/>
      <c r="H31" s="14"/>
      <c r="I31" s="14"/>
      <c r="J31" s="14"/>
      <c r="K31" s="15"/>
      <c r="L31" s="15"/>
      <c r="M31" s="120"/>
      <c r="N31" s="16"/>
      <c r="O31" s="15"/>
      <c r="P31" s="38"/>
      <c r="Q31" s="14"/>
      <c r="R31" s="15"/>
      <c r="S31" s="17"/>
    </row>
    <row r="32" spans="5:19" ht="12.75">
      <c r="E32" s="12"/>
      <c r="F32" s="13"/>
      <c r="G32" s="15"/>
      <c r="H32" s="14"/>
      <c r="I32" s="14"/>
      <c r="J32" s="14"/>
      <c r="K32" s="15"/>
      <c r="L32" s="15"/>
      <c r="M32" s="120"/>
      <c r="N32" s="16"/>
      <c r="O32" s="15"/>
      <c r="P32" s="38"/>
      <c r="Q32" s="14"/>
      <c r="R32" s="15"/>
      <c r="S32" s="17"/>
    </row>
    <row r="33" spans="5:19" ht="12.75">
      <c r="E33" s="12"/>
      <c r="F33" s="13"/>
      <c r="G33" s="15"/>
      <c r="H33" s="14"/>
      <c r="I33" s="14"/>
      <c r="J33" s="14"/>
      <c r="K33" s="15"/>
      <c r="L33" s="15"/>
      <c r="M33" s="120"/>
      <c r="N33" s="16"/>
      <c r="O33" s="15"/>
      <c r="P33" s="38"/>
      <c r="Q33" s="14"/>
      <c r="R33" s="15"/>
      <c r="S33" s="17"/>
    </row>
    <row r="34" spans="4:19" ht="12.75">
      <c r="D34" s="30" t="s">
        <v>14</v>
      </c>
      <c r="M34" s="583" t="s">
        <v>15</v>
      </c>
      <c r="N34" s="583"/>
      <c r="O34" s="583"/>
      <c r="P34" s="583"/>
      <c r="Q34" s="583"/>
      <c r="R34" s="583"/>
      <c r="S34" s="583"/>
    </row>
    <row r="35" spans="4:19" ht="12.75">
      <c r="D35" s="30"/>
      <c r="M35" s="131"/>
      <c r="N35" s="131"/>
      <c r="O35" s="131"/>
      <c r="P35" s="131"/>
      <c r="Q35" s="131"/>
      <c r="R35" s="131"/>
      <c r="S35" s="131"/>
    </row>
    <row r="36" spans="4:19" ht="12.75">
      <c r="D36" s="30"/>
      <c r="M36" s="131"/>
      <c r="N36" s="131"/>
      <c r="O36" s="131"/>
      <c r="P36" s="131"/>
      <c r="Q36" s="131"/>
      <c r="R36" s="131"/>
      <c r="S36" s="131"/>
    </row>
    <row r="37" spans="4:19" ht="12.75">
      <c r="D37" s="30"/>
      <c r="M37" s="131"/>
      <c r="N37" s="131"/>
      <c r="O37" s="131"/>
      <c r="P37" s="131"/>
      <c r="Q37" s="131"/>
      <c r="R37" s="131"/>
      <c r="S37" s="131"/>
    </row>
    <row r="38" spans="10:12" ht="12.75">
      <c r="J38" s="30" t="s">
        <v>16</v>
      </c>
      <c r="K38" s="30"/>
      <c r="L38" s="30"/>
    </row>
    <row r="39" ht="12.75">
      <c r="G39" s="32"/>
    </row>
    <row r="40" spans="4:17" ht="12.75">
      <c r="D40" s="30" t="s">
        <v>16</v>
      </c>
      <c r="Q40" s="76" t="s">
        <v>32</v>
      </c>
    </row>
    <row r="41" spans="4:21" ht="15.75">
      <c r="D41" s="358" t="s">
        <v>282</v>
      </c>
      <c r="M41" s="370" t="s">
        <v>283</v>
      </c>
      <c r="N41" s="370"/>
      <c r="O41" s="591" t="s">
        <v>283</v>
      </c>
      <c r="P41" s="591"/>
      <c r="Q41" s="591"/>
      <c r="R41" s="591"/>
      <c r="S41" s="591"/>
      <c r="T41" s="370"/>
      <c r="U41" s="407"/>
    </row>
    <row r="42" spans="5:19" ht="12.75">
      <c r="E42" s="12"/>
      <c r="F42" s="13"/>
      <c r="G42" s="15"/>
      <c r="H42" s="14"/>
      <c r="I42" s="14"/>
      <c r="J42" s="14"/>
      <c r="K42" s="15"/>
      <c r="L42" s="15"/>
      <c r="M42" s="120"/>
      <c r="N42" s="16"/>
      <c r="O42" s="15"/>
      <c r="P42" s="38"/>
      <c r="Q42" s="14"/>
      <c r="R42" s="15"/>
      <c r="S42" s="17"/>
    </row>
    <row r="43" spans="5:19" ht="12.75">
      <c r="E43" s="12"/>
      <c r="F43" s="13"/>
      <c r="G43" s="15"/>
      <c r="H43" s="14"/>
      <c r="I43" s="14"/>
      <c r="J43" s="14"/>
      <c r="K43" s="15"/>
      <c r="L43" s="15"/>
      <c r="M43" s="120"/>
      <c r="N43" s="16"/>
      <c r="O43" s="15"/>
      <c r="P43" s="38"/>
      <c r="Q43" s="14"/>
      <c r="R43" s="15"/>
      <c r="S43" s="17"/>
    </row>
    <row r="44" spans="5:19" ht="12.75">
      <c r="E44" s="12"/>
      <c r="F44" s="13"/>
      <c r="G44" s="15"/>
      <c r="H44" s="14"/>
      <c r="I44" s="14"/>
      <c r="J44" s="14"/>
      <c r="K44" s="15"/>
      <c r="L44" s="15"/>
      <c r="M44" s="120"/>
      <c r="N44" s="16"/>
      <c r="O44" s="15"/>
      <c r="P44" s="38"/>
      <c r="Q44" s="14"/>
      <c r="R44" s="15"/>
      <c r="S44" s="17"/>
    </row>
    <row r="45" spans="5:19" ht="12.75">
      <c r="E45" s="12"/>
      <c r="F45" s="13"/>
      <c r="G45" s="15"/>
      <c r="H45" s="14"/>
      <c r="I45" s="14"/>
      <c r="J45" s="14"/>
      <c r="K45" s="15"/>
      <c r="L45" s="15"/>
      <c r="M45" s="120"/>
      <c r="N45" s="16"/>
      <c r="O45" s="15"/>
      <c r="P45" s="38"/>
      <c r="Q45" s="14"/>
      <c r="R45" s="15"/>
      <c r="S45" s="17"/>
    </row>
    <row r="46" spans="5:19" ht="12.75">
      <c r="E46" s="12"/>
      <c r="F46" s="13"/>
      <c r="G46" s="15"/>
      <c r="H46" s="14"/>
      <c r="I46" s="14"/>
      <c r="J46" s="14"/>
      <c r="K46" s="15"/>
      <c r="L46" s="15"/>
      <c r="M46" s="120"/>
      <c r="N46" s="16"/>
      <c r="O46" s="15"/>
      <c r="P46" s="38"/>
      <c r="Q46" s="14"/>
      <c r="R46" s="15"/>
      <c r="S46" s="17"/>
    </row>
    <row r="47" spans="5:19" ht="12.75">
      <c r="E47" s="12"/>
      <c r="F47" s="13"/>
      <c r="G47" s="15"/>
      <c r="H47" s="14"/>
      <c r="I47" s="14"/>
      <c r="J47" s="14"/>
      <c r="K47" s="15"/>
      <c r="L47" s="15"/>
      <c r="M47" s="120"/>
      <c r="N47" s="16"/>
      <c r="O47" s="15"/>
      <c r="P47" s="38"/>
      <c r="Q47" s="14"/>
      <c r="R47" s="15"/>
      <c r="S47" s="17"/>
    </row>
    <row r="48" spans="5:19" ht="12.75">
      <c r="E48" s="12"/>
      <c r="F48" s="13"/>
      <c r="G48" s="15"/>
      <c r="H48" s="14"/>
      <c r="I48" s="14"/>
      <c r="J48" s="14"/>
      <c r="K48" s="15"/>
      <c r="L48" s="15"/>
      <c r="M48" s="120"/>
      <c r="N48" s="16"/>
      <c r="O48" s="15"/>
      <c r="P48" s="38"/>
      <c r="Q48" s="14"/>
      <c r="R48" s="15"/>
      <c r="S48" s="17"/>
    </row>
    <row r="49" spans="5:19" ht="12.75">
      <c r="E49" s="12"/>
      <c r="F49" s="13"/>
      <c r="G49" s="15"/>
      <c r="H49" s="14"/>
      <c r="I49" s="14"/>
      <c r="J49" s="14"/>
      <c r="K49" s="15"/>
      <c r="L49" s="15"/>
      <c r="M49" s="120"/>
      <c r="N49" s="16"/>
      <c r="O49" s="15"/>
      <c r="P49" s="38"/>
      <c r="Q49" s="14"/>
      <c r="R49" s="15"/>
      <c r="S49" s="17"/>
    </row>
    <row r="50" spans="5:19" ht="12.75">
      <c r="E50" s="12"/>
      <c r="F50" s="13"/>
      <c r="G50" s="15"/>
      <c r="H50" s="14"/>
      <c r="I50" s="14"/>
      <c r="J50" s="14"/>
      <c r="K50" s="15"/>
      <c r="L50" s="15"/>
      <c r="M50" s="120"/>
      <c r="N50" s="16"/>
      <c r="O50" s="15"/>
      <c r="P50" s="38"/>
      <c r="Q50" s="14"/>
      <c r="R50" s="15"/>
      <c r="S50" s="17"/>
    </row>
    <row r="51" spans="5:19" ht="12.75">
      <c r="E51" s="12"/>
      <c r="F51" s="13"/>
      <c r="G51" s="15"/>
      <c r="H51" s="14"/>
      <c r="I51" s="14"/>
      <c r="J51" s="14"/>
      <c r="K51" s="15"/>
      <c r="L51" s="15"/>
      <c r="M51" s="120"/>
      <c r="N51" s="16"/>
      <c r="O51" s="15"/>
      <c r="P51" s="38"/>
      <c r="Q51" s="14"/>
      <c r="R51" s="15"/>
      <c r="S51" s="17"/>
    </row>
    <row r="52" spans="5:19" ht="12.75">
      <c r="E52" s="12"/>
      <c r="F52" s="13"/>
      <c r="G52" s="15"/>
      <c r="H52" s="14"/>
      <c r="I52" s="14"/>
      <c r="J52" s="14"/>
      <c r="K52" s="15"/>
      <c r="L52" s="15"/>
      <c r="M52" s="120"/>
      <c r="N52" s="16"/>
      <c r="O52" s="15"/>
      <c r="P52" s="38"/>
      <c r="Q52" s="14"/>
      <c r="R52" s="15"/>
      <c r="S52" s="17"/>
    </row>
    <row r="53" spans="5:19" ht="12.75">
      <c r="E53" s="12"/>
      <c r="F53" s="13"/>
      <c r="G53" s="15"/>
      <c r="H53" s="14"/>
      <c r="I53" s="14"/>
      <c r="J53" s="14"/>
      <c r="K53" s="15"/>
      <c r="L53" s="15"/>
      <c r="M53" s="120"/>
      <c r="N53" s="16"/>
      <c r="O53" s="15"/>
      <c r="P53" s="38"/>
      <c r="Q53" s="14"/>
      <c r="R53" s="15"/>
      <c r="S53" s="17"/>
    </row>
    <row r="54" spans="5:19" ht="12.75">
      <c r="E54" s="12"/>
      <c r="F54" s="13"/>
      <c r="G54" s="15"/>
      <c r="H54" s="14"/>
      <c r="I54" s="14"/>
      <c r="J54" s="14"/>
      <c r="K54" s="15"/>
      <c r="L54" s="15"/>
      <c r="M54" s="120"/>
      <c r="N54" s="16"/>
      <c r="O54" s="15"/>
      <c r="P54" s="38"/>
      <c r="Q54" s="14"/>
      <c r="R54" s="15"/>
      <c r="S54" s="17"/>
    </row>
    <row r="55" spans="5:19" ht="12.75">
      <c r="E55" s="12"/>
      <c r="F55" s="13"/>
      <c r="G55" s="15"/>
      <c r="H55" s="14"/>
      <c r="I55" s="14"/>
      <c r="J55" s="14"/>
      <c r="K55" s="15"/>
      <c r="L55" s="15"/>
      <c r="M55" s="120"/>
      <c r="N55" s="16"/>
      <c r="O55" s="15"/>
      <c r="P55" s="38"/>
      <c r="Q55" s="14"/>
      <c r="R55" s="15"/>
      <c r="S55" s="17"/>
    </row>
    <row r="56" spans="5:19" ht="12.75">
      <c r="E56" s="12"/>
      <c r="F56" s="13"/>
      <c r="G56" s="15"/>
      <c r="H56" s="14"/>
      <c r="I56" s="14"/>
      <c r="J56" s="14"/>
      <c r="K56" s="15"/>
      <c r="L56" s="15"/>
      <c r="M56" s="120"/>
      <c r="N56" s="16"/>
      <c r="O56" s="15"/>
      <c r="P56" s="38"/>
      <c r="Q56" s="14"/>
      <c r="R56" s="15"/>
      <c r="S56" s="17"/>
    </row>
    <row r="57" spans="5:19" ht="12.75">
      <c r="E57" s="12"/>
      <c r="F57" s="13"/>
      <c r="G57" s="15"/>
      <c r="H57" s="14"/>
      <c r="I57" s="14"/>
      <c r="J57" s="14"/>
      <c r="K57" s="15"/>
      <c r="L57" s="15"/>
      <c r="M57" s="120"/>
      <c r="N57" s="16"/>
      <c r="O57" s="15"/>
      <c r="P57" s="38"/>
      <c r="Q57" s="14"/>
      <c r="R57" s="15"/>
      <c r="S57" s="17"/>
    </row>
    <row r="58" spans="5:19" ht="12.75">
      <c r="E58" s="12"/>
      <c r="F58" s="13"/>
      <c r="G58" s="15"/>
      <c r="H58" s="14"/>
      <c r="I58" s="14"/>
      <c r="J58" s="14"/>
      <c r="K58" s="15"/>
      <c r="L58" s="15"/>
      <c r="M58" s="120"/>
      <c r="N58" s="16"/>
      <c r="O58" s="15"/>
      <c r="P58" s="38"/>
      <c r="Q58" s="14"/>
      <c r="R58" s="15"/>
      <c r="S58" s="17"/>
    </row>
    <row r="59" spans="5:19" ht="12.75">
      <c r="E59" s="12"/>
      <c r="F59" s="13"/>
      <c r="G59" s="15"/>
      <c r="H59" s="14"/>
      <c r="I59" s="14"/>
      <c r="J59" s="14"/>
      <c r="K59" s="15"/>
      <c r="L59" s="15"/>
      <c r="M59" s="120"/>
      <c r="N59" s="16"/>
      <c r="O59" s="15"/>
      <c r="P59" s="38"/>
      <c r="Q59" s="14"/>
      <c r="R59" s="15"/>
      <c r="S59" s="17"/>
    </row>
    <row r="60" spans="3:19" ht="12.75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3:19" ht="12.75"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72" spans="2:18" ht="12.75">
      <c r="B72" s="1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</row>
    <row r="73" spans="2:18" ht="12.75">
      <c r="B73" s="1"/>
      <c r="D73" s="7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</row>
    <row r="74" spans="2:18" ht="20.25">
      <c r="B74" s="1"/>
      <c r="D74" s="9"/>
      <c r="E74" s="574" t="s">
        <v>281</v>
      </c>
      <c r="F74" s="574"/>
      <c r="G74" s="574"/>
      <c r="H74" s="574"/>
      <c r="I74" s="574"/>
      <c r="J74" s="574"/>
      <c r="K74" s="574"/>
      <c r="L74" s="574"/>
      <c r="M74" s="574"/>
      <c r="N74" s="574"/>
      <c r="O74" s="574"/>
      <c r="P74" s="574"/>
      <c r="Q74" s="574"/>
      <c r="R74" s="574"/>
    </row>
    <row r="75" spans="2:18" ht="20.25">
      <c r="B75" s="1"/>
      <c r="D75" s="9"/>
      <c r="E75" s="574"/>
      <c r="F75" s="574"/>
      <c r="G75" s="574"/>
      <c r="H75" s="574"/>
      <c r="I75" s="574"/>
      <c r="J75" s="574"/>
      <c r="K75" s="574"/>
      <c r="L75" s="574"/>
      <c r="M75" s="574"/>
      <c r="N75" s="574"/>
      <c r="O75" s="574"/>
      <c r="P75" s="574"/>
      <c r="Q75" s="574"/>
      <c r="R75" s="574"/>
    </row>
    <row r="76" spans="2:19" ht="12.75" customHeight="1">
      <c r="B76" s="1"/>
      <c r="D76" s="7"/>
      <c r="E76" s="10"/>
      <c r="F76" s="553" t="s">
        <v>518</v>
      </c>
      <c r="G76" s="553"/>
      <c r="H76" s="553"/>
      <c r="I76" s="553"/>
      <c r="J76" s="553"/>
      <c r="K76" s="553"/>
      <c r="L76" s="553"/>
      <c r="M76" s="553"/>
      <c r="N76" s="553"/>
      <c r="O76" s="553"/>
      <c r="P76" s="553"/>
      <c r="Q76" s="553"/>
      <c r="R76" s="178"/>
      <c r="S76" s="178"/>
    </row>
    <row r="77" spans="2:19" ht="27" customHeight="1">
      <c r="B77" s="1"/>
      <c r="C77" s="10" t="s">
        <v>280</v>
      </c>
      <c r="D77" s="10"/>
      <c r="E77" s="1"/>
      <c r="F77" s="553" t="s">
        <v>213</v>
      </c>
      <c r="G77" s="553"/>
      <c r="H77" s="553"/>
      <c r="I77" s="553"/>
      <c r="J77" s="553"/>
      <c r="K77" s="553"/>
      <c r="L77" s="553"/>
      <c r="M77" s="553"/>
      <c r="N77" s="553"/>
      <c r="O77" s="553"/>
      <c r="P77" s="553"/>
      <c r="Q77" s="553"/>
      <c r="R77" s="89" t="s">
        <v>65</v>
      </c>
      <c r="S77" s="86">
        <v>113.18</v>
      </c>
    </row>
    <row r="78" ht="12.75" customHeight="1"/>
    <row r="79" ht="12.75" customHeight="1"/>
    <row r="80" spans="2:19" ht="12.75" customHeight="1">
      <c r="B80" s="1"/>
      <c r="C80" s="49"/>
      <c r="D80" s="49"/>
      <c r="E80" s="49"/>
      <c r="F80" s="49"/>
      <c r="G80" s="50"/>
      <c r="H80" s="50"/>
      <c r="I80" s="50"/>
      <c r="J80" s="50"/>
      <c r="K80" s="51"/>
      <c r="L80" s="64"/>
      <c r="M80" s="65"/>
      <c r="N80" s="53"/>
      <c r="O80" s="71"/>
      <c r="P80" s="71"/>
      <c r="Q80" s="71"/>
      <c r="R80" s="71"/>
      <c r="S80" s="71"/>
    </row>
    <row r="81" spans="2:19" ht="12.75" customHeight="1">
      <c r="B81" s="1"/>
      <c r="C81" s="49"/>
      <c r="D81" s="49"/>
      <c r="E81" s="49"/>
      <c r="F81" s="49"/>
      <c r="G81" s="50"/>
      <c r="H81" s="50"/>
      <c r="I81" s="50"/>
      <c r="J81" s="50"/>
      <c r="K81" s="51"/>
      <c r="L81" s="52"/>
      <c r="M81" s="82"/>
      <c r="N81" s="53"/>
      <c r="O81" s="82"/>
      <c r="P81" s="82"/>
      <c r="Q81" s="82"/>
      <c r="R81" s="53"/>
      <c r="S81" s="53"/>
    </row>
    <row r="82" spans="2:19" ht="12.75" customHeight="1">
      <c r="B82" s="1"/>
      <c r="C82" s="53"/>
      <c r="D82" s="53"/>
      <c r="E82" s="54"/>
      <c r="F82" s="54"/>
      <c r="G82" s="53"/>
      <c r="H82" s="53"/>
      <c r="I82" s="53"/>
      <c r="J82" s="53"/>
      <c r="K82" s="53"/>
      <c r="L82" s="52"/>
      <c r="M82" s="55" t="s">
        <v>21</v>
      </c>
      <c r="N82" s="53"/>
      <c r="O82" s="56"/>
      <c r="P82" s="57"/>
      <c r="Q82" s="53"/>
      <c r="R82" s="53"/>
      <c r="S82" s="53"/>
    </row>
    <row r="83" spans="2:19" ht="12.75" customHeight="1">
      <c r="B83" s="58"/>
      <c r="C83" s="1"/>
      <c r="D83" s="1"/>
      <c r="E83" s="59"/>
      <c r="F83" s="59"/>
      <c r="G83" s="60"/>
      <c r="H83" s="60"/>
      <c r="I83" s="60"/>
      <c r="J83" s="60"/>
      <c r="K83" s="61"/>
      <c r="L83" s="1"/>
      <c r="M83" s="1"/>
      <c r="N83" s="1"/>
      <c r="O83" s="1"/>
      <c r="P83" s="1"/>
      <c r="Q83" s="1"/>
      <c r="R83" s="1"/>
      <c r="S83" s="1"/>
    </row>
    <row r="84" spans="2:19" ht="12.75" customHeight="1">
      <c r="B84" s="58"/>
      <c r="C84" s="1"/>
      <c r="D84" s="1"/>
      <c r="E84" s="59"/>
      <c r="F84" s="59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62"/>
      <c r="S84" s="63"/>
    </row>
    <row r="85" spans="2:19" ht="12.75" customHeight="1">
      <c r="B85" s="611"/>
      <c r="C85" s="388" t="s">
        <v>22</v>
      </c>
      <c r="D85" s="613" t="s">
        <v>8</v>
      </c>
      <c r="E85" s="613" t="s">
        <v>23</v>
      </c>
      <c r="F85" s="613" t="s">
        <v>0</v>
      </c>
      <c r="G85" s="586" t="s">
        <v>1</v>
      </c>
      <c r="H85" s="587"/>
      <c r="I85" s="587"/>
      <c r="J85" s="587"/>
      <c r="K85" s="587"/>
      <c r="L85" s="588"/>
      <c r="M85" s="327"/>
      <c r="N85" s="328"/>
      <c r="O85" s="586" t="s">
        <v>12</v>
      </c>
      <c r="P85" s="587"/>
      <c r="Q85" s="588"/>
      <c r="R85" s="584" t="s">
        <v>2</v>
      </c>
      <c r="S85" s="584" t="s">
        <v>3</v>
      </c>
    </row>
    <row r="86" spans="2:19" ht="12.75" customHeight="1">
      <c r="B86" s="612"/>
      <c r="C86" s="389" t="s">
        <v>24</v>
      </c>
      <c r="D86" s="614"/>
      <c r="E86" s="614"/>
      <c r="F86" s="614"/>
      <c r="G86" s="462" t="s">
        <v>4</v>
      </c>
      <c r="H86" s="463" t="s">
        <v>13</v>
      </c>
      <c r="I86" s="464" t="s">
        <v>25</v>
      </c>
      <c r="J86" s="464" t="s">
        <v>26</v>
      </c>
      <c r="K86" s="465" t="s">
        <v>27</v>
      </c>
      <c r="L86" s="465" t="s">
        <v>5</v>
      </c>
      <c r="M86" s="466" t="s">
        <v>28</v>
      </c>
      <c r="N86" s="467"/>
      <c r="O86" s="468" t="s">
        <v>10</v>
      </c>
      <c r="P86" s="468" t="s">
        <v>463</v>
      </c>
      <c r="Q86" s="468" t="s">
        <v>176</v>
      </c>
      <c r="R86" s="585"/>
      <c r="S86" s="585"/>
    </row>
    <row r="87" spans="2:21" ht="45" customHeight="1">
      <c r="B87" s="20">
        <v>136</v>
      </c>
      <c r="C87" s="522" t="s">
        <v>354</v>
      </c>
      <c r="D87" s="118" t="s">
        <v>212</v>
      </c>
      <c r="E87" s="21">
        <v>15</v>
      </c>
      <c r="F87" s="22">
        <v>295</v>
      </c>
      <c r="G87" s="23">
        <f>E87*F87</f>
        <v>4425</v>
      </c>
      <c r="H87" s="24"/>
      <c r="I87" s="24"/>
      <c r="J87" s="24">
        <f>I87*0.25</f>
        <v>0</v>
      </c>
      <c r="K87" s="25">
        <f>IF((VLOOKUP(G87,'[2]TABLAS 15'!$B$22:$D$32,3)-M87)&lt;0,0,VLOOKUP(G87,'[2]TABLAS 15'!$B$22:$D$32,3)-M87)</f>
        <v>0</v>
      </c>
      <c r="L87" s="25">
        <f>SUM(G87+I87+K87+J87+H87)</f>
        <v>4425</v>
      </c>
      <c r="M87" s="26">
        <f>((G87-VLOOKUP(G87,'[2]TABLAS 15'!$A$6:$D$13,1))*VLOOKUP(G87,'[2]TABLAS 15'!$A$6:$D$13,4)+VLOOKUP(G87,'[2]TABLAS 15'!$A$6:$D$13,3))</f>
        <v>415.54380799999996</v>
      </c>
      <c r="N87" s="27"/>
      <c r="O87" s="25">
        <f>IF((VLOOKUP(G87,'[2]TABLAS 15'!$B$22:$D$32,3)-M87)&lt;0,-(VLOOKUP(G87,'[2]TABLAS 15'!$B$22:$D$32,3)-M87),0)</f>
        <v>415.54380799999996</v>
      </c>
      <c r="P87" s="28"/>
      <c r="Q87" s="24"/>
      <c r="R87" s="25">
        <f>L87-P87-Q87-O87</f>
        <v>4009.456192</v>
      </c>
      <c r="S87" s="29"/>
      <c r="T87" s="267"/>
      <c r="U87" s="267"/>
    </row>
    <row r="88" spans="2:19" ht="12.75" customHeight="1">
      <c r="B88" s="20"/>
      <c r="C88" s="186"/>
      <c r="D88" s="99"/>
      <c r="E88" s="21"/>
      <c r="F88" s="22"/>
      <c r="G88" s="25"/>
      <c r="H88" s="24"/>
      <c r="I88" s="24"/>
      <c r="J88" s="24"/>
      <c r="K88" s="25"/>
      <c r="L88" s="25"/>
      <c r="M88" s="26"/>
      <c r="N88" s="27"/>
      <c r="O88" s="25"/>
      <c r="P88" s="28"/>
      <c r="Q88" s="24"/>
      <c r="R88" s="25"/>
      <c r="S88" s="29"/>
    </row>
    <row r="89" spans="2:19" ht="12.75" customHeight="1">
      <c r="B89" s="2"/>
      <c r="C89" s="117"/>
      <c r="D89" s="117"/>
      <c r="E89" s="21"/>
      <c r="F89" s="22"/>
      <c r="G89" s="25">
        <f>SUM(G87:G88)</f>
        <v>4425</v>
      </c>
      <c r="H89" s="24"/>
      <c r="I89" s="24"/>
      <c r="J89" s="24">
        <f>SUM(J87:J88)</f>
        <v>0</v>
      </c>
      <c r="K89" s="25">
        <f>SUM(K87:K88)</f>
        <v>0</v>
      </c>
      <c r="L89" s="25">
        <f>SUM(L87:L88)</f>
        <v>4425</v>
      </c>
      <c r="M89" s="26">
        <f>SUM(M87:M88)</f>
        <v>415.54380799999996</v>
      </c>
      <c r="N89" s="27"/>
      <c r="O89" s="25">
        <f>SUM(O87:O88)</f>
        <v>415.54380799999996</v>
      </c>
      <c r="P89" s="28">
        <f>SUM(P87:P88)</f>
        <v>0</v>
      </c>
      <c r="Q89" s="24">
        <f>SUM(Q87:Q88)</f>
        <v>0</v>
      </c>
      <c r="R89" s="25"/>
      <c r="S89" s="2"/>
    </row>
    <row r="90" spans="2:19" ht="12.75" customHeight="1">
      <c r="B90" s="4"/>
      <c r="C90" s="5"/>
      <c r="D90" s="6"/>
      <c r="E90" s="12"/>
      <c r="F90" s="13"/>
      <c r="G90" s="15"/>
      <c r="H90" s="14"/>
      <c r="I90" s="14"/>
      <c r="J90" s="14"/>
      <c r="K90" s="15"/>
      <c r="L90" s="15"/>
      <c r="M90" s="120"/>
      <c r="N90" s="16"/>
      <c r="O90" s="15"/>
      <c r="P90" s="38"/>
      <c r="Q90" s="14"/>
      <c r="R90" s="15"/>
      <c r="S90" s="17"/>
    </row>
    <row r="91" spans="5:19" ht="12.75" customHeight="1" thickBot="1">
      <c r="E91" s="12"/>
      <c r="F91" s="13"/>
      <c r="G91" s="15"/>
      <c r="H91" s="14"/>
      <c r="I91" s="14"/>
      <c r="J91" s="14"/>
      <c r="K91" s="15"/>
      <c r="L91" s="15"/>
      <c r="M91" s="120"/>
      <c r="N91" s="16"/>
      <c r="O91" s="15"/>
      <c r="P91" s="38"/>
      <c r="Q91" s="14"/>
      <c r="R91" s="15"/>
      <c r="S91" s="17"/>
    </row>
    <row r="92" spans="5:19" ht="12.75" customHeight="1" thickBot="1">
      <c r="E92" s="12"/>
      <c r="F92" s="13"/>
      <c r="G92" s="15"/>
      <c r="H92" s="14"/>
      <c r="I92" s="14"/>
      <c r="J92" s="14"/>
      <c r="K92" s="15"/>
      <c r="L92" s="15"/>
      <c r="M92" s="120"/>
      <c r="N92" s="16"/>
      <c r="O92" s="15"/>
      <c r="P92" s="38"/>
      <c r="Q92" s="139" t="s">
        <v>2</v>
      </c>
      <c r="R92" s="132">
        <f>SUM(R87:R91)</f>
        <v>4009.456192</v>
      </c>
      <c r="S92" s="17"/>
    </row>
    <row r="93" spans="5:19" ht="12.75" customHeight="1">
      <c r="E93" s="12"/>
      <c r="F93" s="13"/>
      <c r="G93" s="15"/>
      <c r="H93" s="14"/>
      <c r="I93" s="14"/>
      <c r="J93" s="14"/>
      <c r="K93" s="15"/>
      <c r="L93" s="15"/>
      <c r="M93" s="120"/>
      <c r="N93" s="16"/>
      <c r="O93" s="15"/>
      <c r="P93" s="38"/>
      <c r="Q93" s="139"/>
      <c r="R93" s="15"/>
      <c r="S93" s="17"/>
    </row>
    <row r="94" spans="5:19" ht="12.75" customHeight="1">
      <c r="E94" s="12"/>
      <c r="F94" s="13"/>
      <c r="G94" s="15"/>
      <c r="H94" s="14"/>
      <c r="I94" s="14"/>
      <c r="J94" s="14"/>
      <c r="K94" s="15"/>
      <c r="L94" s="15"/>
      <c r="M94" s="120"/>
      <c r="N94" s="16"/>
      <c r="O94" s="15"/>
      <c r="P94" s="38"/>
      <c r="Q94" s="139"/>
      <c r="R94" s="15"/>
      <c r="S94" s="17"/>
    </row>
    <row r="95" spans="5:19" ht="12.75" customHeight="1">
      <c r="E95" s="12"/>
      <c r="F95" s="13"/>
      <c r="G95" s="15"/>
      <c r="H95" s="14"/>
      <c r="I95" s="14"/>
      <c r="J95" s="14"/>
      <c r="K95" s="15"/>
      <c r="L95" s="15"/>
      <c r="M95" s="120"/>
      <c r="N95" s="16"/>
      <c r="O95" s="15"/>
      <c r="P95" s="38"/>
      <c r="Q95" s="14"/>
      <c r="R95" s="15"/>
      <c r="S95" s="17"/>
    </row>
    <row r="96" spans="5:19" ht="12.75" customHeight="1">
      <c r="E96" s="12"/>
      <c r="F96" s="13"/>
      <c r="G96" s="15"/>
      <c r="H96" s="14"/>
      <c r="I96" s="14"/>
      <c r="J96" s="14"/>
      <c r="K96" s="15"/>
      <c r="L96" s="15"/>
      <c r="M96" s="120"/>
      <c r="N96" s="16"/>
      <c r="O96" s="15"/>
      <c r="P96" s="38"/>
      <c r="Q96" s="14"/>
      <c r="R96" s="15"/>
      <c r="S96" s="17"/>
    </row>
    <row r="97" spans="5:19" ht="12.75" customHeight="1">
      <c r="E97" s="12"/>
      <c r="F97" s="13"/>
      <c r="G97" s="15"/>
      <c r="H97" s="14"/>
      <c r="I97" s="14"/>
      <c r="J97" s="14"/>
      <c r="K97" s="15"/>
      <c r="L97" s="15"/>
      <c r="M97" s="120"/>
      <c r="N97" s="16"/>
      <c r="O97" s="15"/>
      <c r="P97" s="38"/>
      <c r="Q97" s="14"/>
      <c r="R97" s="15"/>
      <c r="S97" s="17"/>
    </row>
    <row r="98" spans="4:18" ht="12.75" customHeight="1">
      <c r="D98" s="30" t="s">
        <v>14</v>
      </c>
      <c r="M98" s="179"/>
      <c r="N98" s="179"/>
      <c r="O98" s="583" t="s">
        <v>15</v>
      </c>
      <c r="P98" s="583"/>
      <c r="Q98" s="583"/>
      <c r="R98" s="583"/>
    </row>
    <row r="99" spans="4:19" ht="12.75" customHeight="1">
      <c r="D99" s="30"/>
      <c r="Q99" s="131"/>
      <c r="R99" s="131"/>
      <c r="S99" s="131"/>
    </row>
    <row r="100" spans="4:19" ht="12.75" customHeight="1">
      <c r="D100" s="30"/>
      <c r="M100" s="131"/>
      <c r="N100" s="131"/>
      <c r="O100" s="131"/>
      <c r="P100" s="131"/>
      <c r="Q100" s="131"/>
      <c r="R100" s="131"/>
      <c r="S100" s="131"/>
    </row>
    <row r="101" spans="10:19" ht="12.75" customHeight="1">
      <c r="J101" s="30" t="s">
        <v>16</v>
      </c>
      <c r="K101" s="30"/>
      <c r="L101" s="30"/>
      <c r="P101" s="8"/>
      <c r="Q101" s="8"/>
      <c r="R101" s="8"/>
      <c r="S101" s="8"/>
    </row>
    <row r="102" spans="7:19" ht="12.75" customHeight="1">
      <c r="G102" s="32"/>
      <c r="P102" s="8"/>
      <c r="Q102" s="270"/>
      <c r="R102" s="270"/>
      <c r="S102" s="270"/>
    </row>
    <row r="103" spans="4:19" ht="13.5" thickBot="1">
      <c r="D103" s="30" t="s">
        <v>16</v>
      </c>
      <c r="O103" s="602"/>
      <c r="P103" s="602"/>
      <c r="Q103" s="602"/>
      <c r="R103" s="602"/>
      <c r="S103" s="270"/>
    </row>
    <row r="104" spans="4:21" ht="15.75">
      <c r="D104" s="358" t="s">
        <v>282</v>
      </c>
      <c r="O104" s="610" t="s">
        <v>283</v>
      </c>
      <c r="P104" s="610"/>
      <c r="Q104" s="610"/>
      <c r="R104" s="610"/>
      <c r="S104" s="300"/>
      <c r="T104" s="300"/>
      <c r="U104" s="300"/>
    </row>
    <row r="105" spans="5:19" ht="12.75">
      <c r="E105" s="12"/>
      <c r="F105" s="13"/>
      <c r="G105" s="15"/>
      <c r="H105" s="14"/>
      <c r="I105" s="14"/>
      <c r="J105" s="14"/>
      <c r="K105" s="15"/>
      <c r="L105" s="15"/>
      <c r="M105" s="120"/>
      <c r="N105" s="16"/>
      <c r="O105" s="15"/>
      <c r="P105" s="38"/>
      <c r="Q105" s="14"/>
      <c r="R105" s="15"/>
      <c r="S105" s="17"/>
    </row>
    <row r="106" spans="5:19" ht="12.75">
      <c r="E106" s="12"/>
      <c r="F106" s="13"/>
      <c r="G106" s="15"/>
      <c r="H106" s="14"/>
      <c r="I106" s="14"/>
      <c r="J106" s="14"/>
      <c r="K106" s="15"/>
      <c r="L106" s="15"/>
      <c r="M106" s="120"/>
      <c r="N106" s="16"/>
      <c r="O106" s="15"/>
      <c r="P106" s="38"/>
      <c r="Q106" s="14"/>
      <c r="R106" s="15"/>
      <c r="S106" s="17"/>
    </row>
    <row r="107" spans="5:19" ht="15.75">
      <c r="E107" s="12"/>
      <c r="F107" s="13"/>
      <c r="G107" s="15"/>
      <c r="H107" s="14"/>
      <c r="I107" s="14"/>
      <c r="J107" s="14"/>
      <c r="K107" s="15"/>
      <c r="M107" s="192"/>
      <c r="N107" s="192"/>
      <c r="O107" s="192"/>
      <c r="P107" s="192"/>
      <c r="Q107" s="192"/>
      <c r="R107" s="192"/>
      <c r="S107" s="192"/>
    </row>
    <row r="108" spans="5:19" ht="12.75">
      <c r="E108" s="12"/>
      <c r="F108" s="13"/>
      <c r="G108" s="15"/>
      <c r="H108" s="14"/>
      <c r="I108" s="14"/>
      <c r="J108" s="14"/>
      <c r="K108" s="15"/>
      <c r="L108" s="15"/>
      <c r="M108" s="120"/>
      <c r="N108" s="16"/>
      <c r="O108" s="15"/>
      <c r="P108" s="38"/>
      <c r="Q108" s="14"/>
      <c r="R108" s="15"/>
      <c r="S108" s="17"/>
    </row>
    <row r="109" spans="5:19" ht="12.75">
      <c r="E109" s="12"/>
      <c r="F109" s="13"/>
      <c r="G109" s="15"/>
      <c r="H109" s="14"/>
      <c r="I109" s="14"/>
      <c r="J109" s="14"/>
      <c r="K109" s="15"/>
      <c r="L109" s="15"/>
      <c r="M109" s="120"/>
      <c r="N109" s="16"/>
      <c r="O109" s="15"/>
      <c r="P109" s="38"/>
      <c r="Q109" s="14"/>
      <c r="R109" s="15"/>
      <c r="S109" s="17"/>
    </row>
    <row r="110" spans="5:19" ht="12.75">
      <c r="E110" s="12"/>
      <c r="F110" s="13"/>
      <c r="G110" s="15"/>
      <c r="H110" s="14"/>
      <c r="I110" s="14"/>
      <c r="J110" s="14"/>
      <c r="K110" s="15"/>
      <c r="L110" s="15"/>
      <c r="M110" s="120"/>
      <c r="N110" s="16"/>
      <c r="O110" s="15"/>
      <c r="P110" s="38"/>
      <c r="Q110" s="14"/>
      <c r="R110" s="15"/>
      <c r="S110" s="17"/>
    </row>
    <row r="111" spans="5:19" ht="12.75">
      <c r="E111" s="12"/>
      <c r="F111" s="13"/>
      <c r="G111" s="15"/>
      <c r="H111" s="14"/>
      <c r="I111" s="14"/>
      <c r="J111" s="14"/>
      <c r="K111" s="15"/>
      <c r="L111" s="15"/>
      <c r="M111" s="120"/>
      <c r="N111" s="16"/>
      <c r="O111" s="15"/>
      <c r="P111" s="38"/>
      <c r="Q111" s="14"/>
      <c r="R111" s="15"/>
      <c r="S111" s="17"/>
    </row>
    <row r="112" spans="5:19" ht="12.75">
      <c r="E112" s="12"/>
      <c r="F112" s="13"/>
      <c r="G112" s="15"/>
      <c r="H112" s="14"/>
      <c r="I112" s="14"/>
      <c r="J112" s="14"/>
      <c r="K112" s="15"/>
      <c r="L112" s="15"/>
      <c r="M112" s="120"/>
      <c r="N112" s="16"/>
      <c r="O112" s="15"/>
      <c r="P112" s="38"/>
      <c r="Q112" s="14"/>
      <c r="R112" s="15"/>
      <c r="S112" s="17"/>
    </row>
    <row r="113" spans="5:19" ht="12.75">
      <c r="E113" s="12"/>
      <c r="F113" s="13"/>
      <c r="G113" s="15"/>
      <c r="H113" s="14"/>
      <c r="I113" s="14"/>
      <c r="J113" s="14"/>
      <c r="K113" s="15"/>
      <c r="L113" s="15"/>
      <c r="M113" s="120"/>
      <c r="N113" s="16"/>
      <c r="O113" s="15"/>
      <c r="P113" s="38"/>
      <c r="Q113" s="14"/>
      <c r="R113" s="15"/>
      <c r="S113" s="17"/>
    </row>
    <row r="114" spans="3:19" ht="12.75"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3:19" ht="12.75"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</row>
  </sheetData>
  <sheetProtection/>
  <mergeCells count="25">
    <mergeCell ref="S85:S86"/>
    <mergeCell ref="B85:B86"/>
    <mergeCell ref="D85:D86"/>
    <mergeCell ref="E85:E86"/>
    <mergeCell ref="F85:F86"/>
    <mergeCell ref="B22:B23"/>
    <mergeCell ref="D22:D23"/>
    <mergeCell ref="E22:E23"/>
    <mergeCell ref="F22:F23"/>
    <mergeCell ref="M34:S34"/>
    <mergeCell ref="O104:R104"/>
    <mergeCell ref="O103:R103"/>
    <mergeCell ref="O98:R98"/>
    <mergeCell ref="E74:R75"/>
    <mergeCell ref="G85:L85"/>
    <mergeCell ref="O85:Q85"/>
    <mergeCell ref="F77:Q77"/>
    <mergeCell ref="R85:R86"/>
    <mergeCell ref="F76:Q76"/>
    <mergeCell ref="E11:R12"/>
    <mergeCell ref="F14:O14"/>
    <mergeCell ref="G22:L22"/>
    <mergeCell ref="O22:Q22"/>
    <mergeCell ref="F13:P13"/>
    <mergeCell ref="O41:S41"/>
  </mergeCells>
  <printOptions/>
  <pageMargins left="0.1968503937007874" right="0.1968503937007874" top="0.7874015748031497" bottom="0.7874015748031497" header="0" footer="0"/>
  <pageSetup horizontalDpi="600" verticalDpi="600" orientation="landscape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9:U61"/>
  <sheetViews>
    <sheetView zoomScale="75" zoomScaleNormal="75" zoomScalePageLayoutView="0" workbookViewId="0" topLeftCell="A1">
      <selection activeCell="G28" sqref="G28"/>
    </sheetView>
  </sheetViews>
  <sheetFormatPr defaultColWidth="11.421875" defaultRowHeight="12.75"/>
  <cols>
    <col min="1" max="1" width="8.140625" style="0" customWidth="1"/>
    <col min="2" max="2" width="5.7109375" style="0" customWidth="1"/>
    <col min="3" max="3" width="39.8515625" style="0" customWidth="1"/>
    <col min="4" max="4" width="24.57421875" style="0" customWidth="1"/>
    <col min="5" max="5" width="7.00390625" style="0" bestFit="1" customWidth="1"/>
    <col min="6" max="6" width="11.7109375" style="0" bestFit="1" customWidth="1"/>
    <col min="7" max="8" width="12.57421875" style="0" bestFit="1" customWidth="1"/>
    <col min="9" max="10" width="0" style="0" hidden="1" customWidth="1"/>
    <col min="11" max="11" width="11.7109375" style="0" bestFit="1" customWidth="1"/>
    <col min="12" max="12" width="12.57421875" style="0" bestFit="1" customWidth="1"/>
    <col min="13" max="14" width="0" style="0" hidden="1" customWidth="1"/>
    <col min="15" max="15" width="11.7109375" style="0" bestFit="1" customWidth="1"/>
    <col min="18" max="18" width="12.57421875" style="0" bestFit="1" customWidth="1"/>
    <col min="19" max="19" width="33.28125" style="0" customWidth="1"/>
  </cols>
  <sheetData>
    <row r="9" spans="2:18" ht="12.75">
      <c r="B9" s="1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18" ht="12.75">
      <c r="B10" s="1"/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2:18" ht="20.25">
      <c r="B11" s="1"/>
      <c r="D11" s="9"/>
      <c r="E11" s="574" t="s">
        <v>281</v>
      </c>
      <c r="F11" s="574"/>
      <c r="G11" s="574"/>
      <c r="H11" s="574"/>
      <c r="I11" s="574"/>
      <c r="J11" s="574"/>
      <c r="K11" s="574"/>
      <c r="L11" s="574"/>
      <c r="M11" s="574"/>
      <c r="N11" s="574"/>
      <c r="O11" s="574"/>
      <c r="P11" s="574"/>
      <c r="Q11" s="574"/>
      <c r="R11" s="574"/>
    </row>
    <row r="12" spans="2:18" ht="20.25">
      <c r="B12" s="1"/>
      <c r="D12" s="9"/>
      <c r="E12" s="574"/>
      <c r="F12" s="574"/>
      <c r="G12" s="574"/>
      <c r="H12" s="574"/>
      <c r="I12" s="574"/>
      <c r="J12" s="574"/>
      <c r="K12" s="574"/>
      <c r="L12" s="574"/>
      <c r="M12" s="574"/>
      <c r="N12" s="574"/>
      <c r="O12" s="574"/>
      <c r="P12" s="574"/>
      <c r="Q12" s="574"/>
      <c r="R12" s="574"/>
    </row>
    <row r="13" spans="2:19" ht="12.75" customHeight="1">
      <c r="B13" s="1"/>
      <c r="D13" s="7"/>
      <c r="E13" s="10"/>
      <c r="F13" s="553" t="s">
        <v>519</v>
      </c>
      <c r="G13" s="553"/>
      <c r="H13" s="553"/>
      <c r="I13" s="553"/>
      <c r="J13" s="553"/>
      <c r="K13" s="553"/>
      <c r="L13" s="553"/>
      <c r="M13" s="553"/>
      <c r="N13" s="553"/>
      <c r="O13" s="553"/>
      <c r="P13" s="553"/>
      <c r="Q13" s="553"/>
      <c r="R13" s="178"/>
      <c r="S13" s="178"/>
    </row>
    <row r="14" spans="2:19" ht="26.25" thickBot="1">
      <c r="B14" s="1"/>
      <c r="C14" s="10" t="s">
        <v>280</v>
      </c>
      <c r="D14" s="10"/>
      <c r="E14" s="1"/>
      <c r="F14" s="556" t="s">
        <v>400</v>
      </c>
      <c r="G14" s="556"/>
      <c r="H14" s="556"/>
      <c r="I14" s="556"/>
      <c r="J14" s="556"/>
      <c r="K14" s="556"/>
      <c r="L14" s="556"/>
      <c r="M14" s="556"/>
      <c r="N14" s="556"/>
      <c r="O14" s="556"/>
      <c r="P14" s="11"/>
      <c r="Q14" s="1"/>
      <c r="R14" s="89" t="s">
        <v>65</v>
      </c>
      <c r="S14" s="86">
        <v>113.17</v>
      </c>
    </row>
    <row r="17" spans="2:19" ht="17.25">
      <c r="B17" s="1"/>
      <c r="C17" s="49"/>
      <c r="D17" s="49"/>
      <c r="E17" s="49"/>
      <c r="F17" s="49"/>
      <c r="G17" s="50"/>
      <c r="H17" s="50"/>
      <c r="I17" s="50"/>
      <c r="J17" s="50"/>
      <c r="K17" s="51"/>
      <c r="L17" s="64"/>
      <c r="M17" s="65"/>
      <c r="N17" s="53"/>
      <c r="O17" s="71"/>
      <c r="P17" s="71"/>
      <c r="Q17" s="71"/>
      <c r="R17" s="71"/>
      <c r="S17" s="71"/>
    </row>
    <row r="18" spans="2:19" ht="15.75">
      <c r="B18" s="1"/>
      <c r="C18" s="49"/>
      <c r="D18" s="49"/>
      <c r="E18" s="49"/>
      <c r="F18" s="49"/>
      <c r="G18" s="50"/>
      <c r="H18" s="50"/>
      <c r="I18" s="50"/>
      <c r="J18" s="50"/>
      <c r="K18" s="51"/>
      <c r="L18" s="52"/>
      <c r="M18" s="82"/>
      <c r="N18" s="53"/>
      <c r="O18" s="82"/>
      <c r="P18" s="82"/>
      <c r="Q18" s="82"/>
      <c r="R18" s="53"/>
      <c r="S18" s="53"/>
    </row>
    <row r="19" spans="2:19" ht="15.75">
      <c r="B19" s="1"/>
      <c r="C19" s="53"/>
      <c r="D19" s="53"/>
      <c r="E19" s="54"/>
      <c r="F19" s="54"/>
      <c r="G19" s="53"/>
      <c r="H19" s="53"/>
      <c r="I19" s="53"/>
      <c r="J19" s="53"/>
      <c r="K19" s="53"/>
      <c r="L19" s="52"/>
      <c r="M19" s="55" t="s">
        <v>21</v>
      </c>
      <c r="N19" s="53"/>
      <c r="O19" s="56"/>
      <c r="P19" s="57"/>
      <c r="Q19" s="53"/>
      <c r="R19" s="53"/>
      <c r="S19" s="53"/>
    </row>
    <row r="20" spans="2:19" ht="12.75">
      <c r="B20" s="58"/>
      <c r="C20" s="1"/>
      <c r="D20" s="1"/>
      <c r="E20" s="59"/>
      <c r="F20" s="59"/>
      <c r="G20" s="60"/>
      <c r="H20" s="60"/>
      <c r="I20" s="60"/>
      <c r="J20" s="60"/>
      <c r="K20" s="61"/>
      <c r="L20" s="1"/>
      <c r="M20" s="1"/>
      <c r="N20" s="1"/>
      <c r="O20" s="1"/>
      <c r="P20" s="1"/>
      <c r="Q20" s="1"/>
      <c r="R20" s="1"/>
      <c r="S20" s="1"/>
    </row>
    <row r="21" spans="2:19" ht="12.75">
      <c r="B21" s="58"/>
      <c r="C21" s="1"/>
      <c r="D21" s="1"/>
      <c r="E21" s="59"/>
      <c r="F21" s="5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62"/>
      <c r="S21" s="63"/>
    </row>
    <row r="22" spans="2:19" ht="15.75">
      <c r="B22" s="611"/>
      <c r="C22" s="417" t="s">
        <v>22</v>
      </c>
      <c r="D22" s="584" t="s">
        <v>8</v>
      </c>
      <c r="E22" s="584" t="s">
        <v>23</v>
      </c>
      <c r="F22" s="584" t="s">
        <v>0</v>
      </c>
      <c r="G22" s="586" t="s">
        <v>1</v>
      </c>
      <c r="H22" s="587"/>
      <c r="I22" s="587"/>
      <c r="J22" s="587"/>
      <c r="K22" s="587"/>
      <c r="L22" s="588"/>
      <c r="M22" s="327"/>
      <c r="N22" s="328"/>
      <c r="O22" s="586" t="s">
        <v>12</v>
      </c>
      <c r="P22" s="587"/>
      <c r="Q22" s="588"/>
      <c r="R22" s="417" t="s">
        <v>2</v>
      </c>
      <c r="S22" s="417" t="s">
        <v>3</v>
      </c>
    </row>
    <row r="23" spans="2:19" ht="15.75">
      <c r="B23" s="612"/>
      <c r="C23" s="418" t="s">
        <v>24</v>
      </c>
      <c r="D23" s="585"/>
      <c r="E23" s="585"/>
      <c r="F23" s="585"/>
      <c r="G23" s="462" t="s">
        <v>4</v>
      </c>
      <c r="H23" s="463" t="s">
        <v>13</v>
      </c>
      <c r="I23" s="464" t="s">
        <v>25</v>
      </c>
      <c r="J23" s="464" t="s">
        <v>26</v>
      </c>
      <c r="K23" s="465" t="s">
        <v>27</v>
      </c>
      <c r="L23" s="465" t="s">
        <v>5</v>
      </c>
      <c r="M23" s="466" t="s">
        <v>28</v>
      </c>
      <c r="N23" s="467"/>
      <c r="O23" s="468" t="s">
        <v>10</v>
      </c>
      <c r="P23" s="468" t="s">
        <v>463</v>
      </c>
      <c r="Q23" s="468" t="s">
        <v>176</v>
      </c>
      <c r="R23" s="355"/>
      <c r="S23" s="355"/>
    </row>
    <row r="24" spans="2:21" ht="45" customHeight="1">
      <c r="B24" s="20">
        <v>137</v>
      </c>
      <c r="C24" s="498" t="s">
        <v>358</v>
      </c>
      <c r="D24" s="395" t="s">
        <v>359</v>
      </c>
      <c r="E24" s="142">
        <v>15</v>
      </c>
      <c r="F24" s="22">
        <v>505</v>
      </c>
      <c r="G24" s="23">
        <f>E24*F24</f>
        <v>7575</v>
      </c>
      <c r="H24" s="24"/>
      <c r="I24" s="24"/>
      <c r="J24" s="24">
        <f>I24*0.25</f>
        <v>0</v>
      </c>
      <c r="K24" s="25">
        <f>IF((VLOOKUP(G24,'[2]TABLAS 15'!$B$22:$D$32,3)-M24)&lt;0,0,VLOOKUP(G24,'[2]TABLAS 15'!$B$22:$D$32,3)-M24)</f>
        <v>0</v>
      </c>
      <c r="L24" s="25">
        <f>SUM(G24+I24+K24+J24+H24)</f>
        <v>7575</v>
      </c>
      <c r="M24" s="26">
        <f>((G24-VLOOKUP(G24,'[2]TABLAS 15'!$A$6:$D$13,1))*VLOOKUP(G24,'[2]TABLAS 15'!$A$6:$D$13,4)+VLOOKUP(G24,'[2]TABLAS 15'!$A$6:$D$13,3))</f>
        <v>1029.016514</v>
      </c>
      <c r="N24" s="27"/>
      <c r="O24" s="25">
        <f>IF((VLOOKUP(G24,'[2]TABLAS 15'!$B$22:$D$32,3)-M24)&lt;0,-(VLOOKUP(G24,'[2]TABLAS 15'!$B$22:$D$32,3)-M24),0)</f>
        <v>1029.016514</v>
      </c>
      <c r="P24" s="28"/>
      <c r="Q24" s="24"/>
      <c r="R24" s="25">
        <f>K24+L24-O24-P24-Q24</f>
        <v>6545.983486</v>
      </c>
      <c r="S24" s="29"/>
      <c r="T24" s="267"/>
      <c r="U24" s="267"/>
    </row>
    <row r="25" spans="2:19" ht="15">
      <c r="B25" s="2"/>
      <c r="C25" s="117"/>
      <c r="D25" s="117"/>
      <c r="E25" s="21"/>
      <c r="F25" s="22"/>
      <c r="G25" s="25">
        <f>SUM(G24)</f>
        <v>7575</v>
      </c>
      <c r="H25" s="24"/>
      <c r="I25" s="24"/>
      <c r="J25" s="24">
        <f>SUM(J24)</f>
        <v>0</v>
      </c>
      <c r="K25" s="25">
        <f>SUM(K24)</f>
        <v>0</v>
      </c>
      <c r="L25" s="25">
        <f>SUM(L24)</f>
        <v>7575</v>
      </c>
      <c r="M25" s="26">
        <f>SUM(M24)</f>
        <v>1029.016514</v>
      </c>
      <c r="N25" s="27"/>
      <c r="O25" s="25">
        <f>SUM(O24)</f>
        <v>1029.016514</v>
      </c>
      <c r="P25" s="28">
        <f>SUM(P24)</f>
        <v>0</v>
      </c>
      <c r="Q25" s="24">
        <f>SUM(Q24)</f>
        <v>0</v>
      </c>
      <c r="R25" s="25"/>
      <c r="S25" s="2"/>
    </row>
    <row r="26" spans="2:19" ht="12.75">
      <c r="B26" s="4"/>
      <c r="C26" s="5"/>
      <c r="D26" s="6"/>
      <c r="E26" s="12"/>
      <c r="F26" s="13"/>
      <c r="G26" s="15"/>
      <c r="H26" s="14"/>
      <c r="I26" s="14"/>
      <c r="J26" s="14"/>
      <c r="K26" s="15"/>
      <c r="L26" s="15"/>
      <c r="M26" s="120"/>
      <c r="N26" s="16"/>
      <c r="O26" s="15"/>
      <c r="P26" s="38"/>
      <c r="Q26" s="14"/>
      <c r="R26" s="15"/>
      <c r="S26" s="17"/>
    </row>
    <row r="27" spans="5:19" ht="13.5" thickBot="1">
      <c r="E27" s="12"/>
      <c r="F27" s="13"/>
      <c r="G27" s="15"/>
      <c r="H27" s="14"/>
      <c r="I27" s="14"/>
      <c r="J27" s="14"/>
      <c r="K27" s="15"/>
      <c r="L27" s="15"/>
      <c r="M27" s="120"/>
      <c r="N27" s="16"/>
      <c r="O27" s="15"/>
      <c r="P27" s="38"/>
      <c r="Q27" s="14"/>
      <c r="R27" s="15"/>
      <c r="S27" s="17"/>
    </row>
    <row r="28" spans="5:19" ht="13.5" thickBot="1">
      <c r="E28" s="12"/>
      <c r="F28" s="13"/>
      <c r="G28" s="15"/>
      <c r="H28" s="14"/>
      <c r="I28" s="14"/>
      <c r="J28" s="14"/>
      <c r="K28" s="15"/>
      <c r="L28" s="15"/>
      <c r="M28" s="120"/>
      <c r="N28" s="16"/>
      <c r="O28" s="15"/>
      <c r="P28" s="38"/>
      <c r="Q28" s="139" t="s">
        <v>2</v>
      </c>
      <c r="R28" s="132">
        <f>SUM(R24:R27)</f>
        <v>6545.983486</v>
      </c>
      <c r="S28" s="17"/>
    </row>
    <row r="29" spans="5:19" ht="12.75">
      <c r="E29" s="12"/>
      <c r="F29" s="13"/>
      <c r="G29" s="15"/>
      <c r="H29" s="14"/>
      <c r="I29" s="14"/>
      <c r="J29" s="14"/>
      <c r="K29" s="15"/>
      <c r="L29" s="15"/>
      <c r="M29" s="120"/>
      <c r="N29" s="16"/>
      <c r="O29" s="15"/>
      <c r="P29" s="38"/>
      <c r="Q29" s="139"/>
      <c r="R29" s="15"/>
      <c r="S29" s="17"/>
    </row>
    <row r="30" spans="5:19" ht="12.75">
      <c r="E30" s="12"/>
      <c r="F30" s="13"/>
      <c r="G30" s="15"/>
      <c r="H30" s="14"/>
      <c r="I30" s="14"/>
      <c r="J30" s="14"/>
      <c r="K30" s="15"/>
      <c r="L30" s="15"/>
      <c r="M30" s="120"/>
      <c r="N30" s="16"/>
      <c r="O30" s="15"/>
      <c r="P30" s="38"/>
      <c r="Q30" s="139"/>
      <c r="R30" s="15"/>
      <c r="S30" s="17"/>
    </row>
    <row r="31" spans="5:19" ht="12.75">
      <c r="E31" s="12"/>
      <c r="F31" s="13"/>
      <c r="G31" s="15"/>
      <c r="H31" s="14"/>
      <c r="I31" s="14"/>
      <c r="J31" s="14"/>
      <c r="K31" s="15"/>
      <c r="L31" s="15"/>
      <c r="M31" s="120"/>
      <c r="N31" s="16"/>
      <c r="O31" s="15"/>
      <c r="P31" s="38"/>
      <c r="Q31" s="14"/>
      <c r="R31" s="15"/>
      <c r="S31" s="17"/>
    </row>
    <row r="32" spans="5:19" ht="12.75">
      <c r="E32" s="12"/>
      <c r="F32" s="13"/>
      <c r="G32" s="15"/>
      <c r="H32" s="14"/>
      <c r="I32" s="14"/>
      <c r="J32" s="14"/>
      <c r="K32" s="15"/>
      <c r="L32" s="15"/>
      <c r="M32" s="120"/>
      <c r="N32" s="16"/>
      <c r="O32" s="15"/>
      <c r="P32" s="38"/>
      <c r="Q32" s="14"/>
      <c r="R32" s="15"/>
      <c r="S32" s="17"/>
    </row>
    <row r="33" spans="5:19" ht="12.75">
      <c r="E33" s="12"/>
      <c r="F33" s="13"/>
      <c r="G33" s="15"/>
      <c r="H33" s="14"/>
      <c r="I33" s="14"/>
      <c r="J33" s="14"/>
      <c r="K33" s="15"/>
      <c r="L33" s="15"/>
      <c r="M33" s="120"/>
      <c r="N33" s="16"/>
      <c r="O33" s="15"/>
      <c r="P33" s="38"/>
      <c r="Q33" s="14"/>
      <c r="R33" s="15"/>
      <c r="S33" s="17"/>
    </row>
    <row r="34" spans="4:19" ht="12.75">
      <c r="D34" s="30" t="s">
        <v>14</v>
      </c>
      <c r="M34" s="583" t="s">
        <v>15</v>
      </c>
      <c r="N34" s="583"/>
      <c r="O34" s="583"/>
      <c r="P34" s="583"/>
      <c r="Q34" s="583"/>
      <c r="R34" s="583"/>
      <c r="S34" s="583"/>
    </row>
    <row r="35" spans="4:19" ht="12.75">
      <c r="D35" s="30"/>
      <c r="M35" s="131"/>
      <c r="N35" s="131"/>
      <c r="O35" s="131"/>
      <c r="P35" s="131"/>
      <c r="Q35" s="131"/>
      <c r="R35" s="131"/>
      <c r="S35" s="131"/>
    </row>
    <row r="36" spans="4:19" ht="12.75">
      <c r="D36" s="30"/>
      <c r="M36" s="131"/>
      <c r="N36" s="131"/>
      <c r="O36" s="131"/>
      <c r="P36" s="131"/>
      <c r="Q36" s="131"/>
      <c r="R36" s="131"/>
      <c r="S36" s="131"/>
    </row>
    <row r="37" spans="4:19" ht="12.75">
      <c r="D37" s="30"/>
      <c r="M37" s="131"/>
      <c r="N37" s="131"/>
      <c r="O37" s="131"/>
      <c r="P37" s="131"/>
      <c r="Q37" s="131"/>
      <c r="R37" s="131"/>
      <c r="S37" s="131"/>
    </row>
    <row r="38" spans="10:12" ht="12.75">
      <c r="J38" s="30" t="s">
        <v>16</v>
      </c>
      <c r="K38" s="30"/>
      <c r="L38" s="30"/>
    </row>
    <row r="39" ht="12.75">
      <c r="G39" s="32"/>
    </row>
    <row r="40" spans="4:17" ht="12.75">
      <c r="D40" s="30" t="s">
        <v>16</v>
      </c>
      <c r="Q40" s="76" t="s">
        <v>32</v>
      </c>
    </row>
    <row r="41" spans="4:21" ht="15.75">
      <c r="D41" s="358" t="s">
        <v>282</v>
      </c>
      <c r="M41" s="591" t="s">
        <v>283</v>
      </c>
      <c r="N41" s="591"/>
      <c r="O41" s="591"/>
      <c r="P41" s="591"/>
      <c r="Q41" s="591"/>
      <c r="R41" s="591"/>
      <c r="S41" s="591"/>
      <c r="T41" s="591"/>
      <c r="U41" s="407"/>
    </row>
    <row r="42" spans="5:19" ht="12.75">
      <c r="E42" s="12"/>
      <c r="F42" s="13"/>
      <c r="G42" s="15"/>
      <c r="H42" s="14"/>
      <c r="I42" s="14"/>
      <c r="J42" s="14"/>
      <c r="K42" s="15"/>
      <c r="L42" s="15"/>
      <c r="M42" s="120"/>
      <c r="N42" s="16"/>
      <c r="O42" s="15"/>
      <c r="P42" s="38"/>
      <c r="Q42" s="14"/>
      <c r="R42" s="15"/>
      <c r="S42" s="17"/>
    </row>
    <row r="43" spans="5:19" ht="12.75">
      <c r="E43" s="12"/>
      <c r="F43" s="13"/>
      <c r="G43" s="15"/>
      <c r="H43" s="14"/>
      <c r="I43" s="14"/>
      <c r="J43" s="14"/>
      <c r="K43" s="15"/>
      <c r="L43" s="15"/>
      <c r="M43" s="120"/>
      <c r="N43" s="16"/>
      <c r="O43" s="15"/>
      <c r="P43" s="38"/>
      <c r="Q43" s="14"/>
      <c r="R43" s="15"/>
      <c r="S43" s="17"/>
    </row>
    <row r="44" spans="5:19" ht="12.75">
      <c r="E44" s="12"/>
      <c r="F44" s="13"/>
      <c r="G44" s="15"/>
      <c r="H44" s="14"/>
      <c r="I44" s="14"/>
      <c r="J44" s="14"/>
      <c r="K44" s="15"/>
      <c r="L44" s="15"/>
      <c r="M44" s="120"/>
      <c r="N44" s="16"/>
      <c r="O44" s="15"/>
      <c r="P44" s="38"/>
      <c r="Q44" s="14"/>
      <c r="R44" s="15"/>
      <c r="S44" s="17"/>
    </row>
    <row r="45" spans="5:19" ht="12.75">
      <c r="E45" s="12"/>
      <c r="F45" s="13"/>
      <c r="G45" s="15"/>
      <c r="H45" s="14"/>
      <c r="I45" s="14"/>
      <c r="J45" s="14"/>
      <c r="K45" s="15"/>
      <c r="L45" s="15"/>
      <c r="M45" s="120"/>
      <c r="N45" s="16"/>
      <c r="O45" s="15"/>
      <c r="P45" s="38"/>
      <c r="Q45" s="14"/>
      <c r="R45" s="15"/>
      <c r="S45" s="17"/>
    </row>
    <row r="46" spans="5:19" ht="12.75">
      <c r="E46" s="12"/>
      <c r="F46" s="13"/>
      <c r="G46" s="15"/>
      <c r="H46" s="14"/>
      <c r="I46" s="14"/>
      <c r="J46" s="14"/>
      <c r="K46" s="15"/>
      <c r="L46" s="15"/>
      <c r="M46" s="120"/>
      <c r="N46" s="16"/>
      <c r="O46" s="15"/>
      <c r="P46" s="38"/>
      <c r="Q46" s="14"/>
      <c r="R46" s="15"/>
      <c r="S46" s="17"/>
    </row>
    <row r="47" spans="5:19" ht="12.75">
      <c r="E47" s="12"/>
      <c r="F47" s="13"/>
      <c r="G47" s="15"/>
      <c r="H47" s="14"/>
      <c r="I47" s="14"/>
      <c r="J47" s="14"/>
      <c r="K47" s="15"/>
      <c r="L47" s="15"/>
      <c r="M47" s="120"/>
      <c r="N47" s="16"/>
      <c r="O47" s="15"/>
      <c r="P47" s="38"/>
      <c r="Q47" s="14"/>
      <c r="R47" s="15"/>
      <c r="S47" s="17"/>
    </row>
    <row r="48" spans="5:19" ht="12.75">
      <c r="E48" s="12"/>
      <c r="F48" s="13"/>
      <c r="G48" s="15"/>
      <c r="H48" s="14"/>
      <c r="I48" s="14"/>
      <c r="J48" s="14"/>
      <c r="K48" s="15"/>
      <c r="L48" s="15"/>
      <c r="M48" s="120"/>
      <c r="N48" s="16"/>
      <c r="O48" s="15"/>
      <c r="P48" s="38"/>
      <c r="Q48" s="14"/>
      <c r="R48" s="15"/>
      <c r="S48" s="17"/>
    </row>
    <row r="49" spans="5:19" ht="12.75">
      <c r="E49" s="12"/>
      <c r="F49" s="13"/>
      <c r="G49" s="15"/>
      <c r="H49" s="14"/>
      <c r="I49" s="14"/>
      <c r="J49" s="14"/>
      <c r="K49" s="15"/>
      <c r="L49" s="15"/>
      <c r="M49" s="120"/>
      <c r="N49" s="16"/>
      <c r="O49" s="15"/>
      <c r="P49" s="38"/>
      <c r="Q49" s="14"/>
      <c r="R49" s="15"/>
      <c r="S49" s="17"/>
    </row>
    <row r="50" spans="5:19" ht="12.75">
      <c r="E50" s="12"/>
      <c r="F50" s="13"/>
      <c r="G50" s="15"/>
      <c r="H50" s="14"/>
      <c r="I50" s="14"/>
      <c r="J50" s="14"/>
      <c r="K50" s="15"/>
      <c r="L50" s="15"/>
      <c r="M50" s="120"/>
      <c r="N50" s="16"/>
      <c r="O50" s="15"/>
      <c r="P50" s="38"/>
      <c r="Q50" s="14"/>
      <c r="R50" s="15"/>
      <c r="S50" s="17"/>
    </row>
    <row r="51" spans="5:19" ht="12.75">
      <c r="E51" s="12"/>
      <c r="F51" s="13"/>
      <c r="G51" s="15"/>
      <c r="H51" s="14"/>
      <c r="I51" s="14"/>
      <c r="J51" s="14"/>
      <c r="K51" s="15"/>
      <c r="L51" s="15"/>
      <c r="M51" s="120"/>
      <c r="N51" s="16"/>
      <c r="O51" s="15"/>
      <c r="P51" s="38"/>
      <c r="Q51" s="14"/>
      <c r="R51" s="15"/>
      <c r="S51" s="17"/>
    </row>
    <row r="52" spans="5:19" ht="12.75">
      <c r="E52" s="12"/>
      <c r="F52" s="13"/>
      <c r="G52" s="15"/>
      <c r="H52" s="14"/>
      <c r="I52" s="14"/>
      <c r="J52" s="14"/>
      <c r="K52" s="15"/>
      <c r="L52" s="15"/>
      <c r="M52" s="120"/>
      <c r="N52" s="16"/>
      <c r="O52" s="15"/>
      <c r="P52" s="38"/>
      <c r="Q52" s="14"/>
      <c r="R52" s="15"/>
      <c r="S52" s="17"/>
    </row>
    <row r="53" spans="5:19" ht="12.75">
      <c r="E53" s="12"/>
      <c r="F53" s="13"/>
      <c r="G53" s="15"/>
      <c r="H53" s="14"/>
      <c r="I53" s="14"/>
      <c r="J53" s="14"/>
      <c r="K53" s="15"/>
      <c r="L53" s="15"/>
      <c r="M53" s="120"/>
      <c r="N53" s="16"/>
      <c r="O53" s="15"/>
      <c r="P53" s="38"/>
      <c r="Q53" s="14"/>
      <c r="R53" s="15"/>
      <c r="S53" s="17"/>
    </row>
    <row r="54" spans="5:19" ht="12.75">
      <c r="E54" s="12"/>
      <c r="F54" s="13"/>
      <c r="G54" s="15"/>
      <c r="H54" s="14"/>
      <c r="I54" s="14"/>
      <c r="J54" s="14"/>
      <c r="K54" s="15"/>
      <c r="L54" s="15"/>
      <c r="M54" s="120"/>
      <c r="N54" s="16"/>
      <c r="O54" s="15"/>
      <c r="P54" s="38"/>
      <c r="Q54" s="14"/>
      <c r="R54" s="15"/>
      <c r="S54" s="17"/>
    </row>
    <row r="55" spans="5:19" ht="12.75">
      <c r="E55" s="12"/>
      <c r="F55" s="13"/>
      <c r="G55" s="15"/>
      <c r="H55" s="14"/>
      <c r="I55" s="14"/>
      <c r="J55" s="14"/>
      <c r="K55" s="15"/>
      <c r="L55" s="15"/>
      <c r="M55" s="120"/>
      <c r="N55" s="16"/>
      <c r="O55" s="15"/>
      <c r="P55" s="38"/>
      <c r="Q55" s="14"/>
      <c r="R55" s="15"/>
      <c r="S55" s="17"/>
    </row>
    <row r="56" spans="5:19" ht="12.75">
      <c r="E56" s="12"/>
      <c r="F56" s="13"/>
      <c r="G56" s="15"/>
      <c r="H56" s="14"/>
      <c r="I56" s="14"/>
      <c r="J56" s="14"/>
      <c r="K56" s="15"/>
      <c r="L56" s="15"/>
      <c r="M56" s="120"/>
      <c r="N56" s="16"/>
      <c r="O56" s="15"/>
      <c r="P56" s="38"/>
      <c r="Q56" s="14"/>
      <c r="R56" s="15"/>
      <c r="S56" s="17"/>
    </row>
    <row r="57" spans="5:19" ht="12.75">
      <c r="E57" s="12"/>
      <c r="F57" s="13"/>
      <c r="G57" s="15"/>
      <c r="H57" s="14"/>
      <c r="I57" s="14"/>
      <c r="J57" s="14"/>
      <c r="K57" s="15"/>
      <c r="L57" s="15"/>
      <c r="M57" s="120"/>
      <c r="N57" s="16"/>
      <c r="O57" s="15"/>
      <c r="P57" s="38"/>
      <c r="Q57" s="14"/>
      <c r="R57" s="15"/>
      <c r="S57" s="17"/>
    </row>
    <row r="58" spans="5:19" ht="12.75">
      <c r="E58" s="12"/>
      <c r="F58" s="13"/>
      <c r="G58" s="15"/>
      <c r="H58" s="14"/>
      <c r="I58" s="14"/>
      <c r="J58" s="14"/>
      <c r="K58" s="15"/>
      <c r="L58" s="15"/>
      <c r="M58" s="120"/>
      <c r="N58" s="16"/>
      <c r="O58" s="15"/>
      <c r="P58" s="38"/>
      <c r="Q58" s="14"/>
      <c r="R58" s="15"/>
      <c r="S58" s="17"/>
    </row>
    <row r="59" spans="5:19" ht="12.75">
      <c r="E59" s="12"/>
      <c r="F59" s="13"/>
      <c r="G59" s="15"/>
      <c r="H59" s="14"/>
      <c r="I59" s="14"/>
      <c r="J59" s="14"/>
      <c r="K59" s="15"/>
      <c r="L59" s="15"/>
      <c r="M59" s="120"/>
      <c r="N59" s="16"/>
      <c r="O59" s="15"/>
      <c r="P59" s="38"/>
      <c r="Q59" s="14"/>
      <c r="R59" s="15"/>
      <c r="S59" s="17"/>
    </row>
    <row r="60" spans="3:19" ht="12.75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3:19" ht="12.75"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</sheetData>
  <sheetProtection/>
  <mergeCells count="11">
    <mergeCell ref="B22:B23"/>
    <mergeCell ref="D22:D23"/>
    <mergeCell ref="E22:E23"/>
    <mergeCell ref="F22:F23"/>
    <mergeCell ref="G22:L22"/>
    <mergeCell ref="O22:Q22"/>
    <mergeCell ref="M34:S34"/>
    <mergeCell ref="M41:T41"/>
    <mergeCell ref="E11:R12"/>
    <mergeCell ref="F13:Q13"/>
    <mergeCell ref="F14:O14"/>
  </mergeCells>
  <printOptions/>
  <pageMargins left="0.1968503937007874" right="0.1968503937007874" top="0.7874015748031497" bottom="0.7874015748031497" header="0" footer="0"/>
  <pageSetup horizontalDpi="600" verticalDpi="600" orientation="landscape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3:T109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6.28125" style="0" customWidth="1"/>
    <col min="3" max="3" width="40.57421875" style="0" customWidth="1"/>
    <col min="4" max="4" width="21.7109375" style="0" customWidth="1"/>
    <col min="5" max="5" width="6.8515625" style="0" bestFit="1" customWidth="1"/>
    <col min="6" max="6" width="11.57421875" style="0" bestFit="1" customWidth="1"/>
    <col min="7" max="7" width="12.421875" style="0" customWidth="1"/>
    <col min="9" max="10" width="0" style="0" hidden="1" customWidth="1"/>
    <col min="11" max="11" width="11.57421875" style="0" bestFit="1" customWidth="1"/>
    <col min="12" max="12" width="12.28125" style="0" customWidth="1"/>
    <col min="13" max="14" width="0" style="0" hidden="1" customWidth="1"/>
    <col min="15" max="15" width="12.00390625" style="0" bestFit="1" customWidth="1"/>
    <col min="18" max="18" width="13.00390625" style="0" customWidth="1"/>
    <col min="19" max="19" width="34.140625" style="0" customWidth="1"/>
  </cols>
  <sheetData>
    <row r="3" spans="2:18" ht="12.75">
      <c r="B3" s="1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2:18" ht="20.25">
      <c r="B4" s="1"/>
      <c r="D4" s="9"/>
      <c r="E4" s="574" t="s">
        <v>281</v>
      </c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</row>
    <row r="5" spans="2:18" ht="20.25">
      <c r="B5" s="1"/>
      <c r="D5" s="9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</row>
    <row r="6" spans="2:19" ht="12.75" customHeight="1">
      <c r="B6" s="1"/>
      <c r="D6" s="7"/>
      <c r="E6" s="10"/>
      <c r="F6" s="553" t="s">
        <v>519</v>
      </c>
      <c r="G6" s="553"/>
      <c r="H6" s="553"/>
      <c r="I6" s="553"/>
      <c r="J6" s="553"/>
      <c r="K6" s="553"/>
      <c r="L6" s="553"/>
      <c r="M6" s="553"/>
      <c r="N6" s="553"/>
      <c r="O6" s="553"/>
      <c r="P6" s="553"/>
      <c r="Q6" s="553"/>
      <c r="R6" s="178"/>
      <c r="S6" s="178"/>
    </row>
    <row r="7" spans="2:19" ht="26.25" thickBot="1">
      <c r="B7" s="1"/>
      <c r="C7" s="10" t="s">
        <v>280</v>
      </c>
      <c r="D7" s="10"/>
      <c r="E7" s="1"/>
      <c r="F7" s="556" t="s">
        <v>119</v>
      </c>
      <c r="G7" s="556"/>
      <c r="H7" s="556"/>
      <c r="I7" s="556"/>
      <c r="J7" s="556"/>
      <c r="K7" s="556"/>
      <c r="L7" s="556"/>
      <c r="M7" s="556"/>
      <c r="N7" s="556"/>
      <c r="O7" s="556"/>
      <c r="P7" s="11"/>
      <c r="Q7" s="1"/>
      <c r="R7" s="89" t="s">
        <v>65</v>
      </c>
      <c r="S7" s="86">
        <v>113.19</v>
      </c>
    </row>
    <row r="8" spans="2:19" ht="12.75">
      <c r="B8" s="58"/>
      <c r="C8" s="1"/>
      <c r="D8" s="1"/>
      <c r="E8" s="59"/>
      <c r="F8" s="59"/>
      <c r="G8" s="60"/>
      <c r="H8" s="60"/>
      <c r="I8" s="60"/>
      <c r="J8" s="60"/>
      <c r="K8" s="61"/>
      <c r="L8" s="1"/>
      <c r="M8" s="1"/>
      <c r="N8" s="1"/>
      <c r="O8" s="1"/>
      <c r="P8" s="1"/>
      <c r="Q8" s="1"/>
      <c r="R8" s="1"/>
      <c r="S8" s="1"/>
    </row>
    <row r="9" spans="2:19" ht="12.75">
      <c r="B9" s="58"/>
      <c r="C9" s="1"/>
      <c r="D9" s="1"/>
      <c r="E9" s="59"/>
      <c r="F9" s="5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62"/>
      <c r="S9" s="63"/>
    </row>
    <row r="10" spans="2:19" ht="15.75">
      <c r="B10" s="381"/>
      <c r="C10" s="335" t="s">
        <v>22</v>
      </c>
      <c r="D10" s="581" t="s">
        <v>8</v>
      </c>
      <c r="E10" s="581" t="s">
        <v>23</v>
      </c>
      <c r="F10" s="581" t="s">
        <v>0</v>
      </c>
      <c r="G10" s="605" t="s">
        <v>1</v>
      </c>
      <c r="H10" s="606"/>
      <c r="I10" s="606"/>
      <c r="J10" s="606"/>
      <c r="K10" s="606"/>
      <c r="L10" s="607"/>
      <c r="M10" s="476"/>
      <c r="N10" s="477"/>
      <c r="O10" s="605" t="s">
        <v>12</v>
      </c>
      <c r="P10" s="606"/>
      <c r="Q10" s="606"/>
      <c r="R10" s="584" t="s">
        <v>2</v>
      </c>
      <c r="S10" s="584" t="s">
        <v>3</v>
      </c>
    </row>
    <row r="11" spans="2:19" ht="15" customHeight="1">
      <c r="B11" s="353"/>
      <c r="C11" s="390" t="s">
        <v>24</v>
      </c>
      <c r="D11" s="582"/>
      <c r="E11" s="582"/>
      <c r="F11" s="582"/>
      <c r="G11" s="462" t="s">
        <v>4</v>
      </c>
      <c r="H11" s="463" t="s">
        <v>13</v>
      </c>
      <c r="I11" s="464" t="s">
        <v>25</v>
      </c>
      <c r="J11" s="464" t="s">
        <v>26</v>
      </c>
      <c r="K11" s="465" t="s">
        <v>27</v>
      </c>
      <c r="L11" s="465" t="s">
        <v>5</v>
      </c>
      <c r="M11" s="466" t="s">
        <v>28</v>
      </c>
      <c r="N11" s="467"/>
      <c r="O11" s="468" t="s">
        <v>10</v>
      </c>
      <c r="P11" s="468" t="s">
        <v>463</v>
      </c>
      <c r="Q11" s="468" t="s">
        <v>177</v>
      </c>
      <c r="R11" s="585"/>
      <c r="S11" s="585"/>
    </row>
    <row r="12" spans="2:20" ht="60" customHeight="1">
      <c r="B12" s="94">
        <v>138</v>
      </c>
      <c r="C12" s="521" t="s">
        <v>277</v>
      </c>
      <c r="D12" s="394" t="s">
        <v>42</v>
      </c>
      <c r="E12" s="142">
        <v>15</v>
      </c>
      <c r="F12" s="22">
        <v>650</v>
      </c>
      <c r="G12" s="23">
        <f aca="true" t="shared" si="0" ref="G12:G18">E12*F12</f>
        <v>9750</v>
      </c>
      <c r="H12" s="24"/>
      <c r="I12" s="24"/>
      <c r="J12" s="24">
        <f aca="true" t="shared" si="1" ref="J12:J18">I12*0.25</f>
        <v>0</v>
      </c>
      <c r="K12" s="25">
        <f>IF((VLOOKUP(G12,'[2]TABLAS 15'!$B$22:$D$32,3)-M12)&lt;0,0,VLOOKUP(G12,'[2]TABLAS 15'!$B$22:$D$32,3)-M12)</f>
        <v>0</v>
      </c>
      <c r="L12" s="25">
        <f aca="true" t="shared" si="2" ref="L12:L18">SUM(G12+I12+K12+J12+H12)</f>
        <v>9750</v>
      </c>
      <c r="M12" s="26">
        <f>((G12-VLOOKUP(G12,'[2]TABLAS 15'!$A$6:$D$13,1))*VLOOKUP(G12,'[2]TABLAS 15'!$A$6:$D$13,4)+VLOOKUP(G12,'[2]TABLAS 15'!$A$6:$D$13,3))</f>
        <v>1462.711514</v>
      </c>
      <c r="N12" s="27"/>
      <c r="O12" s="25">
        <f>IF((VLOOKUP(G12,'[2]TABLAS 15'!$B$22:$D$32,3)-M12)&lt;0,-(VLOOKUP(G12,'[2]TABLAS 15'!$B$22:$D$32,3)-M12),0)</f>
        <v>1462.711514</v>
      </c>
      <c r="P12" s="28"/>
      <c r="Q12" s="24"/>
      <c r="R12" s="545">
        <f aca="true" t="shared" si="3" ref="R12:R18">K12+L12-O12-P12-Q12</f>
        <v>8287.288486</v>
      </c>
      <c r="S12" s="29"/>
      <c r="T12" s="267"/>
    </row>
    <row r="13" spans="2:20" ht="60" customHeight="1">
      <c r="B13" s="94">
        <v>139</v>
      </c>
      <c r="C13" s="521" t="s">
        <v>448</v>
      </c>
      <c r="D13" s="395" t="s">
        <v>274</v>
      </c>
      <c r="E13" s="142">
        <v>15</v>
      </c>
      <c r="F13" s="22">
        <v>502</v>
      </c>
      <c r="G13" s="23">
        <f t="shared" si="0"/>
        <v>7530</v>
      </c>
      <c r="H13" s="24"/>
      <c r="I13" s="24"/>
      <c r="J13" s="24">
        <f t="shared" si="1"/>
        <v>0</v>
      </c>
      <c r="K13" s="25">
        <f>IF((VLOOKUP(G13,'[2]TABLAS 15'!$B$22:$D$32,3)-M13)&lt;0,0,VLOOKUP(G13,'[2]TABLAS 15'!$B$22:$D$32,3)-M13)</f>
        <v>0</v>
      </c>
      <c r="L13" s="25">
        <f>SUM(G13+I13+K13+J13+H13)</f>
        <v>7530</v>
      </c>
      <c r="M13" s="26">
        <f>((G13-VLOOKUP(G13,'[2]TABLAS 15'!$A$6:$D$13,1))*VLOOKUP(G13,'[2]TABLAS 15'!$A$6:$D$13,4)+VLOOKUP(G13,'[2]TABLAS 15'!$A$6:$D$13,3))</f>
        <v>1020.043514</v>
      </c>
      <c r="N13" s="27"/>
      <c r="O13" s="25">
        <f>IF((VLOOKUP(G13,'[2]TABLAS 15'!$B$22:$D$32,3)-M13)&lt;0,-(VLOOKUP(G13,'[2]TABLAS 15'!$B$22:$D$32,3)-M13),0)</f>
        <v>1020.043514</v>
      </c>
      <c r="P13" s="28"/>
      <c r="Q13" s="24"/>
      <c r="R13" s="545">
        <f>K13+L13-O13-P13-Q13</f>
        <v>6509.956486</v>
      </c>
      <c r="S13" s="29"/>
      <c r="T13" s="267"/>
    </row>
    <row r="14" spans="2:20" ht="60" customHeight="1">
      <c r="B14" s="94">
        <v>140</v>
      </c>
      <c r="C14" s="521" t="s">
        <v>464</v>
      </c>
      <c r="D14" s="395" t="s">
        <v>270</v>
      </c>
      <c r="E14" s="142">
        <v>15</v>
      </c>
      <c r="F14" s="22">
        <v>300</v>
      </c>
      <c r="G14" s="23">
        <f t="shared" si="0"/>
        <v>4500</v>
      </c>
      <c r="H14" s="24"/>
      <c r="I14" s="24"/>
      <c r="J14" s="24">
        <f t="shared" si="1"/>
        <v>0</v>
      </c>
      <c r="K14" s="25">
        <f>IF((VLOOKUP(G14,'[2]TABLAS 15'!$B$22:$D$32,3)-M14)&lt;0,0,VLOOKUP(G14,'[2]TABLAS 15'!$B$22:$D$32,3)-M14)</f>
        <v>0</v>
      </c>
      <c r="L14" s="25">
        <f>SUM(G14+I14+K14+J14+H14)</f>
        <v>4500</v>
      </c>
      <c r="M14" s="26">
        <f>((G14-VLOOKUP(G14,'[2]TABLAS 15'!$A$6:$D$13,1))*VLOOKUP(G14,'[2]TABLAS 15'!$A$6:$D$13,4)+VLOOKUP(G14,'[2]TABLAS 15'!$A$6:$D$13,3))</f>
        <v>428.98380799999995</v>
      </c>
      <c r="N14" s="27"/>
      <c r="O14" s="25">
        <f>IF((VLOOKUP(G14,'[2]TABLAS 15'!$B$22:$D$32,3)-M14)&lt;0,-(VLOOKUP(G14,'[2]TABLAS 15'!$B$22:$D$32,3)-M14),0)</f>
        <v>428.98380799999995</v>
      </c>
      <c r="P14" s="28"/>
      <c r="Q14" s="24"/>
      <c r="R14" s="545">
        <f>K14+L14-O14-P14-Q14</f>
        <v>4071.016192</v>
      </c>
      <c r="S14" s="29"/>
      <c r="T14" s="267"/>
    </row>
    <row r="15" spans="1:20" ht="60" customHeight="1">
      <c r="A15" s="185"/>
      <c r="B15" s="94">
        <v>141</v>
      </c>
      <c r="C15" s="522" t="s">
        <v>120</v>
      </c>
      <c r="D15" s="271" t="s">
        <v>121</v>
      </c>
      <c r="E15" s="21">
        <v>15</v>
      </c>
      <c r="F15" s="22">
        <v>514</v>
      </c>
      <c r="G15" s="23">
        <f t="shared" si="0"/>
        <v>7710</v>
      </c>
      <c r="H15" s="24"/>
      <c r="I15" s="24"/>
      <c r="J15" s="24">
        <f t="shared" si="1"/>
        <v>0</v>
      </c>
      <c r="K15" s="25">
        <f>IF((VLOOKUP(G15,'[2]TABLAS 15'!$B$22:$D$32,3)-M15)&lt;0,0,VLOOKUP(G15,'[2]TABLAS 15'!$B$22:$D$32,3)-M15)</f>
        <v>0</v>
      </c>
      <c r="L15" s="25">
        <f>SUM(G15+I15+K15+J15+H15)</f>
        <v>7710</v>
      </c>
      <c r="M15" s="26">
        <f>((G15-VLOOKUP(G15,'[2]TABLAS 15'!$A$6:$D$13,1))*VLOOKUP(G15,'[2]TABLAS 15'!$A$6:$D$13,4)+VLOOKUP(G15,'[2]TABLAS 15'!$A$6:$D$13,3))</f>
        <v>1055.935514</v>
      </c>
      <c r="N15" s="27"/>
      <c r="O15" s="25">
        <f>IF((VLOOKUP(G15,'[2]TABLAS 15'!$B$22:$D$32,3)-M15)&lt;0,-(VLOOKUP(G15,'[2]TABLAS 15'!$B$22:$D$32,3)-M15),0)</f>
        <v>1055.935514</v>
      </c>
      <c r="P15" s="28"/>
      <c r="Q15" s="24"/>
      <c r="R15" s="545">
        <f>K15+L15-O15-P15-Q15</f>
        <v>6654.064486</v>
      </c>
      <c r="S15" s="29"/>
      <c r="T15" s="267"/>
    </row>
    <row r="16" spans="2:20" ht="60" customHeight="1">
      <c r="B16" s="94">
        <v>142</v>
      </c>
      <c r="C16" s="522" t="s">
        <v>122</v>
      </c>
      <c r="D16" s="271" t="s">
        <v>123</v>
      </c>
      <c r="E16" s="21">
        <v>15</v>
      </c>
      <c r="F16" s="22">
        <v>290.5</v>
      </c>
      <c r="G16" s="23">
        <f t="shared" si="0"/>
        <v>4357.5</v>
      </c>
      <c r="H16" s="24"/>
      <c r="I16" s="24"/>
      <c r="J16" s="24">
        <f t="shared" si="1"/>
        <v>0</v>
      </c>
      <c r="K16" s="25">
        <f>IF((VLOOKUP(G16,'[2]TABLAS 15'!$B$22:$D$32,3)-M16)&lt;0,0,VLOOKUP(G16,'[2]TABLAS 15'!$B$22:$D$32,3)-M16)</f>
        <v>0</v>
      </c>
      <c r="L16" s="25">
        <f t="shared" si="2"/>
        <v>4357.5</v>
      </c>
      <c r="M16" s="26">
        <f>((G16-VLOOKUP(G16,'[2]TABLAS 15'!$A$6:$D$13,1))*VLOOKUP(G16,'[2]TABLAS 15'!$A$6:$D$13,4)+VLOOKUP(G16,'[2]TABLAS 15'!$A$6:$D$13,3))</f>
        <v>403.44780799999995</v>
      </c>
      <c r="N16" s="27"/>
      <c r="O16" s="25">
        <f>IF((VLOOKUP(G16,'[2]TABLAS 15'!$B$22:$D$32,3)-M16)&lt;0,-(VLOOKUP(G16,'[2]TABLAS 15'!$B$22:$D$32,3)-M16),0)</f>
        <v>403.44780799999995</v>
      </c>
      <c r="P16" s="28"/>
      <c r="Q16" s="24"/>
      <c r="R16" s="545">
        <f t="shared" si="3"/>
        <v>3954.052192</v>
      </c>
      <c r="S16" s="2"/>
      <c r="T16" s="267"/>
    </row>
    <row r="17" spans="2:20" ht="60" customHeight="1">
      <c r="B17" s="94">
        <v>143</v>
      </c>
      <c r="C17" s="522" t="s">
        <v>124</v>
      </c>
      <c r="D17" s="189" t="s">
        <v>205</v>
      </c>
      <c r="E17" s="21">
        <v>15</v>
      </c>
      <c r="F17" s="22">
        <v>279</v>
      </c>
      <c r="G17" s="23">
        <f t="shared" si="0"/>
        <v>4185</v>
      </c>
      <c r="H17" s="24"/>
      <c r="I17" s="24"/>
      <c r="J17" s="24">
        <f t="shared" si="1"/>
        <v>0</v>
      </c>
      <c r="K17" s="25">
        <f>IF((VLOOKUP(G17,'[2]TABLAS 15'!$B$22:$D$32,3)-M17)&lt;0,0,VLOOKUP(G17,'[2]TABLAS 15'!$B$22:$D$32,3)-M17)</f>
        <v>0</v>
      </c>
      <c r="L17" s="25">
        <f t="shared" si="2"/>
        <v>4185</v>
      </c>
      <c r="M17" s="26">
        <f>((G17-VLOOKUP(G17,'[2]TABLAS 15'!$A$6:$D$13,1))*VLOOKUP(G17,'[2]TABLAS 15'!$A$6:$D$13,4)+VLOOKUP(G17,'[2]TABLAS 15'!$A$6:$D$13,3))</f>
        <v>374.76480000000004</v>
      </c>
      <c r="N17" s="27"/>
      <c r="O17" s="25">
        <f>IF((VLOOKUP(G17,'[2]TABLAS 15'!$B$22:$D$32,3)-M17)&lt;0,-(VLOOKUP(G17,'[2]TABLAS 15'!$B$22:$D$32,3)-M17),0)</f>
        <v>374.76480000000004</v>
      </c>
      <c r="P17" s="28"/>
      <c r="Q17" s="24"/>
      <c r="R17" s="545">
        <f t="shared" si="3"/>
        <v>3810.2352</v>
      </c>
      <c r="S17" s="2"/>
      <c r="T17" s="267"/>
    </row>
    <row r="18" spans="2:20" ht="60" customHeight="1">
      <c r="B18" s="94">
        <v>144</v>
      </c>
      <c r="C18" s="522" t="s">
        <v>125</v>
      </c>
      <c r="D18" s="271" t="s">
        <v>48</v>
      </c>
      <c r="E18" s="21">
        <v>15</v>
      </c>
      <c r="F18" s="22">
        <v>271</v>
      </c>
      <c r="G18" s="23">
        <f t="shared" si="0"/>
        <v>4065</v>
      </c>
      <c r="H18" s="24"/>
      <c r="I18" s="24"/>
      <c r="J18" s="24">
        <f t="shared" si="1"/>
        <v>0</v>
      </c>
      <c r="K18" s="25">
        <f>IF((VLOOKUP(G18,'[2]TABLAS 15'!$B$22:$D$32,3)-M18)&lt;0,0,VLOOKUP(G18,'[2]TABLAS 15'!$B$22:$D$32,3)-M18)</f>
        <v>0</v>
      </c>
      <c r="L18" s="25">
        <f t="shared" si="2"/>
        <v>4065</v>
      </c>
      <c r="M18" s="26">
        <f>((G18-VLOOKUP(G18,'[2]TABLAS 15'!$A$6:$D$13,1))*VLOOKUP(G18,'[2]TABLAS 15'!$A$6:$D$13,4)+VLOOKUP(G18,'[2]TABLAS 15'!$A$6:$D$13,3))</f>
        <v>355.56480000000005</v>
      </c>
      <c r="N18" s="27"/>
      <c r="O18" s="25">
        <f>IF((VLOOKUP(G18,'[2]TABLAS 15'!$B$22:$D$32,3)-M18)&lt;0,-(VLOOKUP(G18,'[2]TABLAS 15'!$B$22:$D$32,3)-M18),0)</f>
        <v>355.56480000000005</v>
      </c>
      <c r="P18" s="28"/>
      <c r="Q18" s="24"/>
      <c r="R18" s="545">
        <f t="shared" si="3"/>
        <v>3709.4352</v>
      </c>
      <c r="S18" s="2"/>
      <c r="T18" s="267"/>
    </row>
    <row r="19" spans="2:19" ht="12.75" customHeight="1">
      <c r="B19" s="20"/>
      <c r="C19" s="433"/>
      <c r="D19" s="229"/>
      <c r="E19" s="21"/>
      <c r="F19" s="22"/>
      <c r="G19" s="23"/>
      <c r="H19" s="24"/>
      <c r="I19" s="24"/>
      <c r="J19" s="24"/>
      <c r="K19" s="25"/>
      <c r="L19" s="25"/>
      <c r="M19" s="26"/>
      <c r="N19" s="27"/>
      <c r="O19" s="25"/>
      <c r="P19" s="28"/>
      <c r="Q19" s="24"/>
      <c r="R19" s="25"/>
      <c r="S19" s="17"/>
    </row>
    <row r="20" spans="2:19" ht="12.75" customHeight="1">
      <c r="B20" s="93"/>
      <c r="C20" s="259"/>
      <c r="D20" s="260"/>
      <c r="E20" s="12"/>
      <c r="F20" s="13"/>
      <c r="G20" s="23">
        <f>SUM(G12:G19)</f>
        <v>42097.5</v>
      </c>
      <c r="H20" s="24">
        <f>SUM(H12:H19)</f>
        <v>0</v>
      </c>
      <c r="I20" s="24"/>
      <c r="J20" s="24">
        <f>SUM(J12:J19)</f>
        <v>0</v>
      </c>
      <c r="K20" s="25">
        <f>SUM(K12:K19)</f>
        <v>0</v>
      </c>
      <c r="L20" s="25">
        <f>SUM(L12:L19)</f>
        <v>42097.5</v>
      </c>
      <c r="M20" s="26">
        <f>SUM(M12:M19)</f>
        <v>5101.451758</v>
      </c>
      <c r="N20" s="27"/>
      <c r="O20" s="25">
        <f>SUM(O12:O19)</f>
        <v>5101.451758</v>
      </c>
      <c r="P20" s="28">
        <f>SUM(P12:P19)</f>
        <v>0</v>
      </c>
      <c r="Q20" s="24">
        <f>SUM(Q12:Q19)</f>
        <v>0</v>
      </c>
      <c r="R20" s="25"/>
      <c r="S20" s="17"/>
    </row>
    <row r="21" spans="2:19" s="8" customFormat="1" ht="12.75" customHeight="1">
      <c r="B21" s="93"/>
      <c r="C21" s="259"/>
      <c r="D21" s="260"/>
      <c r="E21" s="12"/>
      <c r="F21" s="13"/>
      <c r="G21" s="248"/>
      <c r="H21" s="14"/>
      <c r="I21" s="14"/>
      <c r="J21" s="14"/>
      <c r="K21" s="15"/>
      <c r="L21" s="15"/>
      <c r="M21" s="120"/>
      <c r="N21" s="16"/>
      <c r="O21" s="15"/>
      <c r="P21" s="38"/>
      <c r="Q21" s="14"/>
      <c r="R21" s="15"/>
      <c r="S21" s="17"/>
    </row>
    <row r="22" spans="2:19" s="8" customFormat="1" ht="12.75" customHeight="1">
      <c r="B22" s="93"/>
      <c r="C22" s="259"/>
      <c r="D22" s="260"/>
      <c r="E22" s="12"/>
      <c r="F22" s="13"/>
      <c r="G22" s="248"/>
      <c r="H22" s="14"/>
      <c r="I22" s="14"/>
      <c r="J22" s="14"/>
      <c r="K22" s="15"/>
      <c r="L22" s="15"/>
      <c r="M22" s="120"/>
      <c r="N22" s="16"/>
      <c r="O22" s="15"/>
      <c r="P22" s="38"/>
      <c r="Q22" s="14"/>
      <c r="R22" s="15"/>
      <c r="S22" s="17"/>
    </row>
    <row r="23" spans="2:19" s="8" customFormat="1" ht="12.75" customHeight="1">
      <c r="B23" s="93"/>
      <c r="C23" s="259"/>
      <c r="D23" s="260"/>
      <c r="E23" s="12"/>
      <c r="F23" s="13"/>
      <c r="G23" s="248"/>
      <c r="H23" s="14"/>
      <c r="I23" s="14"/>
      <c r="J23" s="14"/>
      <c r="K23" s="15"/>
      <c r="L23" s="15"/>
      <c r="M23" s="120"/>
      <c r="N23" s="16"/>
      <c r="O23" s="15"/>
      <c r="P23" s="38"/>
      <c r="Q23" s="24" t="s">
        <v>2</v>
      </c>
      <c r="R23" s="25">
        <f>SUM(R12:R22)</f>
        <v>36996.048242</v>
      </c>
      <c r="S23" s="17"/>
    </row>
    <row r="24" spans="2:19" ht="12.75" customHeight="1">
      <c r="B24" s="93"/>
      <c r="C24" s="259"/>
      <c r="D24" s="260"/>
      <c r="E24" s="12"/>
      <c r="F24" s="13"/>
      <c r="G24" s="248"/>
      <c r="H24" s="14"/>
      <c r="I24" s="14"/>
      <c r="J24" s="14"/>
      <c r="K24" s="15"/>
      <c r="L24" s="15"/>
      <c r="M24" s="120"/>
      <c r="N24" s="16"/>
      <c r="O24" s="15"/>
      <c r="P24" s="38"/>
      <c r="Q24" s="14"/>
      <c r="R24" s="15"/>
      <c r="S24" s="17"/>
    </row>
    <row r="25" spans="2:19" ht="12.75" customHeight="1">
      <c r="B25" s="93"/>
      <c r="C25" s="259"/>
      <c r="D25" s="260"/>
      <c r="E25" s="12"/>
      <c r="F25" s="13"/>
      <c r="G25" s="248"/>
      <c r="H25" s="14"/>
      <c r="I25" s="14"/>
      <c r="J25" s="14"/>
      <c r="K25" s="15"/>
      <c r="L25" s="15"/>
      <c r="M25" s="120"/>
      <c r="N25" s="16"/>
      <c r="O25" s="15"/>
      <c r="P25" s="38"/>
      <c r="Q25" s="14"/>
      <c r="R25" s="15"/>
      <c r="S25" s="17"/>
    </row>
    <row r="26" spans="3:19" ht="12.75">
      <c r="C26" s="30" t="s">
        <v>14</v>
      </c>
      <c r="J26" s="583" t="s">
        <v>15</v>
      </c>
      <c r="K26" s="583"/>
      <c r="L26" s="583"/>
      <c r="M26" s="583"/>
      <c r="N26" s="583"/>
      <c r="O26" s="583"/>
      <c r="P26" s="583"/>
      <c r="Q26" s="34"/>
      <c r="R26" s="37"/>
      <c r="S26" s="34"/>
    </row>
    <row r="27" spans="3:19" ht="12.75">
      <c r="C27" s="30"/>
      <c r="J27" s="131"/>
      <c r="K27" s="131"/>
      <c r="L27" s="131"/>
      <c r="M27" s="131"/>
      <c r="N27" s="131"/>
      <c r="O27" s="131"/>
      <c r="P27" s="131"/>
      <c r="Q27" s="34"/>
      <c r="R27" s="37"/>
      <c r="S27" s="34"/>
    </row>
    <row r="28" spans="3:19" ht="12.75">
      <c r="C28" s="30"/>
      <c r="J28" s="131"/>
      <c r="K28" s="131"/>
      <c r="L28" s="131"/>
      <c r="M28" s="131"/>
      <c r="N28" s="131"/>
      <c r="O28" s="131"/>
      <c r="P28" s="131"/>
      <c r="Q28" s="34"/>
      <c r="R28" s="37"/>
      <c r="S28" s="34"/>
    </row>
    <row r="29" spans="14:16" ht="12.75">
      <c r="N29" s="30" t="s">
        <v>16</v>
      </c>
      <c r="O29" s="30"/>
      <c r="P29" s="30"/>
    </row>
    <row r="30" ht="12.75">
      <c r="K30" s="32"/>
    </row>
    <row r="31" spans="3:16" ht="12.75">
      <c r="C31" s="30" t="s">
        <v>16</v>
      </c>
      <c r="J31" s="76" t="s">
        <v>32</v>
      </c>
      <c r="K31" s="589" t="s">
        <v>190</v>
      </c>
      <c r="L31" s="589"/>
      <c r="M31" s="589"/>
      <c r="N31" s="589"/>
      <c r="O31" s="589"/>
      <c r="P31" s="589"/>
    </row>
    <row r="32" spans="3:17" ht="15.75">
      <c r="C32" s="481" t="s">
        <v>282</v>
      </c>
      <c r="D32" s="479"/>
      <c r="E32" s="479"/>
      <c r="F32" s="479"/>
      <c r="G32" s="479"/>
      <c r="H32" s="479"/>
      <c r="I32" s="479"/>
      <c r="J32" s="615" t="s">
        <v>283</v>
      </c>
      <c r="K32" s="615"/>
      <c r="L32" s="615"/>
      <c r="M32" s="615"/>
      <c r="N32" s="615"/>
      <c r="O32" s="615"/>
      <c r="P32" s="615"/>
      <c r="Q32" s="615"/>
    </row>
    <row r="33" spans="2:19" ht="12.75" customHeight="1">
      <c r="B33" s="93"/>
      <c r="C33" s="483"/>
      <c r="D33" s="484"/>
      <c r="E33" s="485"/>
      <c r="F33" s="486"/>
      <c r="G33" s="487"/>
      <c r="H33" s="488"/>
      <c r="I33" s="488"/>
      <c r="J33" s="488"/>
      <c r="K33" s="489"/>
      <c r="L33" s="489"/>
      <c r="M33" s="489"/>
      <c r="N33" s="490"/>
      <c r="O33" s="489"/>
      <c r="P33" s="491"/>
      <c r="Q33" s="488"/>
      <c r="R33" s="15"/>
      <c r="S33" s="17"/>
    </row>
    <row r="34" spans="2:19" ht="12.75" customHeight="1">
      <c r="B34" s="93"/>
      <c r="C34" s="483"/>
      <c r="D34" s="484"/>
      <c r="E34" s="485"/>
      <c r="F34" s="486"/>
      <c r="G34" s="487"/>
      <c r="H34" s="488"/>
      <c r="I34" s="488"/>
      <c r="J34" s="488"/>
      <c r="K34" s="489"/>
      <c r="L34" s="489"/>
      <c r="M34" s="489"/>
      <c r="N34" s="490"/>
      <c r="O34" s="489"/>
      <c r="P34" s="491"/>
      <c r="Q34" s="488"/>
      <c r="R34" s="15"/>
      <c r="S34" s="17"/>
    </row>
    <row r="35" spans="2:19" ht="12.75" customHeight="1">
      <c r="B35" s="93"/>
      <c r="C35" s="483"/>
      <c r="D35" s="484"/>
      <c r="E35" s="485"/>
      <c r="F35" s="486"/>
      <c r="G35" s="487"/>
      <c r="H35" s="488"/>
      <c r="I35" s="488"/>
      <c r="J35" s="488"/>
      <c r="K35" s="489"/>
      <c r="L35" s="489"/>
      <c r="M35" s="489"/>
      <c r="N35" s="490"/>
      <c r="O35" s="489"/>
      <c r="P35" s="491"/>
      <c r="Q35" s="488"/>
      <c r="R35" s="15"/>
      <c r="S35" s="17"/>
    </row>
    <row r="36" spans="2:19" ht="12.75" customHeight="1">
      <c r="B36" s="93"/>
      <c r="C36" s="483"/>
      <c r="D36" s="484"/>
      <c r="E36" s="485"/>
      <c r="F36" s="486"/>
      <c r="G36" s="487"/>
      <c r="H36" s="488"/>
      <c r="I36" s="488"/>
      <c r="J36" s="488"/>
      <c r="K36" s="489"/>
      <c r="L36" s="489"/>
      <c r="M36" s="489"/>
      <c r="N36" s="490"/>
      <c r="O36" s="489"/>
      <c r="P36" s="491"/>
      <c r="Q36" s="488"/>
      <c r="R36" s="15"/>
      <c r="S36" s="17"/>
    </row>
    <row r="37" spans="2:19" ht="12.75" customHeight="1">
      <c r="B37" s="93"/>
      <c r="C37" s="483"/>
      <c r="D37" s="484"/>
      <c r="E37" s="485"/>
      <c r="F37" s="486"/>
      <c r="G37" s="487"/>
      <c r="H37" s="488"/>
      <c r="I37" s="488"/>
      <c r="J37" s="488"/>
      <c r="K37" s="489"/>
      <c r="L37" s="489"/>
      <c r="M37" s="489"/>
      <c r="N37" s="490"/>
      <c r="O37" s="489"/>
      <c r="P37" s="491"/>
      <c r="Q37" s="488"/>
      <c r="R37" s="15"/>
      <c r="S37" s="17"/>
    </row>
    <row r="38" spans="2:19" ht="12.75" customHeight="1">
      <c r="B38" s="93"/>
      <c r="C38" s="483"/>
      <c r="D38" s="484"/>
      <c r="E38" s="485"/>
      <c r="F38" s="486"/>
      <c r="G38" s="487"/>
      <c r="H38" s="488"/>
      <c r="I38" s="488"/>
      <c r="J38" s="488"/>
      <c r="K38" s="489"/>
      <c r="L38" s="489"/>
      <c r="M38" s="489"/>
      <c r="N38" s="490"/>
      <c r="O38" s="489"/>
      <c r="P38" s="491"/>
      <c r="Q38" s="488"/>
      <c r="R38" s="15"/>
      <c r="S38" s="17"/>
    </row>
    <row r="39" spans="2:19" ht="12.75" customHeight="1">
      <c r="B39" s="93"/>
      <c r="C39" s="483"/>
      <c r="D39" s="484"/>
      <c r="E39" s="485"/>
      <c r="F39" s="486"/>
      <c r="G39" s="487"/>
      <c r="H39" s="488"/>
      <c r="I39" s="488"/>
      <c r="J39" s="488"/>
      <c r="K39" s="489"/>
      <c r="L39" s="489"/>
      <c r="M39" s="489"/>
      <c r="N39" s="490"/>
      <c r="O39" s="489"/>
      <c r="P39" s="491"/>
      <c r="Q39" s="488"/>
      <c r="R39" s="15"/>
      <c r="S39" s="17"/>
    </row>
    <row r="40" spans="2:19" ht="12.75" customHeight="1">
      <c r="B40" s="93"/>
      <c r="C40" s="483"/>
      <c r="D40" s="484"/>
      <c r="E40" s="485"/>
      <c r="F40" s="486"/>
      <c r="G40" s="487"/>
      <c r="H40" s="488"/>
      <c r="I40" s="488"/>
      <c r="J40" s="488"/>
      <c r="K40" s="489"/>
      <c r="L40" s="489"/>
      <c r="M40" s="489"/>
      <c r="N40" s="490"/>
      <c r="O40" s="489"/>
      <c r="P40" s="491"/>
      <c r="Q40" s="488"/>
      <c r="R40" s="15"/>
      <c r="S40" s="17"/>
    </row>
    <row r="41" spans="2:18" ht="12.75">
      <c r="B41" s="1"/>
      <c r="D41" s="7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2:18" ht="20.25">
      <c r="B42" s="1"/>
      <c r="D42" s="9"/>
      <c r="E42" s="574" t="s">
        <v>281</v>
      </c>
      <c r="F42" s="574"/>
      <c r="G42" s="574"/>
      <c r="H42" s="574"/>
      <c r="I42" s="574"/>
      <c r="J42" s="574"/>
      <c r="K42" s="574"/>
      <c r="L42" s="574"/>
      <c r="M42" s="574"/>
      <c r="N42" s="574"/>
      <c r="O42" s="574"/>
      <c r="P42" s="574"/>
      <c r="Q42" s="574"/>
      <c r="R42" s="574"/>
    </row>
    <row r="43" spans="2:18" ht="20.25">
      <c r="B43" s="1"/>
      <c r="D43" s="9"/>
      <c r="E43" s="574"/>
      <c r="F43" s="574"/>
      <c r="G43" s="574"/>
      <c r="H43" s="574"/>
      <c r="I43" s="574"/>
      <c r="J43" s="574"/>
      <c r="K43" s="574"/>
      <c r="L43" s="574"/>
      <c r="M43" s="574"/>
      <c r="N43" s="574"/>
      <c r="O43" s="574"/>
      <c r="P43" s="574"/>
      <c r="Q43" s="574"/>
      <c r="R43" s="574"/>
    </row>
    <row r="44" spans="2:19" ht="12.75" customHeight="1">
      <c r="B44" s="1"/>
      <c r="D44" s="7"/>
      <c r="E44" s="10"/>
      <c r="F44" s="553" t="s">
        <v>519</v>
      </c>
      <c r="G44" s="553"/>
      <c r="H44" s="553"/>
      <c r="I44" s="553"/>
      <c r="J44" s="553"/>
      <c r="K44" s="553"/>
      <c r="L44" s="553"/>
      <c r="M44" s="553"/>
      <c r="N44" s="553"/>
      <c r="O44" s="553"/>
      <c r="P44" s="553"/>
      <c r="Q44" s="553"/>
      <c r="R44" s="178"/>
      <c r="S44" s="178"/>
    </row>
    <row r="45" spans="2:19" ht="26.25" thickBot="1">
      <c r="B45" s="1"/>
      <c r="C45" s="10" t="s">
        <v>280</v>
      </c>
      <c r="D45" s="10"/>
      <c r="E45" s="1"/>
      <c r="F45" s="556" t="s">
        <v>119</v>
      </c>
      <c r="G45" s="556"/>
      <c r="H45" s="556"/>
      <c r="I45" s="556"/>
      <c r="J45" s="556"/>
      <c r="K45" s="556"/>
      <c r="L45" s="556"/>
      <c r="M45" s="556"/>
      <c r="N45" s="556"/>
      <c r="O45" s="556"/>
      <c r="P45" s="11"/>
      <c r="Q45" s="1"/>
      <c r="R45" s="89" t="s">
        <v>65</v>
      </c>
      <c r="S45" s="86">
        <v>113.19</v>
      </c>
    </row>
    <row r="46" spans="2:19" ht="12.75">
      <c r="B46" s="58"/>
      <c r="C46" s="1"/>
      <c r="D46" s="1"/>
      <c r="E46" s="59"/>
      <c r="F46" s="59"/>
      <c r="G46" s="60"/>
      <c r="H46" s="60"/>
      <c r="I46" s="60"/>
      <c r="J46" s="60"/>
      <c r="K46" s="61"/>
      <c r="L46" s="1"/>
      <c r="M46" s="1"/>
      <c r="N46" s="1"/>
      <c r="O46" s="1"/>
      <c r="P46" s="1"/>
      <c r="Q46" s="1"/>
      <c r="R46" s="1"/>
      <c r="S46" s="1"/>
    </row>
    <row r="47" spans="2:19" ht="12.75">
      <c r="B47" s="58"/>
      <c r="C47" s="1"/>
      <c r="D47" s="1"/>
      <c r="E47" s="59"/>
      <c r="F47" s="59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62"/>
      <c r="S47" s="63"/>
    </row>
    <row r="48" spans="2:19" ht="15.75">
      <c r="B48" s="381"/>
      <c r="C48" s="335" t="s">
        <v>22</v>
      </c>
      <c r="D48" s="336" t="s">
        <v>8</v>
      </c>
      <c r="E48" s="337" t="s">
        <v>23</v>
      </c>
      <c r="F48" s="336" t="s">
        <v>0</v>
      </c>
      <c r="G48" s="586" t="s">
        <v>1</v>
      </c>
      <c r="H48" s="587"/>
      <c r="I48" s="587"/>
      <c r="J48" s="587"/>
      <c r="K48" s="587"/>
      <c r="L48" s="588"/>
      <c r="M48" s="327"/>
      <c r="N48" s="328"/>
      <c r="O48" s="586" t="s">
        <v>12</v>
      </c>
      <c r="P48" s="587"/>
      <c r="Q48" s="587"/>
      <c r="R48" s="379" t="s">
        <v>2</v>
      </c>
      <c r="S48" s="379" t="s">
        <v>3</v>
      </c>
    </row>
    <row r="49" spans="2:19" ht="15">
      <c r="B49" s="353"/>
      <c r="C49" s="390" t="s">
        <v>24</v>
      </c>
      <c r="D49" s="353"/>
      <c r="E49" s="391"/>
      <c r="F49" s="340"/>
      <c r="G49" s="462" t="s">
        <v>4</v>
      </c>
      <c r="H49" s="463" t="s">
        <v>13</v>
      </c>
      <c r="I49" s="464" t="s">
        <v>25</v>
      </c>
      <c r="J49" s="464" t="s">
        <v>26</v>
      </c>
      <c r="K49" s="465" t="s">
        <v>27</v>
      </c>
      <c r="L49" s="465" t="s">
        <v>5</v>
      </c>
      <c r="M49" s="466" t="s">
        <v>28</v>
      </c>
      <c r="N49" s="467"/>
      <c r="O49" s="468" t="s">
        <v>10</v>
      </c>
      <c r="P49" s="468" t="s">
        <v>463</v>
      </c>
      <c r="Q49" s="468" t="s">
        <v>177</v>
      </c>
      <c r="R49" s="355"/>
      <c r="S49" s="355"/>
    </row>
    <row r="50" spans="2:20" ht="60" customHeight="1">
      <c r="B50" s="20">
        <v>145</v>
      </c>
      <c r="C50" s="522" t="s">
        <v>126</v>
      </c>
      <c r="D50" s="271" t="s">
        <v>48</v>
      </c>
      <c r="E50" s="21">
        <v>15</v>
      </c>
      <c r="F50" s="22">
        <v>275.8</v>
      </c>
      <c r="G50" s="23">
        <f aca="true" t="shared" si="4" ref="G50:G56">E50*F50</f>
        <v>4137</v>
      </c>
      <c r="H50" s="24"/>
      <c r="I50" s="24"/>
      <c r="J50" s="24">
        <f aca="true" t="shared" si="5" ref="J50:J56">I50*0.25</f>
        <v>0</v>
      </c>
      <c r="K50" s="25">
        <f>IF((VLOOKUP(G50,'[2]TABLAS 15'!$B$22:$D$32,3)-M50)&lt;0,0,VLOOKUP(G50,'[2]TABLAS 15'!$B$22:$D$32,3)-M50)</f>
        <v>0</v>
      </c>
      <c r="L50" s="25">
        <f aca="true" t="shared" si="6" ref="L50:L56">SUM(G50+I50+K50+J50+H50)</f>
        <v>4137</v>
      </c>
      <c r="M50" s="26">
        <f>((G50-VLOOKUP(G50,'[2]TABLAS 15'!$A$6:$D$13,1))*VLOOKUP(G50,'[2]TABLAS 15'!$A$6:$D$13,4)+VLOOKUP(G50,'[2]TABLAS 15'!$A$6:$D$13,3))</f>
        <v>367.08480000000003</v>
      </c>
      <c r="N50" s="27"/>
      <c r="O50" s="25">
        <f>IF((VLOOKUP(G50,'[2]TABLAS 15'!$B$22:$D$32,3)-M50)&lt;0,-(VLOOKUP(G50,'[2]TABLAS 15'!$B$22:$D$32,3)-M50),0)</f>
        <v>367.08480000000003</v>
      </c>
      <c r="P50" s="28"/>
      <c r="Q50" s="24"/>
      <c r="R50" s="545">
        <f aca="true" t="shared" si="7" ref="R50:R56">K50+L50-O50-P50-Q50</f>
        <v>3769.9152</v>
      </c>
      <c r="S50" s="2"/>
      <c r="T50" s="267"/>
    </row>
    <row r="51" spans="2:20" ht="60" customHeight="1">
      <c r="B51" s="94">
        <v>146</v>
      </c>
      <c r="C51" s="522" t="s">
        <v>127</v>
      </c>
      <c r="D51" s="271" t="s">
        <v>48</v>
      </c>
      <c r="E51" s="153">
        <v>15</v>
      </c>
      <c r="F51" s="180">
        <v>297.5</v>
      </c>
      <c r="G51" s="181">
        <f t="shared" si="4"/>
        <v>4462.5</v>
      </c>
      <c r="H51" s="28"/>
      <c r="I51" s="24"/>
      <c r="J51" s="24">
        <f t="shared" si="5"/>
        <v>0</v>
      </c>
      <c r="K51" s="25">
        <f>IF((VLOOKUP(G51,'[2]TABLAS 15'!$B$22:$D$32,3)-M51)&lt;0,0,VLOOKUP(G51,'[2]TABLAS 15'!$B$22:$D$32,3)-M51)</f>
        <v>0</v>
      </c>
      <c r="L51" s="25">
        <f t="shared" si="6"/>
        <v>4462.5</v>
      </c>
      <c r="M51" s="26">
        <f>((G51-VLOOKUP(G51,'[2]TABLAS 15'!$A$6:$D$13,1))*VLOOKUP(G51,'[2]TABLAS 15'!$A$6:$D$13,4)+VLOOKUP(G51,'[2]TABLAS 15'!$A$6:$D$13,3))</f>
        <v>422.2638079999999</v>
      </c>
      <c r="N51" s="27"/>
      <c r="O51" s="25">
        <f>IF((VLOOKUP(G51,'[2]TABLAS 15'!$B$22:$D$32,3)-M51)&lt;0,-(VLOOKUP(G51,'[2]TABLAS 15'!$B$22:$D$32,3)-M51),0)</f>
        <v>422.2638079999999</v>
      </c>
      <c r="P51" s="28"/>
      <c r="Q51" s="24"/>
      <c r="R51" s="545">
        <f t="shared" si="7"/>
        <v>4040.2361920000003</v>
      </c>
      <c r="S51" s="2"/>
      <c r="T51" s="267"/>
    </row>
    <row r="52" spans="2:20" ht="60" customHeight="1">
      <c r="B52" s="20">
        <v>147</v>
      </c>
      <c r="C52" s="522" t="s">
        <v>482</v>
      </c>
      <c r="D52" s="271" t="s">
        <v>48</v>
      </c>
      <c r="E52" s="21">
        <v>15</v>
      </c>
      <c r="F52" s="22">
        <v>215.7</v>
      </c>
      <c r="G52" s="23">
        <f t="shared" si="4"/>
        <v>3235.5</v>
      </c>
      <c r="H52" s="24"/>
      <c r="I52" s="24"/>
      <c r="J52" s="24">
        <f t="shared" si="5"/>
        <v>0</v>
      </c>
      <c r="K52" s="25">
        <f>IF((VLOOKUP(G52,'[2]TABLAS 15'!$B$22:$D$32,3)-M52)&lt;0,0,VLOOKUP(G52,'[2]TABLAS 15'!$B$22:$D$32,3)-M52)</f>
        <v>0</v>
      </c>
      <c r="L52" s="25">
        <f t="shared" si="6"/>
        <v>3235.5</v>
      </c>
      <c r="M52" s="26">
        <f>((G52-VLOOKUP(G52,'[2]TABLAS 15'!$A$6:$D$13,1))*VLOOKUP(G52,'[2]TABLAS 15'!$A$6:$D$13,4)+VLOOKUP(G52,'[2]TABLAS 15'!$A$6:$D$13,3))</f>
        <v>246.59446400000002</v>
      </c>
      <c r="N52" s="27"/>
      <c r="O52" s="25">
        <f>IF((VLOOKUP(G52,'[2]TABLAS 15'!$B$22:$D$32,3)-M52)&lt;0,-(VLOOKUP(G52,'[2]TABLAS 15'!$B$22:$D$32,3)-M52),0)</f>
        <v>119.82446400000002</v>
      </c>
      <c r="P52" s="28"/>
      <c r="Q52" s="24"/>
      <c r="R52" s="545">
        <f t="shared" si="7"/>
        <v>3115.675536</v>
      </c>
      <c r="S52" s="2"/>
      <c r="T52" s="267"/>
    </row>
    <row r="53" spans="2:20" ht="60" customHeight="1">
      <c r="B53" s="94">
        <v>148</v>
      </c>
      <c r="C53" s="522" t="s">
        <v>178</v>
      </c>
      <c r="D53" s="271" t="s">
        <v>48</v>
      </c>
      <c r="E53" s="21">
        <v>15</v>
      </c>
      <c r="F53" s="22">
        <v>210</v>
      </c>
      <c r="G53" s="23">
        <f t="shared" si="4"/>
        <v>3150</v>
      </c>
      <c r="H53" s="24"/>
      <c r="I53" s="24"/>
      <c r="J53" s="24">
        <f t="shared" si="5"/>
        <v>0</v>
      </c>
      <c r="K53" s="25">
        <f>IF((VLOOKUP(G53,'[2]TABLAS 15'!$B$22:$D$32,3)-M53)&lt;0,0,VLOOKUP(G53,'[2]TABLAS 15'!$B$22:$D$32,3)-M53)</f>
        <v>0</v>
      </c>
      <c r="L53" s="25">
        <f t="shared" si="6"/>
        <v>3150</v>
      </c>
      <c r="M53" s="26">
        <f>((G53-VLOOKUP(G53,'[2]TABLAS 15'!$A$6:$D$13,1))*VLOOKUP(G53,'[2]TABLAS 15'!$A$6:$D$13,4)+VLOOKUP(G53,'[2]TABLAS 15'!$A$6:$D$13,3))</f>
        <v>237.29206400000004</v>
      </c>
      <c r="N53" s="27"/>
      <c r="O53" s="25">
        <f>IF((VLOOKUP(G53,'[2]TABLAS 15'!$B$22:$D$32,3)-M53)&lt;0,-(VLOOKUP(G53,'[2]TABLAS 15'!$B$22:$D$32,3)-M53),0)</f>
        <v>110.52206400000004</v>
      </c>
      <c r="P53" s="28"/>
      <c r="Q53" s="24"/>
      <c r="R53" s="545">
        <f t="shared" si="7"/>
        <v>3039.4779359999998</v>
      </c>
      <c r="S53" s="2"/>
      <c r="T53" s="267"/>
    </row>
    <row r="54" spans="2:20" ht="60" customHeight="1">
      <c r="B54" s="20">
        <v>149</v>
      </c>
      <c r="C54" s="499" t="s">
        <v>179</v>
      </c>
      <c r="D54" s="271" t="s">
        <v>48</v>
      </c>
      <c r="E54" s="21">
        <v>15</v>
      </c>
      <c r="F54" s="22">
        <v>204.6</v>
      </c>
      <c r="G54" s="23">
        <f t="shared" si="4"/>
        <v>3069</v>
      </c>
      <c r="H54" s="24"/>
      <c r="I54" s="24"/>
      <c r="J54" s="24">
        <f t="shared" si="5"/>
        <v>0</v>
      </c>
      <c r="K54" s="25">
        <f>IF((VLOOKUP(G54,'[2]TABLAS 15'!$B$22:$D$32,3)-M54)&lt;0,0,VLOOKUP(G54,'[2]TABLAS 15'!$B$22:$D$32,3)-M54)</f>
        <v>0</v>
      </c>
      <c r="L54" s="25">
        <f t="shared" si="6"/>
        <v>3069</v>
      </c>
      <c r="M54" s="26">
        <f>((G54-VLOOKUP(G54,'[2]TABLAS 15'!$A$6:$D$13,1))*VLOOKUP(G54,'[2]TABLAS 15'!$A$6:$D$13,4)+VLOOKUP(G54,'[2]TABLAS 15'!$A$6:$D$13,3))</f>
        <v>228.479264</v>
      </c>
      <c r="N54" s="27"/>
      <c r="O54" s="25">
        <f>IF((VLOOKUP(G54,'[2]TABLAS 15'!$B$22:$D$32,3)-M54)&lt;0,-(VLOOKUP(G54,'[2]TABLAS 15'!$B$22:$D$32,3)-M54),0)</f>
        <v>81.15926400000001</v>
      </c>
      <c r="P54" s="28"/>
      <c r="Q54" s="24"/>
      <c r="R54" s="545">
        <f t="shared" si="7"/>
        <v>2987.840736</v>
      </c>
      <c r="S54" s="2"/>
      <c r="T54" s="267"/>
    </row>
    <row r="55" spans="2:20" ht="60" customHeight="1">
      <c r="B55" s="94">
        <v>150</v>
      </c>
      <c r="C55" s="522" t="s">
        <v>246</v>
      </c>
      <c r="D55" s="271" t="s">
        <v>243</v>
      </c>
      <c r="E55" s="21">
        <v>15</v>
      </c>
      <c r="F55" s="22">
        <v>245.5</v>
      </c>
      <c r="G55" s="23">
        <f t="shared" si="4"/>
        <v>3682.5</v>
      </c>
      <c r="H55" s="24"/>
      <c r="I55" s="24"/>
      <c r="J55" s="24"/>
      <c r="K55" s="25">
        <f>IF((VLOOKUP(G55,'[2]TABLAS 15'!$B$22:$D$32,3)-M55)&lt;0,0,VLOOKUP(G55,'[2]TABLAS 15'!$B$22:$D$32,3)-M55)</f>
        <v>0</v>
      </c>
      <c r="L55" s="25">
        <f>SUM(G55+I55+K55+J55+H55)</f>
        <v>3682.5</v>
      </c>
      <c r="M55" s="26">
        <f>((G55-VLOOKUP(G55,'[2]TABLAS 15'!$A$6:$D$13,1))*VLOOKUP(G55,'[2]TABLAS 15'!$A$6:$D$13,4)+VLOOKUP(G55,'[2]TABLAS 15'!$A$6:$D$13,3))</f>
        <v>295.228064</v>
      </c>
      <c r="N55" s="27"/>
      <c r="O55" s="25">
        <f>IF((VLOOKUP(G55,'[2]TABLAS 15'!$B$22:$D$32,3)-M55)&lt;0,-(VLOOKUP(G55,'[2]TABLAS 15'!$B$22:$D$32,3)-M55),0)</f>
        <v>186.41806400000002</v>
      </c>
      <c r="P55" s="28"/>
      <c r="Q55" s="24"/>
      <c r="R55" s="545">
        <f>K55+L55-O55-P55-Q55</f>
        <v>3496.081936</v>
      </c>
      <c r="S55" s="2"/>
      <c r="T55" s="267"/>
    </row>
    <row r="56" spans="2:20" ht="60" customHeight="1">
      <c r="B56" s="20">
        <v>151</v>
      </c>
      <c r="C56" s="522" t="s">
        <v>222</v>
      </c>
      <c r="D56" s="396" t="s">
        <v>186</v>
      </c>
      <c r="E56" s="21">
        <v>15</v>
      </c>
      <c r="F56" s="22">
        <v>252.6</v>
      </c>
      <c r="G56" s="23">
        <f t="shared" si="4"/>
        <v>3789</v>
      </c>
      <c r="H56" s="24"/>
      <c r="I56" s="24"/>
      <c r="J56" s="24">
        <f t="shared" si="5"/>
        <v>0</v>
      </c>
      <c r="K56" s="25">
        <f>IF((VLOOKUP(G56,'[2]TABLAS 15'!$B$22:$D$32,3)-M56)&lt;0,0,VLOOKUP(G56,'[2]TABLAS 15'!$B$22:$D$32,3)-M56)</f>
        <v>0</v>
      </c>
      <c r="L56" s="25">
        <f t="shared" si="6"/>
        <v>3789</v>
      </c>
      <c r="M56" s="26">
        <f>((G56-VLOOKUP(G56,'[2]TABLAS 15'!$A$6:$D$13,1))*VLOOKUP(G56,'[2]TABLAS 15'!$A$6:$D$13,4)+VLOOKUP(G56,'[2]TABLAS 15'!$A$6:$D$13,3))</f>
        <v>311.4048</v>
      </c>
      <c r="N56" s="27"/>
      <c r="O56" s="25">
        <f>IF((VLOOKUP(G56,'[2]TABLAS 15'!$B$22:$D$32,3)-M56)&lt;0,-(VLOOKUP(G56,'[2]TABLAS 15'!$B$22:$D$32,3)-M56),0)</f>
        <v>311.4048</v>
      </c>
      <c r="P56" s="28"/>
      <c r="Q56" s="24"/>
      <c r="R56" s="545">
        <f t="shared" si="7"/>
        <v>3477.5951999999997</v>
      </c>
      <c r="S56" s="2"/>
      <c r="T56" s="267"/>
    </row>
    <row r="57" spans="2:19" ht="15">
      <c r="B57" s="20"/>
      <c r="C57" s="434"/>
      <c r="D57" s="117"/>
      <c r="E57" s="153"/>
      <c r="F57" s="180"/>
      <c r="G57" s="154">
        <f>SUM(G50:G56)</f>
        <v>25525.5</v>
      </c>
      <c r="H57" s="28">
        <f>SUM(H50:H56)</f>
        <v>0</v>
      </c>
      <c r="I57" s="28"/>
      <c r="J57" s="28">
        <f>SUM(J50:J56)</f>
        <v>0</v>
      </c>
      <c r="K57" s="154">
        <f>SUM(K50:K56)</f>
        <v>0</v>
      </c>
      <c r="L57" s="154">
        <f>SUM(L50:L56)</f>
        <v>25525.5</v>
      </c>
      <c r="M57" s="81">
        <f>SUM(M50:M56)</f>
        <v>2108.347264</v>
      </c>
      <c r="N57" s="155"/>
      <c r="O57" s="154">
        <f>SUM(O50:O56)</f>
        <v>1598.6772640000002</v>
      </c>
      <c r="P57" s="28">
        <f>SUM(P50:P56)</f>
        <v>0</v>
      </c>
      <c r="Q57" s="28">
        <f>SUM(Q50:Q56)</f>
        <v>0</v>
      </c>
      <c r="R57" s="25"/>
      <c r="S57" s="34"/>
    </row>
    <row r="58" spans="5:19" ht="12.75">
      <c r="E58" s="35"/>
      <c r="F58" s="36"/>
      <c r="G58" s="37"/>
      <c r="H58" s="38"/>
      <c r="I58" s="38"/>
      <c r="J58" s="38"/>
      <c r="K58" s="37"/>
      <c r="L58" s="37"/>
      <c r="M58" s="3"/>
      <c r="N58" s="39"/>
      <c r="O58" s="37"/>
      <c r="P58" s="38"/>
      <c r="Q58" s="38"/>
      <c r="R58" s="37"/>
      <c r="S58" s="34"/>
    </row>
    <row r="59" spans="5:19" ht="12.75">
      <c r="E59" s="35"/>
      <c r="F59" s="36"/>
      <c r="G59" s="37"/>
      <c r="H59" s="38"/>
      <c r="I59" s="38"/>
      <c r="J59" s="38"/>
      <c r="K59" s="37"/>
      <c r="L59" s="37"/>
      <c r="M59" s="3"/>
      <c r="N59" s="39"/>
      <c r="O59" s="37"/>
      <c r="P59" s="38"/>
      <c r="Q59" s="38" t="s">
        <v>2</v>
      </c>
      <c r="R59" s="154">
        <f>SUM(R50:R58)</f>
        <v>23926.822736</v>
      </c>
      <c r="S59" s="34"/>
    </row>
    <row r="60" spans="5:19" ht="12.75">
      <c r="E60" s="35"/>
      <c r="F60" s="36"/>
      <c r="G60" s="37"/>
      <c r="H60" s="38"/>
      <c r="I60" s="38"/>
      <c r="J60" s="38"/>
      <c r="K60" s="37"/>
      <c r="L60" s="37"/>
      <c r="M60" s="3"/>
      <c r="N60" s="39"/>
      <c r="O60" s="37"/>
      <c r="P60" s="38"/>
      <c r="Q60" s="38"/>
      <c r="R60" s="37"/>
      <c r="S60" s="34"/>
    </row>
    <row r="61" spans="5:19" ht="12.75">
      <c r="E61" s="35"/>
      <c r="F61" s="36"/>
      <c r="G61" s="37"/>
      <c r="H61" s="38"/>
      <c r="I61" s="38"/>
      <c r="J61" s="38"/>
      <c r="K61" s="37"/>
      <c r="L61" s="37"/>
      <c r="M61" s="3"/>
      <c r="N61" s="39"/>
      <c r="O61" s="37"/>
      <c r="P61" s="38"/>
      <c r="Q61" s="38"/>
      <c r="R61" s="37"/>
      <c r="S61" s="34"/>
    </row>
    <row r="62" spans="5:19" ht="12.75">
      <c r="E62" s="35"/>
      <c r="F62" s="36"/>
      <c r="G62" s="37"/>
      <c r="H62" s="38"/>
      <c r="I62" s="38"/>
      <c r="J62" s="38"/>
      <c r="K62" s="37"/>
      <c r="L62" s="37"/>
      <c r="M62" s="3"/>
      <c r="N62" s="39"/>
      <c r="O62" s="37"/>
      <c r="P62" s="38"/>
      <c r="Q62" s="38"/>
      <c r="R62" s="37"/>
      <c r="S62" s="34"/>
    </row>
    <row r="63" spans="3:19" ht="12.75">
      <c r="C63" s="30" t="s">
        <v>14</v>
      </c>
      <c r="J63" s="583" t="s">
        <v>15</v>
      </c>
      <c r="K63" s="583"/>
      <c r="L63" s="583"/>
      <c r="M63" s="583"/>
      <c r="N63" s="583"/>
      <c r="O63" s="583"/>
      <c r="P63" s="583"/>
      <c r="Q63" s="34"/>
      <c r="R63" s="37"/>
      <c r="S63" s="34"/>
    </row>
    <row r="64" spans="3:19" ht="12.75">
      <c r="C64" s="30"/>
      <c r="J64" s="131"/>
      <c r="K64" s="131"/>
      <c r="L64" s="131"/>
      <c r="M64" s="131"/>
      <c r="N64" s="131"/>
      <c r="O64" s="131"/>
      <c r="P64" s="131"/>
      <c r="Q64" s="34"/>
      <c r="R64" s="37"/>
      <c r="S64" s="34"/>
    </row>
    <row r="65" spans="3:19" ht="12.75">
      <c r="C65" s="30"/>
      <c r="J65" s="131"/>
      <c r="K65" s="131"/>
      <c r="L65" s="131"/>
      <c r="M65" s="131"/>
      <c r="N65" s="131"/>
      <c r="O65" s="131"/>
      <c r="P65" s="131"/>
      <c r="Q65" s="34"/>
      <c r="R65" s="37"/>
      <c r="S65" s="34"/>
    </row>
    <row r="66" ht="12.75">
      <c r="K66" s="32"/>
    </row>
    <row r="67" spans="3:16" ht="12.75">
      <c r="C67" s="30" t="s">
        <v>16</v>
      </c>
      <c r="J67" s="76" t="s">
        <v>32</v>
      </c>
      <c r="K67" s="589" t="s">
        <v>190</v>
      </c>
      <c r="L67" s="589"/>
      <c r="M67" s="589"/>
      <c r="N67" s="589"/>
      <c r="O67" s="589"/>
      <c r="P67" s="589"/>
    </row>
    <row r="68" spans="3:17" ht="15.75">
      <c r="C68" s="481" t="s">
        <v>282</v>
      </c>
      <c r="D68" s="479"/>
      <c r="E68" s="479"/>
      <c r="F68" s="479"/>
      <c r="G68" s="479"/>
      <c r="H68" s="479"/>
      <c r="I68" s="479"/>
      <c r="J68" s="615" t="s">
        <v>283</v>
      </c>
      <c r="K68" s="615"/>
      <c r="L68" s="615"/>
      <c r="M68" s="615"/>
      <c r="N68" s="615"/>
      <c r="O68" s="615"/>
      <c r="P68" s="615"/>
      <c r="Q68" s="615"/>
    </row>
    <row r="69" spans="3:17" ht="15.75">
      <c r="C69" s="481"/>
      <c r="D69" s="479"/>
      <c r="E69" s="479"/>
      <c r="F69" s="479"/>
      <c r="G69" s="479"/>
      <c r="H69" s="479"/>
      <c r="I69" s="479"/>
      <c r="J69" s="482"/>
      <c r="K69" s="482"/>
      <c r="L69" s="482"/>
      <c r="M69" s="482"/>
      <c r="N69" s="482"/>
      <c r="O69" s="482"/>
      <c r="P69" s="482"/>
      <c r="Q69" s="482"/>
    </row>
    <row r="70" spans="3:17" ht="15.75">
      <c r="C70" s="31"/>
      <c r="J70" s="302"/>
      <c r="K70" s="302"/>
      <c r="L70" s="302"/>
      <c r="M70" s="302"/>
      <c r="N70" s="302"/>
      <c r="O70" s="302"/>
      <c r="P70" s="302"/>
      <c r="Q70" s="302"/>
    </row>
    <row r="71" spans="3:17" ht="15.75">
      <c r="C71" s="31"/>
      <c r="J71" s="302"/>
      <c r="K71" s="302"/>
      <c r="L71" s="302"/>
      <c r="M71" s="302"/>
      <c r="N71" s="302"/>
      <c r="O71" s="302"/>
      <c r="P71" s="302"/>
      <c r="Q71" s="302"/>
    </row>
    <row r="72" spans="3:17" ht="15.75">
      <c r="C72" s="31"/>
      <c r="J72" s="302"/>
      <c r="K72" s="302"/>
      <c r="L72" s="302"/>
      <c r="M72" s="302"/>
      <c r="N72" s="302"/>
      <c r="O72" s="302"/>
      <c r="P72" s="302"/>
      <c r="Q72" s="302"/>
    </row>
    <row r="73" spans="3:17" ht="15.75">
      <c r="C73" s="31"/>
      <c r="J73" s="302"/>
      <c r="K73" s="302"/>
      <c r="L73" s="302"/>
      <c r="M73" s="302"/>
      <c r="N73" s="302"/>
      <c r="O73" s="302"/>
      <c r="P73" s="302"/>
      <c r="Q73" s="302"/>
    </row>
    <row r="74" spans="3:17" ht="15.75">
      <c r="C74" s="31"/>
      <c r="J74" s="302"/>
      <c r="K74" s="302"/>
      <c r="L74" s="302"/>
      <c r="M74" s="302"/>
      <c r="N74" s="302"/>
      <c r="O74" s="302"/>
      <c r="P74" s="302"/>
      <c r="Q74" s="302"/>
    </row>
    <row r="75" spans="3:17" ht="15.75">
      <c r="C75" s="31"/>
      <c r="J75" s="302"/>
      <c r="K75" s="302"/>
      <c r="L75" s="302"/>
      <c r="M75" s="302"/>
      <c r="N75" s="302"/>
      <c r="O75" s="302"/>
      <c r="P75" s="302"/>
      <c r="Q75" s="302"/>
    </row>
    <row r="76" spans="3:17" ht="15.75">
      <c r="C76" s="31"/>
      <c r="J76" s="302"/>
      <c r="K76" s="302"/>
      <c r="L76" s="302"/>
      <c r="M76" s="302"/>
      <c r="N76" s="302"/>
      <c r="O76" s="302"/>
      <c r="P76" s="302"/>
      <c r="Q76" s="302"/>
    </row>
    <row r="77" spans="3:17" ht="15.75">
      <c r="C77" s="191"/>
      <c r="J77" s="191"/>
      <c r="K77" s="191"/>
      <c r="L77" s="191"/>
      <c r="M77" s="191"/>
      <c r="N77" s="191"/>
      <c r="O77" s="191"/>
      <c r="P77" s="191"/>
      <c r="Q77" s="191"/>
    </row>
    <row r="78" spans="3:17" ht="15.75">
      <c r="C78" s="191"/>
      <c r="J78" s="191"/>
      <c r="K78" s="191"/>
      <c r="L78" s="191"/>
      <c r="M78" s="191"/>
      <c r="N78" s="191"/>
      <c r="O78" s="191"/>
      <c r="P78" s="191"/>
      <c r="Q78" s="191"/>
    </row>
    <row r="79" spans="3:17" ht="15.75">
      <c r="C79" s="191"/>
      <c r="J79" s="191"/>
      <c r="K79" s="191"/>
      <c r="L79" s="191"/>
      <c r="M79" s="191"/>
      <c r="N79" s="191"/>
      <c r="O79" s="191"/>
      <c r="P79" s="191"/>
      <c r="Q79" s="191"/>
    </row>
    <row r="80" spans="2:19" ht="12.75" customHeight="1">
      <c r="B80" s="93"/>
      <c r="C80" s="259"/>
      <c r="D80" s="260"/>
      <c r="E80" s="12"/>
      <c r="F80" s="13"/>
      <c r="G80" s="248"/>
      <c r="H80" s="14"/>
      <c r="I80" s="14"/>
      <c r="J80" s="14"/>
      <c r="K80" s="15"/>
      <c r="L80" s="15"/>
      <c r="M80" s="120"/>
      <c r="N80" s="16"/>
      <c r="O80" s="15"/>
      <c r="P80" s="38"/>
      <c r="Q80" s="14"/>
      <c r="R80" s="15"/>
      <c r="S80" s="17"/>
    </row>
    <row r="81" spans="2:18" ht="12.75">
      <c r="B81" s="1"/>
      <c r="D81" s="7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2:18" ht="20.25">
      <c r="B82" s="1"/>
      <c r="D82" s="9"/>
      <c r="E82" s="574" t="s">
        <v>281</v>
      </c>
      <c r="F82" s="574"/>
      <c r="G82" s="574"/>
      <c r="H82" s="574"/>
      <c r="I82" s="574"/>
      <c r="J82" s="574"/>
      <c r="K82" s="574"/>
      <c r="L82" s="574"/>
      <c r="M82" s="574"/>
      <c r="N82" s="574"/>
      <c r="O82" s="574"/>
      <c r="P82" s="574"/>
      <c r="Q82" s="574"/>
      <c r="R82" s="574"/>
    </row>
    <row r="83" spans="2:18" ht="20.25">
      <c r="B83" s="1"/>
      <c r="D83" s="9"/>
      <c r="E83" s="574"/>
      <c r="F83" s="574"/>
      <c r="G83" s="574"/>
      <c r="H83" s="574"/>
      <c r="I83" s="574"/>
      <c r="J83" s="574"/>
      <c r="K83" s="574"/>
      <c r="L83" s="574"/>
      <c r="M83" s="574"/>
      <c r="N83" s="574"/>
      <c r="O83" s="574"/>
      <c r="P83" s="574"/>
      <c r="Q83" s="574"/>
      <c r="R83" s="574"/>
    </row>
    <row r="84" spans="2:19" ht="12.75" customHeight="1">
      <c r="B84" s="1"/>
      <c r="D84" s="7"/>
      <c r="E84" s="10"/>
      <c r="F84" s="553" t="s">
        <v>519</v>
      </c>
      <c r="G84" s="553"/>
      <c r="H84" s="553"/>
      <c r="I84" s="553"/>
      <c r="J84" s="553"/>
      <c r="K84" s="553"/>
      <c r="L84" s="553"/>
      <c r="M84" s="553"/>
      <c r="N84" s="553"/>
      <c r="O84" s="553"/>
      <c r="P84" s="553"/>
      <c r="Q84" s="553"/>
      <c r="R84" s="178"/>
      <c r="S84" s="178"/>
    </row>
    <row r="85" spans="2:19" ht="26.25" thickBot="1">
      <c r="B85" s="1"/>
      <c r="C85" s="10" t="s">
        <v>280</v>
      </c>
      <c r="D85" s="10"/>
      <c r="E85" s="1"/>
      <c r="F85" s="556" t="s">
        <v>119</v>
      </c>
      <c r="G85" s="556"/>
      <c r="H85" s="556"/>
      <c r="I85" s="556"/>
      <c r="J85" s="556"/>
      <c r="K85" s="556"/>
      <c r="L85" s="556"/>
      <c r="M85" s="556"/>
      <c r="N85" s="556"/>
      <c r="O85" s="556"/>
      <c r="P85" s="11"/>
      <c r="Q85" s="1"/>
      <c r="R85" s="89" t="s">
        <v>65</v>
      </c>
      <c r="S85" s="86">
        <v>113.19</v>
      </c>
    </row>
    <row r="86" spans="2:19" ht="12.75">
      <c r="B86" s="1"/>
      <c r="C86" s="10"/>
      <c r="D86" s="10"/>
      <c r="E86" s="1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1"/>
      <c r="Q86" s="1"/>
      <c r="R86" s="89"/>
      <c r="S86" s="86"/>
    </row>
    <row r="87" spans="2:19" ht="12.75">
      <c r="B87" s="58"/>
      <c r="C87" s="1"/>
      <c r="D87" s="1"/>
      <c r="E87" s="59"/>
      <c r="F87" s="59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62"/>
      <c r="S87" s="63"/>
    </row>
    <row r="88" spans="2:19" ht="15.75">
      <c r="B88" s="381"/>
      <c r="C88" s="335" t="s">
        <v>22</v>
      </c>
      <c r="D88" s="336" t="s">
        <v>8</v>
      </c>
      <c r="E88" s="337" t="s">
        <v>23</v>
      </c>
      <c r="F88" s="336" t="s">
        <v>0</v>
      </c>
      <c r="G88" s="586" t="s">
        <v>1</v>
      </c>
      <c r="H88" s="587"/>
      <c r="I88" s="587"/>
      <c r="J88" s="587"/>
      <c r="K88" s="587"/>
      <c r="L88" s="588"/>
      <c r="M88" s="327"/>
      <c r="N88" s="328"/>
      <c r="O88" s="586" t="s">
        <v>12</v>
      </c>
      <c r="P88" s="587"/>
      <c r="Q88" s="587"/>
      <c r="R88" s="584" t="s">
        <v>2</v>
      </c>
      <c r="S88" s="584" t="s">
        <v>3</v>
      </c>
    </row>
    <row r="89" spans="2:19" ht="15" customHeight="1">
      <c r="B89" s="353"/>
      <c r="C89" s="390" t="s">
        <v>24</v>
      </c>
      <c r="D89" s="353"/>
      <c r="E89" s="391"/>
      <c r="F89" s="340"/>
      <c r="G89" s="462" t="s">
        <v>4</v>
      </c>
      <c r="H89" s="463" t="s">
        <v>13</v>
      </c>
      <c r="I89" s="464" t="s">
        <v>25</v>
      </c>
      <c r="J89" s="464" t="s">
        <v>26</v>
      </c>
      <c r="K89" s="465" t="s">
        <v>27</v>
      </c>
      <c r="L89" s="465" t="s">
        <v>5</v>
      </c>
      <c r="M89" s="466" t="s">
        <v>28</v>
      </c>
      <c r="N89" s="467"/>
      <c r="O89" s="468" t="s">
        <v>10</v>
      </c>
      <c r="P89" s="468" t="s">
        <v>463</v>
      </c>
      <c r="Q89" s="468" t="s">
        <v>177</v>
      </c>
      <c r="R89" s="585"/>
      <c r="S89" s="585"/>
    </row>
    <row r="90" spans="2:20" ht="60" customHeight="1">
      <c r="B90" s="20">
        <v>152</v>
      </c>
      <c r="C90" s="522" t="s">
        <v>249</v>
      </c>
      <c r="D90" s="271" t="s">
        <v>48</v>
      </c>
      <c r="E90" s="21">
        <v>15</v>
      </c>
      <c r="F90" s="22">
        <v>195</v>
      </c>
      <c r="G90" s="181">
        <f aca="true" t="shared" si="8" ref="G90:G97">E90*F90</f>
        <v>2925</v>
      </c>
      <c r="H90" s="24"/>
      <c r="I90" s="24"/>
      <c r="J90" s="24">
        <f>I90*0.25</f>
        <v>0</v>
      </c>
      <c r="K90" s="25">
        <f>IF((VLOOKUP(G90,'[2]TABLAS 15'!$B$22:$D$32,3)-M90)&lt;0,0,VLOOKUP(G90,'[2]TABLAS 15'!$B$22:$D$32,3)-M90)</f>
        <v>0</v>
      </c>
      <c r="L90" s="25">
        <f aca="true" t="shared" si="9" ref="L90:L96">SUM(G90+I90+K90+J90+H90)</f>
        <v>2925</v>
      </c>
      <c r="M90" s="26">
        <f>((G90-VLOOKUP(G90,'[2]TABLAS 15'!$A$6:$D$13,1))*VLOOKUP(G90,'[2]TABLAS 15'!$A$6:$D$13,4)+VLOOKUP(G90,'[2]TABLAS 15'!$A$6:$D$13,3))</f>
        <v>212.81206400000002</v>
      </c>
      <c r="N90" s="27"/>
      <c r="O90" s="25">
        <f>IF((VLOOKUP(G90,'[2]TABLAS 15'!$B$22:$D$32,3)-M90)&lt;0,-(VLOOKUP(G90,'[2]TABLAS 15'!$B$22:$D$32,3)-M90),0)</f>
        <v>65.49206400000003</v>
      </c>
      <c r="P90" s="28"/>
      <c r="Q90" s="24"/>
      <c r="R90" s="545">
        <f aca="true" t="shared" si="10" ref="R90:R96">K90+L90-O90-P90-Q90</f>
        <v>2859.507936</v>
      </c>
      <c r="S90" s="2"/>
      <c r="T90" s="267"/>
    </row>
    <row r="91" spans="1:20" ht="59.25" customHeight="1">
      <c r="A91" s="33"/>
      <c r="B91" s="20">
        <v>153</v>
      </c>
      <c r="C91" s="522" t="s">
        <v>257</v>
      </c>
      <c r="D91" s="237" t="s">
        <v>243</v>
      </c>
      <c r="E91" s="153">
        <v>15</v>
      </c>
      <c r="F91" s="180">
        <v>255.1</v>
      </c>
      <c r="G91" s="181">
        <f t="shared" si="8"/>
        <v>3826.5</v>
      </c>
      <c r="H91" s="28"/>
      <c r="I91" s="28"/>
      <c r="J91" s="28"/>
      <c r="K91" s="25">
        <f>IF((VLOOKUP(G91,'[2]TABLAS 15'!$B$22:$D$32,3)-M91)&lt;0,0,VLOOKUP(G91,'[2]TABLAS 15'!$B$22:$D$32,3)-M91)</f>
        <v>0</v>
      </c>
      <c r="L91" s="25">
        <f t="shared" si="9"/>
        <v>3826.5</v>
      </c>
      <c r="M91" s="26">
        <f>((G91-VLOOKUP(G91,'[2]TABLAS 15'!$A$6:$D$13,1))*VLOOKUP(G91,'[2]TABLAS 15'!$A$6:$D$13,4)+VLOOKUP(G91,'[2]TABLAS 15'!$A$6:$D$13,3))</f>
        <v>317.4048</v>
      </c>
      <c r="N91" s="27"/>
      <c r="O91" s="25">
        <f>IF((VLOOKUP(G91,'[2]TABLAS 15'!$B$22:$D$32,3)-M91)&lt;0,-(VLOOKUP(G91,'[2]TABLAS 15'!$B$22:$D$32,3)-M91),0)</f>
        <v>317.4048</v>
      </c>
      <c r="P91" s="28"/>
      <c r="Q91" s="24"/>
      <c r="R91" s="546">
        <f t="shared" si="10"/>
        <v>3509.0951999999997</v>
      </c>
      <c r="S91" s="2"/>
      <c r="T91" s="278"/>
    </row>
    <row r="92" spans="1:20" ht="59.25" customHeight="1">
      <c r="A92" s="33"/>
      <c r="B92" s="20">
        <v>154</v>
      </c>
      <c r="C92" s="522" t="s">
        <v>247</v>
      </c>
      <c r="D92" s="237" t="s">
        <v>248</v>
      </c>
      <c r="E92" s="153">
        <v>15</v>
      </c>
      <c r="F92" s="180">
        <v>194.5</v>
      </c>
      <c r="G92" s="181">
        <f t="shared" si="8"/>
        <v>2917.5</v>
      </c>
      <c r="H92" s="28"/>
      <c r="I92" s="28"/>
      <c r="J92" s="28"/>
      <c r="K92" s="25">
        <f>IF((VLOOKUP(G92,'[2]TABLAS 15'!$B$22:$D$32,3)-M92)&lt;0,0,VLOOKUP(G92,'[2]TABLAS 15'!$B$22:$D$32,3)-M92)</f>
        <v>0</v>
      </c>
      <c r="L92" s="25">
        <f t="shared" si="9"/>
        <v>2917.5</v>
      </c>
      <c r="M92" s="26">
        <f>((G92-VLOOKUP(G92,'[2]TABLAS 15'!$A$6:$D$13,1))*VLOOKUP(G92,'[2]TABLAS 15'!$A$6:$D$13,4)+VLOOKUP(G92,'[2]TABLAS 15'!$A$6:$D$13,3))</f>
        <v>211.99606400000002</v>
      </c>
      <c r="N92" s="27"/>
      <c r="O92" s="25">
        <f>IF((VLOOKUP(G92,'[2]TABLAS 15'!$B$22:$D$32,3)-M92)&lt;0,-(VLOOKUP(G92,'[2]TABLAS 15'!$B$22:$D$32,3)-M92),0)</f>
        <v>64.67606400000003</v>
      </c>
      <c r="P92" s="28"/>
      <c r="Q92" s="24"/>
      <c r="R92" s="546">
        <f t="shared" si="10"/>
        <v>2852.823936</v>
      </c>
      <c r="S92" s="2"/>
      <c r="T92" s="278"/>
    </row>
    <row r="93" spans="1:20" ht="59.25" customHeight="1">
      <c r="A93" s="33"/>
      <c r="B93" s="20">
        <v>155</v>
      </c>
      <c r="C93" s="499" t="s">
        <v>462</v>
      </c>
      <c r="D93" s="392" t="s">
        <v>311</v>
      </c>
      <c r="E93" s="153">
        <v>15</v>
      </c>
      <c r="F93" s="180">
        <v>194.9</v>
      </c>
      <c r="G93" s="181">
        <f t="shared" si="8"/>
        <v>2923.5</v>
      </c>
      <c r="H93" s="28"/>
      <c r="I93" s="28"/>
      <c r="J93" s="28"/>
      <c r="K93" s="25">
        <f>IF((VLOOKUP(G93,'[2]TABLAS 15'!$B$22:$D$32,3)-M93)&lt;0,0,VLOOKUP(G93,'[2]TABLAS 15'!$B$22:$D$32,3)-M93)</f>
        <v>0</v>
      </c>
      <c r="L93" s="25">
        <f t="shared" si="9"/>
        <v>2923.5</v>
      </c>
      <c r="M93" s="26">
        <f>((G93-VLOOKUP(G93,'[2]TABLAS 15'!$A$6:$D$13,1))*VLOOKUP(G93,'[2]TABLAS 15'!$A$6:$D$13,4)+VLOOKUP(G93,'[2]TABLAS 15'!$A$6:$D$13,3))</f>
        <v>212.648864</v>
      </c>
      <c r="N93" s="27"/>
      <c r="O93" s="25">
        <f>IF((VLOOKUP(G93,'[2]TABLAS 15'!$B$22:$D$32,3)-M93)&lt;0,-(VLOOKUP(G93,'[2]TABLAS 15'!$B$22:$D$32,3)-M93),0)</f>
        <v>65.32886400000001</v>
      </c>
      <c r="P93" s="28"/>
      <c r="Q93" s="24"/>
      <c r="R93" s="546">
        <f t="shared" si="10"/>
        <v>2858.171136</v>
      </c>
      <c r="S93" s="2"/>
      <c r="T93" s="278"/>
    </row>
    <row r="94" spans="1:20" ht="59.25" customHeight="1">
      <c r="A94" s="33"/>
      <c r="B94" s="20">
        <v>156</v>
      </c>
      <c r="C94" s="522" t="s">
        <v>275</v>
      </c>
      <c r="D94" s="392" t="s">
        <v>312</v>
      </c>
      <c r="E94" s="153">
        <v>15</v>
      </c>
      <c r="F94" s="180">
        <v>190.6</v>
      </c>
      <c r="G94" s="181">
        <f t="shared" si="8"/>
        <v>2859</v>
      </c>
      <c r="H94" s="28"/>
      <c r="I94" s="28"/>
      <c r="J94" s="28"/>
      <c r="K94" s="25">
        <f>IF((VLOOKUP(G94,'[2]TABLAS 15'!$B$22:$D$32,3)-M94)&lt;0,0,VLOOKUP(G94,'[2]TABLAS 15'!$B$22:$D$32,3)-M94)</f>
        <v>0</v>
      </c>
      <c r="L94" s="25">
        <f t="shared" si="9"/>
        <v>2859</v>
      </c>
      <c r="M94" s="26">
        <f>((G94-VLOOKUP(G94,'[2]TABLAS 15'!$A$6:$D$13,1))*VLOOKUP(G94,'[2]TABLAS 15'!$A$6:$D$13,4)+VLOOKUP(G94,'[2]TABLAS 15'!$A$6:$D$13,3))</f>
        <v>205.63126400000002</v>
      </c>
      <c r="N94" s="27"/>
      <c r="O94" s="25">
        <f>IF((VLOOKUP(G94,'[2]TABLAS 15'!$B$22:$D$32,3)-M94)&lt;0,-(VLOOKUP(G94,'[2]TABLAS 15'!$B$22:$D$32,3)-M94),0)</f>
        <v>58.31126400000002</v>
      </c>
      <c r="P94" s="28"/>
      <c r="Q94" s="24"/>
      <c r="R94" s="546">
        <f t="shared" si="10"/>
        <v>2800.688736</v>
      </c>
      <c r="S94" s="2"/>
      <c r="T94" s="278"/>
    </row>
    <row r="95" spans="1:20" ht="59.25" customHeight="1">
      <c r="A95" s="33"/>
      <c r="B95" s="20">
        <v>157</v>
      </c>
      <c r="C95" s="499" t="s">
        <v>174</v>
      </c>
      <c r="D95" s="392" t="s">
        <v>311</v>
      </c>
      <c r="E95" s="153">
        <v>15</v>
      </c>
      <c r="F95" s="180">
        <v>205.7</v>
      </c>
      <c r="G95" s="181">
        <f t="shared" si="8"/>
        <v>3085.5</v>
      </c>
      <c r="H95" s="28"/>
      <c r="I95" s="28"/>
      <c r="J95" s="28"/>
      <c r="K95" s="25">
        <f>IF((VLOOKUP(G95,'[2]TABLAS 15'!$B$22:$D$32,3)-M95)&lt;0,0,VLOOKUP(G95,'[2]TABLAS 15'!$B$22:$D$32,3)-M95)</f>
        <v>0</v>
      </c>
      <c r="L95" s="25">
        <f t="shared" si="9"/>
        <v>3085.5</v>
      </c>
      <c r="M95" s="26">
        <f>((G95-VLOOKUP(G95,'[2]TABLAS 15'!$A$6:$D$13,1))*VLOOKUP(G95,'[2]TABLAS 15'!$A$6:$D$13,4)+VLOOKUP(G95,'[2]TABLAS 15'!$A$6:$D$13,3))</f>
        <v>230.27446400000002</v>
      </c>
      <c r="N95" s="27"/>
      <c r="O95" s="25">
        <f>IF((VLOOKUP(G95,'[2]TABLAS 15'!$B$22:$D$32,3)-M95)&lt;0,-(VLOOKUP(G95,'[2]TABLAS 15'!$B$22:$D$32,3)-M95),0)</f>
        <v>82.95446400000003</v>
      </c>
      <c r="P95" s="28"/>
      <c r="Q95" s="24"/>
      <c r="R95" s="546">
        <f t="shared" si="10"/>
        <v>3002.545536</v>
      </c>
      <c r="S95" s="2"/>
      <c r="T95" s="278"/>
    </row>
    <row r="96" spans="1:20" ht="59.25" customHeight="1">
      <c r="A96" s="33"/>
      <c r="B96" s="20">
        <v>158</v>
      </c>
      <c r="C96" s="522" t="s">
        <v>313</v>
      </c>
      <c r="D96" s="392" t="s">
        <v>311</v>
      </c>
      <c r="E96" s="153">
        <v>15</v>
      </c>
      <c r="F96" s="180">
        <v>278</v>
      </c>
      <c r="G96" s="181">
        <f t="shared" si="8"/>
        <v>4170</v>
      </c>
      <c r="H96" s="28"/>
      <c r="I96" s="28"/>
      <c r="J96" s="28"/>
      <c r="K96" s="25">
        <f>IF((VLOOKUP(G96,'[2]TABLAS 15'!$B$22:$D$32,3)-M96)&lt;0,0,VLOOKUP(G96,'[2]TABLAS 15'!$B$22:$D$32,3)-M96)</f>
        <v>0</v>
      </c>
      <c r="L96" s="25">
        <f t="shared" si="9"/>
        <v>4170</v>
      </c>
      <c r="M96" s="26">
        <f>((G96-VLOOKUP(G96,'[2]TABLAS 15'!$A$6:$D$13,1))*VLOOKUP(G96,'[2]TABLAS 15'!$A$6:$D$13,4)+VLOOKUP(G96,'[2]TABLAS 15'!$A$6:$D$13,3))</f>
        <v>372.36480000000006</v>
      </c>
      <c r="N96" s="27"/>
      <c r="O96" s="25">
        <f>IF((VLOOKUP(G96,'[2]TABLAS 15'!$B$22:$D$32,3)-M96)&lt;0,-(VLOOKUP(G96,'[2]TABLAS 15'!$B$22:$D$32,3)-M96),0)</f>
        <v>372.36480000000006</v>
      </c>
      <c r="P96" s="28"/>
      <c r="Q96" s="24"/>
      <c r="R96" s="546">
        <f t="shared" si="10"/>
        <v>3797.6351999999997</v>
      </c>
      <c r="S96" s="2"/>
      <c r="T96" s="278"/>
    </row>
    <row r="97" spans="1:20" ht="59.25" customHeight="1">
      <c r="A97" s="33"/>
      <c r="B97" s="20">
        <v>159</v>
      </c>
      <c r="C97" s="522" t="s">
        <v>458</v>
      </c>
      <c r="D97" s="392" t="s">
        <v>459</v>
      </c>
      <c r="E97" s="153">
        <v>15</v>
      </c>
      <c r="F97" s="180">
        <v>282</v>
      </c>
      <c r="G97" s="181">
        <f t="shared" si="8"/>
        <v>4230</v>
      </c>
      <c r="H97" s="28"/>
      <c r="I97" s="28"/>
      <c r="J97" s="28"/>
      <c r="K97" s="25">
        <f>IF((VLOOKUP(G97,'[2]TABLAS 15'!$B$22:$D$32,3)-M97)&lt;0,0,VLOOKUP(G97,'[2]TABLAS 15'!$B$22:$D$32,3)-M97)</f>
        <v>0</v>
      </c>
      <c r="L97" s="25">
        <f>SUM(G97+I97+K97+J97+H97)</f>
        <v>4230</v>
      </c>
      <c r="M97" s="26">
        <f>((G97-VLOOKUP(G97,'[2]TABLAS 15'!$A$6:$D$13,1))*VLOOKUP(G97,'[2]TABLAS 15'!$A$6:$D$13,4)+VLOOKUP(G97,'[2]TABLAS 15'!$A$6:$D$13,3))</f>
        <v>381.9648</v>
      </c>
      <c r="N97" s="27"/>
      <c r="O97" s="25">
        <f>IF((VLOOKUP(G97,'[2]TABLAS 15'!$B$22:$D$32,3)-M97)&lt;0,-(VLOOKUP(G97,'[2]TABLAS 15'!$B$22:$D$32,3)-M97),0)</f>
        <v>381.9648</v>
      </c>
      <c r="P97" s="28"/>
      <c r="Q97" s="24"/>
      <c r="R97" s="546">
        <f>K97+L97-O97-P97-Q97</f>
        <v>3848.0352</v>
      </c>
      <c r="S97" s="2"/>
      <c r="T97" s="278"/>
    </row>
    <row r="98" spans="2:20" ht="18" customHeight="1">
      <c r="B98" s="94"/>
      <c r="C98" s="206"/>
      <c r="D98" s="271"/>
      <c r="E98" s="153"/>
      <c r="F98" s="180"/>
      <c r="G98" s="181"/>
      <c r="H98" s="28"/>
      <c r="I98" s="24"/>
      <c r="J98" s="24"/>
      <c r="K98" s="25"/>
      <c r="L98" s="25"/>
      <c r="M98" s="26"/>
      <c r="N98" s="27"/>
      <c r="O98" s="25"/>
      <c r="P98" s="28"/>
      <c r="Q98" s="24"/>
      <c r="R98" s="25"/>
      <c r="S98" s="2"/>
      <c r="T98" s="267"/>
    </row>
    <row r="99" spans="2:19" ht="15">
      <c r="B99" s="93"/>
      <c r="C99" s="199"/>
      <c r="D99" s="18"/>
      <c r="E99" s="35"/>
      <c r="F99" s="36"/>
      <c r="G99" s="154">
        <f>SUM(G90:G98)</f>
        <v>26937</v>
      </c>
      <c r="H99" s="28">
        <f>SUM(H90:H98)</f>
        <v>0</v>
      </c>
      <c r="I99" s="28"/>
      <c r="J99" s="28">
        <f>SUM(J90:J98)</f>
        <v>0</v>
      </c>
      <c r="K99" s="154">
        <f>SUM(K90:K98)</f>
        <v>0</v>
      </c>
      <c r="L99" s="154">
        <f>SUM(L90:L98)</f>
        <v>26937</v>
      </c>
      <c r="M99" s="81">
        <f>SUM(M90:M98)</f>
        <v>2145.0971200000004</v>
      </c>
      <c r="N99" s="155"/>
      <c r="O99" s="154">
        <f>SUM(O90:O98)</f>
        <v>1408.4971200000002</v>
      </c>
      <c r="P99" s="28">
        <f>SUM(P90:P98)</f>
        <v>0</v>
      </c>
      <c r="Q99" s="28">
        <f>SUM(Q90:Q98)</f>
        <v>0</v>
      </c>
      <c r="R99" s="25"/>
      <c r="S99" s="34"/>
    </row>
    <row r="100" spans="2:19" ht="12.75">
      <c r="B100" s="4"/>
      <c r="C100" s="5"/>
      <c r="D100" s="6"/>
      <c r="E100" s="35"/>
      <c r="F100" s="36"/>
      <c r="G100" s="37"/>
      <c r="H100" s="38"/>
      <c r="I100" s="38"/>
      <c r="J100" s="38"/>
      <c r="K100" s="37"/>
      <c r="L100" s="37"/>
      <c r="M100" s="3"/>
      <c r="N100" s="39"/>
      <c r="O100" s="37"/>
      <c r="P100" s="38"/>
      <c r="Q100" s="38"/>
      <c r="R100" s="37"/>
      <c r="S100" s="34"/>
    </row>
    <row r="101" spans="5:19" ht="12.75">
      <c r="E101" s="35"/>
      <c r="F101" s="36"/>
      <c r="G101" s="37"/>
      <c r="H101" s="38"/>
      <c r="I101" s="38"/>
      <c r="J101" s="38"/>
      <c r="K101" s="37"/>
      <c r="L101" s="37"/>
      <c r="M101" s="3"/>
      <c r="N101" s="39"/>
      <c r="O101" s="37"/>
      <c r="P101" s="38"/>
      <c r="Q101" s="38"/>
      <c r="R101" s="37"/>
      <c r="S101" s="34"/>
    </row>
    <row r="102" spans="5:19" ht="12.75">
      <c r="E102" s="35"/>
      <c r="F102" s="36"/>
      <c r="G102" s="37"/>
      <c r="H102" s="38"/>
      <c r="I102" s="38"/>
      <c r="J102" s="38"/>
      <c r="K102" s="37"/>
      <c r="L102" s="37"/>
      <c r="M102" s="3"/>
      <c r="N102" s="39"/>
      <c r="O102" s="37"/>
      <c r="P102" s="38"/>
      <c r="Q102" s="38" t="s">
        <v>2</v>
      </c>
      <c r="R102" s="154">
        <f>SUM(R90:R101)</f>
        <v>25528.50288</v>
      </c>
      <c r="S102" s="34"/>
    </row>
    <row r="103" spans="5:19" ht="12.75">
      <c r="E103" s="35"/>
      <c r="F103" s="36"/>
      <c r="G103" s="37"/>
      <c r="H103" s="38"/>
      <c r="I103" s="38"/>
      <c r="J103" s="38"/>
      <c r="K103" s="37"/>
      <c r="L103" s="37"/>
      <c r="M103" s="3"/>
      <c r="N103" s="39"/>
      <c r="O103" s="37"/>
      <c r="P103" s="38"/>
      <c r="Q103" s="38"/>
      <c r="R103" s="37"/>
      <c r="S103" s="34"/>
    </row>
    <row r="104" spans="3:19" ht="12.75">
      <c r="C104" s="30" t="s">
        <v>14</v>
      </c>
      <c r="J104" s="583" t="s">
        <v>15</v>
      </c>
      <c r="K104" s="583"/>
      <c r="L104" s="583"/>
      <c r="M104" s="583"/>
      <c r="N104" s="583"/>
      <c r="O104" s="583"/>
      <c r="P104" s="583"/>
      <c r="Q104" s="34"/>
      <c r="R104" s="37"/>
      <c r="S104" s="34"/>
    </row>
    <row r="105" spans="3:19" ht="12.75">
      <c r="C105" s="30"/>
      <c r="J105" s="131"/>
      <c r="K105" s="131"/>
      <c r="L105" s="131"/>
      <c r="M105" s="131"/>
      <c r="N105" s="131"/>
      <c r="O105" s="131"/>
      <c r="P105" s="131"/>
      <c r="Q105" s="34"/>
      <c r="R105" s="37"/>
      <c r="S105" s="34"/>
    </row>
    <row r="106" spans="3:19" ht="12.75">
      <c r="C106" s="30"/>
      <c r="J106" s="131"/>
      <c r="K106" s="131"/>
      <c r="L106" s="131"/>
      <c r="M106" s="131"/>
      <c r="N106" s="131"/>
      <c r="O106" s="131"/>
      <c r="P106" s="131"/>
      <c r="Q106" s="34"/>
      <c r="R106" s="37"/>
      <c r="S106" s="34"/>
    </row>
    <row r="107" ht="12.75">
      <c r="K107" s="32"/>
    </row>
    <row r="108" spans="3:17" ht="12.75">
      <c r="C108" s="478" t="s">
        <v>16</v>
      </c>
      <c r="D108" s="479"/>
      <c r="E108" s="479"/>
      <c r="F108" s="479"/>
      <c r="G108" s="479"/>
      <c r="H108" s="479"/>
      <c r="I108" s="479"/>
      <c r="J108" s="480" t="s">
        <v>32</v>
      </c>
      <c r="K108" s="616" t="s">
        <v>190</v>
      </c>
      <c r="L108" s="616"/>
      <c r="M108" s="616"/>
      <c r="N108" s="616"/>
      <c r="O108" s="616"/>
      <c r="P108" s="616"/>
      <c r="Q108" s="479"/>
    </row>
    <row r="109" spans="3:17" ht="15.75">
      <c r="C109" s="481" t="s">
        <v>282</v>
      </c>
      <c r="D109" s="479"/>
      <c r="E109" s="479"/>
      <c r="F109" s="479"/>
      <c r="G109" s="479"/>
      <c r="H109" s="479"/>
      <c r="I109" s="479"/>
      <c r="J109" s="615" t="s">
        <v>283</v>
      </c>
      <c r="K109" s="615"/>
      <c r="L109" s="615"/>
      <c r="M109" s="615"/>
      <c r="N109" s="615"/>
      <c r="O109" s="615"/>
      <c r="P109" s="615"/>
      <c r="Q109" s="615"/>
    </row>
  </sheetData>
  <sheetProtection/>
  <mergeCells count="31">
    <mergeCell ref="S10:S11"/>
    <mergeCell ref="D10:D11"/>
    <mergeCell ref="E10:E11"/>
    <mergeCell ref="F10:F11"/>
    <mergeCell ref="J104:P104"/>
    <mergeCell ref="K108:P108"/>
    <mergeCell ref="K67:P67"/>
    <mergeCell ref="K31:P31"/>
    <mergeCell ref="J32:Q32"/>
    <mergeCell ref="E42:R43"/>
    <mergeCell ref="J109:Q109"/>
    <mergeCell ref="E82:R83"/>
    <mergeCell ref="F85:O85"/>
    <mergeCell ref="G88:L88"/>
    <mergeCell ref="O88:Q88"/>
    <mergeCell ref="R88:R89"/>
    <mergeCell ref="F84:Q84"/>
    <mergeCell ref="F45:O45"/>
    <mergeCell ref="G48:L48"/>
    <mergeCell ref="O48:Q48"/>
    <mergeCell ref="F44:Q44"/>
    <mergeCell ref="S88:S89"/>
    <mergeCell ref="J26:P26"/>
    <mergeCell ref="J68:Q68"/>
    <mergeCell ref="J63:P63"/>
    <mergeCell ref="E4:R5"/>
    <mergeCell ref="F7:O7"/>
    <mergeCell ref="G10:L10"/>
    <mergeCell ref="O10:Q10"/>
    <mergeCell ref="F6:Q6"/>
    <mergeCell ref="R10:R11"/>
  </mergeCells>
  <printOptions/>
  <pageMargins left="0.1968503937007874" right="0.1968503937007874" top="0.7874015748031497" bottom="0.7874015748031497" header="0" footer="0"/>
  <pageSetup horizontalDpi="600" verticalDpi="600" orientation="landscape" scale="56" r:id="rId2"/>
  <rowBreaks count="1" manualBreakCount="1">
    <brk id="33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B12:T512"/>
  <sheetViews>
    <sheetView zoomScale="77" zoomScaleNormal="77" zoomScalePageLayoutView="0" workbookViewId="0" topLeftCell="A1">
      <selection activeCell="Q36" sqref="Q36"/>
    </sheetView>
  </sheetViews>
  <sheetFormatPr defaultColWidth="11.421875" defaultRowHeight="12.75"/>
  <cols>
    <col min="1" max="1" width="6.7109375" style="0" customWidth="1"/>
    <col min="2" max="2" width="5.00390625" style="0" customWidth="1"/>
    <col min="3" max="3" width="41.00390625" style="0" customWidth="1"/>
    <col min="4" max="4" width="22.7109375" style="0" customWidth="1"/>
    <col min="5" max="5" width="5.421875" style="0" bestFit="1" customWidth="1"/>
    <col min="7" max="7" width="12.140625" style="0" customWidth="1"/>
    <col min="9" max="10" width="0" style="0" hidden="1" customWidth="1"/>
    <col min="12" max="12" width="12.140625" style="0" customWidth="1"/>
    <col min="13" max="14" width="0" style="0" hidden="1" customWidth="1"/>
    <col min="18" max="18" width="13.140625" style="0" customWidth="1"/>
    <col min="19" max="19" width="33.57421875" style="0" customWidth="1"/>
  </cols>
  <sheetData>
    <row r="11" ht="13.5" customHeight="1"/>
    <row r="12" spans="2:18" ht="12.75">
      <c r="B12" s="1"/>
      <c r="D12" s="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2:18" ht="20.25">
      <c r="B13" s="1"/>
      <c r="D13" s="9"/>
      <c r="E13" s="574" t="s">
        <v>281</v>
      </c>
      <c r="F13" s="574"/>
      <c r="G13" s="574"/>
      <c r="H13" s="574"/>
      <c r="I13" s="574"/>
      <c r="J13" s="574"/>
      <c r="K13" s="574"/>
      <c r="L13" s="574"/>
      <c r="M13" s="574"/>
      <c r="N13" s="574"/>
      <c r="O13" s="574"/>
      <c r="P13" s="574"/>
      <c r="Q13" s="574"/>
      <c r="R13" s="574"/>
    </row>
    <row r="14" spans="2:18" ht="20.25">
      <c r="B14" s="1"/>
      <c r="D14" s="9"/>
      <c r="E14" s="574"/>
      <c r="F14" s="574"/>
      <c r="G14" s="574"/>
      <c r="H14" s="574"/>
      <c r="I14" s="574"/>
      <c r="J14" s="574"/>
      <c r="K14" s="574"/>
      <c r="L14" s="574"/>
      <c r="M14" s="574"/>
      <c r="N14" s="574"/>
      <c r="O14" s="574"/>
      <c r="P14" s="574"/>
      <c r="Q14" s="574"/>
      <c r="R14" s="574"/>
    </row>
    <row r="15" spans="2:18" ht="12.75" customHeight="1">
      <c r="B15" s="1"/>
      <c r="D15" s="7"/>
      <c r="E15" s="10"/>
      <c r="F15" s="553" t="s">
        <v>520</v>
      </c>
      <c r="G15" s="553"/>
      <c r="H15" s="553"/>
      <c r="I15" s="553"/>
      <c r="J15" s="553"/>
      <c r="K15" s="553"/>
      <c r="L15" s="553"/>
      <c r="M15" s="553"/>
      <c r="N15" s="553"/>
      <c r="O15" s="553"/>
      <c r="P15" s="553"/>
      <c r="Q15" s="553"/>
      <c r="R15" s="553"/>
    </row>
    <row r="16" spans="2:19" ht="25.5">
      <c r="B16" s="1"/>
      <c r="C16" s="10" t="s">
        <v>280</v>
      </c>
      <c r="D16" s="10"/>
      <c r="E16" s="1"/>
      <c r="F16" s="575" t="s">
        <v>129</v>
      </c>
      <c r="G16" s="575"/>
      <c r="H16" s="575"/>
      <c r="I16" s="575"/>
      <c r="J16" s="575"/>
      <c r="K16" s="575"/>
      <c r="L16" s="575"/>
      <c r="M16" s="575"/>
      <c r="N16" s="575"/>
      <c r="O16" s="575"/>
      <c r="P16" s="575"/>
      <c r="Q16" s="575"/>
      <c r="R16" s="89" t="s">
        <v>65</v>
      </c>
      <c r="S16" s="86">
        <v>113.21</v>
      </c>
    </row>
    <row r="18" spans="2:19" ht="17.25">
      <c r="B18" s="1"/>
      <c r="C18" s="49"/>
      <c r="D18" s="49"/>
      <c r="E18" s="49"/>
      <c r="F18" s="49"/>
      <c r="G18" s="50"/>
      <c r="H18" s="50"/>
      <c r="I18" s="50"/>
      <c r="J18" s="50"/>
      <c r="K18" s="51"/>
      <c r="L18" s="64"/>
      <c r="M18" s="65"/>
      <c r="N18" s="53"/>
      <c r="O18" s="71"/>
      <c r="P18" s="71"/>
      <c r="Q18" s="71"/>
      <c r="R18" s="71"/>
      <c r="S18" s="71"/>
    </row>
    <row r="19" spans="2:19" ht="15.75">
      <c r="B19" s="1"/>
      <c r="C19" s="49"/>
      <c r="D19" s="49"/>
      <c r="E19" s="49"/>
      <c r="F19" s="49"/>
      <c r="G19" s="50"/>
      <c r="H19" s="50"/>
      <c r="I19" s="50"/>
      <c r="J19" s="50"/>
      <c r="K19" s="51"/>
      <c r="L19" s="52"/>
      <c r="M19" s="82"/>
      <c r="N19" s="53"/>
      <c r="O19" s="82"/>
      <c r="P19" s="82"/>
      <c r="Q19" s="82"/>
      <c r="R19" s="53"/>
      <c r="S19" s="53"/>
    </row>
    <row r="20" spans="2:19" ht="15.75">
      <c r="B20" s="1"/>
      <c r="C20" s="53"/>
      <c r="D20" s="53"/>
      <c r="E20" s="54"/>
      <c r="F20" s="54"/>
      <c r="G20" s="53"/>
      <c r="H20" s="53"/>
      <c r="I20" s="53"/>
      <c r="J20" s="53"/>
      <c r="K20" s="53"/>
      <c r="L20" s="52"/>
      <c r="M20" s="55" t="s">
        <v>21</v>
      </c>
      <c r="N20" s="53"/>
      <c r="O20" s="56"/>
      <c r="P20" s="57"/>
      <c r="Q20" s="53"/>
      <c r="R20" s="53"/>
      <c r="S20" s="53"/>
    </row>
    <row r="21" spans="2:19" ht="12.75">
      <c r="B21" s="58"/>
      <c r="C21" s="1"/>
      <c r="D21" s="1"/>
      <c r="E21" s="59"/>
      <c r="F21" s="59"/>
      <c r="G21" s="60"/>
      <c r="H21" s="60"/>
      <c r="I21" s="60"/>
      <c r="J21" s="60"/>
      <c r="K21" s="61"/>
      <c r="L21" s="1"/>
      <c r="M21" s="1"/>
      <c r="N21" s="1"/>
      <c r="O21" s="1"/>
      <c r="P21" s="1"/>
      <c r="Q21" s="1"/>
      <c r="R21" s="1"/>
      <c r="S21" s="1"/>
    </row>
    <row r="22" spans="2:19" ht="12.75">
      <c r="B22" s="58"/>
      <c r="C22" s="1"/>
      <c r="D22" s="1"/>
      <c r="E22" s="59"/>
      <c r="F22" s="59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62"/>
      <c r="S22" s="63"/>
    </row>
    <row r="23" spans="2:19" ht="15.75">
      <c r="B23" s="334"/>
      <c r="C23" s="380" t="s">
        <v>22</v>
      </c>
      <c r="D23" s="581" t="s">
        <v>8</v>
      </c>
      <c r="E23" s="617" t="s">
        <v>23</v>
      </c>
      <c r="F23" s="581" t="s">
        <v>0</v>
      </c>
      <c r="G23" s="605" t="s">
        <v>1</v>
      </c>
      <c r="H23" s="606"/>
      <c r="I23" s="606"/>
      <c r="J23" s="606"/>
      <c r="K23" s="606"/>
      <c r="L23" s="607"/>
      <c r="M23" s="476"/>
      <c r="N23" s="477"/>
      <c r="O23" s="605" t="s">
        <v>12</v>
      </c>
      <c r="P23" s="606"/>
      <c r="Q23" s="606"/>
      <c r="R23" s="584" t="s">
        <v>2</v>
      </c>
      <c r="S23" s="584" t="s">
        <v>3</v>
      </c>
    </row>
    <row r="24" spans="2:19" ht="15" customHeight="1">
      <c r="B24" s="338"/>
      <c r="C24" s="357" t="s">
        <v>24</v>
      </c>
      <c r="D24" s="582"/>
      <c r="E24" s="618"/>
      <c r="F24" s="582"/>
      <c r="G24" s="462" t="s">
        <v>4</v>
      </c>
      <c r="H24" s="463" t="s">
        <v>13</v>
      </c>
      <c r="I24" s="464" t="s">
        <v>25</v>
      </c>
      <c r="J24" s="464" t="s">
        <v>26</v>
      </c>
      <c r="K24" s="465" t="s">
        <v>27</v>
      </c>
      <c r="L24" s="465" t="s">
        <v>5</v>
      </c>
      <c r="M24" s="466" t="s">
        <v>28</v>
      </c>
      <c r="N24" s="467"/>
      <c r="O24" s="468" t="s">
        <v>10</v>
      </c>
      <c r="P24" s="468" t="s">
        <v>463</v>
      </c>
      <c r="Q24" s="468" t="s">
        <v>177</v>
      </c>
      <c r="R24" s="585"/>
      <c r="S24" s="585"/>
    </row>
    <row r="25" spans="2:20" ht="60" customHeight="1">
      <c r="B25" s="20">
        <v>160</v>
      </c>
      <c r="C25" s="518" t="s">
        <v>361</v>
      </c>
      <c r="D25" s="229" t="s">
        <v>223</v>
      </c>
      <c r="E25" s="21">
        <v>15</v>
      </c>
      <c r="F25" s="22">
        <v>335</v>
      </c>
      <c r="G25" s="23">
        <f>E25*F25</f>
        <v>5025</v>
      </c>
      <c r="H25" s="24"/>
      <c r="I25" s="24"/>
      <c r="J25" s="24">
        <f>I25*0.25</f>
        <v>0</v>
      </c>
      <c r="K25" s="25">
        <f>IF((VLOOKUP(G25,'[2]TABLAS 15'!$B$22:$D$32,3)-M25)&lt;0,0,VLOOKUP(G25,'[2]TABLAS 15'!$B$22:$D$32,3)-M25)</f>
        <v>0</v>
      </c>
      <c r="L25" s="25">
        <f>SUM(G25+I25+K25+J25+H25)</f>
        <v>5025</v>
      </c>
      <c r="M25" s="26">
        <f>((G25-VLOOKUP(G25,'[2]TABLAS 15'!$A$6:$D$13,1))*VLOOKUP(G25,'[2]TABLAS 15'!$A$6:$D$13,4)+VLOOKUP(G25,'[2]TABLAS 15'!$A$6:$D$13,3))</f>
        <v>523.0638079999999</v>
      </c>
      <c r="N25" s="27"/>
      <c r="O25" s="25">
        <f>IF((VLOOKUP(G25,'[2]TABLAS 15'!$B$22:$D$32,3)-M25)&lt;0,-(VLOOKUP(G25,'[2]TABLAS 15'!$B$22:$D$32,3)-M25),0)</f>
        <v>523.0638079999999</v>
      </c>
      <c r="P25" s="28"/>
      <c r="Q25" s="24"/>
      <c r="R25" s="545">
        <f>K25+L25-O25-P25-Q25</f>
        <v>4501.936192</v>
      </c>
      <c r="S25" s="125"/>
      <c r="T25" s="267"/>
    </row>
    <row r="26" spans="2:19" ht="12.75">
      <c r="B26" s="157"/>
      <c r="C26" s="48"/>
      <c r="D26" s="80"/>
      <c r="E26" s="21"/>
      <c r="F26" s="22"/>
      <c r="G26" s="25"/>
      <c r="H26" s="24"/>
      <c r="I26" s="24"/>
      <c r="J26" s="24"/>
      <c r="K26" s="25"/>
      <c r="L26" s="25"/>
      <c r="M26" s="26"/>
      <c r="N26" s="27"/>
      <c r="O26" s="25"/>
      <c r="P26" s="28"/>
      <c r="Q26" s="24"/>
      <c r="R26" s="25"/>
      <c r="S26" s="2"/>
    </row>
    <row r="27" spans="2:19" ht="15">
      <c r="B27" s="69"/>
      <c r="C27" s="117"/>
      <c r="D27" s="117"/>
      <c r="E27" s="21"/>
      <c r="F27" s="22"/>
      <c r="G27" s="25">
        <f>SUM(G25:G26)</f>
        <v>5025</v>
      </c>
      <c r="H27" s="24"/>
      <c r="I27" s="24"/>
      <c r="J27" s="24">
        <f>SUM(J25:J26)</f>
        <v>0</v>
      </c>
      <c r="K27" s="25">
        <f>SUM(K25:K26)</f>
        <v>0</v>
      </c>
      <c r="L27" s="25">
        <f>SUM(L25:L26)</f>
        <v>5025</v>
      </c>
      <c r="M27" s="26">
        <f>SUM(M25:M26)</f>
        <v>523.0638079999999</v>
      </c>
      <c r="N27" s="27"/>
      <c r="O27" s="25">
        <f>SUM(O25:O26)</f>
        <v>523.0638079999999</v>
      </c>
      <c r="P27" s="28"/>
      <c r="Q27" s="24">
        <f>SUM(Q25:Q26)</f>
        <v>0</v>
      </c>
      <c r="R27" s="25"/>
      <c r="S27" s="2"/>
    </row>
    <row r="28" spans="2:19" ht="12.75">
      <c r="B28" s="4"/>
      <c r="C28" s="5"/>
      <c r="D28" s="5"/>
      <c r="E28" s="12"/>
      <c r="F28" s="13"/>
      <c r="G28" s="15"/>
      <c r="H28" s="14"/>
      <c r="I28" s="14"/>
      <c r="J28" s="14"/>
      <c r="K28" s="15"/>
      <c r="L28" s="15"/>
      <c r="M28" s="120"/>
      <c r="N28" s="16"/>
      <c r="O28" s="15"/>
      <c r="P28" s="38"/>
      <c r="Q28" s="14"/>
      <c r="R28" s="15"/>
      <c r="S28" s="17"/>
    </row>
    <row r="29" spans="4:19" ht="12.75">
      <c r="D29" s="8"/>
      <c r="E29" s="12"/>
      <c r="F29" s="13"/>
      <c r="G29" s="15"/>
      <c r="H29" s="14"/>
      <c r="I29" s="14"/>
      <c r="J29" s="14"/>
      <c r="K29" s="15"/>
      <c r="L29" s="15"/>
      <c r="M29" s="120"/>
      <c r="N29" s="16"/>
      <c r="O29" s="15"/>
      <c r="P29" s="38"/>
      <c r="Q29" s="14"/>
      <c r="R29" s="15"/>
      <c r="S29" s="17"/>
    </row>
    <row r="30" spans="4:19" ht="12.75">
      <c r="D30" s="8"/>
      <c r="E30" s="12"/>
      <c r="F30" s="13"/>
      <c r="G30" s="15"/>
      <c r="H30" s="14"/>
      <c r="I30" s="14"/>
      <c r="J30" s="14"/>
      <c r="K30" s="15"/>
      <c r="L30" s="15"/>
      <c r="M30" s="120"/>
      <c r="N30" s="16"/>
      <c r="O30" s="15"/>
      <c r="P30" s="38"/>
      <c r="Q30" s="14" t="s">
        <v>2</v>
      </c>
      <c r="R30" s="25">
        <f>SUM(R25:R29)</f>
        <v>4501.936192</v>
      </c>
      <c r="S30" s="17"/>
    </row>
    <row r="31" spans="4:19" ht="12.75">
      <c r="D31" s="8"/>
      <c r="E31" s="12"/>
      <c r="F31" s="13"/>
      <c r="G31" s="15"/>
      <c r="H31" s="14"/>
      <c r="I31" s="14"/>
      <c r="J31" s="14"/>
      <c r="K31" s="15"/>
      <c r="L31" s="15"/>
      <c r="M31" s="120"/>
      <c r="N31" s="16"/>
      <c r="O31" s="15"/>
      <c r="P31" s="38"/>
      <c r="Q31" s="14"/>
      <c r="R31" s="15"/>
      <c r="S31" s="17"/>
    </row>
    <row r="32" spans="4:19" ht="12.75">
      <c r="D32" s="8"/>
      <c r="E32" s="12"/>
      <c r="F32" s="13"/>
      <c r="G32" s="15"/>
      <c r="H32" s="14"/>
      <c r="I32" s="14"/>
      <c r="J32" s="14"/>
      <c r="K32" s="15"/>
      <c r="L32" s="15"/>
      <c r="M32" s="120"/>
      <c r="N32" s="16"/>
      <c r="O32" s="15"/>
      <c r="P32" s="38"/>
      <c r="Q32" s="14"/>
      <c r="R32" s="15"/>
      <c r="S32" s="17"/>
    </row>
    <row r="33" spans="4:19" ht="12.75">
      <c r="D33" s="8"/>
      <c r="E33" s="12"/>
      <c r="F33" s="13"/>
      <c r="G33" s="15"/>
      <c r="H33" s="14"/>
      <c r="I33" s="14"/>
      <c r="J33" s="14"/>
      <c r="K33" s="15"/>
      <c r="L33" s="15"/>
      <c r="M33" s="120"/>
      <c r="N33" s="16"/>
      <c r="O33" s="15"/>
      <c r="P33" s="38"/>
      <c r="Q33" s="14"/>
      <c r="R33" s="15"/>
      <c r="S33" s="17"/>
    </row>
    <row r="34" spans="4:19" ht="12.75">
      <c r="D34" s="8"/>
      <c r="E34" s="12"/>
      <c r="F34" s="13"/>
      <c r="G34" s="15"/>
      <c r="H34" s="14"/>
      <c r="I34" s="14"/>
      <c r="J34" s="14"/>
      <c r="K34" s="15"/>
      <c r="L34" s="15"/>
      <c r="M34" s="120"/>
      <c r="N34" s="16"/>
      <c r="O34" s="15"/>
      <c r="P34" s="38"/>
      <c r="Q34" s="14"/>
      <c r="R34" s="15"/>
      <c r="S34" s="17"/>
    </row>
    <row r="35" spans="4:19" ht="12.75">
      <c r="D35" s="8"/>
      <c r="E35" s="12"/>
      <c r="F35" s="13"/>
      <c r="G35" s="15"/>
      <c r="H35" s="14"/>
      <c r="I35" s="14"/>
      <c r="J35" s="14"/>
      <c r="K35" s="15"/>
      <c r="L35" s="15"/>
      <c r="M35" s="120"/>
      <c r="N35" s="16"/>
      <c r="O35" s="15"/>
      <c r="P35" s="38"/>
      <c r="Q35" s="14"/>
      <c r="R35" s="15"/>
      <c r="S35" s="17"/>
    </row>
    <row r="36" spans="4:19" ht="12.75">
      <c r="D36" s="8"/>
      <c r="E36" s="12"/>
      <c r="F36" s="13"/>
      <c r="G36" s="15"/>
      <c r="H36" s="14"/>
      <c r="I36" s="14"/>
      <c r="J36" s="14"/>
      <c r="K36" s="15"/>
      <c r="L36" s="15"/>
      <c r="M36" s="120"/>
      <c r="N36" s="16"/>
      <c r="O36" s="15"/>
      <c r="P36" s="38"/>
      <c r="Q36" s="14"/>
      <c r="R36" s="15"/>
      <c r="S36" s="17"/>
    </row>
    <row r="37" spans="4:19" ht="12.75">
      <c r="D37" s="8"/>
      <c r="E37" s="12"/>
      <c r="F37" s="13"/>
      <c r="G37" s="15"/>
      <c r="H37" s="14"/>
      <c r="I37" s="14"/>
      <c r="J37" s="14"/>
      <c r="K37" s="15"/>
      <c r="L37" s="15"/>
      <c r="M37" s="120"/>
      <c r="N37" s="16"/>
      <c r="O37" s="15"/>
      <c r="P37" s="38"/>
      <c r="Q37" s="14"/>
      <c r="R37" s="15"/>
      <c r="S37" s="17"/>
    </row>
    <row r="38" spans="3:19" ht="12.75">
      <c r="C38" s="30" t="s">
        <v>14</v>
      </c>
      <c r="J38" s="583" t="s">
        <v>15</v>
      </c>
      <c r="K38" s="583"/>
      <c r="L38" s="583"/>
      <c r="M38" s="583"/>
      <c r="N38" s="583"/>
      <c r="O38" s="583"/>
      <c r="P38" s="583"/>
      <c r="Q38" s="14"/>
      <c r="R38" s="15"/>
      <c r="S38" s="17"/>
    </row>
    <row r="39" spans="3:19" ht="12.75">
      <c r="C39" s="30"/>
      <c r="J39" s="131"/>
      <c r="K39" s="131"/>
      <c r="L39" s="131"/>
      <c r="M39" s="131"/>
      <c r="N39" s="131"/>
      <c r="O39" s="131"/>
      <c r="P39" s="131"/>
      <c r="Q39" s="14"/>
      <c r="R39" s="15"/>
      <c r="S39" s="17"/>
    </row>
    <row r="40" spans="3:19" ht="12.75">
      <c r="C40" s="30"/>
      <c r="J40" s="131"/>
      <c r="K40" s="131"/>
      <c r="L40" s="131"/>
      <c r="M40" s="131"/>
      <c r="N40" s="131"/>
      <c r="O40" s="131"/>
      <c r="P40" s="131"/>
      <c r="Q40" s="14"/>
      <c r="R40" s="15"/>
      <c r="S40" s="17"/>
    </row>
    <row r="41" spans="14:19" ht="12.75">
      <c r="N41" s="30" t="s">
        <v>16</v>
      </c>
      <c r="O41" s="30"/>
      <c r="P41" s="30"/>
      <c r="Q41" s="14"/>
      <c r="R41" s="15"/>
      <c r="S41" s="17"/>
    </row>
    <row r="42" spans="11:19" ht="12.75">
      <c r="K42" s="32"/>
      <c r="Q42" s="14"/>
      <c r="R42" s="15"/>
      <c r="S42" s="17"/>
    </row>
    <row r="43" spans="3:19" ht="12.75">
      <c r="C43" s="30" t="s">
        <v>16</v>
      </c>
      <c r="J43" s="76" t="s">
        <v>32</v>
      </c>
      <c r="K43" s="589" t="s">
        <v>190</v>
      </c>
      <c r="L43" s="589"/>
      <c r="M43" s="589"/>
      <c r="N43" s="589"/>
      <c r="O43" s="589"/>
      <c r="P43" s="589"/>
      <c r="Q43" s="14"/>
      <c r="R43" s="15"/>
      <c r="S43" s="17"/>
    </row>
    <row r="44" spans="3:19" ht="15.75">
      <c r="C44" s="358" t="s">
        <v>282</v>
      </c>
      <c r="J44" s="623" t="s">
        <v>283</v>
      </c>
      <c r="K44" s="623"/>
      <c r="L44" s="623"/>
      <c r="M44" s="623"/>
      <c r="N44" s="623"/>
      <c r="O44" s="623"/>
      <c r="P44" s="623"/>
      <c r="Q44" s="623"/>
      <c r="R44" s="15"/>
      <c r="S44" s="17"/>
    </row>
    <row r="45" spans="5:19" ht="12.75">
      <c r="E45" s="12"/>
      <c r="F45" s="13"/>
      <c r="G45" s="15"/>
      <c r="H45" s="14"/>
      <c r="I45" s="14"/>
      <c r="J45" s="14"/>
      <c r="K45" s="15"/>
      <c r="L45" s="15"/>
      <c r="M45" s="120"/>
      <c r="N45" s="16"/>
      <c r="O45" s="15"/>
      <c r="P45" s="38"/>
      <c r="Q45" s="14"/>
      <c r="R45" s="15"/>
      <c r="S45" s="17"/>
    </row>
    <row r="46" spans="4:19" ht="12.75">
      <c r="D46" s="8"/>
      <c r="E46" s="12"/>
      <c r="F46" s="13"/>
      <c r="G46" s="15"/>
      <c r="H46" s="14"/>
      <c r="I46" s="14"/>
      <c r="J46" s="14"/>
      <c r="K46" s="15"/>
      <c r="L46" s="15"/>
      <c r="M46" s="120"/>
      <c r="N46" s="16"/>
      <c r="O46" s="15"/>
      <c r="P46" s="38"/>
      <c r="Q46" s="14"/>
      <c r="R46" s="15"/>
      <c r="S46" s="17"/>
    </row>
    <row r="47" spans="4:19" ht="12.75">
      <c r="D47" s="8"/>
      <c r="E47" s="12"/>
      <c r="F47" s="13"/>
      <c r="G47" s="15"/>
      <c r="H47" s="14"/>
      <c r="I47" s="14"/>
      <c r="J47" s="14"/>
      <c r="K47" s="15"/>
      <c r="L47" s="15"/>
      <c r="M47" s="120"/>
      <c r="N47" s="16"/>
      <c r="O47" s="15"/>
      <c r="P47" s="38"/>
      <c r="Q47" s="14"/>
      <c r="R47" s="15"/>
      <c r="S47" s="17"/>
    </row>
    <row r="48" spans="4:19" ht="12.75">
      <c r="D48" s="8"/>
      <c r="E48" s="12"/>
      <c r="F48" s="13"/>
      <c r="G48" s="15"/>
      <c r="H48" s="14"/>
      <c r="I48" s="14"/>
      <c r="J48" s="14"/>
      <c r="K48" s="15"/>
      <c r="L48" s="15"/>
      <c r="M48" s="120"/>
      <c r="N48" s="16"/>
      <c r="O48" s="15"/>
      <c r="P48" s="38"/>
      <c r="Q48" s="14"/>
      <c r="R48" s="15"/>
      <c r="S48" s="17"/>
    </row>
    <row r="49" spans="4:19" ht="12.75">
      <c r="D49" s="8"/>
      <c r="E49" s="12"/>
      <c r="F49" s="13"/>
      <c r="G49" s="15"/>
      <c r="H49" s="14"/>
      <c r="I49" s="14"/>
      <c r="J49" s="14"/>
      <c r="K49" s="15"/>
      <c r="L49" s="15"/>
      <c r="M49" s="120"/>
      <c r="N49" s="16"/>
      <c r="O49" s="15"/>
      <c r="P49" s="38"/>
      <c r="Q49" s="14"/>
      <c r="R49" s="15"/>
      <c r="S49" s="17"/>
    </row>
    <row r="50" spans="4:19" ht="12.75">
      <c r="D50" s="8"/>
      <c r="E50" s="12"/>
      <c r="F50" s="13"/>
      <c r="G50" s="15"/>
      <c r="H50" s="14"/>
      <c r="I50" s="14"/>
      <c r="J50" s="14"/>
      <c r="K50" s="15"/>
      <c r="L50" s="15"/>
      <c r="M50" s="120"/>
      <c r="N50" s="16"/>
      <c r="O50" s="15"/>
      <c r="P50" s="38"/>
      <c r="Q50" s="14"/>
      <c r="R50" s="15"/>
      <c r="S50" s="17"/>
    </row>
    <row r="51" spans="4:19" ht="12.75">
      <c r="D51" s="8"/>
      <c r="E51" s="12"/>
      <c r="F51" s="13"/>
      <c r="G51" s="15"/>
      <c r="H51" s="14"/>
      <c r="I51" s="14"/>
      <c r="J51" s="14"/>
      <c r="K51" s="15"/>
      <c r="L51" s="15"/>
      <c r="M51" s="3"/>
      <c r="N51" s="16"/>
      <c r="O51" s="15"/>
      <c r="P51" s="17"/>
      <c r="Q51" s="17"/>
      <c r="R51" s="15"/>
      <c r="S51" s="17"/>
    </row>
    <row r="52" spans="4:19" ht="12.75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72" spans="2:18" ht="12.75">
      <c r="B72" s="1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</row>
    <row r="73" spans="2:18" ht="20.25">
      <c r="B73" s="1"/>
      <c r="D73" s="9"/>
      <c r="E73" s="574" t="s">
        <v>281</v>
      </c>
      <c r="F73" s="574"/>
      <c r="G73" s="574"/>
      <c r="H73" s="574"/>
      <c r="I73" s="574"/>
      <c r="J73" s="574"/>
      <c r="K73" s="574"/>
      <c r="L73" s="574"/>
      <c r="M73" s="574"/>
      <c r="N73" s="574"/>
      <c r="O73" s="574"/>
      <c r="P73" s="574"/>
      <c r="Q73" s="574"/>
      <c r="R73" s="574"/>
    </row>
    <row r="74" spans="2:18" ht="20.25">
      <c r="B74" s="1"/>
      <c r="D74" s="9"/>
      <c r="E74" s="574"/>
      <c r="F74" s="574"/>
      <c r="G74" s="574"/>
      <c r="H74" s="574"/>
      <c r="I74" s="574"/>
      <c r="J74" s="574"/>
      <c r="K74" s="574"/>
      <c r="L74" s="574"/>
      <c r="M74" s="574"/>
      <c r="N74" s="574"/>
      <c r="O74" s="574"/>
      <c r="P74" s="574"/>
      <c r="Q74" s="574"/>
      <c r="R74" s="574"/>
    </row>
    <row r="75" spans="2:18" ht="12.75" customHeight="1">
      <c r="B75" s="1"/>
      <c r="D75" s="7"/>
      <c r="E75" s="10"/>
      <c r="F75" s="553" t="s">
        <v>520</v>
      </c>
      <c r="G75" s="553"/>
      <c r="H75" s="553"/>
      <c r="I75" s="553"/>
      <c r="J75" s="553"/>
      <c r="K75" s="553"/>
      <c r="L75" s="553"/>
      <c r="M75" s="553"/>
      <c r="N75" s="553"/>
      <c r="O75" s="553"/>
      <c r="P75" s="553"/>
      <c r="Q75" s="553"/>
      <c r="R75" s="553"/>
    </row>
    <row r="76" spans="2:19" ht="25.5">
      <c r="B76" s="1"/>
      <c r="C76" s="10" t="s">
        <v>280</v>
      </c>
      <c r="D76" s="10"/>
      <c r="E76" s="1"/>
      <c r="F76" s="575" t="s">
        <v>229</v>
      </c>
      <c r="G76" s="575"/>
      <c r="H76" s="575"/>
      <c r="I76" s="575"/>
      <c r="J76" s="575"/>
      <c r="K76" s="575"/>
      <c r="L76" s="575"/>
      <c r="M76" s="575"/>
      <c r="N76" s="575"/>
      <c r="O76" s="575"/>
      <c r="P76" s="575"/>
      <c r="Q76" s="575"/>
      <c r="R76" s="89" t="s">
        <v>65</v>
      </c>
      <c r="S76" s="86">
        <v>113.53</v>
      </c>
    </row>
    <row r="78" spans="2:19" ht="17.25">
      <c r="B78" s="1"/>
      <c r="C78" s="49"/>
      <c r="D78" s="49"/>
      <c r="E78" s="49"/>
      <c r="F78" s="49"/>
      <c r="G78" s="50"/>
      <c r="H78" s="50"/>
      <c r="I78" s="50"/>
      <c r="J78" s="50"/>
      <c r="K78" s="51"/>
      <c r="L78" s="64"/>
      <c r="M78" s="65"/>
      <c r="N78" s="53"/>
      <c r="O78" s="71"/>
      <c r="P78" s="71"/>
      <c r="Q78" s="71"/>
      <c r="R78" s="71"/>
      <c r="S78" s="71"/>
    </row>
    <row r="79" spans="2:19" ht="12.75">
      <c r="B79" s="58"/>
      <c r="C79" s="1"/>
      <c r="D79" s="1"/>
      <c r="E79" s="59"/>
      <c r="F79" s="59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62"/>
      <c r="S79" s="63"/>
    </row>
    <row r="80" spans="2:19" ht="15.75">
      <c r="B80" s="592"/>
      <c r="C80" s="335" t="s">
        <v>22</v>
      </c>
      <c r="D80" s="336" t="s">
        <v>8</v>
      </c>
      <c r="E80" s="420" t="s">
        <v>23</v>
      </c>
      <c r="F80" s="336" t="s">
        <v>0</v>
      </c>
      <c r="G80" s="605" t="s">
        <v>1</v>
      </c>
      <c r="H80" s="606"/>
      <c r="I80" s="606"/>
      <c r="J80" s="606"/>
      <c r="K80" s="606"/>
      <c r="L80" s="607"/>
      <c r="M80" s="476"/>
      <c r="N80" s="477"/>
      <c r="O80" s="605" t="s">
        <v>12</v>
      </c>
      <c r="P80" s="606"/>
      <c r="Q80" s="606"/>
      <c r="R80" s="584" t="s">
        <v>2</v>
      </c>
      <c r="S80" s="584" t="s">
        <v>3</v>
      </c>
    </row>
    <row r="81" spans="2:19" ht="15" customHeight="1">
      <c r="B81" s="593"/>
      <c r="C81" s="339" t="s">
        <v>24</v>
      </c>
      <c r="D81" s="340"/>
      <c r="E81" s="421"/>
      <c r="F81" s="340"/>
      <c r="G81" s="462" t="s">
        <v>4</v>
      </c>
      <c r="H81" s="463" t="s">
        <v>13</v>
      </c>
      <c r="I81" s="464" t="s">
        <v>25</v>
      </c>
      <c r="J81" s="464" t="s">
        <v>26</v>
      </c>
      <c r="K81" s="465" t="s">
        <v>27</v>
      </c>
      <c r="L81" s="465" t="s">
        <v>5</v>
      </c>
      <c r="M81" s="466" t="s">
        <v>28</v>
      </c>
      <c r="N81" s="467"/>
      <c r="O81" s="468" t="s">
        <v>10</v>
      </c>
      <c r="P81" s="468" t="s">
        <v>463</v>
      </c>
      <c r="Q81" s="468" t="s">
        <v>177</v>
      </c>
      <c r="R81" s="585"/>
      <c r="S81" s="585"/>
    </row>
    <row r="82" spans="2:20" ht="60" customHeight="1">
      <c r="B82" s="20">
        <v>161</v>
      </c>
      <c r="C82" s="522" t="s">
        <v>136</v>
      </c>
      <c r="D82" s="115" t="s">
        <v>314</v>
      </c>
      <c r="E82" s="21">
        <v>15</v>
      </c>
      <c r="F82" s="22">
        <v>342.8</v>
      </c>
      <c r="G82" s="25">
        <f>E82*F82</f>
        <v>5142</v>
      </c>
      <c r="H82" s="24"/>
      <c r="I82" s="24"/>
      <c r="J82" s="24">
        <f>I82*0.25</f>
        <v>0</v>
      </c>
      <c r="K82" s="25">
        <f>IF((VLOOKUP(G82,'[2]TABLAS 15'!$B$22:$D$32,3)-M82)&lt;0,0,VLOOKUP(G82,'[2]TABLAS 15'!$B$22:$D$32,3)-M82)</f>
        <v>0</v>
      </c>
      <c r="L82" s="25">
        <f>SUM(G82+I82+K82+J82+H82)</f>
        <v>5142</v>
      </c>
      <c r="M82" s="26">
        <f>((G82-VLOOKUP(G82,'[2]TABLAS 15'!$A$6:$D$13,1))*VLOOKUP(G82,'[2]TABLAS 15'!$A$6:$D$13,4)+VLOOKUP(G82,'[2]TABLAS 15'!$A$6:$D$13,3))</f>
        <v>544.0302079999999</v>
      </c>
      <c r="N82" s="27"/>
      <c r="O82" s="25">
        <f>IF((VLOOKUP(G82,'[2]TABLAS 15'!$B$22:$D$32,3)-M82)&lt;0,-(VLOOKUP(G82,'[2]TABLAS 15'!$B$22:$D$32,3)-M82),0)</f>
        <v>544.0302079999999</v>
      </c>
      <c r="P82" s="28"/>
      <c r="Q82" s="24"/>
      <c r="R82" s="545">
        <f>K82+L82-O82-P82-Q82</f>
        <v>4597.969792</v>
      </c>
      <c r="S82" s="2"/>
      <c r="T82" s="267"/>
    </row>
    <row r="83" spans="2:20" ht="60" customHeight="1">
      <c r="B83" s="20">
        <v>162</v>
      </c>
      <c r="C83" s="522" t="s">
        <v>141</v>
      </c>
      <c r="D83" s="232" t="s">
        <v>142</v>
      </c>
      <c r="E83" s="21">
        <v>15</v>
      </c>
      <c r="F83" s="22">
        <v>218.5</v>
      </c>
      <c r="G83" s="25">
        <f>E83*F83</f>
        <v>3277.5</v>
      </c>
      <c r="H83" s="24"/>
      <c r="I83" s="24"/>
      <c r="J83" s="24">
        <f>I83*0.25</f>
        <v>0</v>
      </c>
      <c r="K83" s="25">
        <f>IF((VLOOKUP(G83,'[2]TABLAS 15'!$B$22:$D$32,3)-M83)&lt;0,0,VLOOKUP(G83,'[2]TABLAS 15'!$B$22:$D$32,3)-M83)</f>
        <v>0</v>
      </c>
      <c r="L83" s="25">
        <f>SUM(G83+I83+K83+J83+H83)</f>
        <v>3277.5</v>
      </c>
      <c r="M83" s="26">
        <f>((G83-VLOOKUP(G83,'[2]TABLAS 15'!$A$6:$D$13,1))*VLOOKUP(G83,'[2]TABLAS 15'!$A$6:$D$13,4)+VLOOKUP(G83,'[2]TABLAS 15'!$A$6:$D$13,3))</f>
        <v>251.16406400000002</v>
      </c>
      <c r="N83" s="27"/>
      <c r="O83" s="25">
        <f>IF((VLOOKUP(G83,'[2]TABLAS 15'!$B$22:$D$32,3)-M83)&lt;0,-(VLOOKUP(G83,'[2]TABLAS 15'!$B$22:$D$32,3)-M83),0)</f>
        <v>124.39406400000003</v>
      </c>
      <c r="P83" s="28"/>
      <c r="Q83" s="24"/>
      <c r="R83" s="545">
        <f>K83+L83-O83-P83-Q83</f>
        <v>3153.105936</v>
      </c>
      <c r="S83" s="2"/>
      <c r="T83" s="267"/>
    </row>
    <row r="84" spans="2:20" ht="60" customHeight="1">
      <c r="B84" s="20">
        <v>163</v>
      </c>
      <c r="C84" s="523" t="s">
        <v>148</v>
      </c>
      <c r="D84" s="399" t="s">
        <v>149</v>
      </c>
      <c r="E84" s="21">
        <v>15</v>
      </c>
      <c r="F84" s="22">
        <v>204</v>
      </c>
      <c r="G84" s="25">
        <f>E84*F84</f>
        <v>3060</v>
      </c>
      <c r="H84" s="24"/>
      <c r="I84" s="24"/>
      <c r="J84" s="24">
        <f>I84*0.25</f>
        <v>0</v>
      </c>
      <c r="K84" s="25">
        <f>IF((VLOOKUP(G84,'[2]TABLAS 15'!$B$22:$D$32,3)-M84)&lt;0,0,VLOOKUP(G84,'[2]TABLAS 15'!$B$22:$D$32,3)-M84)</f>
        <v>0</v>
      </c>
      <c r="L84" s="25">
        <f>SUM(G84+I84+K84+J84+H84)</f>
        <v>3060</v>
      </c>
      <c r="M84" s="26">
        <f>((G84-VLOOKUP(G84,'[2]TABLAS 15'!$A$6:$D$13,1))*VLOOKUP(G84,'[2]TABLAS 15'!$A$6:$D$13,4)+VLOOKUP(G84,'[2]TABLAS 15'!$A$6:$D$13,3))</f>
        <v>227.500064</v>
      </c>
      <c r="N84" s="27"/>
      <c r="O84" s="25">
        <f>IF((VLOOKUP(G84,'[2]TABLAS 15'!$B$22:$D$32,3)-M84)&lt;0,-(VLOOKUP(G84,'[2]TABLAS 15'!$B$22:$D$32,3)-M84),0)</f>
        <v>80.18006400000002</v>
      </c>
      <c r="P84" s="28"/>
      <c r="Q84" s="24"/>
      <c r="R84" s="545">
        <f>K84+L84-O84-P84-Q84</f>
        <v>2979.819936</v>
      </c>
      <c r="S84" s="2"/>
      <c r="T84" s="267"/>
    </row>
    <row r="85" spans="2:19" ht="15">
      <c r="B85" s="20"/>
      <c r="C85" s="117"/>
      <c r="D85" s="117"/>
      <c r="E85" s="21"/>
      <c r="F85" s="22"/>
      <c r="G85" s="25">
        <f>SUM(G82:G84)</f>
        <v>11479.5</v>
      </c>
      <c r="H85" s="24">
        <f>SUM(H82:H84)</f>
        <v>0</v>
      </c>
      <c r="I85" s="24"/>
      <c r="J85" s="24">
        <f>SUM(J82:J84)</f>
        <v>0</v>
      </c>
      <c r="K85" s="25">
        <f>SUM(K82:K84)</f>
        <v>0</v>
      </c>
      <c r="L85" s="25">
        <f>SUM(L82:L84)</f>
        <v>11479.5</v>
      </c>
      <c r="M85" s="26">
        <f>SUM(M82:M84)</f>
        <v>1022.694336</v>
      </c>
      <c r="N85" s="27"/>
      <c r="O85" s="25">
        <f>SUM(O82:O84)</f>
        <v>748.604336</v>
      </c>
      <c r="P85" s="28"/>
      <c r="Q85" s="24">
        <f>SUM(Q82:Q84)</f>
        <v>0</v>
      </c>
      <c r="R85" s="25"/>
      <c r="S85" s="17"/>
    </row>
    <row r="86" spans="2:20" ht="12.75">
      <c r="B86" s="93"/>
      <c r="C86" s="5"/>
      <c r="D86" s="5"/>
      <c r="E86" s="12"/>
      <c r="F86" s="13"/>
      <c r="G86" s="15"/>
      <c r="H86" s="14"/>
      <c r="I86" s="14"/>
      <c r="J86" s="14"/>
      <c r="K86" s="15"/>
      <c r="L86" s="15"/>
      <c r="M86" s="120"/>
      <c r="N86" s="16"/>
      <c r="O86" s="15"/>
      <c r="P86" s="38"/>
      <c r="Q86" s="14"/>
      <c r="R86" s="15"/>
      <c r="S86" s="17"/>
      <c r="T86" s="8"/>
    </row>
    <row r="87" spans="2:20" ht="13.5" thickBot="1">
      <c r="B87" s="93"/>
      <c r="D87" s="8"/>
      <c r="E87" s="12"/>
      <c r="F87" s="13"/>
      <c r="G87" s="15"/>
      <c r="H87" s="14"/>
      <c r="I87" s="14"/>
      <c r="J87" s="14"/>
      <c r="K87" s="15"/>
      <c r="L87" s="15"/>
      <c r="M87" s="120"/>
      <c r="N87" s="16"/>
      <c r="O87" s="15"/>
      <c r="P87" s="38"/>
      <c r="Q87" s="14"/>
      <c r="R87" s="15"/>
      <c r="S87" s="17"/>
      <c r="T87" s="8"/>
    </row>
    <row r="88" spans="2:20" ht="13.5" thickBot="1">
      <c r="B88" s="93"/>
      <c r="D88" s="8"/>
      <c r="E88" s="12"/>
      <c r="F88" s="13"/>
      <c r="G88" s="15"/>
      <c r="H88" s="14"/>
      <c r="I88" s="14"/>
      <c r="J88" s="14"/>
      <c r="K88" s="15"/>
      <c r="L88" s="15"/>
      <c r="M88" s="120"/>
      <c r="N88" s="16"/>
      <c r="O88" s="15"/>
      <c r="P88" s="38"/>
      <c r="Q88" s="139" t="s">
        <v>2</v>
      </c>
      <c r="R88" s="132">
        <f>SUM(R82:R87)</f>
        <v>10730.895664</v>
      </c>
      <c r="S88" s="17"/>
      <c r="T88" s="8"/>
    </row>
    <row r="89" spans="2:20" ht="12.75">
      <c r="B89" s="93"/>
      <c r="D89" s="8"/>
      <c r="E89" s="12"/>
      <c r="F89" s="13"/>
      <c r="G89" s="15"/>
      <c r="H89" s="14"/>
      <c r="I89" s="14"/>
      <c r="J89" s="14"/>
      <c r="K89" s="15"/>
      <c r="L89" s="15"/>
      <c r="M89" s="120"/>
      <c r="N89" s="16"/>
      <c r="O89" s="15"/>
      <c r="P89" s="38"/>
      <c r="Q89" s="139"/>
      <c r="R89" s="15"/>
      <c r="S89" s="17"/>
      <c r="T89" s="8"/>
    </row>
    <row r="90" spans="2:20" ht="12.75">
      <c r="B90" s="93"/>
      <c r="D90" s="8"/>
      <c r="E90" s="12"/>
      <c r="F90" s="13"/>
      <c r="G90" s="15"/>
      <c r="H90" s="14"/>
      <c r="I90" s="14"/>
      <c r="J90" s="14"/>
      <c r="K90" s="15"/>
      <c r="L90" s="15"/>
      <c r="M90" s="120"/>
      <c r="N90" s="16"/>
      <c r="O90" s="15"/>
      <c r="P90" s="38"/>
      <c r="Q90" s="139"/>
      <c r="R90" s="15"/>
      <c r="S90" s="17"/>
      <c r="T90" s="8"/>
    </row>
    <row r="91" spans="2:20" ht="12.75">
      <c r="B91" s="93"/>
      <c r="D91" s="8"/>
      <c r="E91" s="12"/>
      <c r="F91" s="13"/>
      <c r="G91" s="15"/>
      <c r="H91" s="14"/>
      <c r="I91" s="14"/>
      <c r="J91" s="14"/>
      <c r="K91" s="15"/>
      <c r="L91" s="15"/>
      <c r="M91" s="120"/>
      <c r="N91" s="16"/>
      <c r="O91" s="15"/>
      <c r="P91" s="38"/>
      <c r="Q91" s="139"/>
      <c r="R91" s="15"/>
      <c r="S91" s="17"/>
      <c r="T91" s="8"/>
    </row>
    <row r="92" spans="2:20" ht="12.75">
      <c r="B92" s="93"/>
      <c r="D92" s="8"/>
      <c r="E92" s="12"/>
      <c r="F92" s="13"/>
      <c r="G92" s="15"/>
      <c r="H92" s="14"/>
      <c r="I92" s="14"/>
      <c r="J92" s="14"/>
      <c r="K92" s="15"/>
      <c r="L92" s="15"/>
      <c r="M92" s="120"/>
      <c r="N92" s="16"/>
      <c r="O92" s="15"/>
      <c r="P92" s="38"/>
      <c r="Q92" s="139"/>
      <c r="R92" s="15"/>
      <c r="S92" s="17"/>
      <c r="T92" s="8"/>
    </row>
    <row r="93" spans="2:20" ht="12.75">
      <c r="B93" s="93"/>
      <c r="D93" s="8"/>
      <c r="E93" s="12"/>
      <c r="F93" s="13"/>
      <c r="G93" s="15"/>
      <c r="H93" s="14"/>
      <c r="I93" s="14"/>
      <c r="J93" s="14"/>
      <c r="K93" s="15"/>
      <c r="L93" s="15"/>
      <c r="M93" s="120"/>
      <c r="N93" s="16"/>
      <c r="O93" s="15"/>
      <c r="P93" s="38"/>
      <c r="Q93" s="139"/>
      <c r="R93" s="15"/>
      <c r="S93" s="17"/>
      <c r="T93" s="8"/>
    </row>
    <row r="94" spans="2:20" ht="12.75">
      <c r="B94" s="93"/>
      <c r="C94" s="30" t="s">
        <v>14</v>
      </c>
      <c r="J94" s="583" t="s">
        <v>15</v>
      </c>
      <c r="K94" s="583"/>
      <c r="L94" s="583"/>
      <c r="M94" s="583"/>
      <c r="N94" s="583"/>
      <c r="O94" s="583"/>
      <c r="P94" s="583"/>
      <c r="Q94" s="14"/>
      <c r="R94" s="15"/>
      <c r="S94" s="17"/>
      <c r="T94" s="8"/>
    </row>
    <row r="95" spans="2:20" ht="12.75">
      <c r="B95" s="93"/>
      <c r="C95" s="30"/>
      <c r="J95" s="131"/>
      <c r="K95" s="131"/>
      <c r="L95" s="131"/>
      <c r="M95" s="131"/>
      <c r="N95" s="131"/>
      <c r="O95" s="131"/>
      <c r="P95" s="131"/>
      <c r="Q95" s="14"/>
      <c r="R95" s="15"/>
      <c r="S95" s="17"/>
      <c r="T95" s="8"/>
    </row>
    <row r="96" spans="2:20" ht="12.75">
      <c r="B96" s="93"/>
      <c r="C96" s="30"/>
      <c r="J96" s="131"/>
      <c r="K96" s="131"/>
      <c r="L96" s="131"/>
      <c r="M96" s="131"/>
      <c r="N96" s="131"/>
      <c r="O96" s="131"/>
      <c r="P96" s="131"/>
      <c r="Q96" s="14"/>
      <c r="R96" s="15"/>
      <c r="S96" s="17"/>
      <c r="T96" s="8"/>
    </row>
    <row r="97" spans="2:20" ht="12.75">
      <c r="B97" s="93"/>
      <c r="N97" s="30" t="s">
        <v>16</v>
      </c>
      <c r="O97" s="30"/>
      <c r="P97" s="30"/>
      <c r="Q97" s="14"/>
      <c r="R97" s="15"/>
      <c r="S97" s="17"/>
      <c r="T97" s="8"/>
    </row>
    <row r="98" spans="11:20" ht="12.75">
      <c r="K98" s="32"/>
      <c r="Q98" s="14"/>
      <c r="R98" s="15"/>
      <c r="S98" s="17"/>
      <c r="T98" s="8"/>
    </row>
    <row r="99" spans="3:20" ht="12.75">
      <c r="C99" s="30" t="s">
        <v>16</v>
      </c>
      <c r="J99" s="76" t="s">
        <v>32</v>
      </c>
      <c r="K99" s="589" t="s">
        <v>190</v>
      </c>
      <c r="L99" s="589"/>
      <c r="M99" s="589"/>
      <c r="N99" s="589"/>
      <c r="O99" s="589"/>
      <c r="P99" s="589"/>
      <c r="Q99" s="17"/>
      <c r="R99" s="15"/>
      <c r="S99" s="17"/>
      <c r="T99" s="8"/>
    </row>
    <row r="100" spans="3:20" ht="15.75">
      <c r="C100" s="358" t="s">
        <v>282</v>
      </c>
      <c r="J100" s="623" t="s">
        <v>283</v>
      </c>
      <c r="K100" s="623"/>
      <c r="L100" s="623"/>
      <c r="M100" s="623"/>
      <c r="N100" s="623"/>
      <c r="O100" s="623"/>
      <c r="P100" s="623"/>
      <c r="Q100" s="623"/>
      <c r="R100" s="8"/>
      <c r="S100" s="8"/>
      <c r="T100" s="8"/>
    </row>
    <row r="101" spans="5:16" ht="12.75">
      <c r="E101" s="12"/>
      <c r="F101" s="13"/>
      <c r="G101" s="15"/>
      <c r="H101" s="14"/>
      <c r="I101" s="14"/>
      <c r="J101" s="14"/>
      <c r="K101" s="15"/>
      <c r="L101" s="15"/>
      <c r="M101" s="120"/>
      <c r="N101" s="16"/>
      <c r="O101" s="15"/>
      <c r="P101" s="38"/>
    </row>
    <row r="116" spans="2:18" ht="12.75">
      <c r="B116" s="1"/>
      <c r="D116" s="7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2:18" ht="20.25">
      <c r="B117" s="1"/>
      <c r="D117" s="9"/>
      <c r="E117" s="574" t="s">
        <v>281</v>
      </c>
      <c r="F117" s="574"/>
      <c r="G117" s="574"/>
      <c r="H117" s="574"/>
      <c r="I117" s="574"/>
      <c r="J117" s="574"/>
      <c r="K117" s="574"/>
      <c r="L117" s="574"/>
      <c r="M117" s="574"/>
      <c r="N117" s="574"/>
      <c r="O117" s="574"/>
      <c r="P117" s="574"/>
      <c r="Q117" s="574"/>
      <c r="R117" s="574"/>
    </row>
    <row r="118" spans="2:18" ht="20.25">
      <c r="B118" s="1"/>
      <c r="D118" s="9"/>
      <c r="E118" s="574"/>
      <c r="F118" s="574"/>
      <c r="G118" s="574"/>
      <c r="H118" s="574"/>
      <c r="I118" s="574"/>
      <c r="J118" s="574"/>
      <c r="K118" s="574"/>
      <c r="L118" s="574"/>
      <c r="M118" s="574"/>
      <c r="N118" s="574"/>
      <c r="O118" s="574"/>
      <c r="P118" s="574"/>
      <c r="Q118" s="574"/>
      <c r="R118" s="574"/>
    </row>
    <row r="119" spans="2:18" ht="12.75" customHeight="1">
      <c r="B119" s="1"/>
      <c r="D119" s="7"/>
      <c r="E119" s="10"/>
      <c r="F119" s="553" t="s">
        <v>520</v>
      </c>
      <c r="G119" s="553"/>
      <c r="H119" s="553"/>
      <c r="I119" s="553"/>
      <c r="J119" s="553"/>
      <c r="K119" s="553"/>
      <c r="L119" s="553"/>
      <c r="M119" s="553"/>
      <c r="N119" s="553"/>
      <c r="O119" s="553"/>
      <c r="P119" s="553"/>
      <c r="Q119" s="553"/>
      <c r="R119" s="10"/>
    </row>
    <row r="120" spans="2:19" ht="26.25" customHeight="1">
      <c r="B120" s="1"/>
      <c r="C120" s="10" t="s">
        <v>280</v>
      </c>
      <c r="D120" s="10"/>
      <c r="E120" s="1"/>
      <c r="F120" s="575" t="s">
        <v>230</v>
      </c>
      <c r="G120" s="575"/>
      <c r="H120" s="575"/>
      <c r="I120" s="575"/>
      <c r="J120" s="575"/>
      <c r="K120" s="575"/>
      <c r="L120" s="575"/>
      <c r="M120" s="575"/>
      <c r="N120" s="575"/>
      <c r="O120" s="575"/>
      <c r="P120" s="575"/>
      <c r="Q120" s="575"/>
      <c r="R120" s="89" t="s">
        <v>65</v>
      </c>
      <c r="S120" s="86">
        <v>113.22</v>
      </c>
    </row>
    <row r="121" spans="2:19" ht="26.25" customHeight="1">
      <c r="B121" s="1"/>
      <c r="C121" s="10"/>
      <c r="D121" s="10"/>
      <c r="E121" s="1"/>
      <c r="F121" s="234"/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  <c r="R121" s="89"/>
      <c r="S121" s="86"/>
    </row>
    <row r="122" spans="2:19" ht="26.25" customHeight="1">
      <c r="B122" s="1"/>
      <c r="C122" s="10"/>
      <c r="D122" s="10"/>
      <c r="E122" s="1"/>
      <c r="F122" s="234"/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  <c r="R122" s="89"/>
      <c r="S122" s="86"/>
    </row>
    <row r="124" spans="2:19" ht="17.25">
      <c r="B124" s="1"/>
      <c r="C124" s="49"/>
      <c r="D124" s="49"/>
      <c r="E124" s="49"/>
      <c r="F124" s="49"/>
      <c r="G124" s="50"/>
      <c r="H124" s="50"/>
      <c r="I124" s="50"/>
      <c r="J124" s="50"/>
      <c r="K124" s="51"/>
      <c r="L124" s="64"/>
      <c r="M124" s="65"/>
      <c r="N124" s="53"/>
      <c r="O124" s="71"/>
      <c r="P124" s="71"/>
      <c r="Q124" s="71"/>
      <c r="R124" s="71"/>
      <c r="S124" s="71"/>
    </row>
    <row r="125" spans="2:19" ht="12.75">
      <c r="B125" s="58"/>
      <c r="C125" s="1"/>
      <c r="D125" s="1"/>
      <c r="E125" s="59"/>
      <c r="F125" s="59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62"/>
      <c r="S125" s="63"/>
    </row>
    <row r="126" spans="2:19" ht="15.75">
      <c r="B126" s="592"/>
      <c r="C126" s="335" t="s">
        <v>22</v>
      </c>
      <c r="D126" s="581" t="s">
        <v>8</v>
      </c>
      <c r="E126" s="617" t="s">
        <v>23</v>
      </c>
      <c r="F126" s="581" t="s">
        <v>0</v>
      </c>
      <c r="G126" s="586" t="s">
        <v>1</v>
      </c>
      <c r="H126" s="587"/>
      <c r="I126" s="587"/>
      <c r="J126" s="587"/>
      <c r="K126" s="587"/>
      <c r="L126" s="588"/>
      <c r="M126" s="327"/>
      <c r="N126" s="328"/>
      <c r="O126" s="586" t="s">
        <v>12</v>
      </c>
      <c r="P126" s="587"/>
      <c r="Q126" s="587"/>
      <c r="R126" s="584" t="s">
        <v>2</v>
      </c>
      <c r="S126" s="584" t="s">
        <v>3</v>
      </c>
    </row>
    <row r="127" spans="2:19" ht="15" customHeight="1">
      <c r="B127" s="593"/>
      <c r="C127" s="339" t="s">
        <v>24</v>
      </c>
      <c r="D127" s="582"/>
      <c r="E127" s="618"/>
      <c r="F127" s="582"/>
      <c r="G127" s="462" t="s">
        <v>4</v>
      </c>
      <c r="H127" s="463" t="s">
        <v>13</v>
      </c>
      <c r="I127" s="464" t="s">
        <v>25</v>
      </c>
      <c r="J127" s="464" t="s">
        <v>26</v>
      </c>
      <c r="K127" s="465" t="s">
        <v>27</v>
      </c>
      <c r="L127" s="465" t="s">
        <v>5</v>
      </c>
      <c r="M127" s="466" t="s">
        <v>28</v>
      </c>
      <c r="N127" s="467"/>
      <c r="O127" s="468" t="s">
        <v>10</v>
      </c>
      <c r="P127" s="468" t="s">
        <v>463</v>
      </c>
      <c r="Q127" s="468" t="s">
        <v>177</v>
      </c>
      <c r="R127" s="585"/>
      <c r="S127" s="585"/>
    </row>
    <row r="128" spans="2:20" ht="60" customHeight="1">
      <c r="B128" s="20">
        <v>164</v>
      </c>
      <c r="C128" s="522" t="s">
        <v>130</v>
      </c>
      <c r="D128" s="232" t="s">
        <v>131</v>
      </c>
      <c r="E128" s="21">
        <v>15</v>
      </c>
      <c r="F128" s="22">
        <v>73</v>
      </c>
      <c r="G128" s="23">
        <f>E128*F128</f>
        <v>1095</v>
      </c>
      <c r="H128" s="24"/>
      <c r="I128" s="24"/>
      <c r="J128" s="24">
        <f>I128*0.25</f>
        <v>0</v>
      </c>
      <c r="K128" s="25">
        <f>IF((VLOOKUP(G128,'[2]TABLAS 15'!$B$22:$D$32,3)-M128)&lt;0,0,VLOOKUP(G128,'[2]TABLAS 15'!$B$22:$D$32,3)-M128)</f>
        <v>144.4552</v>
      </c>
      <c r="L128" s="25">
        <f>SUM(G128+I128+K128+J128+H128)</f>
        <v>1239.4551999999999</v>
      </c>
      <c r="M128" s="26">
        <f>((G128-VLOOKUP(G128,'[2]TABLAS 15'!$A$6:$D$13,1))*VLOOKUP(G128,'[2]TABLAS 15'!$A$6:$D$13,4)+VLOOKUP(G128,'[2]TABLAS 15'!$A$6:$D$13,3))</f>
        <v>58.964800000000004</v>
      </c>
      <c r="N128" s="27"/>
      <c r="O128" s="25">
        <f>IF((VLOOKUP(G128,'[2]TABLAS 15'!$B$22:$D$32,3)-M128)&lt;0,-(VLOOKUP(G128,'[2]TABLAS 15'!$B$22:$D$32,3)-M128),0)</f>
        <v>0</v>
      </c>
      <c r="P128" s="28"/>
      <c r="Q128" s="24"/>
      <c r="R128" s="545">
        <f>L128-O128-P128-Q128</f>
        <v>1239.4551999999999</v>
      </c>
      <c r="S128" s="29"/>
      <c r="T128" s="267"/>
    </row>
    <row r="129" spans="2:20" ht="60" customHeight="1">
      <c r="B129" s="20">
        <v>165</v>
      </c>
      <c r="C129" s="522" t="s">
        <v>132</v>
      </c>
      <c r="D129" s="232" t="s">
        <v>133</v>
      </c>
      <c r="E129" s="153">
        <v>15</v>
      </c>
      <c r="F129" s="180">
        <v>322.6</v>
      </c>
      <c r="G129" s="154">
        <f>E129*F129</f>
        <v>4839</v>
      </c>
      <c r="H129" s="28"/>
      <c r="I129" s="24"/>
      <c r="J129" s="24">
        <f>I129*0.25</f>
        <v>0</v>
      </c>
      <c r="K129" s="25">
        <f>IF((VLOOKUP(G129,'[2]TABLAS 15'!$B$22:$D$32,3)-M129)&lt;0,0,VLOOKUP(G129,'[2]TABLAS 15'!$B$22:$D$32,3)-M129)</f>
        <v>0</v>
      </c>
      <c r="L129" s="25">
        <f>SUM(G129+I129+K129+J129+H129)</f>
        <v>4839</v>
      </c>
      <c r="M129" s="26">
        <f>((G129-VLOOKUP(G129,'[2]TABLAS 15'!$A$6:$D$13,1))*VLOOKUP(G129,'[2]TABLAS 15'!$A$6:$D$13,4)+VLOOKUP(G129,'[2]TABLAS 15'!$A$6:$D$13,3))</f>
        <v>489.7326079999999</v>
      </c>
      <c r="N129" s="27"/>
      <c r="O129" s="25">
        <f>IF((VLOOKUP(G129,'[2]TABLAS 15'!$B$22:$D$32,3)-M129)&lt;0,-(VLOOKUP(G129,'[2]TABLAS 15'!$B$22:$D$32,3)-M129),0)</f>
        <v>489.7326079999999</v>
      </c>
      <c r="P129" s="28"/>
      <c r="Q129" s="24"/>
      <c r="R129" s="545">
        <f>L129-O129-P129-Q129</f>
        <v>4349.267392</v>
      </c>
      <c r="S129" s="2"/>
      <c r="T129" s="267"/>
    </row>
    <row r="130" spans="2:20" ht="60" customHeight="1">
      <c r="B130" s="20">
        <v>166</v>
      </c>
      <c r="C130" s="522" t="s">
        <v>135</v>
      </c>
      <c r="D130" s="232" t="s">
        <v>133</v>
      </c>
      <c r="E130" s="153">
        <v>15</v>
      </c>
      <c r="F130" s="180">
        <v>327.4</v>
      </c>
      <c r="G130" s="154">
        <f>E130*F130</f>
        <v>4911</v>
      </c>
      <c r="H130" s="28"/>
      <c r="I130" s="24"/>
      <c r="J130" s="24">
        <f>I130*0.25</f>
        <v>0</v>
      </c>
      <c r="K130" s="25">
        <f>IF((VLOOKUP(G130,'[2]TABLAS 15'!$B$22:$D$32,3)-M130)&lt;0,0,VLOOKUP(G130,'[2]TABLAS 15'!$B$22:$D$32,3)-M130)</f>
        <v>0</v>
      </c>
      <c r="L130" s="25">
        <f>SUM(G130+I130+K130+J130+H130)</f>
        <v>4911</v>
      </c>
      <c r="M130" s="26">
        <f>((G130-VLOOKUP(G130,'[2]TABLAS 15'!$A$6:$D$13,1))*VLOOKUP(G130,'[2]TABLAS 15'!$A$6:$D$13,4)+VLOOKUP(G130,'[2]TABLAS 15'!$A$6:$D$13,3))</f>
        <v>502.6350079999999</v>
      </c>
      <c r="N130" s="27"/>
      <c r="O130" s="25">
        <f>IF((VLOOKUP(G130,'[2]TABLAS 15'!$B$22:$D$32,3)-M130)&lt;0,-(VLOOKUP(G130,'[2]TABLAS 15'!$B$22:$D$32,3)-M130),0)</f>
        <v>502.6350079999999</v>
      </c>
      <c r="P130" s="28"/>
      <c r="Q130" s="24"/>
      <c r="R130" s="545">
        <f>L130-O130-P130-Q130</f>
        <v>4408.364992</v>
      </c>
      <c r="S130" s="2"/>
      <c r="T130" s="267"/>
    </row>
    <row r="131" spans="2:20" ht="60" customHeight="1">
      <c r="B131" s="20">
        <v>167</v>
      </c>
      <c r="C131" s="522" t="s">
        <v>137</v>
      </c>
      <c r="D131" s="232" t="s">
        <v>134</v>
      </c>
      <c r="E131" s="153">
        <v>15</v>
      </c>
      <c r="F131" s="180">
        <v>360</v>
      </c>
      <c r="G131" s="154">
        <f>E131*F131</f>
        <v>5400</v>
      </c>
      <c r="H131" s="28"/>
      <c r="I131" s="24"/>
      <c r="J131" s="24">
        <f>I131*0.25</f>
        <v>0</v>
      </c>
      <c r="K131" s="25">
        <f>IF((VLOOKUP(G131,'[2]TABLAS 15'!$B$22:$D$32,3)-M131)&lt;0,0,VLOOKUP(G131,'[2]TABLAS 15'!$B$22:$D$32,3)-M131)</f>
        <v>0</v>
      </c>
      <c r="L131" s="25">
        <f>SUM(G131+I131+K131+J131+H131)</f>
        <v>5400</v>
      </c>
      <c r="M131" s="26">
        <f>((G131-VLOOKUP(G131,'[2]TABLAS 15'!$A$6:$D$13,1))*VLOOKUP(G131,'[2]TABLAS 15'!$A$6:$D$13,4)+VLOOKUP(G131,'[2]TABLAS 15'!$A$6:$D$13,3))</f>
        <v>595.321514</v>
      </c>
      <c r="N131" s="27"/>
      <c r="O131" s="25">
        <f>IF((VLOOKUP(G131,'[2]TABLAS 15'!$B$22:$D$32,3)-M131)&lt;0,-(VLOOKUP(G131,'[2]TABLAS 15'!$B$22:$D$32,3)-M131),0)</f>
        <v>595.321514</v>
      </c>
      <c r="P131" s="28"/>
      <c r="Q131" s="24"/>
      <c r="R131" s="545">
        <f>L131-O131-P131-Q131</f>
        <v>4804.678486</v>
      </c>
      <c r="S131" s="2"/>
      <c r="T131" s="267"/>
    </row>
    <row r="132" spans="2:20" ht="60" customHeight="1">
      <c r="B132" s="20">
        <v>168</v>
      </c>
      <c r="C132" s="522" t="s">
        <v>480</v>
      </c>
      <c r="D132" s="116" t="s">
        <v>481</v>
      </c>
      <c r="E132" s="153">
        <v>15</v>
      </c>
      <c r="F132" s="180">
        <v>205</v>
      </c>
      <c r="G132" s="154">
        <f>E132*F132</f>
        <v>3075</v>
      </c>
      <c r="H132" s="28"/>
      <c r="I132" s="24"/>
      <c r="J132" s="24">
        <f>I132*0.25</f>
        <v>0</v>
      </c>
      <c r="K132" s="25">
        <f>IF((VLOOKUP(G132,'[2]TABLAS 15'!$B$22:$D$32,3)-M132)&lt;0,0,VLOOKUP(G132,'[2]TABLAS 15'!$B$22:$D$32,3)-M132)</f>
        <v>0</v>
      </c>
      <c r="L132" s="25">
        <f>SUM(G132+I132+K132+J132+H132)</f>
        <v>3075</v>
      </c>
      <c r="M132" s="26">
        <f>((G132-VLOOKUP(G132,'[2]TABLAS 15'!$A$6:$D$13,1))*VLOOKUP(G132,'[2]TABLAS 15'!$A$6:$D$13,4)+VLOOKUP(G132,'[2]TABLAS 15'!$A$6:$D$13,3))</f>
        <v>229.132064</v>
      </c>
      <c r="N132" s="27"/>
      <c r="O132" s="25">
        <f>IF((VLOOKUP(G132,'[2]TABLAS 15'!$B$22:$D$32,3)-M132)&lt;0,-(VLOOKUP(G132,'[2]TABLAS 15'!$B$22:$D$32,3)-M132),0)</f>
        <v>81.81206400000002</v>
      </c>
      <c r="P132" s="28"/>
      <c r="Q132" s="24"/>
      <c r="R132" s="545">
        <f>L132-O132-P132-Q132</f>
        <v>2993.187936</v>
      </c>
      <c r="S132" s="2"/>
      <c r="T132" s="267"/>
    </row>
    <row r="133" spans="2:19" ht="12.75">
      <c r="B133" s="20"/>
      <c r="C133" s="79"/>
      <c r="D133" s="79"/>
      <c r="E133" s="79"/>
      <c r="F133" s="79"/>
      <c r="G133" s="253"/>
      <c r="H133" s="253"/>
      <c r="I133" s="253"/>
      <c r="J133" s="253"/>
      <c r="K133" s="253"/>
      <c r="L133" s="253"/>
      <c r="M133" s="253"/>
      <c r="N133" s="253"/>
      <c r="O133" s="253"/>
      <c r="P133" s="79"/>
      <c r="Q133" s="79"/>
      <c r="R133" s="79"/>
      <c r="S133" s="79"/>
    </row>
    <row r="134" spans="7:17" ht="12.75">
      <c r="G134" s="419">
        <f>SUM(G128:G133)</f>
        <v>19320</v>
      </c>
      <c r="H134" s="419">
        <f>SUM(H128:H133)</f>
        <v>0</v>
      </c>
      <c r="I134" s="449"/>
      <c r="J134" s="419">
        <f>SUM(J128:J133)</f>
        <v>0</v>
      </c>
      <c r="K134" s="419">
        <f>SUM(K128:K133)</f>
        <v>144.4552</v>
      </c>
      <c r="L134" s="419">
        <f>SUM(L128:L133)</f>
        <v>19464.4552</v>
      </c>
      <c r="M134" s="419">
        <f>SUM(M128:M133)</f>
        <v>1875.7859939999998</v>
      </c>
      <c r="N134" s="449"/>
      <c r="O134" s="419">
        <f>SUM(O128:O133)</f>
        <v>1669.5011939999997</v>
      </c>
      <c r="P134" s="449"/>
      <c r="Q134" s="419">
        <f>SUM(Q128:Q133)</f>
        <v>0</v>
      </c>
    </row>
    <row r="135" spans="7:15" ht="12.75">
      <c r="G135" s="333"/>
      <c r="H135" s="333"/>
      <c r="I135" s="333"/>
      <c r="J135" s="333"/>
      <c r="K135" s="333"/>
      <c r="L135" s="333"/>
      <c r="M135" s="333"/>
      <c r="N135" s="333"/>
      <c r="O135" s="333"/>
    </row>
    <row r="136" spans="17:18" ht="12.75">
      <c r="Q136" s="253" t="s">
        <v>2</v>
      </c>
      <c r="R136" s="419">
        <f>SUM(R128:R135)</f>
        <v>17794.954006</v>
      </c>
    </row>
    <row r="137" spans="17:18" ht="12.75">
      <c r="Q137" s="264"/>
      <c r="R137" s="265"/>
    </row>
    <row r="139" spans="2:20" ht="12.75">
      <c r="B139" s="93"/>
      <c r="C139" s="30" t="s">
        <v>14</v>
      </c>
      <c r="J139" s="583" t="s">
        <v>15</v>
      </c>
      <c r="K139" s="583"/>
      <c r="L139" s="583"/>
      <c r="M139" s="583"/>
      <c r="N139" s="583"/>
      <c r="O139" s="583"/>
      <c r="P139" s="583"/>
      <c r="Q139" s="14"/>
      <c r="R139" s="15"/>
      <c r="S139" s="17"/>
      <c r="T139" s="8"/>
    </row>
    <row r="140" spans="2:20" ht="12.75">
      <c r="B140" s="93"/>
      <c r="C140" s="30"/>
      <c r="J140" s="131"/>
      <c r="K140" s="131"/>
      <c r="L140" s="131"/>
      <c r="M140" s="131"/>
      <c r="N140" s="131"/>
      <c r="O140" s="131"/>
      <c r="P140" s="131"/>
      <c r="Q140" s="14"/>
      <c r="R140" s="15"/>
      <c r="S140" s="17"/>
      <c r="T140" s="8"/>
    </row>
    <row r="141" spans="2:20" ht="12.75">
      <c r="B141" s="93"/>
      <c r="C141" s="30"/>
      <c r="J141" s="131"/>
      <c r="K141" s="131"/>
      <c r="L141" s="131"/>
      <c r="M141" s="131"/>
      <c r="N141" s="131"/>
      <c r="O141" s="131"/>
      <c r="P141" s="131"/>
      <c r="Q141" s="14"/>
      <c r="R141" s="15"/>
      <c r="S141" s="17"/>
      <c r="T141" s="8"/>
    </row>
    <row r="142" spans="2:20" ht="12.75">
      <c r="B142" s="93"/>
      <c r="C142" s="30"/>
      <c r="J142" s="131"/>
      <c r="K142" s="131"/>
      <c r="L142" s="131"/>
      <c r="M142" s="131"/>
      <c r="N142" s="131"/>
      <c r="O142" s="131"/>
      <c r="P142" s="131"/>
      <c r="Q142" s="14"/>
      <c r="R142" s="15"/>
      <c r="S142" s="17"/>
      <c r="T142" s="8"/>
    </row>
    <row r="143" spans="2:20" ht="12.75">
      <c r="B143" s="93"/>
      <c r="N143" s="30" t="s">
        <v>16</v>
      </c>
      <c r="O143" s="30"/>
      <c r="P143" s="30"/>
      <c r="Q143" s="14"/>
      <c r="R143" s="15"/>
      <c r="S143" s="17"/>
      <c r="T143" s="8"/>
    </row>
    <row r="144" spans="11:20" ht="12.75">
      <c r="K144" s="32"/>
      <c r="Q144" s="14"/>
      <c r="R144" s="15"/>
      <c r="S144" s="17"/>
      <c r="T144" s="8"/>
    </row>
    <row r="145" spans="3:20" ht="12.75">
      <c r="C145" s="30" t="s">
        <v>16</v>
      </c>
      <c r="J145" s="76" t="s">
        <v>32</v>
      </c>
      <c r="K145" s="589" t="s">
        <v>190</v>
      </c>
      <c r="L145" s="589"/>
      <c r="M145" s="589"/>
      <c r="N145" s="589"/>
      <c r="O145" s="589"/>
      <c r="P145" s="589"/>
      <c r="Q145" s="17"/>
      <c r="R145" s="15"/>
      <c r="S145" s="17"/>
      <c r="T145" s="8"/>
    </row>
    <row r="146" spans="3:20" ht="15.75">
      <c r="C146" s="358" t="s">
        <v>282</v>
      </c>
      <c r="J146" s="623" t="s">
        <v>283</v>
      </c>
      <c r="K146" s="623"/>
      <c r="L146" s="623"/>
      <c r="M146" s="623"/>
      <c r="N146" s="623"/>
      <c r="O146" s="623"/>
      <c r="P146" s="623"/>
      <c r="Q146" s="623"/>
      <c r="R146" s="8"/>
      <c r="S146" s="8"/>
      <c r="T146" s="8"/>
    </row>
    <row r="147" spans="3:20" ht="15.75">
      <c r="C147" s="191"/>
      <c r="J147" s="191"/>
      <c r="K147" s="191"/>
      <c r="L147" s="191"/>
      <c r="M147" s="191"/>
      <c r="N147" s="191"/>
      <c r="O147" s="191"/>
      <c r="P147" s="191"/>
      <c r="Q147" s="8"/>
      <c r="R147" s="8"/>
      <c r="S147" s="8"/>
      <c r="T147" s="8"/>
    </row>
    <row r="148" spans="3:20" ht="15.75">
      <c r="C148" s="191"/>
      <c r="J148" s="191"/>
      <c r="K148" s="191"/>
      <c r="L148" s="191"/>
      <c r="M148" s="191"/>
      <c r="N148" s="191"/>
      <c r="O148" s="191"/>
      <c r="P148" s="191"/>
      <c r="Q148" s="8"/>
      <c r="R148" s="8"/>
      <c r="S148" s="8"/>
      <c r="T148" s="8"/>
    </row>
    <row r="149" spans="3:20" ht="15.75">
      <c r="C149" s="191"/>
      <c r="J149" s="191"/>
      <c r="K149" s="191"/>
      <c r="L149" s="191"/>
      <c r="M149" s="191"/>
      <c r="N149" s="191"/>
      <c r="O149" s="191"/>
      <c r="P149" s="191"/>
      <c r="Q149" s="8"/>
      <c r="R149" s="8"/>
      <c r="S149" s="8"/>
      <c r="T149" s="8"/>
    </row>
    <row r="150" spans="3:20" ht="15.75">
      <c r="C150" s="191"/>
      <c r="J150" s="191"/>
      <c r="K150" s="191"/>
      <c r="L150" s="191"/>
      <c r="M150" s="191"/>
      <c r="N150" s="191"/>
      <c r="O150" s="191"/>
      <c r="P150" s="191"/>
      <c r="Q150" s="8"/>
      <c r="R150" s="8"/>
      <c r="S150" s="8"/>
      <c r="T150" s="8"/>
    </row>
    <row r="151" spans="3:20" ht="15.75">
      <c r="C151" s="191"/>
      <c r="J151" s="191"/>
      <c r="K151" s="191"/>
      <c r="L151" s="191"/>
      <c r="M151" s="191"/>
      <c r="N151" s="191"/>
      <c r="O151" s="191"/>
      <c r="P151" s="191"/>
      <c r="Q151" s="8"/>
      <c r="R151" s="8"/>
      <c r="S151" s="8"/>
      <c r="T151" s="8"/>
    </row>
    <row r="152" spans="3:20" ht="15.75">
      <c r="C152" s="191"/>
      <c r="J152" s="191"/>
      <c r="K152" s="191"/>
      <c r="L152" s="191"/>
      <c r="M152" s="191"/>
      <c r="N152" s="191"/>
      <c r="O152" s="191"/>
      <c r="P152" s="191"/>
      <c r="Q152" s="8"/>
      <c r="R152" s="8"/>
      <c r="S152" s="8"/>
      <c r="T152" s="8"/>
    </row>
    <row r="153" spans="3:20" ht="15.75">
      <c r="C153" s="191"/>
      <c r="J153" s="191"/>
      <c r="K153" s="191"/>
      <c r="L153" s="191"/>
      <c r="M153" s="191"/>
      <c r="N153" s="191"/>
      <c r="O153" s="191"/>
      <c r="P153" s="191"/>
      <c r="Q153" s="8"/>
      <c r="R153" s="8"/>
      <c r="S153" s="8"/>
      <c r="T153" s="8"/>
    </row>
    <row r="154" spans="3:20" ht="15.75">
      <c r="C154" s="191"/>
      <c r="J154" s="191"/>
      <c r="K154" s="191"/>
      <c r="L154" s="191"/>
      <c r="M154" s="191"/>
      <c r="N154" s="191"/>
      <c r="O154" s="191"/>
      <c r="P154" s="191"/>
      <c r="Q154" s="8"/>
      <c r="R154" s="8"/>
      <c r="S154" s="8"/>
      <c r="T154" s="8"/>
    </row>
    <row r="155" spans="3:20" ht="15.75">
      <c r="C155" s="191"/>
      <c r="J155" s="191"/>
      <c r="K155" s="191"/>
      <c r="L155" s="191"/>
      <c r="M155" s="191"/>
      <c r="N155" s="191"/>
      <c r="O155" s="191"/>
      <c r="P155" s="191"/>
      <c r="Q155" s="8"/>
      <c r="R155" s="8"/>
      <c r="S155" s="8"/>
      <c r="T155" s="8"/>
    </row>
    <row r="156" spans="3:20" ht="15.75">
      <c r="C156" s="191"/>
      <c r="J156" s="191"/>
      <c r="K156" s="191"/>
      <c r="L156" s="191"/>
      <c r="M156" s="191"/>
      <c r="N156" s="191"/>
      <c r="O156" s="191"/>
      <c r="P156" s="191"/>
      <c r="Q156" s="8"/>
      <c r="R156" s="8"/>
      <c r="S156" s="8"/>
      <c r="T156" s="8"/>
    </row>
    <row r="157" spans="3:20" ht="15.75">
      <c r="C157" s="191"/>
      <c r="J157" s="191"/>
      <c r="K157" s="191"/>
      <c r="L157" s="191"/>
      <c r="M157" s="191"/>
      <c r="N157" s="191"/>
      <c r="O157" s="191"/>
      <c r="P157" s="191"/>
      <c r="Q157" s="8"/>
      <c r="R157" s="8"/>
      <c r="S157" s="8"/>
      <c r="T157" s="8"/>
    </row>
    <row r="158" spans="2:18" ht="12.75">
      <c r="B158" s="1"/>
      <c r="D158" s="7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</row>
    <row r="159" spans="2:18" ht="20.25">
      <c r="B159" s="1"/>
      <c r="D159" s="9"/>
      <c r="E159" s="574" t="s">
        <v>281</v>
      </c>
      <c r="F159" s="574"/>
      <c r="G159" s="574"/>
      <c r="H159" s="574"/>
      <c r="I159" s="574"/>
      <c r="J159" s="574"/>
      <c r="K159" s="574"/>
      <c r="L159" s="574"/>
      <c r="M159" s="574"/>
      <c r="N159" s="574"/>
      <c r="O159" s="574"/>
      <c r="P159" s="574"/>
      <c r="Q159" s="574"/>
      <c r="R159" s="574"/>
    </row>
    <row r="160" spans="2:18" ht="20.25">
      <c r="B160" s="1"/>
      <c r="D160" s="9"/>
      <c r="E160" s="574"/>
      <c r="F160" s="574"/>
      <c r="G160" s="574"/>
      <c r="H160" s="574"/>
      <c r="I160" s="574"/>
      <c r="J160" s="574"/>
      <c r="K160" s="574"/>
      <c r="L160" s="574"/>
      <c r="M160" s="574"/>
      <c r="N160" s="574"/>
      <c r="O160" s="574"/>
      <c r="P160" s="574"/>
      <c r="Q160" s="574"/>
      <c r="R160" s="574"/>
    </row>
    <row r="161" spans="2:18" ht="12.75" customHeight="1">
      <c r="B161" s="1"/>
      <c r="D161" s="7"/>
      <c r="E161" s="10"/>
      <c r="F161" s="553" t="s">
        <v>520</v>
      </c>
      <c r="G161" s="553"/>
      <c r="H161" s="553"/>
      <c r="I161" s="553"/>
      <c r="J161" s="553"/>
      <c r="K161" s="553"/>
      <c r="L161" s="553"/>
      <c r="M161" s="553"/>
      <c r="N161" s="553"/>
      <c r="O161" s="553"/>
      <c r="P161" s="553"/>
      <c r="Q161" s="553"/>
      <c r="R161" s="553"/>
    </row>
    <row r="162" spans="2:19" ht="26.25" customHeight="1">
      <c r="B162" s="1"/>
      <c r="C162" s="10" t="s">
        <v>280</v>
      </c>
      <c r="D162" s="10"/>
      <c r="E162" s="1"/>
      <c r="F162" s="575" t="s">
        <v>230</v>
      </c>
      <c r="G162" s="575"/>
      <c r="H162" s="575"/>
      <c r="I162" s="575"/>
      <c r="J162" s="575"/>
      <c r="K162" s="575"/>
      <c r="L162" s="575"/>
      <c r="M162" s="575"/>
      <c r="N162" s="575"/>
      <c r="O162" s="575"/>
      <c r="P162" s="575"/>
      <c r="Q162" s="575"/>
      <c r="R162" s="89" t="s">
        <v>65</v>
      </c>
      <c r="S162" s="86">
        <v>113.22</v>
      </c>
    </row>
    <row r="163" spans="3:20" ht="15.75">
      <c r="C163" s="191"/>
      <c r="J163" s="191"/>
      <c r="K163" s="191"/>
      <c r="L163" s="191"/>
      <c r="M163" s="191"/>
      <c r="N163" s="191"/>
      <c r="O163" s="191"/>
      <c r="P163" s="191"/>
      <c r="Q163" s="8"/>
      <c r="R163" s="8"/>
      <c r="S163" s="8"/>
      <c r="T163" s="8"/>
    </row>
    <row r="164" spans="3:20" ht="15.75">
      <c r="C164" s="191"/>
      <c r="J164" s="191"/>
      <c r="K164" s="191"/>
      <c r="L164" s="191"/>
      <c r="M164" s="191"/>
      <c r="N164" s="191"/>
      <c r="O164" s="191"/>
      <c r="P164" s="191"/>
      <c r="Q164" s="8"/>
      <c r="R164" s="8"/>
      <c r="S164" s="8"/>
      <c r="T164" s="8"/>
    </row>
    <row r="165" spans="2:19" ht="15.75">
      <c r="B165" s="592"/>
      <c r="C165" s="335" t="s">
        <v>22</v>
      </c>
      <c r="D165" s="581" t="s">
        <v>8</v>
      </c>
      <c r="E165" s="617" t="s">
        <v>23</v>
      </c>
      <c r="F165" s="581" t="s">
        <v>0</v>
      </c>
      <c r="G165" s="586" t="s">
        <v>1</v>
      </c>
      <c r="H165" s="587"/>
      <c r="I165" s="587"/>
      <c r="J165" s="587"/>
      <c r="K165" s="587"/>
      <c r="L165" s="588"/>
      <c r="M165" s="327"/>
      <c r="N165" s="328"/>
      <c r="O165" s="586" t="s">
        <v>12</v>
      </c>
      <c r="P165" s="587"/>
      <c r="Q165" s="587"/>
      <c r="R165" s="379" t="s">
        <v>2</v>
      </c>
      <c r="S165" s="379" t="s">
        <v>3</v>
      </c>
    </row>
    <row r="166" spans="2:19" ht="15">
      <c r="B166" s="593"/>
      <c r="C166" s="339" t="s">
        <v>24</v>
      </c>
      <c r="D166" s="582"/>
      <c r="E166" s="618"/>
      <c r="F166" s="582"/>
      <c r="G166" s="462" t="s">
        <v>4</v>
      </c>
      <c r="H166" s="463" t="s">
        <v>13</v>
      </c>
      <c r="I166" s="464" t="s">
        <v>25</v>
      </c>
      <c r="J166" s="464" t="s">
        <v>26</v>
      </c>
      <c r="K166" s="465" t="s">
        <v>27</v>
      </c>
      <c r="L166" s="465" t="s">
        <v>5</v>
      </c>
      <c r="M166" s="466" t="s">
        <v>28</v>
      </c>
      <c r="N166" s="467"/>
      <c r="O166" s="468" t="s">
        <v>10</v>
      </c>
      <c r="P166" s="468" t="s">
        <v>463</v>
      </c>
      <c r="Q166" s="468" t="s">
        <v>177</v>
      </c>
      <c r="R166" s="355"/>
      <c r="S166" s="355"/>
    </row>
    <row r="167" spans="2:20" ht="60" customHeight="1">
      <c r="B167" s="20">
        <v>169</v>
      </c>
      <c r="C167" s="522" t="s">
        <v>139</v>
      </c>
      <c r="D167" s="232" t="s">
        <v>140</v>
      </c>
      <c r="E167" s="21">
        <v>15</v>
      </c>
      <c r="F167" s="22">
        <v>98.5</v>
      </c>
      <c r="G167" s="25">
        <f aca="true" t="shared" si="0" ref="G167:G172">E167*F167</f>
        <v>1477.5</v>
      </c>
      <c r="H167" s="24"/>
      <c r="I167" s="24"/>
      <c r="J167" s="24">
        <f>I167*0.25</f>
        <v>0</v>
      </c>
      <c r="K167" s="25">
        <f>IF((VLOOKUP(G167,'[2]TABLAS 15'!$B$22:$D$32,3)-M167)&lt;0,0,VLOOKUP(G167,'[2]TABLAS 15'!$B$22:$D$32,3)-M167)</f>
        <v>119.86519999999999</v>
      </c>
      <c r="L167" s="25">
        <f aca="true" t="shared" si="1" ref="L167:L172">SUM(G167+I167+K167+J167+H167)</f>
        <v>1597.3652</v>
      </c>
      <c r="M167" s="26">
        <f>((G167-VLOOKUP(G167,'[2]TABLAS 15'!$A$6:$D$13,1))*VLOOKUP(G167,'[2]TABLAS 15'!$A$6:$D$13,4)+VLOOKUP(G167,'[2]TABLAS 15'!$A$6:$D$13,3))</f>
        <v>83.44480000000001</v>
      </c>
      <c r="N167" s="27"/>
      <c r="O167" s="25">
        <f>IF((VLOOKUP(G167,'[2]TABLAS 15'!$B$22:$D$32,3)-M167)&lt;0,-(VLOOKUP(G167,'[2]TABLAS 15'!$B$22:$D$32,3)-M167),0)</f>
        <v>0</v>
      </c>
      <c r="P167" s="28"/>
      <c r="Q167" s="24"/>
      <c r="R167" s="545">
        <f aca="true" t="shared" si="2" ref="R167:R172">L167-O167-P167-Q167</f>
        <v>1597.3652</v>
      </c>
      <c r="S167" s="2"/>
      <c r="T167" s="267"/>
    </row>
    <row r="168" spans="2:20" ht="60" customHeight="1">
      <c r="B168" s="20">
        <v>170</v>
      </c>
      <c r="C168" s="522" t="s">
        <v>143</v>
      </c>
      <c r="D168" s="232" t="s">
        <v>144</v>
      </c>
      <c r="E168" s="21">
        <v>15</v>
      </c>
      <c r="F168" s="22">
        <v>68.7</v>
      </c>
      <c r="G168" s="25">
        <f t="shared" si="0"/>
        <v>1030.5</v>
      </c>
      <c r="H168" s="24"/>
      <c r="I168" s="24"/>
      <c r="J168" s="24">
        <f>I168*0.25</f>
        <v>0</v>
      </c>
      <c r="K168" s="25">
        <f>IF((VLOOKUP(G168,'[2]TABLAS 15'!$B$22:$D$32,3)-M168)&lt;0,0,VLOOKUP(G168,'[2]TABLAS 15'!$B$22:$D$32,3)-M168)</f>
        <v>148.58319999999998</v>
      </c>
      <c r="L168" s="25">
        <f t="shared" si="1"/>
        <v>1179.0832</v>
      </c>
      <c r="M168" s="26">
        <f>((G168-VLOOKUP(G168,'[2]TABLAS 15'!$A$6:$D$13,1))*VLOOKUP(G168,'[2]TABLAS 15'!$A$6:$D$13,4)+VLOOKUP(G168,'[2]TABLAS 15'!$A$6:$D$13,3))</f>
        <v>54.836800000000004</v>
      </c>
      <c r="N168" s="27"/>
      <c r="O168" s="25">
        <f>IF((VLOOKUP(G168,'[2]TABLAS 15'!$B$22:$D$32,3)-M168)&lt;0,-(VLOOKUP(G168,'[2]TABLAS 15'!$B$22:$D$32,3)-M168),0)</f>
        <v>0</v>
      </c>
      <c r="P168" s="28"/>
      <c r="Q168" s="24"/>
      <c r="R168" s="545">
        <f t="shared" si="2"/>
        <v>1179.0832</v>
      </c>
      <c r="S168" s="2"/>
      <c r="T168" s="267"/>
    </row>
    <row r="169" spans="2:20" ht="60" customHeight="1">
      <c r="B169" s="20">
        <v>171</v>
      </c>
      <c r="C169" s="499" t="s">
        <v>145</v>
      </c>
      <c r="D169" s="232" t="s">
        <v>146</v>
      </c>
      <c r="E169" s="21">
        <v>15</v>
      </c>
      <c r="F169" s="22">
        <v>204</v>
      </c>
      <c r="G169" s="25">
        <f t="shared" si="0"/>
        <v>3060</v>
      </c>
      <c r="H169" s="24"/>
      <c r="I169" s="24"/>
      <c r="J169" s="24">
        <f>I169*0.25</f>
        <v>0</v>
      </c>
      <c r="K169" s="25">
        <f>IF((VLOOKUP(G169,'[2]TABLAS 15'!$B$22:$D$32,3)-M169)&lt;0,0,VLOOKUP(G169,'[2]TABLAS 15'!$B$22:$D$32,3)-M169)</f>
        <v>0</v>
      </c>
      <c r="L169" s="25">
        <f t="shared" si="1"/>
        <v>3060</v>
      </c>
      <c r="M169" s="26">
        <f>((G169-VLOOKUP(G169,'[2]TABLAS 15'!$A$6:$D$13,1))*VLOOKUP(G169,'[2]TABLAS 15'!$A$6:$D$13,4)+VLOOKUP(G169,'[2]TABLAS 15'!$A$6:$D$13,3))</f>
        <v>227.500064</v>
      </c>
      <c r="N169" s="27"/>
      <c r="O169" s="25">
        <f>IF((VLOOKUP(G169,'[2]TABLAS 15'!$B$22:$D$32,3)-M169)&lt;0,-(VLOOKUP(G169,'[2]TABLAS 15'!$B$22:$D$32,3)-M169),0)</f>
        <v>80.18006400000002</v>
      </c>
      <c r="P169" s="28"/>
      <c r="Q169" s="24"/>
      <c r="R169" s="545">
        <f t="shared" si="2"/>
        <v>2979.819936</v>
      </c>
      <c r="S169" s="2"/>
      <c r="T169" s="267"/>
    </row>
    <row r="170" spans="2:20" ht="60" customHeight="1">
      <c r="B170" s="20">
        <v>172</v>
      </c>
      <c r="C170" s="522" t="s">
        <v>147</v>
      </c>
      <c r="D170" s="232" t="s">
        <v>138</v>
      </c>
      <c r="E170" s="21">
        <v>15</v>
      </c>
      <c r="F170" s="180">
        <v>360</v>
      </c>
      <c r="G170" s="25">
        <f t="shared" si="0"/>
        <v>5400</v>
      </c>
      <c r="H170" s="24"/>
      <c r="I170" s="24"/>
      <c r="J170" s="24">
        <f>I170*0.25</f>
        <v>0</v>
      </c>
      <c r="K170" s="25">
        <f>IF((VLOOKUP(G170,'[2]TABLAS 15'!$B$22:$D$32,3)-M170)&lt;0,0,VLOOKUP(G170,'[2]TABLAS 15'!$B$22:$D$32,3)-M170)</f>
        <v>0</v>
      </c>
      <c r="L170" s="25">
        <f t="shared" si="1"/>
        <v>5400</v>
      </c>
      <c r="M170" s="26">
        <f>((G170-VLOOKUP(G170,'[2]TABLAS 15'!$A$6:$D$13,1))*VLOOKUP(G170,'[2]TABLAS 15'!$A$6:$D$13,4)+VLOOKUP(G170,'[2]TABLAS 15'!$A$6:$D$13,3))</f>
        <v>595.321514</v>
      </c>
      <c r="N170" s="27"/>
      <c r="O170" s="25">
        <f>IF((VLOOKUP(G170,'[2]TABLAS 15'!$B$22:$D$32,3)-M170)&lt;0,-(VLOOKUP(G170,'[2]TABLAS 15'!$B$22:$D$32,3)-M170),0)</f>
        <v>595.321514</v>
      </c>
      <c r="P170" s="28"/>
      <c r="Q170" s="24"/>
      <c r="R170" s="545">
        <f t="shared" si="2"/>
        <v>4804.678486</v>
      </c>
      <c r="S170" s="2"/>
      <c r="T170" s="267"/>
    </row>
    <row r="171" spans="2:20" ht="59.25" customHeight="1">
      <c r="B171" s="20">
        <v>173</v>
      </c>
      <c r="C171" s="497" t="s">
        <v>250</v>
      </c>
      <c r="D171" s="114" t="s">
        <v>208</v>
      </c>
      <c r="E171" s="153">
        <v>15</v>
      </c>
      <c r="F171" s="182">
        <v>73.8</v>
      </c>
      <c r="G171" s="25">
        <f t="shared" si="0"/>
        <v>1107</v>
      </c>
      <c r="H171" s="24"/>
      <c r="I171" s="24"/>
      <c r="J171" s="24"/>
      <c r="K171" s="25">
        <f>IF((VLOOKUP(G171,'[2]TABLAS 15'!$B$22:$D$32,3)-M171)&lt;0,0,VLOOKUP(G171,'[2]TABLAS 15'!$B$22:$D$32,3)-M171)</f>
        <v>203.42</v>
      </c>
      <c r="L171" s="25">
        <f t="shared" si="1"/>
        <v>1310.42</v>
      </c>
      <c r="M171" s="26"/>
      <c r="N171" s="27"/>
      <c r="O171" s="25">
        <f>IF((VLOOKUP(G171,'[2]TABLAS 15'!$B$22:$D$32,3)-M171)&lt;0,-(VLOOKUP(G171,'[2]TABLAS 15'!$B$22:$D$32,3)-M171),0)</f>
        <v>0</v>
      </c>
      <c r="P171" s="28"/>
      <c r="Q171" s="236"/>
      <c r="R171" s="545">
        <f t="shared" si="2"/>
        <v>1310.42</v>
      </c>
      <c r="S171" s="2"/>
      <c r="T171" s="267"/>
    </row>
    <row r="172" spans="2:20" ht="60" customHeight="1">
      <c r="B172" s="20">
        <v>174</v>
      </c>
      <c r="C172" s="522" t="s">
        <v>315</v>
      </c>
      <c r="D172" s="116" t="s">
        <v>316</v>
      </c>
      <c r="E172" s="21">
        <v>15</v>
      </c>
      <c r="F172" s="22">
        <v>221.2</v>
      </c>
      <c r="G172" s="25">
        <f t="shared" si="0"/>
        <v>3318</v>
      </c>
      <c r="H172" s="24"/>
      <c r="I172" s="24"/>
      <c r="J172" s="24"/>
      <c r="K172" s="25">
        <f>IF((VLOOKUP(G172,'[2]TABLAS 15'!$B$22:$D$32,3)-M172)&lt;0,0,VLOOKUP(G172,'[2]TABLAS 15'!$B$22:$D$32,3)-M172)</f>
        <v>126.77</v>
      </c>
      <c r="L172" s="25">
        <f t="shared" si="1"/>
        <v>3444.77</v>
      </c>
      <c r="M172" s="26"/>
      <c r="N172" s="27"/>
      <c r="O172" s="25">
        <f>IF((VLOOKUP(G172,'[2]TABLAS 15'!$B$22:$D$32,3)-M172)&lt;0,-(VLOOKUP(G172,'[2]TABLAS 15'!$B$22:$D$32,3)-M172),0)</f>
        <v>0</v>
      </c>
      <c r="P172" s="28"/>
      <c r="Q172" s="236"/>
      <c r="R172" s="545">
        <f t="shared" si="2"/>
        <v>3444.77</v>
      </c>
      <c r="S172" s="2"/>
      <c r="T172" s="267"/>
    </row>
    <row r="173" spans="2:19" ht="15">
      <c r="B173" s="20"/>
      <c r="C173" s="400"/>
      <c r="D173" s="400"/>
      <c r="E173" s="21"/>
      <c r="F173" s="22"/>
      <c r="G173" s="25">
        <f>SUM(G167:G172)</f>
        <v>15393</v>
      </c>
      <c r="H173" s="24">
        <f>SUM(H167:H172)</f>
        <v>0</v>
      </c>
      <c r="I173" s="24"/>
      <c r="J173" s="24">
        <f>SUM(J167:J172)</f>
        <v>0</v>
      </c>
      <c r="K173" s="25">
        <f>SUM(K167:K172)</f>
        <v>598.6383999999999</v>
      </c>
      <c r="L173" s="25">
        <f>SUM(L167:L172)</f>
        <v>15991.638400000002</v>
      </c>
      <c r="M173" s="26">
        <f>SUM(M167:M172)</f>
        <v>961.1031780000001</v>
      </c>
      <c r="N173" s="27"/>
      <c r="O173" s="25">
        <f>SUM(O167:O172)</f>
        <v>675.501578</v>
      </c>
      <c r="P173" s="28"/>
      <c r="Q173" s="236">
        <f>SUM(Q167:Q172)</f>
        <v>0</v>
      </c>
      <c r="R173" s="144"/>
      <c r="S173" s="17"/>
    </row>
    <row r="174" spans="2:20" ht="12.75">
      <c r="B174" s="93"/>
      <c r="C174" s="42"/>
      <c r="D174" s="42"/>
      <c r="E174" s="12"/>
      <c r="F174" s="13"/>
      <c r="G174" s="15"/>
      <c r="H174" s="14"/>
      <c r="I174" s="14"/>
      <c r="J174" s="14"/>
      <c r="K174" s="15"/>
      <c r="L174" s="15"/>
      <c r="M174" s="120"/>
      <c r="N174" s="16"/>
      <c r="O174" s="15"/>
      <c r="P174" s="38"/>
      <c r="Q174" s="14"/>
      <c r="R174" s="15"/>
      <c r="S174" s="17"/>
      <c r="T174" s="8"/>
    </row>
    <row r="175" spans="2:20" ht="13.5" thickBot="1">
      <c r="B175" s="93"/>
      <c r="C175" s="210"/>
      <c r="D175" s="33"/>
      <c r="E175" s="12"/>
      <c r="F175" s="13"/>
      <c r="G175" s="15"/>
      <c r="H175" s="14"/>
      <c r="I175" s="14"/>
      <c r="J175" s="14"/>
      <c r="K175" s="15"/>
      <c r="L175" s="15"/>
      <c r="M175" s="120"/>
      <c r="N175" s="16"/>
      <c r="O175" s="15"/>
      <c r="P175" s="38"/>
      <c r="Q175" s="14"/>
      <c r="R175" s="15"/>
      <c r="S175" s="17"/>
      <c r="T175" s="8"/>
    </row>
    <row r="176" spans="2:20" ht="13.5" thickBot="1">
      <c r="B176" s="93"/>
      <c r="C176" s="210"/>
      <c r="D176" s="33"/>
      <c r="E176" s="12"/>
      <c r="F176" s="13"/>
      <c r="G176" s="15"/>
      <c r="H176" s="14"/>
      <c r="I176" s="14"/>
      <c r="J176" s="14"/>
      <c r="K176" s="15"/>
      <c r="L176" s="15"/>
      <c r="M176" s="120"/>
      <c r="N176" s="16"/>
      <c r="O176" s="15"/>
      <c r="P176" s="38"/>
      <c r="Q176" s="139" t="s">
        <v>2</v>
      </c>
      <c r="R176" s="132">
        <f>SUM(R167:R175)</f>
        <v>15316.136822</v>
      </c>
      <c r="S176" s="17"/>
      <c r="T176" s="8"/>
    </row>
    <row r="177" spans="2:20" ht="12.75">
      <c r="B177" s="93"/>
      <c r="C177" s="210"/>
      <c r="D177" s="33"/>
      <c r="E177" s="12"/>
      <c r="F177" s="13"/>
      <c r="G177" s="15"/>
      <c r="H177" s="14"/>
      <c r="I177" s="14"/>
      <c r="J177" s="14"/>
      <c r="K177" s="15"/>
      <c r="L177" s="15"/>
      <c r="M177" s="120"/>
      <c r="N177" s="16"/>
      <c r="O177" s="15"/>
      <c r="P177" s="38"/>
      <c r="Q177" s="139"/>
      <c r="R177" s="15"/>
      <c r="S177" s="17"/>
      <c r="T177" s="8"/>
    </row>
    <row r="178" spans="2:20" ht="12.75">
      <c r="B178" s="93"/>
      <c r="C178" s="210"/>
      <c r="D178" s="33"/>
      <c r="E178" s="12"/>
      <c r="F178" s="13"/>
      <c r="G178" s="15"/>
      <c r="H178" s="14"/>
      <c r="I178" s="14"/>
      <c r="J178" s="14"/>
      <c r="K178" s="15"/>
      <c r="L178" s="15"/>
      <c r="M178" s="120"/>
      <c r="N178" s="16"/>
      <c r="O178" s="15"/>
      <c r="P178" s="38"/>
      <c r="Q178" s="139"/>
      <c r="R178" s="15"/>
      <c r="S178" s="17"/>
      <c r="T178" s="8"/>
    </row>
    <row r="179" spans="2:20" ht="12.75">
      <c r="B179" s="93"/>
      <c r="C179" s="226" t="s">
        <v>14</v>
      </c>
      <c r="D179" s="210"/>
      <c r="J179" s="583" t="s">
        <v>15</v>
      </c>
      <c r="K179" s="583"/>
      <c r="L179" s="583"/>
      <c r="M179" s="583"/>
      <c r="N179" s="583"/>
      <c r="O179" s="583"/>
      <c r="P179" s="583"/>
      <c r="Q179" s="14"/>
      <c r="R179" s="15"/>
      <c r="S179" s="17"/>
      <c r="T179" s="8"/>
    </row>
    <row r="180" spans="2:20" ht="12.75">
      <c r="B180" s="93"/>
      <c r="C180" s="226"/>
      <c r="D180" s="210"/>
      <c r="J180" s="131"/>
      <c r="K180" s="131"/>
      <c r="L180" s="131"/>
      <c r="M180" s="131"/>
      <c r="N180" s="131"/>
      <c r="O180" s="131"/>
      <c r="P180" s="131"/>
      <c r="Q180" s="14"/>
      <c r="R180" s="15"/>
      <c r="S180" s="17"/>
      <c r="T180" s="8"/>
    </row>
    <row r="181" spans="2:20" ht="12.75">
      <c r="B181" s="93"/>
      <c r="C181" s="226"/>
      <c r="D181" s="210"/>
      <c r="J181" s="131"/>
      <c r="K181" s="131"/>
      <c r="L181" s="131"/>
      <c r="M181" s="131"/>
      <c r="N181" s="131"/>
      <c r="O181" s="131"/>
      <c r="P181" s="131"/>
      <c r="Q181" s="14"/>
      <c r="R181" s="15"/>
      <c r="S181" s="17"/>
      <c r="T181" s="8"/>
    </row>
    <row r="182" spans="2:20" ht="12.75">
      <c r="B182" s="93"/>
      <c r="C182" s="226"/>
      <c r="D182" s="210"/>
      <c r="J182" s="131"/>
      <c r="K182" s="131"/>
      <c r="L182" s="131"/>
      <c r="M182" s="131"/>
      <c r="N182" s="131"/>
      <c r="O182" s="131"/>
      <c r="P182" s="131"/>
      <c r="Q182" s="14"/>
      <c r="R182" s="15"/>
      <c r="S182" s="17"/>
      <c r="T182" s="8"/>
    </row>
    <row r="183" spans="2:20" ht="12.75">
      <c r="B183" s="93"/>
      <c r="C183" s="210"/>
      <c r="D183" s="210"/>
      <c r="N183" s="30" t="s">
        <v>16</v>
      </c>
      <c r="O183" s="30"/>
      <c r="P183" s="30"/>
      <c r="Q183" s="14"/>
      <c r="R183" s="15"/>
      <c r="S183" s="17"/>
      <c r="T183" s="8"/>
    </row>
    <row r="184" spans="3:20" ht="12.75">
      <c r="C184" s="210"/>
      <c r="D184" s="210"/>
      <c r="K184" s="32"/>
      <c r="Q184" s="14"/>
      <c r="R184" s="15"/>
      <c r="S184" s="17"/>
      <c r="T184" s="8"/>
    </row>
    <row r="185" spans="3:20" ht="12.75">
      <c r="C185" s="226" t="s">
        <v>16</v>
      </c>
      <c r="D185" s="210"/>
      <c r="J185" s="76" t="s">
        <v>32</v>
      </c>
      <c r="K185" s="589" t="s">
        <v>190</v>
      </c>
      <c r="L185" s="589"/>
      <c r="M185" s="589"/>
      <c r="N185" s="589"/>
      <c r="O185" s="589"/>
      <c r="P185" s="589"/>
      <c r="Q185" s="17"/>
      <c r="R185" s="15"/>
      <c r="S185" s="17"/>
      <c r="T185" s="8"/>
    </row>
    <row r="186" spans="3:20" ht="15.75">
      <c r="C186" s="401" t="s">
        <v>282</v>
      </c>
      <c r="D186" s="210"/>
      <c r="J186" s="623" t="s">
        <v>283</v>
      </c>
      <c r="K186" s="623"/>
      <c r="L186" s="623"/>
      <c r="M186" s="623"/>
      <c r="N186" s="623"/>
      <c r="O186" s="623"/>
      <c r="P186" s="623"/>
      <c r="Q186" s="623"/>
      <c r="R186" s="8"/>
      <c r="S186" s="8"/>
      <c r="T186" s="8"/>
    </row>
    <row r="187" spans="3:20" ht="15.75">
      <c r="C187" s="228"/>
      <c r="D187" s="210"/>
      <c r="J187" s="191"/>
      <c r="K187" s="191"/>
      <c r="L187" s="191"/>
      <c r="M187" s="191"/>
      <c r="N187" s="191"/>
      <c r="O187" s="191"/>
      <c r="P187" s="191"/>
      <c r="Q187" s="8"/>
      <c r="R187" s="8"/>
      <c r="S187" s="8"/>
      <c r="T187" s="8"/>
    </row>
    <row r="188" spans="3:20" ht="15.75">
      <c r="C188" s="401"/>
      <c r="D188" s="210"/>
      <c r="J188" s="272"/>
      <c r="K188" s="272"/>
      <c r="L188" s="272"/>
      <c r="M188" s="272"/>
      <c r="N188" s="272"/>
      <c r="O188" s="272"/>
      <c r="P188" s="272"/>
      <c r="Q188" s="272"/>
      <c r="R188" s="8"/>
      <c r="S188" s="8"/>
      <c r="T188" s="8"/>
    </row>
    <row r="189" spans="3:20" ht="15.75">
      <c r="C189" s="401"/>
      <c r="D189" s="210"/>
      <c r="J189" s="272"/>
      <c r="K189" s="272"/>
      <c r="L189" s="272"/>
      <c r="M189" s="272"/>
      <c r="N189" s="272"/>
      <c r="O189" s="272"/>
      <c r="P189" s="272"/>
      <c r="Q189" s="272"/>
      <c r="R189" s="8"/>
      <c r="S189" s="8"/>
      <c r="T189" s="8"/>
    </row>
    <row r="190" spans="3:20" ht="15.75">
      <c r="C190" s="401"/>
      <c r="D190" s="210"/>
      <c r="J190" s="272"/>
      <c r="K190" s="272"/>
      <c r="L190" s="272"/>
      <c r="M190" s="272"/>
      <c r="N190" s="272"/>
      <c r="O190" s="272"/>
      <c r="P190" s="272"/>
      <c r="Q190" s="272"/>
      <c r="R190" s="8"/>
      <c r="S190" s="8"/>
      <c r="T190" s="8"/>
    </row>
    <row r="191" spans="3:20" ht="15.75">
      <c r="C191" s="401"/>
      <c r="D191" s="210"/>
      <c r="J191" s="272"/>
      <c r="K191" s="272"/>
      <c r="L191" s="272"/>
      <c r="M191" s="272"/>
      <c r="N191" s="272"/>
      <c r="O191" s="272"/>
      <c r="P191" s="272"/>
      <c r="Q191" s="272"/>
      <c r="R191" s="8"/>
      <c r="S191" s="8"/>
      <c r="T191" s="8"/>
    </row>
    <row r="192" spans="3:20" ht="15.75">
      <c r="C192" s="228"/>
      <c r="D192" s="210"/>
      <c r="J192" s="191"/>
      <c r="K192" s="191"/>
      <c r="L192" s="191"/>
      <c r="M192" s="191"/>
      <c r="N192" s="191"/>
      <c r="O192" s="191"/>
      <c r="P192" s="191"/>
      <c r="Q192" s="8"/>
      <c r="R192" s="8"/>
      <c r="S192" s="8"/>
      <c r="T192" s="8"/>
    </row>
    <row r="193" spans="3:20" ht="15.75">
      <c r="C193" s="228"/>
      <c r="D193" s="210"/>
      <c r="J193" s="191"/>
      <c r="K193" s="191"/>
      <c r="L193" s="191"/>
      <c r="M193" s="191"/>
      <c r="N193" s="191"/>
      <c r="O193" s="191"/>
      <c r="P193" s="191"/>
      <c r="Q193" s="8"/>
      <c r="R193" s="8"/>
      <c r="S193" s="8"/>
      <c r="T193" s="8"/>
    </row>
    <row r="194" spans="3:20" ht="15.75">
      <c r="C194" s="228"/>
      <c r="D194" s="210"/>
      <c r="J194" s="191"/>
      <c r="K194" s="191"/>
      <c r="L194" s="191"/>
      <c r="M194" s="191"/>
      <c r="N194" s="191"/>
      <c r="O194" s="191"/>
      <c r="P194" s="191"/>
      <c r="Q194" s="8"/>
      <c r="R194" s="8"/>
      <c r="S194" s="8"/>
      <c r="T194" s="8"/>
    </row>
    <row r="195" spans="3:20" ht="15.75">
      <c r="C195" s="228"/>
      <c r="D195" s="210"/>
      <c r="J195" s="191"/>
      <c r="K195" s="191"/>
      <c r="L195" s="191"/>
      <c r="M195" s="191"/>
      <c r="N195" s="191"/>
      <c r="O195" s="191"/>
      <c r="P195" s="191"/>
      <c r="Q195" s="8"/>
      <c r="R195" s="8"/>
      <c r="S195" s="8"/>
      <c r="T195" s="8"/>
    </row>
    <row r="196" spans="3:20" ht="15.75">
      <c r="C196" s="228"/>
      <c r="D196" s="210"/>
      <c r="J196" s="191"/>
      <c r="K196" s="191"/>
      <c r="L196" s="191"/>
      <c r="M196" s="191"/>
      <c r="N196" s="191"/>
      <c r="O196" s="191"/>
      <c r="P196" s="191"/>
      <c r="Q196" s="8"/>
      <c r="R196" s="8"/>
      <c r="S196" s="8"/>
      <c r="T196" s="8"/>
    </row>
    <row r="197" spans="3:20" ht="15.75">
      <c r="C197" s="228"/>
      <c r="D197" s="210"/>
      <c r="J197" s="191"/>
      <c r="K197" s="191"/>
      <c r="L197" s="191"/>
      <c r="M197" s="191"/>
      <c r="N197" s="191"/>
      <c r="O197" s="191"/>
      <c r="P197" s="191"/>
      <c r="Q197" s="8"/>
      <c r="R197" s="8"/>
      <c r="S197" s="8"/>
      <c r="T197" s="8"/>
    </row>
    <row r="198" spans="3:20" ht="15.75">
      <c r="C198" s="228"/>
      <c r="D198" s="210"/>
      <c r="J198" s="191"/>
      <c r="K198" s="191"/>
      <c r="L198" s="191"/>
      <c r="M198" s="191"/>
      <c r="N198" s="191"/>
      <c r="O198" s="191"/>
      <c r="P198" s="191"/>
      <c r="Q198" s="8"/>
      <c r="R198" s="8"/>
      <c r="S198" s="8"/>
      <c r="T198" s="8"/>
    </row>
    <row r="199" spans="3:20" ht="15.75">
      <c r="C199" s="228"/>
      <c r="D199" s="210"/>
      <c r="J199" s="191"/>
      <c r="K199" s="191"/>
      <c r="L199" s="191"/>
      <c r="M199" s="191"/>
      <c r="N199" s="191"/>
      <c r="O199" s="191"/>
      <c r="P199" s="191"/>
      <c r="Q199" s="8"/>
      <c r="R199" s="8"/>
      <c r="S199" s="8"/>
      <c r="T199" s="8"/>
    </row>
    <row r="200" spans="3:20" ht="15.75">
      <c r="C200" s="228"/>
      <c r="D200" s="210"/>
      <c r="J200" s="191"/>
      <c r="K200" s="191"/>
      <c r="L200" s="191"/>
      <c r="M200" s="191"/>
      <c r="N200" s="191"/>
      <c r="O200" s="191"/>
      <c r="P200" s="191"/>
      <c r="Q200" s="8"/>
      <c r="R200" s="8"/>
      <c r="S200" s="8"/>
      <c r="T200" s="8"/>
    </row>
    <row r="201" spans="3:20" ht="15.75">
      <c r="C201" s="228"/>
      <c r="D201" s="210"/>
      <c r="J201" s="191"/>
      <c r="K201" s="191"/>
      <c r="L201" s="191"/>
      <c r="M201" s="191"/>
      <c r="N201" s="191"/>
      <c r="O201" s="191"/>
      <c r="P201" s="191"/>
      <c r="Q201" s="8"/>
      <c r="R201" s="8"/>
      <c r="S201" s="8"/>
      <c r="T201" s="8"/>
    </row>
    <row r="202" spans="3:20" ht="15.75">
      <c r="C202" s="228"/>
      <c r="D202" s="210"/>
      <c r="J202" s="191"/>
      <c r="K202" s="191"/>
      <c r="L202" s="191"/>
      <c r="M202" s="191"/>
      <c r="N202" s="191"/>
      <c r="O202" s="191"/>
      <c r="P202" s="191"/>
      <c r="Q202" s="8"/>
      <c r="R202" s="8"/>
      <c r="S202" s="8"/>
      <c r="T202" s="8"/>
    </row>
    <row r="203" spans="3:20" ht="15.75">
      <c r="C203" s="228"/>
      <c r="D203" s="210"/>
      <c r="J203" s="191"/>
      <c r="K203" s="191"/>
      <c r="L203" s="191"/>
      <c r="M203" s="191"/>
      <c r="N203" s="191"/>
      <c r="O203" s="191"/>
      <c r="P203" s="191"/>
      <c r="Q203" s="8"/>
      <c r="R203" s="8"/>
      <c r="S203" s="8"/>
      <c r="T203" s="8"/>
    </row>
    <row r="204" spans="3:20" ht="15.75">
      <c r="C204" s="228"/>
      <c r="D204" s="210"/>
      <c r="E204" s="574" t="s">
        <v>281</v>
      </c>
      <c r="F204" s="574"/>
      <c r="G204" s="574"/>
      <c r="H204" s="574"/>
      <c r="I204" s="574"/>
      <c r="J204" s="574"/>
      <c r="K204" s="574"/>
      <c r="L204" s="574"/>
      <c r="M204" s="574"/>
      <c r="N204" s="574"/>
      <c r="O204" s="574"/>
      <c r="P204" s="574"/>
      <c r="Q204" s="574"/>
      <c r="R204" s="574"/>
      <c r="S204" s="8"/>
      <c r="T204" s="8"/>
    </row>
    <row r="205" spans="3:18" ht="12.75" customHeight="1">
      <c r="C205" s="210"/>
      <c r="D205" s="210"/>
      <c r="E205" s="574"/>
      <c r="F205" s="574"/>
      <c r="G205" s="574"/>
      <c r="H205" s="574"/>
      <c r="I205" s="574"/>
      <c r="J205" s="574"/>
      <c r="K205" s="574"/>
      <c r="L205" s="574"/>
      <c r="M205" s="574"/>
      <c r="N205" s="574"/>
      <c r="O205" s="574"/>
      <c r="P205" s="574"/>
      <c r="Q205" s="574"/>
      <c r="R205" s="574"/>
    </row>
    <row r="206" spans="2:18" ht="12.75" customHeight="1">
      <c r="B206" s="1"/>
      <c r="C206" s="210"/>
      <c r="D206" s="213"/>
      <c r="E206" s="10"/>
      <c r="F206" s="553" t="s">
        <v>520</v>
      </c>
      <c r="G206" s="553"/>
      <c r="H206" s="553"/>
      <c r="I206" s="553"/>
      <c r="J206" s="553"/>
      <c r="K206" s="553"/>
      <c r="L206" s="553"/>
      <c r="M206" s="553"/>
      <c r="N206" s="553"/>
      <c r="O206" s="553"/>
      <c r="P206" s="553"/>
      <c r="Q206" s="553"/>
      <c r="R206" s="553"/>
    </row>
    <row r="207" spans="2:19" ht="25.5">
      <c r="B207" s="1"/>
      <c r="C207" s="214" t="s">
        <v>280</v>
      </c>
      <c r="D207" s="214"/>
      <c r="E207" s="1"/>
      <c r="F207" s="575" t="s">
        <v>150</v>
      </c>
      <c r="G207" s="575"/>
      <c r="H207" s="575"/>
      <c r="I207" s="575"/>
      <c r="J207" s="575"/>
      <c r="K207" s="575"/>
      <c r="L207" s="575"/>
      <c r="M207" s="575"/>
      <c r="N207" s="575"/>
      <c r="O207" s="575"/>
      <c r="P207" s="575"/>
      <c r="Q207" s="575"/>
      <c r="R207" s="89" t="s">
        <v>65</v>
      </c>
      <c r="S207" s="86">
        <v>113.23</v>
      </c>
    </row>
    <row r="208" spans="3:4" ht="12.75">
      <c r="C208" s="210"/>
      <c r="D208" s="210"/>
    </row>
    <row r="209" spans="3:4" ht="12.75">
      <c r="C209" s="210"/>
      <c r="D209" s="210"/>
    </row>
    <row r="210" spans="2:19" ht="17.25">
      <c r="B210" s="1"/>
      <c r="C210" s="402"/>
      <c r="D210" s="402"/>
      <c r="E210" s="49"/>
      <c r="F210" s="49"/>
      <c r="G210" s="50"/>
      <c r="H210" s="50"/>
      <c r="I210" s="50"/>
      <c r="J210" s="50"/>
      <c r="K210" s="51"/>
      <c r="L210" s="64"/>
      <c r="M210" s="65"/>
      <c r="N210" s="53"/>
      <c r="O210" s="71"/>
      <c r="P210" s="71"/>
      <c r="Q210" s="71"/>
      <c r="R210" s="71"/>
      <c r="S210" s="71"/>
    </row>
    <row r="211" spans="2:19" ht="15.75">
      <c r="B211" s="1"/>
      <c r="C211" s="402"/>
      <c r="D211" s="402"/>
      <c r="E211" s="49"/>
      <c r="F211" s="49"/>
      <c r="G211" s="50"/>
      <c r="H211" s="50"/>
      <c r="I211" s="50"/>
      <c r="J211" s="50"/>
      <c r="K211" s="51"/>
      <c r="L211" s="52"/>
      <c r="M211" s="82"/>
      <c r="N211" s="53"/>
      <c r="O211" s="82"/>
      <c r="P211" s="82"/>
      <c r="Q211" s="82"/>
      <c r="R211" s="53"/>
      <c r="S211" s="53"/>
    </row>
    <row r="212" spans="2:19" ht="15.75">
      <c r="B212" s="1"/>
      <c r="C212" s="56"/>
      <c r="D212" s="56"/>
      <c r="E212" s="54"/>
      <c r="F212" s="54"/>
      <c r="G212" s="53"/>
      <c r="H212" s="53"/>
      <c r="I212" s="53"/>
      <c r="J212" s="53"/>
      <c r="K212" s="53"/>
      <c r="L212" s="52"/>
      <c r="M212" s="55" t="s">
        <v>21</v>
      </c>
      <c r="N212" s="53"/>
      <c r="O212" s="56"/>
      <c r="P212" s="57"/>
      <c r="Q212" s="53"/>
      <c r="R212" s="53"/>
      <c r="S212" s="53"/>
    </row>
    <row r="213" spans="2:19" ht="12.75">
      <c r="B213" s="58"/>
      <c r="C213" s="212"/>
      <c r="D213" s="212"/>
      <c r="E213" s="59"/>
      <c r="F213" s="59"/>
      <c r="G213" s="60"/>
      <c r="H213" s="60"/>
      <c r="I213" s="60"/>
      <c r="J213" s="60"/>
      <c r="K213" s="61"/>
      <c r="L213" s="1"/>
      <c r="M213" s="1"/>
      <c r="N213" s="1"/>
      <c r="O213" s="1"/>
      <c r="P213" s="1"/>
      <c r="Q213" s="1"/>
      <c r="R213" s="1"/>
      <c r="S213" s="1"/>
    </row>
    <row r="214" spans="2:19" ht="12.75">
      <c r="B214" s="58"/>
      <c r="C214" s="212"/>
      <c r="D214" s="212"/>
      <c r="E214" s="59"/>
      <c r="F214" s="59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62"/>
      <c r="S214" s="63"/>
    </row>
    <row r="215" spans="2:19" ht="15.75">
      <c r="B215" s="381"/>
      <c r="C215" s="335" t="s">
        <v>22</v>
      </c>
      <c r="D215" s="581" t="s">
        <v>8</v>
      </c>
      <c r="E215" s="617" t="s">
        <v>23</v>
      </c>
      <c r="F215" s="581" t="s">
        <v>0</v>
      </c>
      <c r="G215" s="605" t="s">
        <v>1</v>
      </c>
      <c r="H215" s="606"/>
      <c r="I215" s="606"/>
      <c r="J215" s="606"/>
      <c r="K215" s="606"/>
      <c r="L215" s="607"/>
      <c r="M215" s="476"/>
      <c r="N215" s="477"/>
      <c r="O215" s="605" t="s">
        <v>12</v>
      </c>
      <c r="P215" s="606"/>
      <c r="Q215" s="606"/>
      <c r="R215" s="584" t="s">
        <v>2</v>
      </c>
      <c r="S215" s="584" t="s">
        <v>3</v>
      </c>
    </row>
    <row r="216" spans="2:19" ht="15" customHeight="1">
      <c r="B216" s="353"/>
      <c r="C216" s="339" t="s">
        <v>24</v>
      </c>
      <c r="D216" s="582"/>
      <c r="E216" s="618"/>
      <c r="F216" s="582"/>
      <c r="G216" s="462" t="s">
        <v>4</v>
      </c>
      <c r="H216" s="463" t="s">
        <v>13</v>
      </c>
      <c r="I216" s="464" t="s">
        <v>25</v>
      </c>
      <c r="J216" s="464" t="s">
        <v>26</v>
      </c>
      <c r="K216" s="465" t="s">
        <v>27</v>
      </c>
      <c r="L216" s="465" t="s">
        <v>5</v>
      </c>
      <c r="M216" s="466" t="s">
        <v>28</v>
      </c>
      <c r="N216" s="467"/>
      <c r="O216" s="468" t="s">
        <v>10</v>
      </c>
      <c r="P216" s="468" t="s">
        <v>463</v>
      </c>
      <c r="Q216" s="468" t="s">
        <v>177</v>
      </c>
      <c r="R216" s="585"/>
      <c r="S216" s="585"/>
    </row>
    <row r="217" spans="2:20" ht="60" customHeight="1">
      <c r="B217" s="20">
        <v>175</v>
      </c>
      <c r="C217" s="510" t="s">
        <v>151</v>
      </c>
      <c r="D217" s="403" t="s">
        <v>152</v>
      </c>
      <c r="E217" s="21">
        <v>15</v>
      </c>
      <c r="F217" s="22">
        <v>299</v>
      </c>
      <c r="G217" s="25">
        <f>E217*F217</f>
        <v>4485</v>
      </c>
      <c r="H217" s="24"/>
      <c r="I217" s="24"/>
      <c r="J217" s="24">
        <f>I217*0.25</f>
        <v>0</v>
      </c>
      <c r="K217" s="25">
        <f>IF((VLOOKUP(G217,'[2]TABLAS 15'!$B$22:$D$32,3)-M217)&lt;0,0,VLOOKUP(G217,'[2]TABLAS 15'!$B$22:$D$32,3)-M217)</f>
        <v>0</v>
      </c>
      <c r="L217" s="25">
        <f>SUM(G217+I217+K217+J217+H217)</f>
        <v>4485</v>
      </c>
      <c r="M217" s="26">
        <f>((G217-VLOOKUP(G217,'[2]TABLAS 15'!$A$6:$D$13,1))*VLOOKUP(G217,'[2]TABLAS 15'!$A$6:$D$13,4)+VLOOKUP(G217,'[2]TABLAS 15'!$A$6:$D$13,3))</f>
        <v>426.2958079999999</v>
      </c>
      <c r="N217" s="27"/>
      <c r="O217" s="25">
        <f>IF((VLOOKUP(G217,'[2]TABLAS 15'!$B$22:$D$32,3)-M217)&lt;0,-(VLOOKUP(G217,'[2]TABLAS 15'!$B$22:$D$32,3)-M217),0)</f>
        <v>426.2958079999999</v>
      </c>
      <c r="P217" s="28"/>
      <c r="Q217" s="24"/>
      <c r="R217" s="545">
        <f>L217-O217-P217-Q217</f>
        <v>4058.704192</v>
      </c>
      <c r="S217" s="2"/>
      <c r="T217" s="267"/>
    </row>
    <row r="218" spans="2:20" ht="60" customHeight="1">
      <c r="B218" s="20">
        <v>176</v>
      </c>
      <c r="C218" s="510" t="s">
        <v>232</v>
      </c>
      <c r="D218" s="85" t="s">
        <v>48</v>
      </c>
      <c r="E218" s="21">
        <v>15</v>
      </c>
      <c r="F218" s="22">
        <v>155</v>
      </c>
      <c r="G218" s="25">
        <f>E218*F218</f>
        <v>2325</v>
      </c>
      <c r="H218" s="24"/>
      <c r="I218" s="24"/>
      <c r="J218" s="24">
        <f>I218*0.25</f>
        <v>0</v>
      </c>
      <c r="K218" s="25">
        <f>IF((VLOOKUP(G218,'[2]TABLAS 15'!$B$22:$D$32,3)-M218)&lt;0,0,VLOOKUP(G218,'[2]TABLAS 15'!$B$22:$D$32,3)-M218)</f>
        <v>29.587935999999985</v>
      </c>
      <c r="L218" s="25">
        <f>SUM(G218+I218+K218+J218+H218)</f>
        <v>2354.587936</v>
      </c>
      <c r="M218" s="26">
        <f>((G218-VLOOKUP(G218,'[2]TABLAS 15'!$A$6:$D$13,1))*VLOOKUP(G218,'[2]TABLAS 15'!$A$6:$D$13,4)+VLOOKUP(G218,'[2]TABLAS 15'!$A$6:$D$13,3))</f>
        <v>147.53206400000002</v>
      </c>
      <c r="N218" s="27"/>
      <c r="O218" s="25">
        <f>IF((VLOOKUP(G218,'[2]TABLAS 15'!$B$22:$D$32,3)-M218)&lt;0,-(VLOOKUP(G218,'[2]TABLAS 15'!$B$22:$D$32,3)-M218),0)</f>
        <v>0</v>
      </c>
      <c r="P218" s="28"/>
      <c r="Q218" s="24"/>
      <c r="R218" s="545">
        <f>L218-O218-P218-Q218</f>
        <v>2354.587936</v>
      </c>
      <c r="S218" s="2"/>
      <c r="T218" s="267"/>
    </row>
    <row r="219" spans="2:19" ht="15">
      <c r="B219" s="69"/>
      <c r="C219" s="400"/>
      <c r="D219" s="400"/>
      <c r="E219" s="21"/>
      <c r="F219" s="22"/>
      <c r="G219" s="25">
        <f>SUM(G217:G218)</f>
        <v>6810</v>
      </c>
      <c r="H219" s="24"/>
      <c r="I219" s="24"/>
      <c r="J219" s="24">
        <f>SUM(J217:J218)</f>
        <v>0</v>
      </c>
      <c r="K219" s="25">
        <f>SUM(K217:K218)</f>
        <v>29.587935999999985</v>
      </c>
      <c r="L219" s="25">
        <f>SUM(L217:L218)</f>
        <v>6839.587936</v>
      </c>
      <c r="M219" s="26">
        <f>SUM(M217:M218)</f>
        <v>573.827872</v>
      </c>
      <c r="N219" s="27"/>
      <c r="O219" s="25">
        <f>SUM(O217:O218)</f>
        <v>426.2958079999999</v>
      </c>
      <c r="P219" s="28"/>
      <c r="Q219" s="145">
        <f>SUM(Q217:Q218)</f>
        <v>0</v>
      </c>
      <c r="R219" s="15"/>
      <c r="S219" s="17"/>
    </row>
    <row r="220" spans="2:19" ht="12.75">
      <c r="B220" s="4"/>
      <c r="C220" s="42"/>
      <c r="D220" s="404"/>
      <c r="E220" s="12"/>
      <c r="F220" s="13"/>
      <c r="G220" s="15"/>
      <c r="H220" s="14"/>
      <c r="I220" s="14"/>
      <c r="J220" s="14"/>
      <c r="K220" s="15"/>
      <c r="L220" s="15"/>
      <c r="M220" s="120"/>
      <c r="N220" s="16"/>
      <c r="O220" s="15"/>
      <c r="P220" s="38"/>
      <c r="Q220" s="14"/>
      <c r="R220" s="15"/>
      <c r="S220" s="17"/>
    </row>
    <row r="221" spans="3:19" ht="12.75">
      <c r="C221" s="226"/>
      <c r="D221" s="210"/>
      <c r="E221" s="12"/>
      <c r="F221" s="13"/>
      <c r="G221" s="15"/>
      <c r="H221" s="14"/>
      <c r="I221" s="14"/>
      <c r="J221" s="14"/>
      <c r="K221" s="15"/>
      <c r="L221" s="15"/>
      <c r="M221" s="120"/>
      <c r="N221" s="16"/>
      <c r="O221" s="15"/>
      <c r="P221" s="38"/>
      <c r="Q221" s="14"/>
      <c r="R221" s="15"/>
      <c r="S221" s="17"/>
    </row>
    <row r="222" spans="3:19" ht="12.75">
      <c r="C222" s="210"/>
      <c r="D222" s="210"/>
      <c r="E222" s="12"/>
      <c r="F222" s="13"/>
      <c r="G222" s="15"/>
      <c r="H222" s="14"/>
      <c r="I222" s="14"/>
      <c r="J222" s="14"/>
      <c r="K222" s="15"/>
      <c r="L222" s="15"/>
      <c r="M222" s="120"/>
      <c r="N222" s="16"/>
      <c r="O222" s="15"/>
      <c r="P222" s="38"/>
      <c r="Q222" s="139" t="s">
        <v>2</v>
      </c>
      <c r="R222" s="25">
        <f>SUM(R217:R221)</f>
        <v>6413.292128</v>
      </c>
      <c r="S222" s="17"/>
    </row>
    <row r="223" spans="3:19" ht="12.75">
      <c r="C223" s="210"/>
      <c r="D223" s="210"/>
      <c r="E223" s="12"/>
      <c r="F223" s="13"/>
      <c r="G223" s="15"/>
      <c r="H223" s="14"/>
      <c r="I223" s="14"/>
      <c r="J223" s="14"/>
      <c r="K223" s="15"/>
      <c r="L223" s="15"/>
      <c r="M223" s="120"/>
      <c r="N223" s="16"/>
      <c r="O223" s="15"/>
      <c r="P223" s="38"/>
      <c r="Q223" s="139"/>
      <c r="R223" s="15"/>
      <c r="S223" s="17"/>
    </row>
    <row r="224" spans="3:19" ht="12.75">
      <c r="C224" s="210"/>
      <c r="D224" s="210"/>
      <c r="E224" s="12"/>
      <c r="F224" s="13"/>
      <c r="G224" s="15"/>
      <c r="H224" s="14"/>
      <c r="I224" s="14"/>
      <c r="J224" s="14"/>
      <c r="K224" s="15"/>
      <c r="L224" s="15"/>
      <c r="M224" s="120"/>
      <c r="N224" s="16"/>
      <c r="O224" s="15"/>
      <c r="P224" s="38"/>
      <c r="Q224" s="139"/>
      <c r="R224" s="15"/>
      <c r="S224" s="17"/>
    </row>
    <row r="225" spans="3:19" ht="12.75">
      <c r="C225" s="210"/>
      <c r="D225" s="210"/>
      <c r="E225" s="12"/>
      <c r="F225" s="13"/>
      <c r="G225" s="15"/>
      <c r="H225" s="14"/>
      <c r="I225" s="14"/>
      <c r="J225" s="14"/>
      <c r="K225" s="15"/>
      <c r="L225" s="15"/>
      <c r="M225" s="120"/>
      <c r="N225" s="16"/>
      <c r="O225" s="15"/>
      <c r="P225" s="38"/>
      <c r="Q225" s="139"/>
      <c r="R225" s="15"/>
      <c r="S225" s="17"/>
    </row>
    <row r="226" spans="3:19" ht="12.75">
      <c r="C226" s="210"/>
      <c r="D226" s="210"/>
      <c r="E226" s="12"/>
      <c r="F226" s="13"/>
      <c r="G226" s="15"/>
      <c r="H226" s="14"/>
      <c r="I226" s="14"/>
      <c r="J226" s="14"/>
      <c r="K226" s="15"/>
      <c r="L226" s="15"/>
      <c r="M226" s="120"/>
      <c r="N226" s="16"/>
      <c r="O226" s="15"/>
      <c r="P226" s="38"/>
      <c r="Q226" s="139"/>
      <c r="R226" s="15"/>
      <c r="S226" s="17"/>
    </row>
    <row r="227" spans="3:19" ht="12.75">
      <c r="C227" s="210"/>
      <c r="D227" s="210"/>
      <c r="E227" s="12"/>
      <c r="F227" s="13"/>
      <c r="G227" s="15"/>
      <c r="H227" s="14"/>
      <c r="I227" s="14"/>
      <c r="J227" s="14"/>
      <c r="K227" s="15"/>
      <c r="L227" s="15"/>
      <c r="M227" s="120"/>
      <c r="N227" s="16"/>
      <c r="O227" s="15"/>
      <c r="P227" s="38"/>
      <c r="Q227" s="14"/>
      <c r="R227" s="15"/>
      <c r="S227" s="17"/>
    </row>
    <row r="228" spans="3:19" ht="12.75">
      <c r="C228" s="226"/>
      <c r="D228" s="210"/>
      <c r="E228" s="12"/>
      <c r="F228" s="13"/>
      <c r="G228" s="15"/>
      <c r="H228" s="14"/>
      <c r="I228" s="14"/>
      <c r="J228" s="14"/>
      <c r="K228" s="15"/>
      <c r="L228" s="15"/>
      <c r="M228" s="120"/>
      <c r="N228" s="16"/>
      <c r="O228" s="15"/>
      <c r="P228" s="38"/>
      <c r="Q228" s="14"/>
      <c r="R228" s="15"/>
      <c r="S228" s="17"/>
    </row>
    <row r="229" spans="3:19" ht="15.75">
      <c r="C229" s="405"/>
      <c r="D229" s="210"/>
      <c r="E229" s="12"/>
      <c r="F229" s="13"/>
      <c r="G229" s="15"/>
      <c r="H229" s="14"/>
      <c r="I229" s="14"/>
      <c r="J229" s="14"/>
      <c r="K229" s="15"/>
      <c r="L229" s="15"/>
      <c r="M229" s="120"/>
      <c r="N229" s="16"/>
      <c r="O229" s="15"/>
      <c r="P229" s="38"/>
      <c r="Q229" s="14"/>
      <c r="R229" s="15"/>
      <c r="S229" s="17"/>
    </row>
    <row r="230" spans="3:19" ht="12.75">
      <c r="C230" s="226" t="s">
        <v>14</v>
      </c>
      <c r="D230" s="210"/>
      <c r="J230" s="583" t="s">
        <v>15</v>
      </c>
      <c r="K230" s="583"/>
      <c r="L230" s="583"/>
      <c r="M230" s="583"/>
      <c r="N230" s="583"/>
      <c r="O230" s="583"/>
      <c r="P230" s="583"/>
      <c r="Q230" s="14"/>
      <c r="R230" s="15"/>
      <c r="S230" s="17"/>
    </row>
    <row r="231" spans="3:19" ht="12.75">
      <c r="C231" s="226"/>
      <c r="D231" s="210"/>
      <c r="J231" s="131"/>
      <c r="K231" s="131"/>
      <c r="L231" s="131"/>
      <c r="M231" s="131"/>
      <c r="N231" s="131"/>
      <c r="O231" s="131"/>
      <c r="P231" s="131"/>
      <c r="Q231" s="14"/>
      <c r="R231" s="15"/>
      <c r="S231" s="17"/>
    </row>
    <row r="232" spans="3:19" ht="12.75">
      <c r="C232" s="226"/>
      <c r="D232" s="210"/>
      <c r="J232" s="131"/>
      <c r="K232" s="131"/>
      <c r="L232" s="131"/>
      <c r="M232" s="131"/>
      <c r="N232" s="131"/>
      <c r="O232" s="131"/>
      <c r="P232" s="131"/>
      <c r="Q232" s="14"/>
      <c r="R232" s="15"/>
      <c r="S232" s="17"/>
    </row>
    <row r="233" spans="3:19" ht="12.75">
      <c r="C233" s="210"/>
      <c r="D233" s="210"/>
      <c r="N233" s="30" t="s">
        <v>16</v>
      </c>
      <c r="O233" s="30"/>
      <c r="P233" s="30"/>
      <c r="Q233" s="14"/>
      <c r="R233" s="15"/>
      <c r="S233" s="17"/>
    </row>
    <row r="234" spans="3:19" ht="12.75">
      <c r="C234" s="210"/>
      <c r="D234" s="210"/>
      <c r="K234" s="32"/>
      <c r="Q234" s="14"/>
      <c r="R234" s="15"/>
      <c r="S234" s="17"/>
    </row>
    <row r="235" spans="3:19" ht="12.75">
      <c r="C235" s="226" t="s">
        <v>16</v>
      </c>
      <c r="D235" s="210"/>
      <c r="J235" s="76" t="s">
        <v>32</v>
      </c>
      <c r="K235" s="589" t="s">
        <v>190</v>
      </c>
      <c r="L235" s="589"/>
      <c r="M235" s="589"/>
      <c r="N235" s="589"/>
      <c r="O235" s="589"/>
      <c r="P235" s="589"/>
      <c r="Q235" s="14"/>
      <c r="R235" s="15"/>
      <c r="S235" s="17"/>
    </row>
    <row r="236" spans="3:19" ht="15.75">
      <c r="C236" s="401" t="s">
        <v>282</v>
      </c>
      <c r="D236" s="210"/>
      <c r="J236" s="623" t="s">
        <v>283</v>
      </c>
      <c r="K236" s="623"/>
      <c r="L236" s="623"/>
      <c r="M236" s="623"/>
      <c r="N236" s="623"/>
      <c r="O236" s="623"/>
      <c r="P236" s="623"/>
      <c r="Q236" s="623"/>
      <c r="R236" s="15"/>
      <c r="S236" s="17"/>
    </row>
    <row r="237" spans="3:19" ht="15.75">
      <c r="C237" s="405"/>
      <c r="D237" s="210"/>
      <c r="E237" s="12"/>
      <c r="F237" s="13"/>
      <c r="G237" s="15"/>
      <c r="H237" s="14"/>
      <c r="I237" s="14"/>
      <c r="J237" s="14"/>
      <c r="K237" s="15"/>
      <c r="L237" s="15"/>
      <c r="M237" s="120"/>
      <c r="N237" s="16"/>
      <c r="O237" s="15"/>
      <c r="P237" s="38"/>
      <c r="Q237" s="14"/>
      <c r="R237" s="15"/>
      <c r="S237" s="17"/>
    </row>
    <row r="238" spans="3:19" ht="15.75">
      <c r="C238" s="405"/>
      <c r="D238" s="210"/>
      <c r="E238" s="12"/>
      <c r="F238" s="13"/>
      <c r="G238" s="15"/>
      <c r="H238" s="14"/>
      <c r="I238" s="14"/>
      <c r="J238" s="14"/>
      <c r="K238" s="15"/>
      <c r="L238" s="15"/>
      <c r="M238" s="120"/>
      <c r="N238" s="16"/>
      <c r="O238" s="15"/>
      <c r="P238" s="38"/>
      <c r="Q238" s="14"/>
      <c r="R238" s="15"/>
      <c r="S238" s="17"/>
    </row>
    <row r="239" spans="3:19" ht="15.75">
      <c r="C239" s="405"/>
      <c r="D239" s="210"/>
      <c r="E239" s="12"/>
      <c r="F239" s="13"/>
      <c r="G239" s="15"/>
      <c r="H239" s="14"/>
      <c r="I239" s="14"/>
      <c r="J239" s="14"/>
      <c r="K239" s="15"/>
      <c r="L239" s="15"/>
      <c r="M239" s="120"/>
      <c r="N239" s="16"/>
      <c r="O239" s="15"/>
      <c r="P239" s="38"/>
      <c r="Q239" s="14"/>
      <c r="R239" s="15"/>
      <c r="S239" s="17"/>
    </row>
    <row r="240" spans="3:19" ht="15.75">
      <c r="C240" s="405"/>
      <c r="D240" s="210"/>
      <c r="E240" s="12"/>
      <c r="F240" s="13"/>
      <c r="G240" s="15"/>
      <c r="H240" s="14"/>
      <c r="I240" s="14"/>
      <c r="J240" s="14"/>
      <c r="K240" s="15"/>
      <c r="L240" s="15"/>
      <c r="M240" s="120"/>
      <c r="N240" s="16"/>
      <c r="O240" s="15"/>
      <c r="P240" s="38"/>
      <c r="Q240" s="14"/>
      <c r="R240" s="15"/>
      <c r="S240" s="17"/>
    </row>
    <row r="241" spans="3:19" ht="15.75">
      <c r="C241" s="405"/>
      <c r="D241" s="210"/>
      <c r="E241" s="12"/>
      <c r="F241" s="13"/>
      <c r="G241" s="15"/>
      <c r="H241" s="14"/>
      <c r="I241" s="14"/>
      <c r="J241" s="14"/>
      <c r="K241" s="15"/>
      <c r="L241" s="15"/>
      <c r="M241" s="120"/>
      <c r="N241" s="16"/>
      <c r="O241" s="15"/>
      <c r="P241" s="38"/>
      <c r="Q241" s="14"/>
      <c r="R241" s="15"/>
      <c r="S241" s="17"/>
    </row>
    <row r="242" spans="3:19" ht="15.75">
      <c r="C242" s="405"/>
      <c r="D242" s="210"/>
      <c r="E242" s="12"/>
      <c r="F242" s="13"/>
      <c r="G242" s="15"/>
      <c r="H242" s="14"/>
      <c r="I242" s="14"/>
      <c r="J242" s="14"/>
      <c r="K242" s="15"/>
      <c r="L242" s="15"/>
      <c r="M242" s="120"/>
      <c r="N242" s="16"/>
      <c r="O242" s="15"/>
      <c r="P242" s="38"/>
      <c r="Q242" s="14"/>
      <c r="R242" s="15"/>
      <c r="S242" s="17"/>
    </row>
    <row r="243" spans="3:19" ht="15.75">
      <c r="C243" s="405"/>
      <c r="D243" s="210"/>
      <c r="E243" s="12"/>
      <c r="F243" s="13"/>
      <c r="G243" s="15"/>
      <c r="H243" s="14"/>
      <c r="I243" s="14"/>
      <c r="J243" s="14"/>
      <c r="K243" s="15"/>
      <c r="L243" s="15"/>
      <c r="M243" s="120"/>
      <c r="N243" s="16"/>
      <c r="O243" s="15"/>
      <c r="P243" s="38"/>
      <c r="Q243" s="14"/>
      <c r="R243" s="15"/>
      <c r="S243" s="17"/>
    </row>
    <row r="244" spans="3:19" ht="15.75">
      <c r="C244" s="405"/>
      <c r="D244" s="210"/>
      <c r="E244" s="12"/>
      <c r="F244" s="13"/>
      <c r="G244" s="15"/>
      <c r="H244" s="14"/>
      <c r="I244" s="14"/>
      <c r="J244" s="14"/>
      <c r="K244" s="15"/>
      <c r="L244" s="15"/>
      <c r="M244" s="120"/>
      <c r="N244" s="16"/>
      <c r="O244" s="15"/>
      <c r="P244" s="38"/>
      <c r="Q244" s="14"/>
      <c r="R244" s="15"/>
      <c r="S244" s="17"/>
    </row>
    <row r="245" spans="3:19" ht="15.75">
      <c r="C245" s="405"/>
      <c r="D245" s="210"/>
      <c r="E245" s="12"/>
      <c r="F245" s="13"/>
      <c r="G245" s="15"/>
      <c r="H245" s="14"/>
      <c r="I245" s="14"/>
      <c r="J245" s="14"/>
      <c r="K245" s="15"/>
      <c r="L245" s="15"/>
      <c r="M245" s="120"/>
      <c r="N245" s="16"/>
      <c r="O245" s="15"/>
      <c r="P245" s="38"/>
      <c r="Q245" s="14"/>
      <c r="R245" s="15"/>
      <c r="S245" s="17"/>
    </row>
    <row r="246" spans="3:19" ht="15.75">
      <c r="C246" s="405"/>
      <c r="D246" s="210"/>
      <c r="E246" s="12"/>
      <c r="F246" s="13"/>
      <c r="G246" s="15"/>
      <c r="H246" s="14"/>
      <c r="I246" s="14"/>
      <c r="J246" s="14"/>
      <c r="K246" s="15"/>
      <c r="L246" s="15"/>
      <c r="M246" s="120"/>
      <c r="N246" s="16"/>
      <c r="O246" s="15"/>
      <c r="P246" s="38"/>
      <c r="Q246" s="14"/>
      <c r="R246" s="15"/>
      <c r="S246" s="17"/>
    </row>
    <row r="247" spans="2:19" ht="12.75">
      <c r="B247" s="1"/>
      <c r="C247" s="210"/>
      <c r="D247" s="213"/>
      <c r="E247" s="12"/>
      <c r="F247" s="13"/>
      <c r="G247" s="15"/>
      <c r="H247" s="14"/>
      <c r="I247" s="14"/>
      <c r="J247" s="14"/>
      <c r="K247" s="15"/>
      <c r="L247" s="15"/>
      <c r="M247" s="120"/>
      <c r="N247" s="16"/>
      <c r="O247" s="15"/>
      <c r="P247" s="38"/>
      <c r="Q247" s="14"/>
      <c r="R247" s="15"/>
      <c r="S247" s="17"/>
    </row>
    <row r="248" spans="2:19" ht="31.5" customHeight="1">
      <c r="B248" s="1"/>
      <c r="C248" s="210"/>
      <c r="D248" s="210"/>
      <c r="E248" s="46"/>
      <c r="F248" s="574" t="s">
        <v>281</v>
      </c>
      <c r="G248" s="574"/>
      <c r="H248" s="574"/>
      <c r="I248" s="574"/>
      <c r="J248" s="574"/>
      <c r="K248" s="574"/>
      <c r="L248" s="574"/>
      <c r="M248" s="574"/>
      <c r="N248" s="574"/>
      <c r="O248" s="574"/>
      <c r="P248" s="574"/>
      <c r="Q248" s="574"/>
      <c r="R248" s="46"/>
      <c r="S248" s="46"/>
    </row>
    <row r="249" spans="2:19" ht="20.25">
      <c r="B249" s="1"/>
      <c r="C249" s="210"/>
      <c r="D249" s="9"/>
      <c r="E249" s="12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</row>
    <row r="250" spans="2:18" ht="12.75" customHeight="1">
      <c r="B250" s="1"/>
      <c r="C250" s="210"/>
      <c r="D250" s="213"/>
      <c r="E250" s="10"/>
      <c r="F250" s="553" t="s">
        <v>520</v>
      </c>
      <c r="G250" s="553"/>
      <c r="H250" s="553"/>
      <c r="I250" s="553"/>
      <c r="J250" s="553"/>
      <c r="K250" s="553"/>
      <c r="L250" s="553"/>
      <c r="M250" s="553"/>
      <c r="N250" s="553"/>
      <c r="O250" s="553"/>
      <c r="P250" s="553"/>
      <c r="Q250" s="553"/>
      <c r="R250" s="178"/>
    </row>
    <row r="251" spans="2:19" ht="26.25" customHeight="1">
      <c r="B251" s="1"/>
      <c r="C251" s="214" t="s">
        <v>280</v>
      </c>
      <c r="D251" s="214"/>
      <c r="E251" s="1"/>
      <c r="F251" s="575" t="s">
        <v>153</v>
      </c>
      <c r="G251" s="575"/>
      <c r="H251" s="575"/>
      <c r="I251" s="575"/>
      <c r="J251" s="575"/>
      <c r="K251" s="575"/>
      <c r="L251" s="575"/>
      <c r="M251" s="575"/>
      <c r="N251" s="575"/>
      <c r="O251" s="575"/>
      <c r="P251" s="575"/>
      <c r="Q251" s="1"/>
      <c r="R251" s="89" t="s">
        <v>65</v>
      </c>
      <c r="S251" s="86">
        <v>113.24</v>
      </c>
    </row>
    <row r="252" spans="3:4" ht="12.75">
      <c r="C252" s="210"/>
      <c r="D252" s="210"/>
    </row>
    <row r="253" spans="2:19" ht="12.75">
      <c r="B253" s="58"/>
      <c r="C253" s="212"/>
      <c r="D253" s="212"/>
      <c r="E253" s="59"/>
      <c r="F253" s="59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62"/>
      <c r="S253" s="63"/>
    </row>
    <row r="254" spans="2:19" ht="15.75">
      <c r="B254" s="592"/>
      <c r="C254" s="335" t="s">
        <v>22</v>
      </c>
      <c r="D254" s="619" t="s">
        <v>8</v>
      </c>
      <c r="E254" s="621" t="s">
        <v>23</v>
      </c>
      <c r="F254" s="619" t="s">
        <v>0</v>
      </c>
      <c r="G254" s="605" t="s">
        <v>1</v>
      </c>
      <c r="H254" s="606"/>
      <c r="I254" s="606"/>
      <c r="J254" s="606"/>
      <c r="K254" s="606"/>
      <c r="L254" s="607"/>
      <c r="M254" s="476"/>
      <c r="N254" s="477"/>
      <c r="O254" s="605" t="s">
        <v>12</v>
      </c>
      <c r="P254" s="606"/>
      <c r="Q254" s="606"/>
      <c r="R254" s="584" t="s">
        <v>2</v>
      </c>
      <c r="S254" s="584" t="s">
        <v>3</v>
      </c>
    </row>
    <row r="255" spans="2:19" ht="15" customHeight="1">
      <c r="B255" s="593"/>
      <c r="C255" s="339" t="s">
        <v>24</v>
      </c>
      <c r="D255" s="620"/>
      <c r="E255" s="622"/>
      <c r="F255" s="620"/>
      <c r="G255" s="462" t="s">
        <v>4</v>
      </c>
      <c r="H255" s="463" t="s">
        <v>13</v>
      </c>
      <c r="I255" s="464" t="s">
        <v>25</v>
      </c>
      <c r="J255" s="464" t="s">
        <v>26</v>
      </c>
      <c r="K255" s="465" t="s">
        <v>27</v>
      </c>
      <c r="L255" s="465" t="s">
        <v>5</v>
      </c>
      <c r="M255" s="466" t="s">
        <v>28</v>
      </c>
      <c r="N255" s="467"/>
      <c r="O255" s="468" t="s">
        <v>10</v>
      </c>
      <c r="P255" s="468" t="s">
        <v>463</v>
      </c>
      <c r="Q255" s="468" t="s">
        <v>177</v>
      </c>
      <c r="R255" s="585"/>
      <c r="S255" s="585"/>
    </row>
    <row r="256" spans="2:20" ht="60" customHeight="1">
      <c r="B256" s="20">
        <v>177</v>
      </c>
      <c r="C256" s="510" t="s">
        <v>373</v>
      </c>
      <c r="D256" s="159" t="s">
        <v>239</v>
      </c>
      <c r="E256" s="21">
        <v>15</v>
      </c>
      <c r="F256" s="22">
        <v>404.4</v>
      </c>
      <c r="G256" s="23">
        <f aca="true" t="shared" si="3" ref="G256:G261">E256*F256</f>
        <v>6066</v>
      </c>
      <c r="H256" s="24"/>
      <c r="I256" s="24"/>
      <c r="J256" s="24">
        <f aca="true" t="shared" si="4" ref="J256:J261">I256*0.25</f>
        <v>0</v>
      </c>
      <c r="K256" s="25">
        <f>IF((VLOOKUP(G256,'[2]TABLAS 15'!$B$22:$D$32,3)-M256)&lt;0,0,VLOOKUP(G256,'[2]TABLAS 15'!$B$22:$D$32,3)-M256)</f>
        <v>0</v>
      </c>
      <c r="L256" s="25">
        <f aca="true" t="shared" si="5" ref="L256:L261">SUM(G256+I256+K256+J256+H256)</f>
        <v>6066</v>
      </c>
      <c r="M256" s="26">
        <f>((G256-VLOOKUP(G256,'[2]TABLAS 15'!$A$6:$D$13,1))*VLOOKUP(G256,'[2]TABLAS 15'!$A$6:$D$13,4)+VLOOKUP(G256,'[2]TABLAS 15'!$A$6:$D$13,3))</f>
        <v>728.1219140000001</v>
      </c>
      <c r="N256" s="27"/>
      <c r="O256" s="25">
        <f>IF((VLOOKUP(G256,'[2]TABLAS 15'!$B$22:$D$32,3)-M256)&lt;0,-(VLOOKUP(G256,'[2]TABLAS 15'!$B$22:$D$32,3)-M256),0)</f>
        <v>728.1219140000001</v>
      </c>
      <c r="P256" s="28"/>
      <c r="Q256" s="24"/>
      <c r="R256" s="545">
        <f aca="true" t="shared" si="6" ref="R256:R261">L256-O256-P256-Q256</f>
        <v>5337.878086</v>
      </c>
      <c r="S256" s="125"/>
      <c r="T256" s="267"/>
    </row>
    <row r="257" spans="2:20" ht="60" customHeight="1">
      <c r="B257" s="20">
        <v>178</v>
      </c>
      <c r="C257" s="510" t="s">
        <v>154</v>
      </c>
      <c r="D257" s="159" t="s">
        <v>237</v>
      </c>
      <c r="E257" s="21">
        <v>15</v>
      </c>
      <c r="F257" s="22">
        <v>184</v>
      </c>
      <c r="G257" s="25">
        <f t="shared" si="3"/>
        <v>2760</v>
      </c>
      <c r="H257" s="24"/>
      <c r="I257" s="24"/>
      <c r="J257" s="24">
        <f t="shared" si="4"/>
        <v>0</v>
      </c>
      <c r="K257" s="25">
        <f>IF((VLOOKUP(G257,'[2]TABLAS 15'!$B$22:$D$32,3)-M257)&lt;0,0,VLOOKUP(G257,'[2]TABLAS 15'!$B$22:$D$32,3)-M257)</f>
        <v>0</v>
      </c>
      <c r="L257" s="25">
        <f t="shared" si="5"/>
        <v>2760</v>
      </c>
      <c r="M257" s="26">
        <f>((G257-VLOOKUP(G257,'[2]TABLAS 15'!$A$6:$D$13,1))*VLOOKUP(G257,'[2]TABLAS 15'!$A$6:$D$13,4)+VLOOKUP(G257,'[2]TABLAS 15'!$A$6:$D$13,3))</f>
        <v>194.86006400000002</v>
      </c>
      <c r="N257" s="27"/>
      <c r="O257" s="25">
        <f>IF((VLOOKUP(G257,'[2]TABLAS 15'!$B$22:$D$32,3)-M257)&lt;0,-(VLOOKUP(G257,'[2]TABLAS 15'!$B$22:$D$32,3)-M257),0)</f>
        <v>47.54006400000003</v>
      </c>
      <c r="P257" s="28"/>
      <c r="Q257" s="24"/>
      <c r="R257" s="545">
        <f t="shared" si="6"/>
        <v>2712.459936</v>
      </c>
      <c r="S257" s="127"/>
      <c r="T257" s="267"/>
    </row>
    <row r="258" spans="2:20" ht="60" customHeight="1">
      <c r="B258" s="20">
        <v>179</v>
      </c>
      <c r="C258" s="510" t="s">
        <v>155</v>
      </c>
      <c r="D258" s="158" t="s">
        <v>156</v>
      </c>
      <c r="E258" s="21">
        <v>15</v>
      </c>
      <c r="F258" s="22">
        <v>189</v>
      </c>
      <c r="G258" s="25">
        <f t="shared" si="3"/>
        <v>2835</v>
      </c>
      <c r="H258" s="24"/>
      <c r="I258" s="24"/>
      <c r="J258" s="24">
        <f t="shared" si="4"/>
        <v>0</v>
      </c>
      <c r="K258" s="25">
        <f>IF((VLOOKUP(G258,'[2]TABLAS 15'!$B$22:$D$32,3)-M258)&lt;0,0,VLOOKUP(G258,'[2]TABLAS 15'!$B$22:$D$32,3)-M258)</f>
        <v>0</v>
      </c>
      <c r="L258" s="25">
        <f t="shared" si="5"/>
        <v>2835</v>
      </c>
      <c r="M258" s="26">
        <f>((G258-VLOOKUP(G258,'[2]TABLAS 15'!$A$6:$D$13,1))*VLOOKUP(G258,'[2]TABLAS 15'!$A$6:$D$13,4)+VLOOKUP(G258,'[2]TABLAS 15'!$A$6:$D$13,3))</f>
        <v>203.02006400000002</v>
      </c>
      <c r="N258" s="27"/>
      <c r="O258" s="25">
        <f>IF((VLOOKUP(G258,'[2]TABLAS 15'!$B$22:$D$32,3)-M258)&lt;0,-(VLOOKUP(G258,'[2]TABLAS 15'!$B$22:$D$32,3)-M258),0)</f>
        <v>55.700064000000026</v>
      </c>
      <c r="P258" s="28"/>
      <c r="Q258" s="24"/>
      <c r="R258" s="545">
        <f t="shared" si="6"/>
        <v>2779.299936</v>
      </c>
      <c r="S258" s="127"/>
      <c r="T258" s="267"/>
    </row>
    <row r="259" spans="2:20" ht="60" customHeight="1">
      <c r="B259" s="20">
        <v>180</v>
      </c>
      <c r="C259" s="510" t="s">
        <v>157</v>
      </c>
      <c r="D259" s="159" t="s">
        <v>238</v>
      </c>
      <c r="E259" s="21">
        <v>15</v>
      </c>
      <c r="F259" s="22">
        <v>121.5</v>
      </c>
      <c r="G259" s="25">
        <f t="shared" si="3"/>
        <v>1822.5</v>
      </c>
      <c r="H259" s="24"/>
      <c r="I259" s="24"/>
      <c r="J259" s="24">
        <f t="shared" si="4"/>
        <v>0</v>
      </c>
      <c r="K259" s="25">
        <f>IF((VLOOKUP(G259,'[2]TABLAS 15'!$B$22:$D$32,3)-M259)&lt;0,0,VLOOKUP(G259,'[2]TABLAS 15'!$B$22:$D$32,3)-M259)</f>
        <v>85.70519999999998</v>
      </c>
      <c r="L259" s="25">
        <f t="shared" si="5"/>
        <v>1908.2051999999999</v>
      </c>
      <c r="M259" s="26">
        <f>((G259-VLOOKUP(G259,'[2]TABLAS 15'!$A$6:$D$13,1))*VLOOKUP(G259,'[2]TABLAS 15'!$A$6:$D$13,4)+VLOOKUP(G259,'[2]TABLAS 15'!$A$6:$D$13,3))</f>
        <v>105.52480000000001</v>
      </c>
      <c r="N259" s="27"/>
      <c r="O259" s="25">
        <f>IF((VLOOKUP(G259,'[2]TABLAS 15'!$B$22:$D$32,3)-M259)&lt;0,-(VLOOKUP(G259,'[2]TABLAS 15'!$B$22:$D$32,3)-M259),0)</f>
        <v>0</v>
      </c>
      <c r="P259" s="28"/>
      <c r="Q259" s="24"/>
      <c r="R259" s="545">
        <f t="shared" si="6"/>
        <v>1908.2051999999999</v>
      </c>
      <c r="S259" s="2"/>
      <c r="T259" s="267"/>
    </row>
    <row r="260" spans="2:20" ht="60" customHeight="1">
      <c r="B260" s="20">
        <v>181</v>
      </c>
      <c r="C260" s="510" t="s">
        <v>317</v>
      </c>
      <c r="D260" s="183" t="s">
        <v>399</v>
      </c>
      <c r="E260" s="21">
        <v>15</v>
      </c>
      <c r="F260" s="22">
        <v>304.2</v>
      </c>
      <c r="G260" s="25">
        <f t="shared" si="3"/>
        <v>4563</v>
      </c>
      <c r="H260" s="24"/>
      <c r="I260" s="24"/>
      <c r="J260" s="24">
        <f t="shared" si="4"/>
        <v>0</v>
      </c>
      <c r="K260" s="25">
        <f>IF((VLOOKUP(G260,'[2]TABLAS 15'!$B$22:$D$32,3)-M260)&lt;0,0,VLOOKUP(G260,'[2]TABLAS 15'!$B$22:$D$32,3)-M260)</f>
        <v>0</v>
      </c>
      <c r="L260" s="25">
        <f t="shared" si="5"/>
        <v>4563</v>
      </c>
      <c r="M260" s="26">
        <f>((G260-VLOOKUP(G260,'[2]TABLAS 15'!$A$6:$D$13,1))*VLOOKUP(G260,'[2]TABLAS 15'!$A$6:$D$13,4)+VLOOKUP(G260,'[2]TABLAS 15'!$A$6:$D$13,3))</f>
        <v>440.2734079999999</v>
      </c>
      <c r="N260" s="27"/>
      <c r="O260" s="25">
        <f>IF((VLOOKUP(G260,'[2]TABLAS 15'!$B$22:$D$32,3)-M260)&lt;0,-(VLOOKUP(G260,'[2]TABLAS 15'!$B$22:$D$32,3)-M260),0)</f>
        <v>440.2734079999999</v>
      </c>
      <c r="P260" s="28"/>
      <c r="Q260" s="24"/>
      <c r="R260" s="545">
        <f t="shared" si="6"/>
        <v>4122.726592</v>
      </c>
      <c r="S260" s="2"/>
      <c r="T260" s="267"/>
    </row>
    <row r="261" spans="2:20" ht="60" customHeight="1">
      <c r="B261" s="20">
        <v>182</v>
      </c>
      <c r="C261" s="510" t="s">
        <v>128</v>
      </c>
      <c r="D261" s="232" t="s">
        <v>48</v>
      </c>
      <c r="E261" s="21">
        <v>15</v>
      </c>
      <c r="F261" s="22">
        <v>195.6</v>
      </c>
      <c r="G261" s="25">
        <f t="shared" si="3"/>
        <v>2934</v>
      </c>
      <c r="H261" s="24"/>
      <c r="I261" s="24"/>
      <c r="J261" s="24">
        <f t="shared" si="4"/>
        <v>0</v>
      </c>
      <c r="K261" s="25">
        <f>IF((VLOOKUP(G261,'[2]TABLAS 15'!$B$22:$D$32,3)-M261)&lt;0,0,VLOOKUP(G261,'[2]TABLAS 15'!$B$22:$D$32,3)-M261)</f>
        <v>0</v>
      </c>
      <c r="L261" s="25">
        <f t="shared" si="5"/>
        <v>2934</v>
      </c>
      <c r="M261" s="26">
        <f>((G261-VLOOKUP(G261,'[2]TABLAS 15'!$A$6:$D$13,1))*VLOOKUP(G261,'[2]TABLAS 15'!$A$6:$D$13,4)+VLOOKUP(G261,'[2]TABLAS 15'!$A$6:$D$13,3))</f>
        <v>213.791264</v>
      </c>
      <c r="N261" s="27"/>
      <c r="O261" s="25">
        <f>IF((VLOOKUP(G261,'[2]TABLAS 15'!$B$22:$D$32,3)-M261)&lt;0,-(VLOOKUP(G261,'[2]TABLAS 15'!$B$22:$D$32,3)-M261),0)</f>
        <v>66.47126400000002</v>
      </c>
      <c r="P261" s="28"/>
      <c r="Q261" s="24"/>
      <c r="R261" s="545">
        <f t="shared" si="6"/>
        <v>2867.528736</v>
      </c>
      <c r="S261" s="2"/>
      <c r="T261" s="267"/>
    </row>
    <row r="262" spans="2:20" ht="60" customHeight="1">
      <c r="B262" s="20">
        <v>183</v>
      </c>
      <c r="C262" s="510" t="s">
        <v>318</v>
      </c>
      <c r="D262" s="269" t="s">
        <v>245</v>
      </c>
      <c r="E262" s="21">
        <v>15</v>
      </c>
      <c r="F262" s="22">
        <v>81</v>
      </c>
      <c r="G262" s="25">
        <f>E262*F262</f>
        <v>1215</v>
      </c>
      <c r="H262" s="24"/>
      <c r="I262" s="24"/>
      <c r="J262" s="24">
        <f>I262*0.25</f>
        <v>0</v>
      </c>
      <c r="K262" s="25">
        <f>IF((VLOOKUP(G262,'[2]TABLAS 15'!$B$22:$D$32,3)-M262)&lt;0,0,VLOOKUP(G262,'[2]TABLAS 15'!$B$22:$D$32,3)-M262)</f>
        <v>136.77519999999998</v>
      </c>
      <c r="L262" s="25">
        <f>SUM(G262+I262+K262+J262+H262)</f>
        <v>1351.7752</v>
      </c>
      <c r="M262" s="26">
        <f>((G262-VLOOKUP(G262,'[2]TABLAS 15'!$A$6:$D$13,1))*VLOOKUP(G262,'[2]TABLAS 15'!$A$6:$D$13,4)+VLOOKUP(G262,'[2]TABLAS 15'!$A$6:$D$13,3))</f>
        <v>66.6448</v>
      </c>
      <c r="N262" s="27"/>
      <c r="O262" s="25">
        <f>IF((VLOOKUP(G262,'[2]TABLAS 15'!$B$22:$D$32,3)-M262)&lt;0,-(VLOOKUP(G262,'[2]TABLAS 15'!$B$22:$D$32,3)-M262),0)</f>
        <v>0</v>
      </c>
      <c r="P262" s="28"/>
      <c r="Q262" s="24"/>
      <c r="R262" s="545">
        <f>L262-O262-P262-Q262</f>
        <v>1351.7752</v>
      </c>
      <c r="S262" s="2"/>
      <c r="T262" s="267"/>
    </row>
    <row r="263" spans="2:20" ht="60" customHeight="1">
      <c r="B263" s="20">
        <v>184</v>
      </c>
      <c r="C263" s="510" t="s">
        <v>376</v>
      </c>
      <c r="D263" s="115" t="s">
        <v>156</v>
      </c>
      <c r="E263" s="21">
        <v>15</v>
      </c>
      <c r="F263" s="22">
        <v>191</v>
      </c>
      <c r="G263" s="25">
        <f>E263*F263</f>
        <v>2865</v>
      </c>
      <c r="H263" s="24"/>
      <c r="I263" s="24"/>
      <c r="J263" s="24">
        <f>I263*0.25</f>
        <v>0</v>
      </c>
      <c r="K263" s="25">
        <f>IF((VLOOKUP(G263,'[2]TABLAS 15'!$B$22:$D$32,3)-M263)&lt;0,0,VLOOKUP(G263,'[2]TABLAS 15'!$B$22:$D$32,3)-M263)</f>
        <v>0</v>
      </c>
      <c r="L263" s="25">
        <f>SUM(G263+I263+K263+J263+H263)</f>
        <v>2865</v>
      </c>
      <c r="M263" s="26">
        <f>((G263-VLOOKUP(G263,'[2]TABLAS 15'!$A$6:$D$13,1))*VLOOKUP(G263,'[2]TABLAS 15'!$A$6:$D$13,4)+VLOOKUP(G263,'[2]TABLAS 15'!$A$6:$D$13,3))</f>
        <v>206.284064</v>
      </c>
      <c r="N263" s="27"/>
      <c r="O263" s="25">
        <f>IF((VLOOKUP(G263,'[2]TABLAS 15'!$B$22:$D$32,3)-M263)&lt;0,-(VLOOKUP(G263,'[2]TABLAS 15'!$B$22:$D$32,3)-M263),0)</f>
        <v>58.96406400000001</v>
      </c>
      <c r="P263" s="28"/>
      <c r="Q263" s="24"/>
      <c r="R263" s="545">
        <f>L263-O263-P263-Q263</f>
        <v>2806.035936</v>
      </c>
      <c r="S263" s="2"/>
      <c r="T263" s="267"/>
    </row>
    <row r="264" spans="2:19" ht="15">
      <c r="B264" s="69"/>
      <c r="C264" s="208"/>
      <c r="D264" s="268"/>
      <c r="E264" s="142"/>
      <c r="F264" s="143"/>
      <c r="G264" s="144">
        <f>SUM(G256:G263)</f>
        <v>25060.5</v>
      </c>
      <c r="H264" s="145">
        <f>SUM(H256:H263)</f>
        <v>0</v>
      </c>
      <c r="I264" s="145"/>
      <c r="J264" s="145">
        <f>SUM(J256:J263)</f>
        <v>0</v>
      </c>
      <c r="K264" s="144">
        <f>SUM(K256:K263)</f>
        <v>222.48039999999997</v>
      </c>
      <c r="L264" s="144">
        <f>SUM(L256:L263)</f>
        <v>25282.9804</v>
      </c>
      <c r="M264" s="146">
        <f>SUM(M256:M263)</f>
        <v>2158.5203779999997</v>
      </c>
      <c r="N264" s="147"/>
      <c r="O264" s="144">
        <f>SUM(O256:O263)</f>
        <v>1397.070778</v>
      </c>
      <c r="P264" s="148"/>
      <c r="Q264" s="145">
        <f>SUM(Q256:Q263)</f>
        <v>0</v>
      </c>
      <c r="R264" s="15"/>
      <c r="S264" s="17"/>
    </row>
    <row r="265" spans="2:19" ht="13.5" thickBot="1">
      <c r="B265" s="4"/>
      <c r="C265" s="5"/>
      <c r="D265" s="6"/>
      <c r="E265" s="12"/>
      <c r="F265" s="13"/>
      <c r="G265" s="15"/>
      <c r="H265" s="14"/>
      <c r="I265" s="14"/>
      <c r="J265" s="14"/>
      <c r="K265" s="15"/>
      <c r="L265" s="15"/>
      <c r="M265" s="120"/>
      <c r="N265" s="16"/>
      <c r="O265" s="15"/>
      <c r="P265" s="38"/>
      <c r="Q265" s="14"/>
      <c r="R265" s="15"/>
      <c r="S265" s="17"/>
    </row>
    <row r="266" spans="5:19" ht="13.5" thickBot="1">
      <c r="E266" s="12"/>
      <c r="F266" s="13"/>
      <c r="G266" s="15"/>
      <c r="H266" s="14"/>
      <c r="I266" s="14"/>
      <c r="J266" s="14"/>
      <c r="K266" s="15"/>
      <c r="L266" s="15"/>
      <c r="M266" s="120"/>
      <c r="N266" s="16"/>
      <c r="O266" s="15"/>
      <c r="P266" s="38"/>
      <c r="Q266" s="14"/>
      <c r="R266" s="132">
        <f>SUM(R256:R265)</f>
        <v>23885.909622</v>
      </c>
      <c r="S266" s="17"/>
    </row>
    <row r="267" spans="5:19" ht="12.75">
      <c r="E267" s="12"/>
      <c r="F267" s="13"/>
      <c r="G267" s="15"/>
      <c r="H267" s="14"/>
      <c r="I267" s="14"/>
      <c r="J267" s="14"/>
      <c r="K267" s="15"/>
      <c r="L267" s="15"/>
      <c r="M267" s="120"/>
      <c r="N267" s="16"/>
      <c r="O267" s="15"/>
      <c r="P267" s="38"/>
      <c r="Q267" s="14"/>
      <c r="R267" s="15"/>
      <c r="S267" s="17"/>
    </row>
    <row r="268" spans="5:19" ht="12.75">
      <c r="E268" s="12"/>
      <c r="F268" s="13"/>
      <c r="G268" s="15"/>
      <c r="H268" s="14"/>
      <c r="I268" s="14"/>
      <c r="J268" s="14"/>
      <c r="K268" s="15"/>
      <c r="L268" s="15"/>
      <c r="M268" s="120"/>
      <c r="N268" s="16"/>
      <c r="O268" s="15"/>
      <c r="P268" s="38"/>
      <c r="Q268" s="14"/>
      <c r="R268" s="15"/>
      <c r="S268" s="17"/>
    </row>
    <row r="269" spans="3:19" ht="12.75">
      <c r="C269" s="30" t="s">
        <v>14</v>
      </c>
      <c r="J269" s="583" t="s">
        <v>15</v>
      </c>
      <c r="K269" s="583"/>
      <c r="L269" s="583"/>
      <c r="M269" s="583"/>
      <c r="N269" s="583"/>
      <c r="O269" s="583"/>
      <c r="P269" s="583"/>
      <c r="Q269" s="14"/>
      <c r="R269" s="15"/>
      <c r="S269" s="17"/>
    </row>
    <row r="270" spans="3:19" ht="12.75">
      <c r="C270" s="30"/>
      <c r="J270" s="131"/>
      <c r="K270" s="131"/>
      <c r="L270" s="131"/>
      <c r="M270" s="131"/>
      <c r="N270" s="131"/>
      <c r="O270" s="131"/>
      <c r="P270" s="131"/>
      <c r="Q270" s="14"/>
      <c r="R270" s="15"/>
      <c r="S270" s="17"/>
    </row>
    <row r="271" spans="3:19" ht="12.75">
      <c r="C271" s="30"/>
      <c r="J271" s="131"/>
      <c r="K271" s="131"/>
      <c r="L271" s="131"/>
      <c r="M271" s="131"/>
      <c r="N271" s="131"/>
      <c r="O271" s="131"/>
      <c r="P271" s="131"/>
      <c r="Q271" s="14"/>
      <c r="R271" s="15"/>
      <c r="S271" s="17"/>
    </row>
    <row r="272" spans="3:19" ht="12.75">
      <c r="C272" s="30"/>
      <c r="J272" s="131"/>
      <c r="K272" s="131"/>
      <c r="L272" s="131"/>
      <c r="M272" s="131"/>
      <c r="N272" s="131"/>
      <c r="O272" s="131"/>
      <c r="P272" s="131"/>
      <c r="Q272" s="14"/>
      <c r="R272" s="15"/>
      <c r="S272" s="17"/>
    </row>
    <row r="273" spans="3:19" ht="12.75">
      <c r="C273" s="30" t="s">
        <v>16</v>
      </c>
      <c r="J273" s="76" t="s">
        <v>32</v>
      </c>
      <c r="K273" s="589" t="s">
        <v>190</v>
      </c>
      <c r="L273" s="589"/>
      <c r="M273" s="589"/>
      <c r="N273" s="589"/>
      <c r="O273" s="589"/>
      <c r="P273" s="589"/>
      <c r="Q273" s="14"/>
      <c r="R273" s="15"/>
      <c r="S273" s="17"/>
    </row>
    <row r="274" spans="3:19" ht="15.75">
      <c r="C274" s="358" t="s">
        <v>282</v>
      </c>
      <c r="J274" s="623" t="s">
        <v>283</v>
      </c>
      <c r="K274" s="623"/>
      <c r="L274" s="623"/>
      <c r="M274" s="623"/>
      <c r="N274" s="623"/>
      <c r="O274" s="623"/>
      <c r="P274" s="623"/>
      <c r="Q274" s="623"/>
      <c r="R274" s="15"/>
      <c r="S274" s="17"/>
    </row>
    <row r="275" spans="3:19" ht="15.75">
      <c r="C275" s="191"/>
      <c r="J275" s="191"/>
      <c r="K275" s="191"/>
      <c r="L275" s="191"/>
      <c r="M275" s="191"/>
      <c r="N275" s="191"/>
      <c r="O275" s="191"/>
      <c r="P275" s="191"/>
      <c r="Q275" s="14"/>
      <c r="R275" s="15"/>
      <c r="S275" s="17"/>
    </row>
    <row r="276" spans="3:19" ht="15.75">
      <c r="C276" s="191"/>
      <c r="J276" s="191"/>
      <c r="K276" s="191"/>
      <c r="L276" s="191"/>
      <c r="M276" s="191"/>
      <c r="N276" s="191"/>
      <c r="O276" s="191"/>
      <c r="P276" s="191"/>
      <c r="Q276" s="14"/>
      <c r="R276" s="15"/>
      <c r="S276" s="17"/>
    </row>
    <row r="277" spans="3:19" ht="15.75">
      <c r="C277" s="191"/>
      <c r="J277" s="191"/>
      <c r="K277" s="191"/>
      <c r="L277" s="191"/>
      <c r="M277" s="191"/>
      <c r="N277" s="191"/>
      <c r="O277" s="191"/>
      <c r="P277" s="191"/>
      <c r="Q277" s="14"/>
      <c r="R277" s="15"/>
      <c r="S277" s="17"/>
    </row>
    <row r="278" spans="3:19" ht="15.75">
      <c r="C278" s="31"/>
      <c r="E278" s="12"/>
      <c r="F278" s="13"/>
      <c r="G278" s="15"/>
      <c r="H278" s="14"/>
      <c r="I278" s="14"/>
      <c r="J278" s="14"/>
      <c r="K278" s="15"/>
      <c r="L278" s="15"/>
      <c r="M278" s="120"/>
      <c r="N278" s="16"/>
      <c r="O278" s="15"/>
      <c r="P278" s="38"/>
      <c r="Q278" s="14"/>
      <c r="R278" s="15"/>
      <c r="S278" s="17"/>
    </row>
    <row r="279" spans="5:19" ht="12.75">
      <c r="E279" s="12"/>
      <c r="F279" s="13"/>
      <c r="G279" s="15"/>
      <c r="H279" s="14"/>
      <c r="I279" s="14"/>
      <c r="J279" s="14"/>
      <c r="K279" s="15"/>
      <c r="L279" s="15"/>
      <c r="M279" s="120"/>
      <c r="N279" s="16"/>
      <c r="O279" s="15"/>
      <c r="P279" s="38"/>
      <c r="Q279" s="14"/>
      <c r="R279" s="15"/>
      <c r="S279" s="17"/>
    </row>
    <row r="280" spans="5:19" ht="15.75">
      <c r="E280" s="624" t="s">
        <v>281</v>
      </c>
      <c r="F280" s="624"/>
      <c r="G280" s="624"/>
      <c r="H280" s="624"/>
      <c r="I280" s="624"/>
      <c r="J280" s="624"/>
      <c r="K280" s="624"/>
      <c r="L280" s="624"/>
      <c r="M280" s="624"/>
      <c r="N280" s="624"/>
      <c r="O280" s="624"/>
      <c r="P280" s="624"/>
      <c r="Q280" s="46"/>
      <c r="R280" s="46"/>
      <c r="S280" s="17"/>
    </row>
    <row r="281" spans="5:19" ht="12.75">
      <c r="E281" s="624"/>
      <c r="F281" s="624"/>
      <c r="G281" s="624"/>
      <c r="H281" s="624"/>
      <c r="I281" s="624"/>
      <c r="J281" s="624"/>
      <c r="K281" s="624"/>
      <c r="L281" s="624"/>
      <c r="M281" s="624"/>
      <c r="N281" s="624"/>
      <c r="O281" s="624"/>
      <c r="P281" s="624"/>
      <c r="Q281" s="14"/>
      <c r="R281" s="15"/>
      <c r="S281" s="17"/>
    </row>
    <row r="282" spans="2:19" ht="12.75">
      <c r="B282" s="1"/>
      <c r="D282" s="7"/>
      <c r="E282" s="12"/>
      <c r="F282" s="13"/>
      <c r="G282" s="15"/>
      <c r="H282" s="14"/>
      <c r="I282" s="14"/>
      <c r="J282" s="14"/>
      <c r="K282" s="15"/>
      <c r="L282" s="15"/>
      <c r="M282" s="120"/>
      <c r="N282" s="16"/>
      <c r="O282" s="15"/>
      <c r="P282" s="38"/>
      <c r="Q282" s="14"/>
      <c r="R282" s="15"/>
      <c r="S282" s="17"/>
    </row>
    <row r="283" spans="2:19" ht="12.75">
      <c r="B283" s="1"/>
      <c r="S283" s="17"/>
    </row>
    <row r="284" spans="2:18" ht="12.75" customHeight="1">
      <c r="B284" s="1"/>
      <c r="D284" s="7"/>
      <c r="E284" s="553" t="s">
        <v>520</v>
      </c>
      <c r="F284" s="553"/>
      <c r="G284" s="553"/>
      <c r="H284" s="553"/>
      <c r="I284" s="553"/>
      <c r="J284" s="553"/>
      <c r="K284" s="553"/>
      <c r="L284" s="553"/>
      <c r="M284" s="553"/>
      <c r="N284" s="553"/>
      <c r="O284" s="553"/>
      <c r="P284" s="553"/>
      <c r="Q284" s="553"/>
      <c r="R284" s="8"/>
    </row>
    <row r="285" spans="2:19" ht="25.5">
      <c r="B285" s="1"/>
      <c r="C285" s="10" t="s">
        <v>280</v>
      </c>
      <c r="D285" s="10"/>
      <c r="E285" s="1"/>
      <c r="P285" s="11"/>
      <c r="Q285" s="1"/>
      <c r="R285" s="89" t="s">
        <v>65</v>
      </c>
      <c r="S285" s="86">
        <v>113.25</v>
      </c>
    </row>
    <row r="286" spans="6:15" ht="27.75" customHeight="1" thickBot="1">
      <c r="F286" s="556" t="s">
        <v>153</v>
      </c>
      <c r="G286" s="556"/>
      <c r="H286" s="556"/>
      <c r="I286" s="556"/>
      <c r="J286" s="556"/>
      <c r="K286" s="556"/>
      <c r="L286" s="556"/>
      <c r="M286" s="556"/>
      <c r="N286" s="556"/>
      <c r="O286" s="556"/>
    </row>
    <row r="287" spans="2:19" ht="15.75">
      <c r="B287" s="1"/>
      <c r="C287" s="53"/>
      <c r="D287" s="53"/>
      <c r="E287" s="54"/>
      <c r="F287" s="54"/>
      <c r="G287" s="53"/>
      <c r="H287" s="53"/>
      <c r="I287" s="53"/>
      <c r="J287" s="53"/>
      <c r="K287" s="53"/>
      <c r="L287" s="52"/>
      <c r="M287" s="55" t="s">
        <v>21</v>
      </c>
      <c r="N287" s="53"/>
      <c r="O287" s="56"/>
      <c r="P287" s="57"/>
      <c r="Q287" s="53"/>
      <c r="R287" s="53"/>
      <c r="S287" s="53"/>
    </row>
    <row r="288" spans="2:19" ht="12.75">
      <c r="B288" s="58"/>
      <c r="C288" s="1"/>
      <c r="D288" s="1"/>
      <c r="E288" s="59"/>
      <c r="F288" s="59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62"/>
      <c r="S288" s="63"/>
    </row>
    <row r="289" spans="2:19" ht="15.75">
      <c r="B289" s="592"/>
      <c r="C289" s="335" t="s">
        <v>22</v>
      </c>
      <c r="D289" s="581" t="s">
        <v>8</v>
      </c>
      <c r="E289" s="617" t="s">
        <v>23</v>
      </c>
      <c r="F289" s="581" t="s">
        <v>0</v>
      </c>
      <c r="G289" s="605" t="s">
        <v>1</v>
      </c>
      <c r="H289" s="606"/>
      <c r="I289" s="606"/>
      <c r="J289" s="606"/>
      <c r="K289" s="606"/>
      <c r="L289" s="607"/>
      <c r="M289" s="476"/>
      <c r="N289" s="477"/>
      <c r="O289" s="605" t="s">
        <v>12</v>
      </c>
      <c r="P289" s="606"/>
      <c r="Q289" s="606"/>
      <c r="R289" s="584" t="s">
        <v>2</v>
      </c>
      <c r="S289" s="584" t="s">
        <v>3</v>
      </c>
    </row>
    <row r="290" spans="2:19" ht="15" customHeight="1">
      <c r="B290" s="593"/>
      <c r="C290" s="339" t="s">
        <v>24</v>
      </c>
      <c r="D290" s="582"/>
      <c r="E290" s="618"/>
      <c r="F290" s="582"/>
      <c r="G290" s="462" t="s">
        <v>4</v>
      </c>
      <c r="H290" s="463" t="s">
        <v>13</v>
      </c>
      <c r="I290" s="464" t="s">
        <v>25</v>
      </c>
      <c r="J290" s="464" t="s">
        <v>26</v>
      </c>
      <c r="K290" s="465" t="s">
        <v>27</v>
      </c>
      <c r="L290" s="465" t="s">
        <v>5</v>
      </c>
      <c r="M290" s="466" t="s">
        <v>28</v>
      </c>
      <c r="N290" s="467"/>
      <c r="O290" s="468" t="s">
        <v>10</v>
      </c>
      <c r="P290" s="468" t="s">
        <v>463</v>
      </c>
      <c r="Q290" s="468" t="s">
        <v>177</v>
      </c>
      <c r="R290" s="585"/>
      <c r="S290" s="585"/>
    </row>
    <row r="291" spans="2:20" ht="60" customHeight="1">
      <c r="B291" s="20">
        <v>185</v>
      </c>
      <c r="C291" s="510" t="s">
        <v>319</v>
      </c>
      <c r="D291" s="397" t="s">
        <v>320</v>
      </c>
      <c r="E291" s="21">
        <v>15</v>
      </c>
      <c r="F291" s="22">
        <v>81</v>
      </c>
      <c r="G291" s="23">
        <f aca="true" t="shared" si="7" ref="G291:G298">E291*F291</f>
        <v>1215</v>
      </c>
      <c r="H291" s="24"/>
      <c r="I291" s="24"/>
      <c r="J291" s="24">
        <f aca="true" t="shared" si="8" ref="J291:J298">I291*0.25</f>
        <v>0</v>
      </c>
      <c r="K291" s="25">
        <f>IF((VLOOKUP(G291,'[2]TABLAS 15'!$B$22:$D$32,3)-M291)&lt;0,0,VLOOKUP(G291,'[2]TABLAS 15'!$B$22:$D$32,3)-M291)</f>
        <v>136.77519999999998</v>
      </c>
      <c r="L291" s="25">
        <f aca="true" t="shared" si="9" ref="L291:L298">SUM(G291+I291+K291+J291+H291)</f>
        <v>1351.7752</v>
      </c>
      <c r="M291" s="26">
        <f>((G291-VLOOKUP(G291,'[2]TABLAS 15'!$A$6:$D$13,1))*VLOOKUP(G291,'[2]TABLAS 15'!$A$6:$D$13,4)+VLOOKUP(G291,'[2]TABLAS 15'!$A$6:$D$13,3))</f>
        <v>66.6448</v>
      </c>
      <c r="N291" s="27"/>
      <c r="O291" s="25">
        <f>IF((VLOOKUP(G291,'[2]TABLAS 15'!$B$22:$D$32,3)-M291)&lt;0,-(VLOOKUP(G291,'[2]TABLAS 15'!$B$22:$D$32,3)-M291),0)</f>
        <v>0</v>
      </c>
      <c r="P291" s="28"/>
      <c r="Q291" s="24"/>
      <c r="R291" s="545">
        <f aca="true" t="shared" si="10" ref="R291:R298">L291-O291-P291-Q291</f>
        <v>1351.7752</v>
      </c>
      <c r="S291" s="29"/>
      <c r="T291" s="267"/>
    </row>
    <row r="292" spans="2:20" ht="60" customHeight="1">
      <c r="B292" s="20">
        <v>186</v>
      </c>
      <c r="C292" s="510" t="s">
        <v>321</v>
      </c>
      <c r="D292" s="397" t="s">
        <v>322</v>
      </c>
      <c r="E292" s="21">
        <v>15</v>
      </c>
      <c r="F292" s="22">
        <v>83.3</v>
      </c>
      <c r="G292" s="23">
        <f t="shared" si="7"/>
        <v>1249.5</v>
      </c>
      <c r="H292" s="24"/>
      <c r="I292" s="24"/>
      <c r="J292" s="24">
        <f t="shared" si="8"/>
        <v>0</v>
      </c>
      <c r="K292" s="25">
        <f>IF((VLOOKUP(G292,'[2]TABLAS 15'!$B$22:$D$32,3)-M292)&lt;0,0,VLOOKUP(G292,'[2]TABLAS 15'!$B$22:$D$32,3)-M292)</f>
        <v>134.56719999999996</v>
      </c>
      <c r="L292" s="25">
        <f t="shared" si="9"/>
        <v>1384.0672</v>
      </c>
      <c r="M292" s="26">
        <f>((G292-VLOOKUP(G292,'[2]TABLAS 15'!$A$6:$D$13,1))*VLOOKUP(G292,'[2]TABLAS 15'!$A$6:$D$13,4)+VLOOKUP(G292,'[2]TABLAS 15'!$A$6:$D$13,3))</f>
        <v>68.85280000000002</v>
      </c>
      <c r="N292" s="27"/>
      <c r="O292" s="25">
        <f>IF((VLOOKUP(G292,'[2]TABLAS 15'!$B$22:$D$32,3)-M292)&lt;0,-(VLOOKUP(G292,'[2]TABLAS 15'!$B$22:$D$32,3)-M292),0)</f>
        <v>0</v>
      </c>
      <c r="P292" s="28"/>
      <c r="Q292" s="24"/>
      <c r="R292" s="545">
        <f t="shared" si="10"/>
        <v>1384.0672</v>
      </c>
      <c r="S292" s="29"/>
      <c r="T292" s="267"/>
    </row>
    <row r="293" spans="2:20" ht="60" customHeight="1">
      <c r="B293" s="20">
        <v>187</v>
      </c>
      <c r="C293" s="510" t="s">
        <v>323</v>
      </c>
      <c r="D293" s="397" t="s">
        <v>324</v>
      </c>
      <c r="E293" s="21">
        <v>15</v>
      </c>
      <c r="F293" s="22">
        <v>83.5</v>
      </c>
      <c r="G293" s="23">
        <f t="shared" si="7"/>
        <v>1252.5</v>
      </c>
      <c r="H293" s="24"/>
      <c r="I293" s="24"/>
      <c r="J293" s="24">
        <f t="shared" si="8"/>
        <v>0</v>
      </c>
      <c r="K293" s="25">
        <f>IF((VLOOKUP(G293,'[2]TABLAS 15'!$B$22:$D$32,3)-M293)&lt;0,0,VLOOKUP(G293,'[2]TABLAS 15'!$B$22:$D$32,3)-M293)</f>
        <v>134.37519999999998</v>
      </c>
      <c r="L293" s="25">
        <f t="shared" si="9"/>
        <v>1386.8752</v>
      </c>
      <c r="M293" s="26">
        <f>((G293-VLOOKUP(G293,'[2]TABLAS 15'!$A$6:$D$13,1))*VLOOKUP(G293,'[2]TABLAS 15'!$A$6:$D$13,4)+VLOOKUP(G293,'[2]TABLAS 15'!$A$6:$D$13,3))</f>
        <v>69.04480000000001</v>
      </c>
      <c r="N293" s="27"/>
      <c r="O293" s="25">
        <f>IF((VLOOKUP(G293,'[2]TABLAS 15'!$B$22:$D$32,3)-M293)&lt;0,-(VLOOKUP(G293,'[2]TABLAS 15'!$B$22:$D$32,3)-M293),0)</f>
        <v>0</v>
      </c>
      <c r="P293" s="28"/>
      <c r="Q293" s="24"/>
      <c r="R293" s="545">
        <f t="shared" si="10"/>
        <v>1386.8752</v>
      </c>
      <c r="S293" s="29"/>
      <c r="T293" s="267"/>
    </row>
    <row r="294" spans="2:20" ht="60" customHeight="1">
      <c r="B294" s="20">
        <v>188</v>
      </c>
      <c r="C294" s="510" t="s">
        <v>492</v>
      </c>
      <c r="D294" s="397" t="s">
        <v>491</v>
      </c>
      <c r="E294" s="21">
        <v>15</v>
      </c>
      <c r="F294" s="22">
        <v>90</v>
      </c>
      <c r="G294" s="23">
        <f t="shared" si="7"/>
        <v>1350</v>
      </c>
      <c r="H294" s="24"/>
      <c r="I294" s="24"/>
      <c r="J294" s="24">
        <f t="shared" si="8"/>
        <v>0</v>
      </c>
      <c r="K294" s="25">
        <f>IF((VLOOKUP(G294,'[2]TABLAS 15'!$B$22:$D$32,3)-M294)&lt;0,0,VLOOKUP(G294,'[2]TABLAS 15'!$B$22:$D$32,3)-M294)</f>
        <v>128.02519999999998</v>
      </c>
      <c r="L294" s="25">
        <f t="shared" si="9"/>
        <v>1478.0252</v>
      </c>
      <c r="M294" s="26">
        <f>((G294-VLOOKUP(G294,'[2]TABLAS 15'!$A$6:$D$13,1))*VLOOKUP(G294,'[2]TABLAS 15'!$A$6:$D$13,4)+VLOOKUP(G294,'[2]TABLAS 15'!$A$6:$D$13,3))</f>
        <v>75.2848</v>
      </c>
      <c r="N294" s="27"/>
      <c r="O294" s="25">
        <f>IF((VLOOKUP(G294,'[2]TABLAS 15'!$B$22:$D$32,3)-M294)&lt;0,-(VLOOKUP(G294,'[2]TABLAS 15'!$B$22:$D$32,3)-M294),0)</f>
        <v>0</v>
      </c>
      <c r="P294" s="28"/>
      <c r="Q294" s="24"/>
      <c r="R294" s="545">
        <f t="shared" si="10"/>
        <v>1478.0252</v>
      </c>
      <c r="S294" s="29"/>
      <c r="T294" s="267"/>
    </row>
    <row r="295" spans="2:20" ht="60" customHeight="1">
      <c r="B295" s="20">
        <v>189</v>
      </c>
      <c r="C295" s="510" t="s">
        <v>510</v>
      </c>
      <c r="D295" s="398" t="s">
        <v>231</v>
      </c>
      <c r="E295" s="21">
        <v>15</v>
      </c>
      <c r="F295" s="22">
        <v>68.1</v>
      </c>
      <c r="G295" s="23">
        <f t="shared" si="7"/>
        <v>1021.4999999999999</v>
      </c>
      <c r="H295" s="24"/>
      <c r="I295" s="24"/>
      <c r="J295" s="24">
        <f t="shared" si="8"/>
        <v>0</v>
      </c>
      <c r="K295" s="25">
        <f>IF((VLOOKUP(G295,'[2]TABLAS 15'!$B$22:$D$32,3)-M295)&lt;0,0,VLOOKUP(G295,'[2]TABLAS 15'!$B$22:$D$32,3)-M295)</f>
        <v>149.1592</v>
      </c>
      <c r="L295" s="25">
        <f t="shared" si="9"/>
        <v>1170.6591999999998</v>
      </c>
      <c r="M295" s="26">
        <f>((G295-VLOOKUP(G295,'[2]TABLAS 15'!$A$6:$D$13,1))*VLOOKUP(G295,'[2]TABLAS 15'!$A$6:$D$13,4)+VLOOKUP(G295,'[2]TABLAS 15'!$A$6:$D$13,3))</f>
        <v>54.26079999999999</v>
      </c>
      <c r="N295" s="27"/>
      <c r="O295" s="25">
        <f>IF((VLOOKUP(G295,'[2]TABLAS 15'!$B$22:$D$32,3)-M295)&lt;0,-(VLOOKUP(G295,'[2]TABLAS 15'!$B$22:$D$32,3)-M295),0)</f>
        <v>0</v>
      </c>
      <c r="P295" s="28"/>
      <c r="Q295" s="24"/>
      <c r="R295" s="545">
        <f t="shared" si="10"/>
        <v>1170.6591999999998</v>
      </c>
      <c r="S295" s="29"/>
      <c r="T295" s="267"/>
    </row>
    <row r="296" spans="2:20" ht="60" customHeight="1">
      <c r="B296" s="20">
        <v>190</v>
      </c>
      <c r="C296" s="510" t="s">
        <v>325</v>
      </c>
      <c r="D296" s="397" t="s">
        <v>326</v>
      </c>
      <c r="E296" s="21">
        <v>15</v>
      </c>
      <c r="F296" s="22">
        <v>46</v>
      </c>
      <c r="G296" s="23">
        <f t="shared" si="7"/>
        <v>690</v>
      </c>
      <c r="H296" s="24"/>
      <c r="I296" s="24"/>
      <c r="J296" s="24">
        <f t="shared" si="8"/>
        <v>0</v>
      </c>
      <c r="K296" s="25">
        <f>IF((VLOOKUP(G296,'[2]TABLAS 15'!$B$22:$D$32,3)-M296)&lt;0,0,VLOOKUP(G296,'[2]TABLAS 15'!$B$22:$D$32,3)-M296)</f>
        <v>170.46519999999998</v>
      </c>
      <c r="L296" s="25">
        <f t="shared" si="9"/>
        <v>860.4652</v>
      </c>
      <c r="M296" s="26">
        <f>((G296-VLOOKUP(G296,'[2]TABLAS 15'!$A$6:$D$13,1))*VLOOKUP(G296,'[2]TABLAS 15'!$A$6:$D$13,4)+VLOOKUP(G296,'[2]TABLAS 15'!$A$6:$D$13,3))</f>
        <v>33.0448</v>
      </c>
      <c r="N296" s="27"/>
      <c r="O296" s="25">
        <f>IF((VLOOKUP(G296,'[2]TABLAS 15'!$B$22:$D$32,3)-M296)&lt;0,-(VLOOKUP(G296,'[2]TABLAS 15'!$B$22:$D$32,3)-M296),0)</f>
        <v>0</v>
      </c>
      <c r="P296" s="28"/>
      <c r="Q296" s="24"/>
      <c r="R296" s="545">
        <f t="shared" si="10"/>
        <v>860.4652</v>
      </c>
      <c r="S296" s="29"/>
      <c r="T296" s="267"/>
    </row>
    <row r="297" spans="2:20" ht="60" customHeight="1">
      <c r="B297" s="20">
        <v>191</v>
      </c>
      <c r="C297" s="510" t="s">
        <v>327</v>
      </c>
      <c r="D297" s="397" t="s">
        <v>328</v>
      </c>
      <c r="E297" s="21">
        <v>15</v>
      </c>
      <c r="F297" s="22">
        <v>83.25</v>
      </c>
      <c r="G297" s="23">
        <f t="shared" si="7"/>
        <v>1248.75</v>
      </c>
      <c r="H297" s="24"/>
      <c r="I297" s="24"/>
      <c r="J297" s="24">
        <f t="shared" si="8"/>
        <v>0</v>
      </c>
      <c r="K297" s="25">
        <f>IF((VLOOKUP(G297,'[2]TABLAS 15'!$B$22:$D$32,3)-M297)&lt;0,0,VLOOKUP(G297,'[2]TABLAS 15'!$B$22:$D$32,3)-M297)</f>
        <v>134.61519999999996</v>
      </c>
      <c r="L297" s="25">
        <f t="shared" si="9"/>
        <v>1383.3652</v>
      </c>
      <c r="M297" s="26">
        <f>((G297-VLOOKUP(G297,'[2]TABLAS 15'!$A$6:$D$13,1))*VLOOKUP(G297,'[2]TABLAS 15'!$A$6:$D$13,4)+VLOOKUP(G297,'[2]TABLAS 15'!$A$6:$D$13,3))</f>
        <v>68.80480000000001</v>
      </c>
      <c r="N297" s="27"/>
      <c r="O297" s="25">
        <f>IF((VLOOKUP(G297,'[2]TABLAS 15'!$B$22:$D$32,3)-M297)&lt;0,-(VLOOKUP(G297,'[2]TABLAS 15'!$B$22:$D$32,3)-M297),0)</f>
        <v>0</v>
      </c>
      <c r="P297" s="28"/>
      <c r="Q297" s="24"/>
      <c r="R297" s="545">
        <f t="shared" si="10"/>
        <v>1383.3652</v>
      </c>
      <c r="S297" s="29"/>
      <c r="T297" s="267"/>
    </row>
    <row r="298" spans="2:20" ht="60" customHeight="1">
      <c r="B298" s="20">
        <v>192</v>
      </c>
      <c r="C298" s="515" t="s">
        <v>329</v>
      </c>
      <c r="D298" s="397" t="s">
        <v>330</v>
      </c>
      <c r="E298" s="21">
        <v>15</v>
      </c>
      <c r="F298" s="22">
        <v>83.5</v>
      </c>
      <c r="G298" s="23">
        <f t="shared" si="7"/>
        <v>1252.5</v>
      </c>
      <c r="H298" s="24"/>
      <c r="I298" s="24"/>
      <c r="J298" s="24">
        <f t="shared" si="8"/>
        <v>0</v>
      </c>
      <c r="K298" s="25">
        <f>IF((VLOOKUP(G298,'[2]TABLAS 15'!$B$22:$D$32,3)-M298)&lt;0,0,VLOOKUP(G298,'[2]TABLAS 15'!$B$22:$D$32,3)-M298)</f>
        <v>134.37519999999998</v>
      </c>
      <c r="L298" s="25">
        <f t="shared" si="9"/>
        <v>1386.8752</v>
      </c>
      <c r="M298" s="26">
        <f>((G298-VLOOKUP(G298,'[2]TABLAS 15'!$A$6:$D$13,1))*VLOOKUP(G298,'[2]TABLAS 15'!$A$6:$D$13,4)+VLOOKUP(G298,'[2]TABLAS 15'!$A$6:$D$13,3))</f>
        <v>69.04480000000001</v>
      </c>
      <c r="N298" s="27"/>
      <c r="O298" s="25">
        <f>IF((VLOOKUP(G298,'[2]TABLAS 15'!$B$22:$D$32,3)-M298)&lt;0,-(VLOOKUP(G298,'[2]TABLAS 15'!$B$22:$D$32,3)-M298),0)</f>
        <v>0</v>
      </c>
      <c r="P298" s="28"/>
      <c r="Q298" s="24"/>
      <c r="R298" s="545">
        <f t="shared" si="10"/>
        <v>1386.8752</v>
      </c>
      <c r="S298" s="29"/>
      <c r="T298" s="267"/>
    </row>
    <row r="299" spans="2:20" ht="60" customHeight="1">
      <c r="B299" s="20">
        <v>193</v>
      </c>
      <c r="C299" s="515" t="s">
        <v>476</v>
      </c>
      <c r="D299" s="397" t="s">
        <v>477</v>
      </c>
      <c r="E299" s="21">
        <v>15</v>
      </c>
      <c r="F299" s="22">
        <v>84</v>
      </c>
      <c r="G299" s="23">
        <f>E299*F299</f>
        <v>1260</v>
      </c>
      <c r="H299" s="24"/>
      <c r="I299" s="24"/>
      <c r="J299" s="24">
        <f>I299*0.25</f>
        <v>0</v>
      </c>
      <c r="K299" s="25">
        <f>IF((VLOOKUP(G299,'[2]TABLAS 15'!$B$22:$D$32,3)-M299)&lt;0,0,VLOOKUP(G299,'[2]TABLAS 15'!$B$22:$D$32,3)-M299)</f>
        <v>133.8952</v>
      </c>
      <c r="L299" s="25">
        <f>SUM(G299+I299+K299+J299+H299)</f>
        <v>1393.8952</v>
      </c>
      <c r="M299" s="26">
        <f>((G299-VLOOKUP(G299,'[2]TABLAS 15'!$A$6:$D$13,1))*VLOOKUP(G299,'[2]TABLAS 15'!$A$6:$D$13,4)+VLOOKUP(G299,'[2]TABLAS 15'!$A$6:$D$13,3))</f>
        <v>69.52480000000001</v>
      </c>
      <c r="N299" s="27"/>
      <c r="O299" s="25">
        <f>IF((VLOOKUP(G299,'[2]TABLAS 15'!$B$22:$D$32,3)-M299)&lt;0,-(VLOOKUP(G299,'[2]TABLAS 15'!$B$22:$D$32,3)-M299),0)</f>
        <v>0</v>
      </c>
      <c r="P299" s="28"/>
      <c r="Q299" s="24"/>
      <c r="R299" s="545">
        <f>L299-O299-P299-Q299</f>
        <v>1393.8952</v>
      </c>
      <c r="S299" s="29"/>
      <c r="T299" s="267"/>
    </row>
    <row r="300" spans="2:19" ht="12.75">
      <c r="B300" s="2"/>
      <c r="C300" s="133"/>
      <c r="D300" s="80"/>
      <c r="E300" s="21"/>
      <c r="F300" s="22"/>
      <c r="G300" s="25"/>
      <c r="H300" s="24"/>
      <c r="I300" s="24"/>
      <c r="J300" s="24"/>
      <c r="K300" s="25"/>
      <c r="L300" s="25"/>
      <c r="M300" s="26"/>
      <c r="N300" s="27"/>
      <c r="O300" s="25"/>
      <c r="P300" s="28"/>
      <c r="Q300" s="24"/>
      <c r="R300" s="144"/>
      <c r="S300" s="17"/>
    </row>
    <row r="301" spans="2:19" ht="15">
      <c r="B301" s="69"/>
      <c r="C301" s="70"/>
      <c r="D301" s="117"/>
      <c r="E301" s="21"/>
      <c r="F301" s="22"/>
      <c r="G301" s="25">
        <f>SUM(G291:G300)</f>
        <v>10539.75</v>
      </c>
      <c r="H301" s="24"/>
      <c r="I301" s="24"/>
      <c r="J301" s="24">
        <f>SUM(J291:J300)</f>
        <v>0</v>
      </c>
      <c r="K301" s="25">
        <f>SUM(K291:K300)</f>
        <v>1256.2528</v>
      </c>
      <c r="L301" s="25">
        <f>SUM(L291:L300)</f>
        <v>11796.002799999998</v>
      </c>
      <c r="M301" s="26">
        <f>SUM(M291:M300)</f>
        <v>574.5072000000001</v>
      </c>
      <c r="N301" s="27"/>
      <c r="O301" s="25">
        <f>SUM(O291:O300)</f>
        <v>0</v>
      </c>
      <c r="P301" s="28"/>
      <c r="Q301" s="24">
        <f>SUM(Q291:Q300)</f>
        <v>0</v>
      </c>
      <c r="R301" s="25"/>
      <c r="S301" s="17"/>
    </row>
    <row r="302" spans="2:19" ht="13.5" thickBot="1">
      <c r="B302" s="4"/>
      <c r="C302" s="5"/>
      <c r="D302" s="6"/>
      <c r="E302" s="12"/>
      <c r="F302" s="13"/>
      <c r="G302" s="15"/>
      <c r="H302" s="14"/>
      <c r="I302" s="14"/>
      <c r="J302" s="14"/>
      <c r="K302" s="15"/>
      <c r="L302" s="15"/>
      <c r="M302" s="120"/>
      <c r="N302" s="16"/>
      <c r="O302" s="15"/>
      <c r="P302" s="38"/>
      <c r="Q302" s="14"/>
      <c r="R302" s="15"/>
      <c r="S302" s="17"/>
    </row>
    <row r="303" spans="5:19" ht="13.5" thickBot="1">
      <c r="E303" s="12"/>
      <c r="F303" s="13"/>
      <c r="G303" s="15"/>
      <c r="H303" s="14"/>
      <c r="I303" s="14"/>
      <c r="J303" s="14"/>
      <c r="K303" s="15"/>
      <c r="L303" s="15"/>
      <c r="M303" s="120"/>
      <c r="N303" s="16"/>
      <c r="O303" s="15"/>
      <c r="P303" s="38"/>
      <c r="Q303" s="14" t="s">
        <v>2</v>
      </c>
      <c r="R303" s="132">
        <f>SUM(R291:R302)</f>
        <v>11796.002799999998</v>
      </c>
      <c r="S303" s="17"/>
    </row>
    <row r="304" spans="5:19" ht="12.75">
      <c r="E304" s="12"/>
      <c r="F304" s="13"/>
      <c r="G304" s="15"/>
      <c r="H304" s="14"/>
      <c r="I304" s="14"/>
      <c r="J304" s="14"/>
      <c r="K304" s="15"/>
      <c r="L304" s="15"/>
      <c r="M304" s="120"/>
      <c r="N304" s="16"/>
      <c r="O304" s="15"/>
      <c r="P304" s="38"/>
      <c r="Q304" s="14"/>
      <c r="R304" s="15"/>
      <c r="S304" s="17"/>
    </row>
    <row r="305" spans="5:19" ht="12.75">
      <c r="E305" s="12"/>
      <c r="F305" s="13"/>
      <c r="G305" s="15"/>
      <c r="H305" s="14"/>
      <c r="I305" s="14"/>
      <c r="J305" s="14"/>
      <c r="K305" s="15"/>
      <c r="L305" s="15"/>
      <c r="M305" s="120"/>
      <c r="N305" s="16"/>
      <c r="O305" s="15"/>
      <c r="P305" s="38"/>
      <c r="Q305" s="14"/>
      <c r="R305" s="15"/>
      <c r="S305" s="17"/>
    </row>
    <row r="306" spans="5:19" ht="12.75">
      <c r="E306" s="12"/>
      <c r="F306" s="13"/>
      <c r="G306" s="15"/>
      <c r="H306" s="14"/>
      <c r="I306" s="14"/>
      <c r="J306" s="14"/>
      <c r="K306" s="15"/>
      <c r="L306" s="15"/>
      <c r="M306" s="120"/>
      <c r="N306" s="16"/>
      <c r="O306" s="15"/>
      <c r="P306" s="38"/>
      <c r="Q306" s="14"/>
      <c r="R306" s="15"/>
      <c r="S306" s="17"/>
    </row>
    <row r="307" spans="5:19" ht="12.75">
      <c r="E307" s="12"/>
      <c r="F307" s="13"/>
      <c r="G307" s="15"/>
      <c r="H307" s="14"/>
      <c r="I307" s="14"/>
      <c r="J307" s="14"/>
      <c r="K307" s="15"/>
      <c r="L307" s="15"/>
      <c r="M307" s="120"/>
      <c r="N307" s="16"/>
      <c r="O307" s="15"/>
      <c r="P307" s="38"/>
      <c r="Q307" s="14"/>
      <c r="R307" s="15"/>
      <c r="S307" s="17"/>
    </row>
    <row r="308" spans="5:19" ht="12.75">
      <c r="E308" s="12"/>
      <c r="F308" s="13"/>
      <c r="G308" s="15"/>
      <c r="H308" s="14"/>
      <c r="I308" s="14"/>
      <c r="J308" s="14"/>
      <c r="K308" s="15"/>
      <c r="L308" s="15"/>
      <c r="M308" s="120"/>
      <c r="N308" s="16"/>
      <c r="O308" s="15"/>
      <c r="P308" s="38"/>
      <c r="Q308" s="14"/>
      <c r="R308" s="15"/>
      <c r="S308" s="17"/>
    </row>
    <row r="309" spans="2:19" ht="12.75">
      <c r="B309" s="1"/>
      <c r="D309" s="7"/>
      <c r="E309" s="574" t="s">
        <v>281</v>
      </c>
      <c r="F309" s="574"/>
      <c r="G309" s="574"/>
      <c r="H309" s="574"/>
      <c r="I309" s="574"/>
      <c r="J309" s="574"/>
      <c r="K309" s="574"/>
      <c r="L309" s="574"/>
      <c r="M309" s="574"/>
      <c r="N309" s="574"/>
      <c r="O309" s="574"/>
      <c r="P309" s="574"/>
      <c r="Q309" s="574"/>
      <c r="R309" s="15"/>
      <c r="S309" s="17"/>
    </row>
    <row r="310" spans="2:19" ht="15.75">
      <c r="B310" s="1"/>
      <c r="E310" s="574"/>
      <c r="F310" s="574"/>
      <c r="G310" s="574"/>
      <c r="H310" s="574"/>
      <c r="I310" s="574"/>
      <c r="J310" s="574"/>
      <c r="K310" s="574"/>
      <c r="L310" s="574"/>
      <c r="M310" s="574"/>
      <c r="N310" s="574"/>
      <c r="O310" s="574"/>
      <c r="P310" s="574"/>
      <c r="Q310" s="574"/>
      <c r="R310" s="46"/>
      <c r="S310" s="17"/>
    </row>
    <row r="311" spans="2:19" ht="20.25">
      <c r="B311" s="1"/>
      <c r="D311" s="9"/>
      <c r="E311" s="12"/>
      <c r="F311" s="13"/>
      <c r="G311" s="15"/>
      <c r="H311" s="14"/>
      <c r="I311" s="14"/>
      <c r="J311" s="14"/>
      <c r="K311" s="15"/>
      <c r="L311" s="15"/>
      <c r="M311" s="3"/>
      <c r="N311" s="16"/>
      <c r="O311" s="15"/>
      <c r="P311" s="17"/>
      <c r="Q311" s="17"/>
      <c r="R311" s="15"/>
      <c r="S311" s="17"/>
    </row>
    <row r="312" spans="2:18" ht="12.75" customHeight="1">
      <c r="B312" s="1"/>
      <c r="D312" s="7"/>
      <c r="E312" s="10"/>
      <c r="F312" s="553" t="s">
        <v>520</v>
      </c>
      <c r="G312" s="553"/>
      <c r="H312" s="553"/>
      <c r="I312" s="553"/>
      <c r="J312" s="553"/>
      <c r="K312" s="553"/>
      <c r="L312" s="553"/>
      <c r="M312" s="553"/>
      <c r="N312" s="553"/>
      <c r="O312" s="553"/>
      <c r="P312" s="553"/>
      <c r="Q312" s="553"/>
      <c r="R312" s="178"/>
    </row>
    <row r="313" spans="2:19" ht="25.5">
      <c r="B313" s="1"/>
      <c r="C313" s="10" t="s">
        <v>280</v>
      </c>
      <c r="D313" s="10"/>
      <c r="E313" s="1"/>
      <c r="F313" s="575" t="s">
        <v>153</v>
      </c>
      <c r="G313" s="575"/>
      <c r="H313" s="575"/>
      <c r="I313" s="575"/>
      <c r="J313" s="575"/>
      <c r="K313" s="575"/>
      <c r="L313" s="575"/>
      <c r="M313" s="575"/>
      <c r="N313" s="575"/>
      <c r="O313" s="575"/>
      <c r="P313" s="575"/>
      <c r="Q313" s="575"/>
      <c r="R313" s="89" t="s">
        <v>65</v>
      </c>
      <c r="S313" s="86">
        <v>113.25</v>
      </c>
    </row>
    <row r="316" spans="2:19" ht="17.25">
      <c r="B316" s="1"/>
      <c r="C316" s="49"/>
      <c r="D316" s="49"/>
      <c r="E316" s="49"/>
      <c r="F316" s="49"/>
      <c r="G316" s="50"/>
      <c r="H316" s="50"/>
      <c r="I316" s="50"/>
      <c r="J316" s="50"/>
      <c r="K316" s="51"/>
      <c r="L316" s="64"/>
      <c r="M316" s="65"/>
      <c r="N316" s="53"/>
      <c r="O316" s="71"/>
      <c r="P316" s="71"/>
      <c r="Q316" s="71"/>
      <c r="R316" s="71"/>
      <c r="S316" s="71"/>
    </row>
    <row r="317" spans="2:19" ht="15.75">
      <c r="B317" s="1"/>
      <c r="C317" s="49"/>
      <c r="D317" s="49"/>
      <c r="E317" s="49"/>
      <c r="F317" s="49"/>
      <c r="G317" s="50"/>
      <c r="H317" s="50"/>
      <c r="I317" s="50"/>
      <c r="J317" s="50"/>
      <c r="K317" s="51"/>
      <c r="L317" s="52"/>
      <c r="M317" s="82"/>
      <c r="N317" s="53"/>
      <c r="O317" s="82"/>
      <c r="P317" s="82"/>
      <c r="Q317" s="82"/>
      <c r="R317" s="53"/>
      <c r="S317" s="53"/>
    </row>
    <row r="318" spans="2:19" ht="15.75">
      <c r="B318" s="1"/>
      <c r="C318" s="53"/>
      <c r="D318" s="53"/>
      <c r="E318" s="54"/>
      <c r="F318" s="54"/>
      <c r="G318" s="53"/>
      <c r="H318" s="53"/>
      <c r="I318" s="53"/>
      <c r="J318" s="53"/>
      <c r="K318" s="53"/>
      <c r="L318" s="52"/>
      <c r="M318" s="55" t="s">
        <v>21</v>
      </c>
      <c r="N318" s="53"/>
      <c r="O318" s="56"/>
      <c r="P318" s="57"/>
      <c r="Q318" s="53"/>
      <c r="R318" s="53"/>
      <c r="S318" s="53"/>
    </row>
    <row r="319" spans="2:19" ht="12.75">
      <c r="B319" s="58"/>
      <c r="C319" s="1"/>
      <c r="D319" s="1"/>
      <c r="E319" s="59"/>
      <c r="F319" s="59"/>
      <c r="G319" s="60"/>
      <c r="H319" s="60"/>
      <c r="I319" s="60"/>
      <c r="J319" s="60"/>
      <c r="K319" s="61"/>
      <c r="L319" s="1"/>
      <c r="M319" s="1"/>
      <c r="N319" s="1"/>
      <c r="O319" s="1"/>
      <c r="P319" s="1"/>
      <c r="Q319" s="1"/>
      <c r="R319" s="1"/>
      <c r="S319" s="1"/>
    </row>
    <row r="320" spans="2:19" ht="12.75">
      <c r="B320" s="58"/>
      <c r="C320" s="1"/>
      <c r="D320" s="1"/>
      <c r="E320" s="59"/>
      <c r="F320" s="59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62"/>
      <c r="S320" s="63"/>
    </row>
    <row r="321" spans="2:19" ht="15.75">
      <c r="B321" s="592"/>
      <c r="C321" s="411" t="s">
        <v>22</v>
      </c>
      <c r="D321" s="581" t="s">
        <v>8</v>
      </c>
      <c r="E321" s="617" t="s">
        <v>23</v>
      </c>
      <c r="F321" s="581" t="s">
        <v>0</v>
      </c>
      <c r="G321" s="605" t="s">
        <v>1</v>
      </c>
      <c r="H321" s="606"/>
      <c r="I321" s="606"/>
      <c r="J321" s="606"/>
      <c r="K321" s="606"/>
      <c r="L321" s="607"/>
      <c r="M321" s="476"/>
      <c r="N321" s="477"/>
      <c r="O321" s="605" t="s">
        <v>12</v>
      </c>
      <c r="P321" s="606"/>
      <c r="Q321" s="606"/>
      <c r="R321" s="584" t="s">
        <v>2</v>
      </c>
      <c r="S321" s="584" t="s">
        <v>3</v>
      </c>
    </row>
    <row r="322" spans="2:19" ht="15" customHeight="1">
      <c r="B322" s="593"/>
      <c r="C322" s="412" t="s">
        <v>24</v>
      </c>
      <c r="D322" s="582"/>
      <c r="E322" s="618"/>
      <c r="F322" s="582"/>
      <c r="G322" s="462" t="s">
        <v>4</v>
      </c>
      <c r="H322" s="463" t="s">
        <v>13</v>
      </c>
      <c r="I322" s="464" t="s">
        <v>25</v>
      </c>
      <c r="J322" s="464" t="s">
        <v>26</v>
      </c>
      <c r="K322" s="465" t="s">
        <v>27</v>
      </c>
      <c r="L322" s="465" t="s">
        <v>5</v>
      </c>
      <c r="M322" s="466" t="s">
        <v>28</v>
      </c>
      <c r="N322" s="467"/>
      <c r="O322" s="468" t="s">
        <v>10</v>
      </c>
      <c r="P322" s="468" t="s">
        <v>463</v>
      </c>
      <c r="Q322" s="468" t="s">
        <v>177</v>
      </c>
      <c r="R322" s="585"/>
      <c r="S322" s="585"/>
    </row>
    <row r="323" spans="2:20" ht="60" customHeight="1">
      <c r="B323" s="20">
        <v>194</v>
      </c>
      <c r="C323" s="510" t="s">
        <v>378</v>
      </c>
      <c r="D323" s="115" t="s">
        <v>379</v>
      </c>
      <c r="E323" s="21">
        <v>15</v>
      </c>
      <c r="F323" s="22">
        <v>30</v>
      </c>
      <c r="G323" s="23">
        <f>E323*F323</f>
        <v>450</v>
      </c>
      <c r="H323" s="24"/>
      <c r="I323" s="24"/>
      <c r="J323" s="24">
        <f>I323*0.25</f>
        <v>0</v>
      </c>
      <c r="K323" s="25">
        <f>IF((VLOOKUP(G323,'[2]TABLAS 15'!$B$22:$D$32,3)-M323)&lt;0,0,VLOOKUP(G323,'[2]TABLAS 15'!$B$22:$D$32,3)-M323)</f>
        <v>185.8252</v>
      </c>
      <c r="L323" s="25">
        <f>SUM(G323+I323+K323+J323+H323)</f>
        <v>635.8252</v>
      </c>
      <c r="M323" s="26">
        <f>((G323-VLOOKUP(G323,'[2]TABLAS 15'!$A$6:$D$13,1))*VLOOKUP(G323,'[2]TABLAS 15'!$A$6:$D$13,4)+VLOOKUP(G323,'[2]TABLAS 15'!$A$6:$D$13,3))</f>
        <v>17.6848</v>
      </c>
      <c r="N323" s="27"/>
      <c r="O323" s="25">
        <f>IF((VLOOKUP(G323,'[2]TABLAS 15'!$B$22:$D$32,3)-M323)&lt;0,-(VLOOKUP(G323,'[2]TABLAS 15'!$B$22:$D$32,3)-M323),0)</f>
        <v>0</v>
      </c>
      <c r="P323" s="28"/>
      <c r="Q323" s="24"/>
      <c r="R323" s="545">
        <f>L323-O323-P323-Q323</f>
        <v>635.8252</v>
      </c>
      <c r="S323" s="29"/>
      <c r="T323" s="267"/>
    </row>
    <row r="324" spans="2:19" ht="15">
      <c r="B324" s="69"/>
      <c r="C324" s="70"/>
      <c r="D324" s="117"/>
      <c r="E324" s="21"/>
      <c r="F324" s="22"/>
      <c r="G324" s="25">
        <f>SUM(G323)</f>
        <v>450</v>
      </c>
      <c r="H324" s="24"/>
      <c r="I324" s="24"/>
      <c r="J324" s="24">
        <f>SUM(J323)</f>
        <v>0</v>
      </c>
      <c r="K324" s="25">
        <f>SUM(K323)</f>
        <v>185.8252</v>
      </c>
      <c r="L324" s="25">
        <f>SUM(L323)</f>
        <v>635.8252</v>
      </c>
      <c r="M324" s="26">
        <f>SUM(M323)</f>
        <v>17.6848</v>
      </c>
      <c r="N324" s="27"/>
      <c r="O324" s="25">
        <f>SUM(O323)</f>
        <v>0</v>
      </c>
      <c r="P324" s="28"/>
      <c r="Q324" s="24">
        <f>SUM(Q323)</f>
        <v>0</v>
      </c>
      <c r="R324" s="25"/>
      <c r="S324" s="17"/>
    </row>
    <row r="325" spans="2:19" ht="12.75">
      <c r="B325" s="4"/>
      <c r="C325" s="5"/>
      <c r="D325" s="6"/>
      <c r="E325" s="12"/>
      <c r="F325" s="13"/>
      <c r="G325" s="15"/>
      <c r="H325" s="14"/>
      <c r="I325" s="14"/>
      <c r="J325" s="14"/>
      <c r="K325" s="15"/>
      <c r="L325" s="15"/>
      <c r="M325" s="120"/>
      <c r="N325" s="16"/>
      <c r="O325" s="15"/>
      <c r="P325" s="38"/>
      <c r="Q325" s="14"/>
      <c r="R325" s="15"/>
      <c r="S325" s="17"/>
    </row>
    <row r="326" spans="5:19" ht="13.5" thickBot="1">
      <c r="E326" s="12"/>
      <c r="F326" s="13"/>
      <c r="G326" s="15"/>
      <c r="H326" s="14"/>
      <c r="I326" s="14"/>
      <c r="J326" s="14"/>
      <c r="K326" s="15"/>
      <c r="L326" s="15"/>
      <c r="M326" s="120"/>
      <c r="N326" s="16"/>
      <c r="O326" s="15"/>
      <c r="P326" s="38"/>
      <c r="Q326" s="14"/>
      <c r="R326" s="15"/>
      <c r="S326" s="17"/>
    </row>
    <row r="327" spans="5:19" ht="13.5" thickBot="1">
      <c r="E327" s="12"/>
      <c r="F327" s="13"/>
      <c r="G327" s="15"/>
      <c r="H327" s="14"/>
      <c r="I327" s="14"/>
      <c r="J327" s="14"/>
      <c r="K327" s="15"/>
      <c r="L327" s="15"/>
      <c r="M327" s="120"/>
      <c r="N327" s="16"/>
      <c r="O327" s="15"/>
      <c r="P327" s="38"/>
      <c r="Q327" s="14" t="s">
        <v>2</v>
      </c>
      <c r="R327" s="132">
        <f>SUM(R323:R326)</f>
        <v>635.8252</v>
      </c>
      <c r="S327" s="17"/>
    </row>
    <row r="328" spans="5:19" ht="12.75">
      <c r="E328" s="12"/>
      <c r="F328" s="13"/>
      <c r="G328" s="15"/>
      <c r="H328" s="14"/>
      <c r="I328" s="14"/>
      <c r="J328" s="14"/>
      <c r="K328" s="15"/>
      <c r="L328" s="15"/>
      <c r="M328" s="120"/>
      <c r="N328" s="16"/>
      <c r="O328" s="15"/>
      <c r="P328" s="38"/>
      <c r="Q328" s="14"/>
      <c r="R328" s="15"/>
      <c r="S328" s="17"/>
    </row>
    <row r="329" spans="5:19" ht="12.75">
      <c r="E329" s="12"/>
      <c r="F329" s="13"/>
      <c r="G329" s="15"/>
      <c r="H329" s="14"/>
      <c r="I329" s="14"/>
      <c r="J329" s="14"/>
      <c r="K329" s="15"/>
      <c r="L329" s="15"/>
      <c r="M329" s="120"/>
      <c r="N329" s="16"/>
      <c r="O329" s="15"/>
      <c r="P329" s="38"/>
      <c r="Q329" s="14"/>
      <c r="R329" s="15"/>
      <c r="S329" s="17"/>
    </row>
    <row r="330" spans="5:19" ht="12.75">
      <c r="E330" s="12"/>
      <c r="F330" s="13"/>
      <c r="G330" s="15"/>
      <c r="H330" s="14"/>
      <c r="I330" s="14"/>
      <c r="J330" s="14"/>
      <c r="K330" s="15"/>
      <c r="L330" s="15"/>
      <c r="M330" s="120"/>
      <c r="N330" s="16"/>
      <c r="O330" s="15"/>
      <c r="P330" s="38"/>
      <c r="Q330" s="14"/>
      <c r="R330" s="15"/>
      <c r="S330" s="17"/>
    </row>
    <row r="331" spans="5:19" ht="12.75">
      <c r="E331" s="12"/>
      <c r="F331" s="13"/>
      <c r="G331" s="15"/>
      <c r="H331" s="14"/>
      <c r="I331" s="14"/>
      <c r="J331" s="14"/>
      <c r="K331" s="15"/>
      <c r="L331" s="15"/>
      <c r="M331" s="120"/>
      <c r="N331" s="16"/>
      <c r="O331" s="15"/>
      <c r="P331" s="38"/>
      <c r="Q331" s="14"/>
      <c r="R331" s="15"/>
      <c r="S331" s="17"/>
    </row>
    <row r="332" spans="5:19" ht="12.75">
      <c r="E332" s="12"/>
      <c r="F332" s="13"/>
      <c r="G332" s="15"/>
      <c r="H332" s="14"/>
      <c r="I332" s="14"/>
      <c r="J332" s="14"/>
      <c r="K332" s="15"/>
      <c r="L332" s="15"/>
      <c r="M332" s="120"/>
      <c r="N332" s="16"/>
      <c r="O332" s="15"/>
      <c r="P332" s="38"/>
      <c r="Q332" s="14"/>
      <c r="R332" s="15"/>
      <c r="S332" s="17"/>
    </row>
    <row r="333" spans="5:19" ht="12.75">
      <c r="E333" s="12"/>
      <c r="F333" s="13"/>
      <c r="G333" s="15"/>
      <c r="H333" s="14"/>
      <c r="I333" s="14"/>
      <c r="J333" s="14"/>
      <c r="K333" s="15"/>
      <c r="L333" s="15"/>
      <c r="M333" s="120"/>
      <c r="N333" s="16"/>
      <c r="O333" s="15"/>
      <c r="P333" s="38"/>
      <c r="Q333" s="14"/>
      <c r="R333" s="15"/>
      <c r="S333" s="17"/>
    </row>
    <row r="334" spans="5:19" ht="12.75">
      <c r="E334" s="12"/>
      <c r="F334" s="13"/>
      <c r="G334" s="15"/>
      <c r="H334" s="14"/>
      <c r="I334" s="14"/>
      <c r="J334" s="14"/>
      <c r="K334" s="15"/>
      <c r="L334" s="15"/>
      <c r="M334" s="120"/>
      <c r="N334" s="16"/>
      <c r="O334" s="15"/>
      <c r="P334" s="38"/>
      <c r="Q334" s="14"/>
      <c r="R334" s="15"/>
      <c r="S334" s="17"/>
    </row>
    <row r="335" spans="3:19" ht="12.75">
      <c r="C335" s="30" t="s">
        <v>14</v>
      </c>
      <c r="J335" s="583" t="s">
        <v>15</v>
      </c>
      <c r="K335" s="583"/>
      <c r="L335" s="583"/>
      <c r="M335" s="583"/>
      <c r="N335" s="583"/>
      <c r="O335" s="583"/>
      <c r="P335" s="583"/>
      <c r="Q335" s="14"/>
      <c r="R335" s="15"/>
      <c r="S335" s="17"/>
    </row>
    <row r="336" spans="3:19" ht="12.75">
      <c r="C336" s="30"/>
      <c r="J336" s="131"/>
      <c r="K336" s="131"/>
      <c r="L336" s="131"/>
      <c r="M336" s="131"/>
      <c r="N336" s="131"/>
      <c r="O336" s="131"/>
      <c r="P336" s="131"/>
      <c r="Q336" s="14"/>
      <c r="R336" s="15"/>
      <c r="S336" s="17"/>
    </row>
    <row r="337" spans="3:19" ht="12.75">
      <c r="C337" s="30"/>
      <c r="J337" s="131"/>
      <c r="K337" s="131"/>
      <c r="L337" s="131"/>
      <c r="M337" s="131"/>
      <c r="N337" s="131"/>
      <c r="O337" s="131"/>
      <c r="P337" s="131"/>
      <c r="Q337" s="14"/>
      <c r="R337" s="15"/>
      <c r="S337" s="17"/>
    </row>
    <row r="338" spans="14:19" ht="12.75">
      <c r="N338" s="30" t="s">
        <v>16</v>
      </c>
      <c r="O338" s="30"/>
      <c r="P338" s="30"/>
      <c r="Q338" s="14"/>
      <c r="R338" s="15"/>
      <c r="S338" s="17"/>
    </row>
    <row r="339" spans="11:19" ht="12.75">
      <c r="K339" s="32"/>
      <c r="Q339" s="14"/>
      <c r="R339" s="15"/>
      <c r="S339" s="17"/>
    </row>
    <row r="340" spans="3:19" ht="12.75">
      <c r="C340" s="30" t="s">
        <v>16</v>
      </c>
      <c r="J340" s="76" t="s">
        <v>32</v>
      </c>
      <c r="K340" s="589" t="s">
        <v>190</v>
      </c>
      <c r="L340" s="589"/>
      <c r="M340" s="589"/>
      <c r="N340" s="589"/>
      <c r="O340" s="589"/>
      <c r="P340" s="589"/>
      <c r="Q340" s="14"/>
      <c r="R340" s="15"/>
      <c r="S340" s="17"/>
    </row>
    <row r="341" spans="3:19" ht="15.75">
      <c r="C341" s="358" t="s">
        <v>282</v>
      </c>
      <c r="J341" s="623" t="s">
        <v>283</v>
      </c>
      <c r="K341" s="623"/>
      <c r="L341" s="623"/>
      <c r="M341" s="623"/>
      <c r="N341" s="623"/>
      <c r="O341" s="623"/>
      <c r="P341" s="623"/>
      <c r="Q341" s="623"/>
      <c r="R341" s="15"/>
      <c r="S341" s="17"/>
    </row>
    <row r="342" spans="5:19" ht="12.75">
      <c r="E342" s="12"/>
      <c r="F342" s="13"/>
      <c r="G342" s="15"/>
      <c r="H342" s="14"/>
      <c r="I342" s="14"/>
      <c r="J342" s="14"/>
      <c r="K342" s="15"/>
      <c r="L342" s="15"/>
      <c r="M342" s="120"/>
      <c r="N342" s="16"/>
      <c r="O342" s="15"/>
      <c r="P342" s="38"/>
      <c r="Q342" s="14"/>
      <c r="R342" s="15"/>
      <c r="S342" s="17"/>
    </row>
    <row r="343" spans="5:19" ht="12.75">
      <c r="E343" s="12"/>
      <c r="F343" s="13"/>
      <c r="G343" s="15"/>
      <c r="H343" s="14"/>
      <c r="I343" s="14"/>
      <c r="J343" s="14"/>
      <c r="K343" s="15"/>
      <c r="L343" s="15"/>
      <c r="M343" s="120"/>
      <c r="N343" s="16"/>
      <c r="O343" s="15"/>
      <c r="P343" s="38"/>
      <c r="Q343" s="14"/>
      <c r="R343" s="15"/>
      <c r="S343" s="17"/>
    </row>
    <row r="344" spans="5:19" ht="12.75">
      <c r="E344" s="12"/>
      <c r="F344" s="13"/>
      <c r="G344" s="15"/>
      <c r="H344" s="14"/>
      <c r="I344" s="14"/>
      <c r="J344" s="14"/>
      <c r="K344" s="15"/>
      <c r="L344" s="15"/>
      <c r="M344" s="120"/>
      <c r="N344" s="16"/>
      <c r="O344" s="15"/>
      <c r="P344" s="38"/>
      <c r="Q344" s="14"/>
      <c r="R344" s="15"/>
      <c r="S344" s="17"/>
    </row>
    <row r="345" spans="5:19" ht="12.75">
      <c r="E345" s="12"/>
      <c r="F345" s="13"/>
      <c r="G345" s="15"/>
      <c r="H345" s="14"/>
      <c r="I345" s="14"/>
      <c r="J345" s="14"/>
      <c r="K345" s="15"/>
      <c r="L345" s="15"/>
      <c r="M345" s="120"/>
      <c r="N345" s="16"/>
      <c r="O345" s="15"/>
      <c r="P345" s="38"/>
      <c r="Q345" s="14"/>
      <c r="R345" s="15"/>
      <c r="S345" s="17"/>
    </row>
    <row r="346" spans="5:19" ht="12.75">
      <c r="E346" s="12"/>
      <c r="F346" s="13"/>
      <c r="G346" s="15"/>
      <c r="H346" s="14"/>
      <c r="I346" s="14"/>
      <c r="J346" s="14"/>
      <c r="K346" s="15"/>
      <c r="L346" s="15"/>
      <c r="M346" s="120"/>
      <c r="N346" s="16"/>
      <c r="O346" s="15"/>
      <c r="P346" s="38"/>
      <c r="Q346" s="14"/>
      <c r="R346" s="15"/>
      <c r="S346" s="17"/>
    </row>
    <row r="347" spans="5:19" ht="12.75">
      <c r="E347" s="12"/>
      <c r="F347" s="13"/>
      <c r="G347" s="15"/>
      <c r="H347" s="14"/>
      <c r="I347" s="14"/>
      <c r="J347" s="14"/>
      <c r="K347" s="15"/>
      <c r="L347" s="15"/>
      <c r="M347" s="120"/>
      <c r="N347" s="16"/>
      <c r="O347" s="15"/>
      <c r="P347" s="38"/>
      <c r="Q347" s="14"/>
      <c r="R347" s="15"/>
      <c r="S347" s="17"/>
    </row>
    <row r="348" spans="5:19" ht="12.75">
      <c r="E348" s="12"/>
      <c r="F348" s="13"/>
      <c r="G348" s="15"/>
      <c r="H348" s="14"/>
      <c r="I348" s="14"/>
      <c r="J348" s="14"/>
      <c r="K348" s="15"/>
      <c r="L348" s="15"/>
      <c r="M348" s="120"/>
      <c r="N348" s="16"/>
      <c r="O348" s="15"/>
      <c r="P348" s="38"/>
      <c r="Q348" s="14"/>
      <c r="R348" s="15"/>
      <c r="S348" s="17"/>
    </row>
    <row r="349" spans="5:19" ht="12.75">
      <c r="E349" s="12"/>
      <c r="F349" s="13"/>
      <c r="G349" s="15"/>
      <c r="H349" s="14"/>
      <c r="I349" s="14"/>
      <c r="J349" s="14"/>
      <c r="K349" s="15"/>
      <c r="L349" s="15"/>
      <c r="M349" s="120"/>
      <c r="N349" s="16"/>
      <c r="O349" s="15"/>
      <c r="P349" s="38"/>
      <c r="Q349" s="14"/>
      <c r="R349" s="15"/>
      <c r="S349" s="17"/>
    </row>
    <row r="350" spans="5:19" ht="12.75">
      <c r="E350" s="12"/>
      <c r="F350" s="13"/>
      <c r="G350" s="15"/>
      <c r="H350" s="14"/>
      <c r="I350" s="14"/>
      <c r="J350" s="14"/>
      <c r="K350" s="15"/>
      <c r="L350" s="15"/>
      <c r="M350" s="120"/>
      <c r="N350" s="16"/>
      <c r="O350" s="15"/>
      <c r="P350" s="38"/>
      <c r="Q350" s="14"/>
      <c r="R350" s="15"/>
      <c r="S350" s="17"/>
    </row>
    <row r="351" spans="5:19" ht="12.75">
      <c r="E351" s="12"/>
      <c r="F351" s="13"/>
      <c r="G351" s="15"/>
      <c r="H351" s="14"/>
      <c r="I351" s="14"/>
      <c r="J351" s="14"/>
      <c r="K351" s="15"/>
      <c r="L351" s="15"/>
      <c r="M351" s="120"/>
      <c r="N351" s="16"/>
      <c r="O351" s="15"/>
      <c r="P351" s="38"/>
      <c r="Q351" s="14"/>
      <c r="R351" s="15"/>
      <c r="S351" s="17"/>
    </row>
    <row r="352" spans="5:19" ht="12.75">
      <c r="E352" s="12"/>
      <c r="F352" s="13"/>
      <c r="G352" s="15"/>
      <c r="H352" s="14"/>
      <c r="I352" s="14"/>
      <c r="J352" s="14"/>
      <c r="K352" s="15"/>
      <c r="L352" s="15"/>
      <c r="M352" s="120"/>
      <c r="N352" s="16"/>
      <c r="O352" s="15"/>
      <c r="P352" s="38"/>
      <c r="Q352" s="14"/>
      <c r="R352" s="15"/>
      <c r="S352" s="17"/>
    </row>
    <row r="353" spans="5:19" ht="12.75">
      <c r="E353" s="12"/>
      <c r="F353" s="13"/>
      <c r="G353" s="15"/>
      <c r="H353" s="14"/>
      <c r="I353" s="14"/>
      <c r="J353" s="14"/>
      <c r="K353" s="15"/>
      <c r="L353" s="15"/>
      <c r="M353" s="120"/>
      <c r="N353" s="16"/>
      <c r="O353" s="15"/>
      <c r="P353" s="38"/>
      <c r="Q353" s="14"/>
      <c r="R353" s="15"/>
      <c r="S353" s="17"/>
    </row>
    <row r="354" spans="5:19" ht="12.75">
      <c r="E354" s="12"/>
      <c r="F354" s="13"/>
      <c r="G354" s="15"/>
      <c r="H354" s="14"/>
      <c r="I354" s="14"/>
      <c r="J354" s="14"/>
      <c r="K354" s="15"/>
      <c r="L354" s="15"/>
      <c r="M354" s="120"/>
      <c r="N354" s="16"/>
      <c r="O354" s="15"/>
      <c r="P354" s="38"/>
      <c r="Q354" s="14"/>
      <c r="R354" s="15"/>
      <c r="S354" s="17"/>
    </row>
    <row r="355" spans="5:19" ht="12.75">
      <c r="E355" s="12"/>
      <c r="F355" s="13"/>
      <c r="G355" s="15"/>
      <c r="H355" s="14"/>
      <c r="I355" s="14"/>
      <c r="J355" s="14"/>
      <c r="K355" s="15"/>
      <c r="L355" s="15"/>
      <c r="M355" s="120"/>
      <c r="N355" s="16"/>
      <c r="O355" s="15"/>
      <c r="P355" s="38"/>
      <c r="Q355" s="14"/>
      <c r="R355" s="15"/>
      <c r="S355" s="17"/>
    </row>
    <row r="356" spans="5:19" ht="12.75">
      <c r="E356" s="12"/>
      <c r="F356" s="13"/>
      <c r="G356" s="15"/>
      <c r="H356" s="14"/>
      <c r="I356" s="14"/>
      <c r="J356" s="14"/>
      <c r="K356" s="15"/>
      <c r="L356" s="15"/>
      <c r="M356" s="120"/>
      <c r="N356" s="16"/>
      <c r="O356" s="15"/>
      <c r="P356" s="38"/>
      <c r="Q356" s="14"/>
      <c r="R356" s="15"/>
      <c r="S356" s="17"/>
    </row>
    <row r="357" spans="5:19" ht="12.75">
      <c r="E357" s="12"/>
      <c r="F357" s="13"/>
      <c r="G357" s="15"/>
      <c r="H357" s="14"/>
      <c r="I357" s="14"/>
      <c r="J357" s="14"/>
      <c r="K357" s="15"/>
      <c r="L357" s="15"/>
      <c r="M357" s="120"/>
      <c r="N357" s="16"/>
      <c r="O357" s="15"/>
      <c r="P357" s="38"/>
      <c r="Q357" s="14"/>
      <c r="R357" s="15"/>
      <c r="S357" s="17"/>
    </row>
    <row r="358" spans="5:19" ht="12.75">
      <c r="E358" s="12"/>
      <c r="F358" s="13"/>
      <c r="G358" s="15"/>
      <c r="H358" s="14"/>
      <c r="I358" s="14"/>
      <c r="J358" s="14"/>
      <c r="K358" s="15"/>
      <c r="L358" s="15"/>
      <c r="M358" s="120"/>
      <c r="N358" s="16"/>
      <c r="O358" s="15"/>
      <c r="P358" s="38"/>
      <c r="Q358" s="14"/>
      <c r="R358" s="15"/>
      <c r="S358" s="17"/>
    </row>
    <row r="359" spans="5:19" ht="12.75">
      <c r="E359" s="12"/>
      <c r="F359" s="13"/>
      <c r="G359" s="15"/>
      <c r="H359" s="14"/>
      <c r="I359" s="14"/>
      <c r="J359" s="14"/>
      <c r="K359" s="15"/>
      <c r="L359" s="15"/>
      <c r="M359" s="120"/>
      <c r="N359" s="16"/>
      <c r="O359" s="15"/>
      <c r="P359" s="38"/>
      <c r="Q359" s="14"/>
      <c r="R359" s="15"/>
      <c r="S359" s="17"/>
    </row>
    <row r="360" spans="5:19" ht="12.75">
      <c r="E360" s="12"/>
      <c r="F360" s="13"/>
      <c r="G360" s="15"/>
      <c r="H360" s="14"/>
      <c r="I360" s="14"/>
      <c r="J360" s="14"/>
      <c r="K360" s="15"/>
      <c r="L360" s="15"/>
      <c r="M360" s="120"/>
      <c r="N360" s="16"/>
      <c r="O360" s="15"/>
      <c r="P360" s="38"/>
      <c r="Q360" s="14"/>
      <c r="R360" s="15"/>
      <c r="S360" s="17"/>
    </row>
    <row r="361" spans="5:19" ht="12.75">
      <c r="E361" s="12"/>
      <c r="F361" s="13"/>
      <c r="G361" s="15"/>
      <c r="H361" s="14"/>
      <c r="I361" s="14"/>
      <c r="J361" s="14"/>
      <c r="K361" s="15"/>
      <c r="L361" s="15"/>
      <c r="M361" s="120"/>
      <c r="N361" s="16"/>
      <c r="O361" s="15"/>
      <c r="P361" s="38"/>
      <c r="Q361" s="14"/>
      <c r="R361" s="15"/>
      <c r="S361" s="17"/>
    </row>
    <row r="362" spans="5:19" ht="12.75">
      <c r="E362" s="12"/>
      <c r="F362" s="13"/>
      <c r="G362" s="15"/>
      <c r="H362" s="14"/>
      <c r="I362" s="14"/>
      <c r="J362" s="14"/>
      <c r="K362" s="15"/>
      <c r="L362" s="15"/>
      <c r="M362" s="120"/>
      <c r="N362" s="16"/>
      <c r="O362" s="15"/>
      <c r="P362" s="38"/>
      <c r="Q362" s="14"/>
      <c r="R362" s="15"/>
      <c r="S362" s="17"/>
    </row>
    <row r="363" spans="5:19" ht="12.75">
      <c r="E363" s="12"/>
      <c r="F363" s="13"/>
      <c r="G363" s="15"/>
      <c r="H363" s="14"/>
      <c r="I363" s="14"/>
      <c r="J363" s="14"/>
      <c r="K363" s="15"/>
      <c r="L363" s="15"/>
      <c r="M363" s="120"/>
      <c r="N363" s="16"/>
      <c r="O363" s="15"/>
      <c r="P363" s="38"/>
      <c r="Q363" s="14"/>
      <c r="R363" s="15"/>
      <c r="S363" s="17"/>
    </row>
    <row r="364" spans="5:19" ht="12.75">
      <c r="E364" s="12"/>
      <c r="F364" s="13"/>
      <c r="G364" s="15"/>
      <c r="H364" s="14"/>
      <c r="I364" s="14"/>
      <c r="J364" s="14"/>
      <c r="K364" s="15"/>
      <c r="L364" s="15"/>
      <c r="M364" s="120"/>
      <c r="N364" s="16"/>
      <c r="O364" s="15"/>
      <c r="P364" s="38"/>
      <c r="Q364" s="14"/>
      <c r="R364" s="15"/>
      <c r="S364" s="17"/>
    </row>
    <row r="365" spans="5:19" ht="12.75">
      <c r="E365" s="12"/>
      <c r="F365" s="13"/>
      <c r="G365" s="15"/>
      <c r="H365" s="14"/>
      <c r="I365" s="14"/>
      <c r="J365" s="14"/>
      <c r="K365" s="15"/>
      <c r="L365" s="15"/>
      <c r="M365" s="120"/>
      <c r="N365" s="16"/>
      <c r="O365" s="15"/>
      <c r="P365" s="38"/>
      <c r="Q365" s="14"/>
      <c r="R365" s="15"/>
      <c r="S365" s="17"/>
    </row>
    <row r="366" spans="5:19" ht="12.75">
      <c r="E366" s="12"/>
      <c r="F366" s="13"/>
      <c r="G366" s="15"/>
      <c r="H366" s="14"/>
      <c r="I366" s="14"/>
      <c r="J366" s="14"/>
      <c r="K366" s="15"/>
      <c r="L366" s="15"/>
      <c r="M366" s="120"/>
      <c r="N366" s="16"/>
      <c r="O366" s="15"/>
      <c r="P366" s="38"/>
      <c r="Q366" s="14"/>
      <c r="R366" s="15"/>
      <c r="S366" s="17"/>
    </row>
    <row r="367" spans="5:19" ht="12.75">
      <c r="E367" s="12"/>
      <c r="F367" s="13"/>
      <c r="G367" s="15"/>
      <c r="H367" s="14"/>
      <c r="I367" s="14"/>
      <c r="J367" s="14"/>
      <c r="K367" s="15"/>
      <c r="L367" s="15"/>
      <c r="M367" s="120"/>
      <c r="N367" s="16"/>
      <c r="O367" s="15"/>
      <c r="P367" s="38"/>
      <c r="Q367" s="14"/>
      <c r="R367" s="15"/>
      <c r="S367" s="17"/>
    </row>
    <row r="368" spans="5:19" ht="12.75">
      <c r="E368" s="12"/>
      <c r="F368" s="13"/>
      <c r="G368" s="15"/>
      <c r="H368" s="14"/>
      <c r="I368" s="14"/>
      <c r="J368" s="14"/>
      <c r="K368" s="15"/>
      <c r="L368" s="15"/>
      <c r="M368" s="120"/>
      <c r="N368" s="16"/>
      <c r="O368" s="15"/>
      <c r="P368" s="38"/>
      <c r="Q368" s="14"/>
      <c r="R368" s="15"/>
      <c r="S368" s="17"/>
    </row>
    <row r="369" spans="5:19" ht="12.75">
      <c r="E369" s="12"/>
      <c r="F369" s="13"/>
      <c r="G369" s="15"/>
      <c r="H369" s="14"/>
      <c r="I369" s="14"/>
      <c r="J369" s="14"/>
      <c r="K369" s="15"/>
      <c r="L369" s="15"/>
      <c r="M369" s="120"/>
      <c r="N369" s="16"/>
      <c r="O369" s="15"/>
      <c r="P369" s="38"/>
      <c r="Q369" s="14"/>
      <c r="R369" s="15"/>
      <c r="S369" s="17"/>
    </row>
    <row r="370" spans="5:19" ht="12.75">
      <c r="E370" s="12"/>
      <c r="F370" s="13"/>
      <c r="G370" s="15"/>
      <c r="H370" s="14"/>
      <c r="I370" s="14"/>
      <c r="J370" s="14"/>
      <c r="K370" s="15"/>
      <c r="L370" s="15"/>
      <c r="M370" s="120"/>
      <c r="N370" s="16"/>
      <c r="O370" s="15"/>
      <c r="P370" s="38"/>
      <c r="Q370" s="14"/>
      <c r="R370" s="15"/>
      <c r="S370" s="17"/>
    </row>
    <row r="371" spans="5:19" ht="12.75">
      <c r="E371" s="12"/>
      <c r="F371" s="13"/>
      <c r="G371" s="15"/>
      <c r="H371" s="14"/>
      <c r="I371" s="14"/>
      <c r="J371" s="14"/>
      <c r="K371" s="15"/>
      <c r="L371" s="15"/>
      <c r="M371" s="120"/>
      <c r="N371" s="16"/>
      <c r="O371" s="15"/>
      <c r="P371" s="38"/>
      <c r="Q371" s="14"/>
      <c r="R371" s="15"/>
      <c r="S371" s="17"/>
    </row>
    <row r="372" spans="2:19" ht="12.75" customHeight="1">
      <c r="B372" s="1"/>
      <c r="D372" s="7"/>
      <c r="E372" s="574" t="s">
        <v>281</v>
      </c>
      <c r="F372" s="574"/>
      <c r="G372" s="574"/>
      <c r="H372" s="574"/>
      <c r="I372" s="574"/>
      <c r="J372" s="574"/>
      <c r="K372" s="574"/>
      <c r="L372" s="574"/>
      <c r="M372" s="574"/>
      <c r="N372" s="574"/>
      <c r="O372" s="574"/>
      <c r="P372" s="574"/>
      <c r="Q372" s="574"/>
      <c r="R372" s="15"/>
      <c r="S372" s="17"/>
    </row>
    <row r="373" spans="2:19" ht="15.75">
      <c r="B373" s="1"/>
      <c r="E373" s="574"/>
      <c r="F373" s="574"/>
      <c r="G373" s="574"/>
      <c r="H373" s="574"/>
      <c r="I373" s="574"/>
      <c r="J373" s="574"/>
      <c r="K373" s="574"/>
      <c r="L373" s="574"/>
      <c r="M373" s="574"/>
      <c r="N373" s="574"/>
      <c r="O373" s="574"/>
      <c r="P373" s="574"/>
      <c r="Q373" s="574"/>
      <c r="R373" s="46"/>
      <c r="S373" s="17"/>
    </row>
    <row r="374" spans="2:19" ht="20.25">
      <c r="B374" s="1"/>
      <c r="D374" s="9"/>
      <c r="E374" s="12"/>
      <c r="F374" s="13"/>
      <c r="G374" s="15"/>
      <c r="H374" s="14"/>
      <c r="I374" s="14"/>
      <c r="J374" s="14"/>
      <c r="K374" s="15"/>
      <c r="L374" s="15"/>
      <c r="M374" s="3"/>
      <c r="N374" s="16"/>
      <c r="O374" s="15"/>
      <c r="P374" s="17"/>
      <c r="Q374" s="17"/>
      <c r="R374" s="15"/>
      <c r="S374" s="17"/>
    </row>
    <row r="375" spans="2:18" ht="12.75" customHeight="1">
      <c r="B375" s="1"/>
      <c r="D375" s="7"/>
      <c r="E375" s="10"/>
      <c r="F375" s="553" t="s">
        <v>520</v>
      </c>
      <c r="G375" s="553"/>
      <c r="H375" s="553"/>
      <c r="I375" s="553"/>
      <c r="J375" s="553"/>
      <c r="K375" s="553"/>
      <c r="L375" s="553"/>
      <c r="M375" s="553"/>
      <c r="N375" s="553"/>
      <c r="O375" s="553"/>
      <c r="P375" s="553"/>
      <c r="Q375" s="553"/>
      <c r="R375" s="178"/>
    </row>
    <row r="376" spans="2:19" ht="25.5">
      <c r="B376" s="1"/>
      <c r="C376" s="10" t="s">
        <v>280</v>
      </c>
      <c r="D376" s="10"/>
      <c r="E376" s="1"/>
      <c r="F376" s="575" t="s">
        <v>158</v>
      </c>
      <c r="G376" s="575"/>
      <c r="H376" s="575"/>
      <c r="I376" s="575"/>
      <c r="J376" s="575"/>
      <c r="K376" s="575"/>
      <c r="L376" s="575"/>
      <c r="M376" s="575"/>
      <c r="N376" s="575"/>
      <c r="O376" s="575"/>
      <c r="P376" s="575"/>
      <c r="Q376" s="575"/>
      <c r="R376" s="89" t="s">
        <v>65</v>
      </c>
      <c r="S376" s="86">
        <v>113.25</v>
      </c>
    </row>
    <row r="379" spans="2:19" ht="17.25">
      <c r="B379" s="1"/>
      <c r="C379" s="49"/>
      <c r="D379" s="49"/>
      <c r="E379" s="49"/>
      <c r="F379" s="49"/>
      <c r="G379" s="50"/>
      <c r="H379" s="50"/>
      <c r="I379" s="50"/>
      <c r="J379" s="50"/>
      <c r="K379" s="51"/>
      <c r="L379" s="64"/>
      <c r="M379" s="65"/>
      <c r="N379" s="53"/>
      <c r="O379" s="71"/>
      <c r="P379" s="71"/>
      <c r="Q379" s="71"/>
      <c r="R379" s="71"/>
      <c r="S379" s="71"/>
    </row>
    <row r="380" spans="2:19" ht="15.75">
      <c r="B380" s="1"/>
      <c r="C380" s="49"/>
      <c r="D380" s="49"/>
      <c r="E380" s="49"/>
      <c r="F380" s="49"/>
      <c r="G380" s="50"/>
      <c r="H380" s="50"/>
      <c r="I380" s="50"/>
      <c r="J380" s="50"/>
      <c r="K380" s="51"/>
      <c r="L380" s="52"/>
      <c r="M380" s="82"/>
      <c r="N380" s="53"/>
      <c r="O380" s="82"/>
      <c r="P380" s="82"/>
      <c r="Q380" s="82"/>
      <c r="R380" s="53"/>
      <c r="S380" s="53"/>
    </row>
    <row r="381" spans="2:19" ht="15.75">
      <c r="B381" s="1"/>
      <c r="C381" s="53"/>
      <c r="D381" s="53"/>
      <c r="E381" s="54"/>
      <c r="F381" s="54"/>
      <c r="G381" s="53"/>
      <c r="H381" s="53"/>
      <c r="I381" s="53"/>
      <c r="J381" s="53"/>
      <c r="K381" s="53"/>
      <c r="L381" s="52"/>
      <c r="M381" s="55" t="s">
        <v>21</v>
      </c>
      <c r="N381" s="53"/>
      <c r="O381" s="56"/>
      <c r="P381" s="57"/>
      <c r="Q381" s="53"/>
      <c r="R381" s="53"/>
      <c r="S381" s="53"/>
    </row>
    <row r="382" spans="2:19" ht="12.75">
      <c r="B382" s="58"/>
      <c r="C382" s="1"/>
      <c r="D382" s="1"/>
      <c r="E382" s="59"/>
      <c r="F382" s="59"/>
      <c r="G382" s="60"/>
      <c r="H382" s="60"/>
      <c r="I382" s="60"/>
      <c r="J382" s="60"/>
      <c r="K382" s="61"/>
      <c r="L382" s="1"/>
      <c r="M382" s="1"/>
      <c r="N382" s="1"/>
      <c r="O382" s="1"/>
      <c r="P382" s="1"/>
      <c r="Q382" s="1"/>
      <c r="R382" s="1"/>
      <c r="S382" s="1"/>
    </row>
    <row r="383" spans="2:19" ht="12.75">
      <c r="B383" s="58"/>
      <c r="C383" s="1"/>
      <c r="D383" s="1"/>
      <c r="E383" s="59"/>
      <c r="F383" s="59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62"/>
      <c r="S383" s="63"/>
    </row>
    <row r="384" spans="2:19" ht="15.75">
      <c r="B384" s="592"/>
      <c r="C384" s="380" t="s">
        <v>22</v>
      </c>
      <c r="D384" s="581" t="s">
        <v>8</v>
      </c>
      <c r="E384" s="617" t="s">
        <v>23</v>
      </c>
      <c r="F384" s="581" t="s">
        <v>0</v>
      </c>
      <c r="G384" s="605" t="s">
        <v>1</v>
      </c>
      <c r="H384" s="606"/>
      <c r="I384" s="606"/>
      <c r="J384" s="606"/>
      <c r="K384" s="606"/>
      <c r="L384" s="607"/>
      <c r="M384" s="476"/>
      <c r="N384" s="477"/>
      <c r="O384" s="605" t="s">
        <v>12</v>
      </c>
      <c r="P384" s="606"/>
      <c r="Q384" s="606"/>
      <c r="R384" s="584" t="s">
        <v>2</v>
      </c>
      <c r="S384" s="584" t="s">
        <v>3</v>
      </c>
    </row>
    <row r="385" spans="2:19" ht="15" customHeight="1">
      <c r="B385" s="593"/>
      <c r="C385" s="357" t="s">
        <v>24</v>
      </c>
      <c r="D385" s="582"/>
      <c r="E385" s="618"/>
      <c r="F385" s="582"/>
      <c r="G385" s="462" t="s">
        <v>4</v>
      </c>
      <c r="H385" s="463" t="s">
        <v>13</v>
      </c>
      <c r="I385" s="464" t="s">
        <v>25</v>
      </c>
      <c r="J385" s="464" t="s">
        <v>26</v>
      </c>
      <c r="K385" s="465" t="s">
        <v>27</v>
      </c>
      <c r="L385" s="465" t="s">
        <v>5</v>
      </c>
      <c r="M385" s="466" t="s">
        <v>28</v>
      </c>
      <c r="N385" s="467"/>
      <c r="O385" s="468" t="s">
        <v>10</v>
      </c>
      <c r="P385" s="468" t="s">
        <v>463</v>
      </c>
      <c r="Q385" s="468" t="s">
        <v>177</v>
      </c>
      <c r="R385" s="585"/>
      <c r="S385" s="585"/>
    </row>
    <row r="386" spans="2:20" ht="60" customHeight="1">
      <c r="B386" s="20">
        <v>195</v>
      </c>
      <c r="C386" s="510" t="s">
        <v>348</v>
      </c>
      <c r="D386" s="269" t="s">
        <v>271</v>
      </c>
      <c r="E386" s="21">
        <v>15</v>
      </c>
      <c r="F386" s="22">
        <v>334</v>
      </c>
      <c r="G386" s="23">
        <f>E386*F386</f>
        <v>5010</v>
      </c>
      <c r="H386" s="24"/>
      <c r="I386" s="24"/>
      <c r="J386" s="24">
        <f>I386*0.25</f>
        <v>0</v>
      </c>
      <c r="K386" s="25">
        <f>IF((VLOOKUP(G386,'[2]TABLAS 15'!$B$22:$D$32,3)-M386)&lt;0,0,VLOOKUP(G386,'[2]TABLAS 15'!$B$22:$D$32,3)-M386)</f>
        <v>0</v>
      </c>
      <c r="L386" s="25">
        <f>SUM(G386+I386+K386+J386+H386)</f>
        <v>5010</v>
      </c>
      <c r="M386" s="26">
        <f>((G386-VLOOKUP(G386,'[2]TABLAS 15'!$A$6:$D$13,1))*VLOOKUP(G386,'[2]TABLAS 15'!$A$6:$D$13,4)+VLOOKUP(G386,'[2]TABLAS 15'!$A$6:$D$13,3))</f>
        <v>520.3758079999999</v>
      </c>
      <c r="N386" s="27"/>
      <c r="O386" s="25">
        <f>IF((VLOOKUP(G386,'[2]TABLAS 15'!$B$22:$D$32,3)-M386)&lt;0,-(VLOOKUP(G386,'[2]TABLAS 15'!$B$22:$D$32,3)-M386),0)</f>
        <v>520.3758079999999</v>
      </c>
      <c r="P386" s="28"/>
      <c r="Q386" s="24"/>
      <c r="R386" s="545">
        <f>L386-O386-P386-Q386</f>
        <v>4489.624192</v>
      </c>
      <c r="S386" s="29"/>
      <c r="T386" s="267"/>
    </row>
    <row r="387" spans="2:20" ht="60" customHeight="1">
      <c r="B387" s="20">
        <v>196</v>
      </c>
      <c r="C387" s="510" t="s">
        <v>349</v>
      </c>
      <c r="D387" s="115" t="s">
        <v>272</v>
      </c>
      <c r="E387" s="21">
        <v>15</v>
      </c>
      <c r="F387" s="22">
        <v>257.2</v>
      </c>
      <c r="G387" s="23">
        <f>E387*F387</f>
        <v>3858</v>
      </c>
      <c r="H387" s="24"/>
      <c r="I387" s="24"/>
      <c r="J387" s="24">
        <f>I387*0.25</f>
        <v>0</v>
      </c>
      <c r="K387" s="25">
        <f>IF((VLOOKUP(G387,'[2]TABLAS 15'!$B$22:$D$32,3)-M387)&lt;0,0,VLOOKUP(G387,'[2]TABLAS 15'!$B$22:$D$32,3)-M387)</f>
        <v>0</v>
      </c>
      <c r="L387" s="25">
        <f>SUM(G387+I387+K387+J387+H387)</f>
        <v>3858</v>
      </c>
      <c r="M387" s="26">
        <f>((G387-VLOOKUP(G387,'[2]TABLAS 15'!$A$6:$D$13,1))*VLOOKUP(G387,'[2]TABLAS 15'!$A$6:$D$13,4)+VLOOKUP(G387,'[2]TABLAS 15'!$A$6:$D$13,3))</f>
        <v>322.44480000000004</v>
      </c>
      <c r="N387" s="27"/>
      <c r="O387" s="25">
        <f>IF((VLOOKUP(G387,'[2]TABLAS 15'!$B$22:$D$32,3)-M387)&lt;0,-(VLOOKUP(G387,'[2]TABLAS 15'!$B$22:$D$32,3)-M387),0)</f>
        <v>322.44480000000004</v>
      </c>
      <c r="P387" s="28"/>
      <c r="Q387" s="24"/>
      <c r="R387" s="545">
        <f>L387-O387-P387-Q387</f>
        <v>3535.5552</v>
      </c>
      <c r="S387" s="29"/>
      <c r="T387" s="267"/>
    </row>
    <row r="388" spans="2:20" ht="60" customHeight="1">
      <c r="B388" s="20">
        <v>197</v>
      </c>
      <c r="C388" s="515" t="s">
        <v>489</v>
      </c>
      <c r="D388" s="115" t="s">
        <v>490</v>
      </c>
      <c r="E388" s="21">
        <v>15</v>
      </c>
      <c r="F388" s="22">
        <v>63</v>
      </c>
      <c r="G388" s="23">
        <f>E388*F388</f>
        <v>945</v>
      </c>
      <c r="H388" s="24"/>
      <c r="I388" s="24"/>
      <c r="J388" s="24">
        <f>I388*0.25</f>
        <v>0</v>
      </c>
      <c r="K388" s="25">
        <f>IF((VLOOKUP(G388,'[2]TABLAS 15'!$B$22:$D$32,3)-M388)&lt;0,0,VLOOKUP(G388,'[2]TABLAS 15'!$B$22:$D$32,3)-M388)</f>
        <v>154.05519999999999</v>
      </c>
      <c r="L388" s="25">
        <f>SUM(G388+I388+K388+J388+H388)</f>
        <v>1099.0552</v>
      </c>
      <c r="M388" s="26">
        <f>((G388-VLOOKUP(G388,'[2]TABLAS 15'!$A$6:$D$13,1))*VLOOKUP(G388,'[2]TABLAS 15'!$A$6:$D$13,4)+VLOOKUP(G388,'[2]TABLAS 15'!$A$6:$D$13,3))</f>
        <v>49.3648</v>
      </c>
      <c r="N388" s="27"/>
      <c r="O388" s="25">
        <f>IF((VLOOKUP(G388,'[2]TABLAS 15'!$B$22:$D$32,3)-M388)&lt;0,-(VLOOKUP(G388,'[2]TABLAS 15'!$B$22:$D$32,3)-M388),0)</f>
        <v>0</v>
      </c>
      <c r="P388" s="28"/>
      <c r="Q388" s="24"/>
      <c r="R388" s="545">
        <f>L388-O388-P388-Q388</f>
        <v>1099.0552</v>
      </c>
      <c r="S388" s="29"/>
      <c r="T388" s="267"/>
    </row>
    <row r="389" spans="2:19" ht="12.75">
      <c r="B389" s="2"/>
      <c r="C389" s="133"/>
      <c r="D389" s="80"/>
      <c r="E389" s="21"/>
      <c r="F389" s="22"/>
      <c r="G389" s="25"/>
      <c r="H389" s="24"/>
      <c r="I389" s="24"/>
      <c r="J389" s="24"/>
      <c r="K389" s="25"/>
      <c r="L389" s="25"/>
      <c r="M389" s="26"/>
      <c r="N389" s="27"/>
      <c r="O389" s="25"/>
      <c r="P389" s="28"/>
      <c r="Q389" s="24"/>
      <c r="R389" s="25"/>
      <c r="S389" s="17"/>
    </row>
    <row r="390" spans="2:19" ht="15">
      <c r="B390" s="69"/>
      <c r="C390" s="70"/>
      <c r="D390" s="117"/>
      <c r="E390" s="21"/>
      <c r="F390" s="22"/>
      <c r="G390" s="25">
        <f>SUM(G386:G389)</f>
        <v>9813</v>
      </c>
      <c r="H390" s="24"/>
      <c r="I390" s="24"/>
      <c r="J390" s="24">
        <f>SUM(J386:J389)</f>
        <v>0</v>
      </c>
      <c r="K390" s="25">
        <f>SUM(K386:K389)</f>
        <v>154.05519999999999</v>
      </c>
      <c r="L390" s="25">
        <f>SUM(L386:L389)</f>
        <v>9967.0552</v>
      </c>
      <c r="M390" s="26">
        <f>SUM(M386:M389)</f>
        <v>892.185408</v>
      </c>
      <c r="N390" s="27"/>
      <c r="O390" s="25">
        <f>SUM(O386:O389)</f>
        <v>842.820608</v>
      </c>
      <c r="P390" s="28"/>
      <c r="Q390" s="24">
        <f>SUM(Q386:Q389)</f>
        <v>0</v>
      </c>
      <c r="R390" s="25"/>
      <c r="S390" s="17"/>
    </row>
    <row r="391" spans="2:19" ht="12.75">
      <c r="B391" s="4"/>
      <c r="C391" s="5"/>
      <c r="D391" s="6"/>
      <c r="E391" s="12"/>
      <c r="F391" s="13"/>
      <c r="G391" s="15"/>
      <c r="H391" s="14"/>
      <c r="I391" s="14"/>
      <c r="J391" s="14"/>
      <c r="K391" s="15"/>
      <c r="L391" s="15"/>
      <c r="M391" s="120"/>
      <c r="N391" s="16"/>
      <c r="O391" s="15"/>
      <c r="P391" s="38"/>
      <c r="Q391" s="14"/>
      <c r="R391" s="15"/>
      <c r="S391" s="17"/>
    </row>
    <row r="392" spans="5:19" ht="13.5" thickBot="1">
      <c r="E392" s="12"/>
      <c r="F392" s="13"/>
      <c r="G392" s="15"/>
      <c r="H392" s="14"/>
      <c r="I392" s="14"/>
      <c r="J392" s="14"/>
      <c r="K392" s="15"/>
      <c r="L392" s="15"/>
      <c r="M392" s="120"/>
      <c r="N392" s="16"/>
      <c r="O392" s="15"/>
      <c r="P392" s="38"/>
      <c r="Q392" s="14"/>
      <c r="R392" s="15"/>
      <c r="S392" s="17"/>
    </row>
    <row r="393" spans="5:19" ht="13.5" thickBot="1">
      <c r="E393" s="12"/>
      <c r="F393" s="13"/>
      <c r="G393" s="15"/>
      <c r="H393" s="14"/>
      <c r="I393" s="14"/>
      <c r="J393" s="14"/>
      <c r="K393" s="15"/>
      <c r="L393" s="15"/>
      <c r="M393" s="120"/>
      <c r="N393" s="16"/>
      <c r="O393" s="15"/>
      <c r="P393" s="38"/>
      <c r="Q393" s="14" t="s">
        <v>2</v>
      </c>
      <c r="R393" s="132">
        <f>SUM(R386:R392)</f>
        <v>9124.234592</v>
      </c>
      <c r="S393" s="17"/>
    </row>
    <row r="394" spans="5:19" ht="12.75">
      <c r="E394" s="12"/>
      <c r="F394" s="13"/>
      <c r="G394" s="15"/>
      <c r="H394" s="14"/>
      <c r="I394" s="14"/>
      <c r="J394" s="14"/>
      <c r="K394" s="15"/>
      <c r="L394" s="15"/>
      <c r="M394" s="120"/>
      <c r="N394" s="16"/>
      <c r="O394" s="15"/>
      <c r="P394" s="38"/>
      <c r="Q394" s="14"/>
      <c r="R394" s="15"/>
      <c r="S394" s="17"/>
    </row>
    <row r="395" spans="5:19" ht="12.75">
      <c r="E395" s="12"/>
      <c r="F395" s="13"/>
      <c r="G395" s="15"/>
      <c r="H395" s="14"/>
      <c r="I395" s="14"/>
      <c r="J395" s="14"/>
      <c r="K395" s="15"/>
      <c r="L395" s="15"/>
      <c r="M395" s="120"/>
      <c r="N395" s="16"/>
      <c r="O395" s="15"/>
      <c r="P395" s="38"/>
      <c r="Q395" s="14"/>
      <c r="R395" s="15"/>
      <c r="S395" s="17"/>
    </row>
    <row r="396" spans="5:19" ht="12.75">
      <c r="E396" s="12"/>
      <c r="F396" s="13"/>
      <c r="G396" s="15"/>
      <c r="H396" s="14"/>
      <c r="I396" s="14"/>
      <c r="J396" s="14"/>
      <c r="K396" s="15"/>
      <c r="L396" s="15"/>
      <c r="M396" s="120"/>
      <c r="N396" s="16"/>
      <c r="O396" s="15"/>
      <c r="P396" s="38"/>
      <c r="Q396" s="14"/>
      <c r="R396" s="15"/>
      <c r="S396" s="17"/>
    </row>
    <row r="397" spans="5:19" ht="12.75">
      <c r="E397" s="12"/>
      <c r="F397" s="13"/>
      <c r="G397" s="15"/>
      <c r="H397" s="14"/>
      <c r="I397" s="14"/>
      <c r="J397" s="14"/>
      <c r="K397" s="15"/>
      <c r="L397" s="15"/>
      <c r="M397" s="120"/>
      <c r="N397" s="16"/>
      <c r="O397" s="15"/>
      <c r="P397" s="38"/>
      <c r="Q397" s="14"/>
      <c r="R397" s="15"/>
      <c r="S397" s="17"/>
    </row>
    <row r="398" spans="5:19" ht="12.75">
      <c r="E398" s="12"/>
      <c r="F398" s="13"/>
      <c r="G398" s="15"/>
      <c r="H398" s="14"/>
      <c r="I398" s="14"/>
      <c r="J398" s="14"/>
      <c r="K398" s="15"/>
      <c r="L398" s="15"/>
      <c r="M398" s="120"/>
      <c r="N398" s="16"/>
      <c r="O398" s="15"/>
      <c r="P398" s="38"/>
      <c r="Q398" s="14"/>
      <c r="R398" s="15"/>
      <c r="S398" s="17"/>
    </row>
    <row r="399" spans="5:19" ht="12.75">
      <c r="E399" s="12"/>
      <c r="F399" s="13"/>
      <c r="G399" s="15"/>
      <c r="H399" s="14"/>
      <c r="I399" s="14"/>
      <c r="J399" s="14"/>
      <c r="K399" s="15"/>
      <c r="L399" s="15"/>
      <c r="M399" s="120"/>
      <c r="N399" s="16"/>
      <c r="O399" s="15"/>
      <c r="P399" s="38"/>
      <c r="Q399" s="14"/>
      <c r="R399" s="15"/>
      <c r="S399" s="17"/>
    </row>
    <row r="400" spans="5:19" ht="12.75">
      <c r="E400" s="12"/>
      <c r="F400" s="13"/>
      <c r="G400" s="15"/>
      <c r="H400" s="14"/>
      <c r="I400" s="14"/>
      <c r="J400" s="14"/>
      <c r="K400" s="15"/>
      <c r="L400" s="15"/>
      <c r="M400" s="120"/>
      <c r="N400" s="16"/>
      <c r="O400" s="15"/>
      <c r="P400" s="38"/>
      <c r="Q400" s="14"/>
      <c r="R400" s="15"/>
      <c r="S400" s="17"/>
    </row>
    <row r="401" spans="3:19" ht="12.75">
      <c r="C401" s="30" t="s">
        <v>14</v>
      </c>
      <c r="J401" s="583" t="s">
        <v>15</v>
      </c>
      <c r="K401" s="583"/>
      <c r="L401" s="583"/>
      <c r="M401" s="583"/>
      <c r="N401" s="583"/>
      <c r="O401" s="583"/>
      <c r="P401" s="583"/>
      <c r="Q401" s="14"/>
      <c r="R401" s="15"/>
      <c r="S401" s="17"/>
    </row>
    <row r="402" spans="3:19" ht="12.75">
      <c r="C402" s="30"/>
      <c r="J402" s="131"/>
      <c r="K402" s="131"/>
      <c r="L402" s="131"/>
      <c r="M402" s="131"/>
      <c r="N402" s="131"/>
      <c r="O402" s="131"/>
      <c r="P402" s="131"/>
      <c r="Q402" s="14"/>
      <c r="R402" s="15"/>
      <c r="S402" s="17"/>
    </row>
    <row r="403" spans="3:19" ht="12.75">
      <c r="C403" s="30"/>
      <c r="J403" s="131"/>
      <c r="K403" s="131"/>
      <c r="L403" s="131"/>
      <c r="M403" s="131"/>
      <c r="N403" s="131"/>
      <c r="O403" s="131"/>
      <c r="P403" s="131"/>
      <c r="Q403" s="14"/>
      <c r="R403" s="15"/>
      <c r="S403" s="17"/>
    </row>
    <row r="404" spans="14:19" ht="12.75">
      <c r="N404" s="30" t="s">
        <v>16</v>
      </c>
      <c r="O404" s="30"/>
      <c r="P404" s="30"/>
      <c r="Q404" s="14"/>
      <c r="R404" s="15"/>
      <c r="S404" s="17"/>
    </row>
    <row r="405" spans="11:19" ht="12.75">
      <c r="K405" s="32"/>
      <c r="Q405" s="14"/>
      <c r="R405" s="15"/>
      <c r="S405" s="17"/>
    </row>
    <row r="406" spans="3:19" ht="12.75">
      <c r="C406" s="30" t="s">
        <v>16</v>
      </c>
      <c r="J406" s="76" t="s">
        <v>32</v>
      </c>
      <c r="K406" s="589" t="s">
        <v>190</v>
      </c>
      <c r="L406" s="589"/>
      <c r="M406" s="589"/>
      <c r="N406" s="589"/>
      <c r="O406" s="589"/>
      <c r="P406" s="589"/>
      <c r="Q406" s="14"/>
      <c r="R406" s="15"/>
      <c r="S406" s="17"/>
    </row>
    <row r="407" spans="3:19" ht="15.75">
      <c r="C407" s="358" t="s">
        <v>282</v>
      </c>
      <c r="J407" s="623" t="s">
        <v>283</v>
      </c>
      <c r="K407" s="623"/>
      <c r="L407" s="623"/>
      <c r="M407" s="623"/>
      <c r="N407" s="623"/>
      <c r="O407" s="623"/>
      <c r="P407" s="623"/>
      <c r="Q407" s="623"/>
      <c r="R407" s="15"/>
      <c r="S407" s="17"/>
    </row>
    <row r="408" spans="5:19" ht="12.75">
      <c r="E408" s="12"/>
      <c r="F408" s="13"/>
      <c r="G408" s="15"/>
      <c r="H408" s="14"/>
      <c r="I408" s="14"/>
      <c r="J408" s="14"/>
      <c r="K408" s="15"/>
      <c r="L408" s="15"/>
      <c r="M408" s="120"/>
      <c r="N408" s="16"/>
      <c r="O408" s="15"/>
      <c r="P408" s="38"/>
      <c r="Q408" s="14"/>
      <c r="R408" s="15"/>
      <c r="S408" s="17"/>
    </row>
    <row r="409" spans="5:19" ht="12.75">
      <c r="E409" s="12"/>
      <c r="F409" s="13"/>
      <c r="G409" s="15"/>
      <c r="H409" s="14"/>
      <c r="I409" s="14"/>
      <c r="J409" s="14"/>
      <c r="K409" s="15"/>
      <c r="L409" s="15"/>
      <c r="M409" s="120"/>
      <c r="N409" s="16"/>
      <c r="O409" s="15"/>
      <c r="P409" s="38"/>
      <c r="Q409" s="14"/>
      <c r="R409" s="15"/>
      <c r="S409" s="17"/>
    </row>
    <row r="410" spans="5:19" ht="12.75">
      <c r="E410" s="12"/>
      <c r="F410" s="13"/>
      <c r="G410" s="15"/>
      <c r="H410" s="14"/>
      <c r="I410" s="14"/>
      <c r="J410" s="14"/>
      <c r="K410" s="15"/>
      <c r="L410" s="15"/>
      <c r="M410" s="120"/>
      <c r="N410" s="16"/>
      <c r="O410" s="15"/>
      <c r="P410" s="38"/>
      <c r="Q410" s="14"/>
      <c r="R410" s="15"/>
      <c r="S410" s="17"/>
    </row>
    <row r="411" spans="5:19" ht="12.75">
      <c r="E411" s="12"/>
      <c r="F411" s="13"/>
      <c r="G411" s="15"/>
      <c r="H411" s="14"/>
      <c r="I411" s="14"/>
      <c r="J411" s="14"/>
      <c r="K411" s="15"/>
      <c r="L411" s="15"/>
      <c r="M411" s="120"/>
      <c r="N411" s="16"/>
      <c r="O411" s="15"/>
      <c r="P411" s="38"/>
      <c r="Q411" s="14"/>
      <c r="R411" s="15"/>
      <c r="S411" s="17"/>
    </row>
    <row r="412" spans="5:19" ht="12.75">
      <c r="E412" s="12"/>
      <c r="F412" s="13"/>
      <c r="G412" s="15"/>
      <c r="H412" s="14"/>
      <c r="I412" s="14"/>
      <c r="J412" s="14"/>
      <c r="K412" s="15"/>
      <c r="L412" s="15"/>
      <c r="M412" s="120"/>
      <c r="N412" s="16"/>
      <c r="O412" s="15"/>
      <c r="P412" s="38"/>
      <c r="Q412" s="14"/>
      <c r="R412" s="15"/>
      <c r="S412" s="17"/>
    </row>
    <row r="413" spans="5:19" ht="12.75">
      <c r="E413" s="12"/>
      <c r="F413" s="13"/>
      <c r="G413" s="15"/>
      <c r="H413" s="14"/>
      <c r="I413" s="14"/>
      <c r="J413" s="14"/>
      <c r="K413" s="15"/>
      <c r="L413" s="15"/>
      <c r="M413" s="120"/>
      <c r="N413" s="16"/>
      <c r="O413" s="15"/>
      <c r="P413" s="38"/>
      <c r="Q413" s="14"/>
      <c r="R413" s="15"/>
      <c r="S413" s="17"/>
    </row>
    <row r="414" spans="5:19" ht="12.75">
      <c r="E414" s="12"/>
      <c r="F414" s="13"/>
      <c r="G414" s="15"/>
      <c r="H414" s="14"/>
      <c r="I414" s="14"/>
      <c r="J414" s="14"/>
      <c r="K414" s="15"/>
      <c r="L414" s="15"/>
      <c r="M414" s="120"/>
      <c r="N414" s="16"/>
      <c r="O414" s="15"/>
      <c r="P414" s="38"/>
      <c r="Q414" s="14"/>
      <c r="R414" s="15"/>
      <c r="S414" s="17"/>
    </row>
    <row r="415" spans="5:19" ht="12.75">
      <c r="E415" s="12"/>
      <c r="F415" s="13"/>
      <c r="G415" s="15"/>
      <c r="H415" s="14"/>
      <c r="I415" s="14"/>
      <c r="J415" s="14"/>
      <c r="K415" s="15"/>
      <c r="L415" s="15"/>
      <c r="M415" s="120"/>
      <c r="N415" s="16"/>
      <c r="O415" s="15"/>
      <c r="P415" s="38"/>
      <c r="Q415" s="14"/>
      <c r="R415" s="15"/>
      <c r="S415" s="17"/>
    </row>
    <row r="416" spans="5:19" ht="12.75">
      <c r="E416" s="12"/>
      <c r="F416" s="13"/>
      <c r="G416" s="15"/>
      <c r="H416" s="14"/>
      <c r="I416" s="14"/>
      <c r="J416" s="14"/>
      <c r="K416" s="15"/>
      <c r="L416" s="15"/>
      <c r="M416" s="120"/>
      <c r="N416" s="16"/>
      <c r="O416" s="15"/>
      <c r="P416" s="38"/>
      <c r="Q416" s="14"/>
      <c r="R416" s="15"/>
      <c r="S416" s="17"/>
    </row>
    <row r="417" spans="5:19" ht="12.75">
      <c r="E417" s="12"/>
      <c r="F417" s="13"/>
      <c r="G417" s="15"/>
      <c r="H417" s="14"/>
      <c r="I417" s="14"/>
      <c r="J417" s="14"/>
      <c r="K417" s="15"/>
      <c r="L417" s="15"/>
      <c r="M417" s="120"/>
      <c r="N417" s="16"/>
      <c r="O417" s="15"/>
      <c r="P417" s="38"/>
      <c r="Q417" s="14"/>
      <c r="R417" s="15"/>
      <c r="S417" s="17"/>
    </row>
    <row r="418" spans="5:19" ht="12.75">
      <c r="E418" s="12"/>
      <c r="F418" s="13"/>
      <c r="G418" s="15"/>
      <c r="H418" s="14"/>
      <c r="I418" s="14"/>
      <c r="J418" s="14"/>
      <c r="K418" s="15"/>
      <c r="L418" s="15"/>
      <c r="M418" s="120"/>
      <c r="N418" s="16"/>
      <c r="O418" s="15"/>
      <c r="P418" s="38"/>
      <c r="Q418" s="14"/>
      <c r="R418" s="15"/>
      <c r="S418" s="17"/>
    </row>
    <row r="419" spans="5:19" ht="12.75">
      <c r="E419" s="12"/>
      <c r="F419" s="13"/>
      <c r="G419" s="15"/>
      <c r="H419" s="14"/>
      <c r="I419" s="14"/>
      <c r="J419" s="14"/>
      <c r="K419" s="15"/>
      <c r="L419" s="15"/>
      <c r="M419" s="120"/>
      <c r="N419" s="16"/>
      <c r="O419" s="15"/>
      <c r="P419" s="38"/>
      <c r="Q419" s="14"/>
      <c r="R419" s="15"/>
      <c r="S419" s="17"/>
    </row>
    <row r="420" spans="5:19" ht="12.75">
      <c r="E420" s="12"/>
      <c r="F420" s="13"/>
      <c r="G420" s="15"/>
      <c r="H420" s="14"/>
      <c r="I420" s="14"/>
      <c r="J420" s="14"/>
      <c r="K420" s="15"/>
      <c r="L420" s="15"/>
      <c r="M420" s="120"/>
      <c r="N420" s="16"/>
      <c r="O420" s="15"/>
      <c r="P420" s="38"/>
      <c r="Q420" s="14"/>
      <c r="R420" s="15"/>
      <c r="S420" s="17"/>
    </row>
    <row r="421" spans="5:19" ht="12.75">
      <c r="E421" s="12"/>
      <c r="F421" s="13"/>
      <c r="G421" s="15"/>
      <c r="H421" s="14"/>
      <c r="I421" s="14"/>
      <c r="J421" s="14"/>
      <c r="K421" s="15"/>
      <c r="L421" s="15"/>
      <c r="M421" s="120"/>
      <c r="N421" s="16"/>
      <c r="O421" s="15"/>
      <c r="P421" s="38"/>
      <c r="Q421" s="14"/>
      <c r="R421" s="15"/>
      <c r="S421" s="17"/>
    </row>
    <row r="422" spans="5:19" ht="12.75">
      <c r="E422" s="12"/>
      <c r="F422" s="13"/>
      <c r="G422" s="15"/>
      <c r="H422" s="14"/>
      <c r="I422" s="14"/>
      <c r="J422" s="14"/>
      <c r="K422" s="15"/>
      <c r="L422" s="15"/>
      <c r="M422" s="120"/>
      <c r="N422" s="16"/>
      <c r="O422" s="15"/>
      <c r="P422" s="38"/>
      <c r="Q422" s="14"/>
      <c r="R422" s="15"/>
      <c r="S422" s="17"/>
    </row>
    <row r="423" spans="5:19" ht="12.75">
      <c r="E423" s="12"/>
      <c r="F423" s="13"/>
      <c r="G423" s="15"/>
      <c r="H423" s="14"/>
      <c r="I423" s="14"/>
      <c r="J423" s="14"/>
      <c r="K423" s="15"/>
      <c r="L423" s="15"/>
      <c r="M423" s="120"/>
      <c r="N423" s="16"/>
      <c r="O423" s="15"/>
      <c r="P423" s="38"/>
      <c r="Q423" s="14"/>
      <c r="R423" s="15"/>
      <c r="S423" s="17"/>
    </row>
    <row r="424" spans="5:19" ht="12.75">
      <c r="E424" s="12"/>
      <c r="F424" s="13"/>
      <c r="G424" s="15"/>
      <c r="H424" s="14"/>
      <c r="I424" s="14"/>
      <c r="J424" s="14"/>
      <c r="K424" s="15"/>
      <c r="L424" s="15"/>
      <c r="M424" s="120"/>
      <c r="N424" s="16"/>
      <c r="O424" s="15"/>
      <c r="P424" s="38"/>
      <c r="Q424" s="14"/>
      <c r="R424" s="15"/>
      <c r="S424" s="17"/>
    </row>
    <row r="425" spans="5:19" ht="12.75">
      <c r="E425" s="12"/>
      <c r="F425" s="13"/>
      <c r="G425" s="15"/>
      <c r="H425" s="14"/>
      <c r="I425" s="14"/>
      <c r="J425" s="14"/>
      <c r="K425" s="15"/>
      <c r="L425" s="15"/>
      <c r="M425" s="120"/>
      <c r="N425" s="16"/>
      <c r="O425" s="15"/>
      <c r="P425" s="38"/>
      <c r="Q425" s="14"/>
      <c r="R425" s="15"/>
      <c r="S425" s="17"/>
    </row>
    <row r="426" spans="5:19" ht="12.75">
      <c r="E426" s="12"/>
      <c r="F426" s="13"/>
      <c r="G426" s="15"/>
      <c r="H426" s="14"/>
      <c r="I426" s="14"/>
      <c r="J426" s="14"/>
      <c r="K426" s="15"/>
      <c r="L426" s="15"/>
      <c r="M426" s="120"/>
      <c r="N426" s="16"/>
      <c r="O426" s="15"/>
      <c r="P426" s="38"/>
      <c r="Q426" s="14"/>
      <c r="R426" s="15"/>
      <c r="S426" s="17"/>
    </row>
    <row r="427" spans="5:19" ht="12.75">
      <c r="E427" s="12"/>
      <c r="F427" s="13"/>
      <c r="G427" s="15"/>
      <c r="H427" s="14"/>
      <c r="I427" s="14"/>
      <c r="J427" s="14"/>
      <c r="K427" s="15"/>
      <c r="L427" s="15"/>
      <c r="M427" s="120"/>
      <c r="N427" s="16"/>
      <c r="O427" s="15"/>
      <c r="P427" s="38"/>
      <c r="Q427" s="14"/>
      <c r="R427" s="15"/>
      <c r="S427" s="17"/>
    </row>
    <row r="429" spans="2:18" ht="12.75">
      <c r="B429" s="1"/>
      <c r="D429" s="7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</row>
    <row r="430" spans="2:18" ht="20.25">
      <c r="B430" s="1"/>
      <c r="D430" s="9"/>
      <c r="E430" s="574" t="s">
        <v>281</v>
      </c>
      <c r="F430" s="574"/>
      <c r="G430" s="574"/>
      <c r="H430" s="574"/>
      <c r="I430" s="574"/>
      <c r="J430" s="574"/>
      <c r="K430" s="574"/>
      <c r="L430" s="574"/>
      <c r="M430" s="574"/>
      <c r="N430" s="574"/>
      <c r="O430" s="574"/>
      <c r="P430" s="574"/>
      <c r="Q430" s="574"/>
      <c r="R430" s="574"/>
    </row>
    <row r="431" spans="2:18" ht="20.25">
      <c r="B431" s="1"/>
      <c r="D431" s="9"/>
      <c r="E431" s="574"/>
      <c r="F431" s="574"/>
      <c r="G431" s="574"/>
      <c r="H431" s="574"/>
      <c r="I431" s="574"/>
      <c r="J431" s="574"/>
      <c r="K431" s="574"/>
      <c r="L431" s="574"/>
      <c r="M431" s="574"/>
      <c r="N431" s="574"/>
      <c r="O431" s="574"/>
      <c r="P431" s="574"/>
      <c r="Q431" s="574"/>
      <c r="R431" s="574"/>
    </row>
    <row r="432" spans="2:18" ht="12.75" customHeight="1">
      <c r="B432" s="1"/>
      <c r="D432" s="7"/>
      <c r="E432" s="10"/>
      <c r="F432" s="553" t="s">
        <v>520</v>
      </c>
      <c r="G432" s="553"/>
      <c r="H432" s="553"/>
      <c r="I432" s="553"/>
      <c r="J432" s="553"/>
      <c r="K432" s="553"/>
      <c r="L432" s="553"/>
      <c r="M432" s="553"/>
      <c r="N432" s="553"/>
      <c r="O432" s="553"/>
      <c r="P432" s="553"/>
      <c r="Q432" s="178"/>
      <c r="R432" s="178"/>
    </row>
    <row r="433" spans="2:19" ht="26.25" customHeight="1">
      <c r="B433" s="1"/>
      <c r="C433" s="10" t="s">
        <v>280</v>
      </c>
      <c r="D433" s="10"/>
      <c r="E433" s="1"/>
      <c r="F433" s="575" t="s">
        <v>160</v>
      </c>
      <c r="G433" s="575"/>
      <c r="H433" s="575"/>
      <c r="I433" s="575"/>
      <c r="J433" s="575"/>
      <c r="K433" s="575"/>
      <c r="L433" s="575"/>
      <c r="M433" s="575"/>
      <c r="N433" s="575"/>
      <c r="O433" s="575"/>
      <c r="P433" s="575"/>
      <c r="Q433" s="575"/>
      <c r="R433" s="89" t="s">
        <v>65</v>
      </c>
      <c r="S433" s="86">
        <v>113.26</v>
      </c>
    </row>
    <row r="436" spans="2:19" ht="17.25">
      <c r="B436" s="1"/>
      <c r="C436" s="49"/>
      <c r="D436" s="49"/>
      <c r="E436" s="49"/>
      <c r="F436" s="49"/>
      <c r="G436" s="50"/>
      <c r="H436" s="50"/>
      <c r="I436" s="50"/>
      <c r="J436" s="50"/>
      <c r="K436" s="51"/>
      <c r="L436" s="64"/>
      <c r="M436" s="65"/>
      <c r="N436" s="53"/>
      <c r="O436" s="71"/>
      <c r="P436" s="71"/>
      <c r="Q436" s="71"/>
      <c r="R436" s="71"/>
      <c r="S436" s="71"/>
    </row>
    <row r="437" spans="2:19" ht="15.75">
      <c r="B437" s="1"/>
      <c r="C437" s="49"/>
      <c r="D437" s="49"/>
      <c r="E437" s="49"/>
      <c r="F437" s="49"/>
      <c r="G437" s="50"/>
      <c r="H437" s="50"/>
      <c r="I437" s="50"/>
      <c r="J437" s="50"/>
      <c r="K437" s="51"/>
      <c r="L437" s="52"/>
      <c r="M437" s="82"/>
      <c r="N437" s="53"/>
      <c r="O437" s="82"/>
      <c r="P437" s="82"/>
      <c r="Q437" s="82"/>
      <c r="R437" s="53"/>
      <c r="S437" s="53"/>
    </row>
    <row r="438" spans="2:19" ht="15.75">
      <c r="B438" s="1"/>
      <c r="C438" s="53"/>
      <c r="D438" s="53"/>
      <c r="E438" s="54"/>
      <c r="F438" s="54"/>
      <c r="G438" s="53"/>
      <c r="H438" s="53"/>
      <c r="I438" s="53"/>
      <c r="J438" s="53"/>
      <c r="K438" s="53"/>
      <c r="L438" s="52"/>
      <c r="M438" s="55" t="s">
        <v>21</v>
      </c>
      <c r="N438" s="53"/>
      <c r="O438" s="56"/>
      <c r="P438" s="57"/>
      <c r="Q438" s="53"/>
      <c r="R438" s="53"/>
      <c r="S438" s="53"/>
    </row>
    <row r="439" spans="2:19" ht="12.75">
      <c r="B439" s="58"/>
      <c r="C439" s="1"/>
      <c r="D439" s="1"/>
      <c r="E439" s="59"/>
      <c r="F439" s="59"/>
      <c r="G439" s="60"/>
      <c r="H439" s="60"/>
      <c r="I439" s="60"/>
      <c r="J439" s="60"/>
      <c r="K439" s="61"/>
      <c r="L439" s="1"/>
      <c r="M439" s="1"/>
      <c r="N439" s="1"/>
      <c r="O439" s="1"/>
      <c r="P439" s="1"/>
      <c r="Q439" s="1"/>
      <c r="R439" s="1"/>
      <c r="S439" s="1"/>
    </row>
    <row r="440" spans="2:19" ht="12.75">
      <c r="B440" s="58"/>
      <c r="C440" s="1"/>
      <c r="D440" s="1"/>
      <c r="E440" s="59"/>
      <c r="F440" s="59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62"/>
      <c r="S440" s="63"/>
    </row>
    <row r="441" spans="2:19" ht="15.75">
      <c r="B441" s="592"/>
      <c r="C441" s="335" t="s">
        <v>22</v>
      </c>
      <c r="D441" s="581" t="s">
        <v>8</v>
      </c>
      <c r="E441" s="617" t="s">
        <v>23</v>
      </c>
      <c r="F441" s="581" t="s">
        <v>0</v>
      </c>
      <c r="G441" s="605" t="s">
        <v>1</v>
      </c>
      <c r="H441" s="606"/>
      <c r="I441" s="606"/>
      <c r="J441" s="606"/>
      <c r="K441" s="606"/>
      <c r="L441" s="607"/>
      <c r="M441" s="476"/>
      <c r="N441" s="477"/>
      <c r="O441" s="605" t="s">
        <v>12</v>
      </c>
      <c r="P441" s="606"/>
      <c r="Q441" s="606"/>
      <c r="R441" s="584" t="s">
        <v>2</v>
      </c>
      <c r="S441" s="584" t="s">
        <v>3</v>
      </c>
    </row>
    <row r="442" spans="2:19" ht="15" customHeight="1">
      <c r="B442" s="593"/>
      <c r="C442" s="339" t="s">
        <v>24</v>
      </c>
      <c r="D442" s="582"/>
      <c r="E442" s="618"/>
      <c r="F442" s="582"/>
      <c r="G442" s="462" t="s">
        <v>4</v>
      </c>
      <c r="H442" s="463" t="s">
        <v>13</v>
      </c>
      <c r="I442" s="464" t="s">
        <v>25</v>
      </c>
      <c r="J442" s="464" t="s">
        <v>26</v>
      </c>
      <c r="K442" s="465" t="s">
        <v>27</v>
      </c>
      <c r="L442" s="465" t="s">
        <v>5</v>
      </c>
      <c r="M442" s="466" t="s">
        <v>28</v>
      </c>
      <c r="N442" s="467"/>
      <c r="O442" s="468" t="s">
        <v>10</v>
      </c>
      <c r="P442" s="468" t="s">
        <v>463</v>
      </c>
      <c r="Q442" s="468" t="s">
        <v>177</v>
      </c>
      <c r="R442" s="585"/>
      <c r="S442" s="585"/>
    </row>
    <row r="443" spans="2:20" ht="60" customHeight="1">
      <c r="B443" s="20">
        <v>198</v>
      </c>
      <c r="C443" s="510" t="s">
        <v>210</v>
      </c>
      <c r="D443" s="115" t="s">
        <v>187</v>
      </c>
      <c r="E443" s="21">
        <v>15</v>
      </c>
      <c r="F443" s="22">
        <v>181.8</v>
      </c>
      <c r="G443" s="23">
        <f>E443*F443</f>
        <v>2727</v>
      </c>
      <c r="H443" s="24"/>
      <c r="I443" s="24"/>
      <c r="J443" s="24">
        <f>I443*0.25</f>
        <v>0</v>
      </c>
      <c r="K443" s="25">
        <f>IF((VLOOKUP(G443,'[2]TABLAS 15'!$B$22:$D$32,3)-M443)&lt;0,0,VLOOKUP(G443,'[2]TABLAS 15'!$B$22:$D$32,3)-M443)</f>
        <v>0</v>
      </c>
      <c r="L443" s="25">
        <f>SUM(G443+I443+K443+J443+H443)</f>
        <v>2727</v>
      </c>
      <c r="M443" s="26">
        <f>((G443-VLOOKUP(G443,'[2]TABLAS 15'!$A$6:$D$13,1))*VLOOKUP(G443,'[2]TABLAS 15'!$A$6:$D$13,4)+VLOOKUP(G443,'[2]TABLAS 15'!$A$6:$D$13,3))</f>
        <v>191.26966400000003</v>
      </c>
      <c r="N443" s="27"/>
      <c r="O443" s="25">
        <f>IF((VLOOKUP(G443,'[2]TABLAS 15'!$B$22:$D$32,3)-M443)&lt;0,-(VLOOKUP(G443,'[2]TABLAS 15'!$B$22:$D$32,3)-M443),0)</f>
        <v>43.94966400000004</v>
      </c>
      <c r="P443" s="28"/>
      <c r="Q443" s="24"/>
      <c r="R443" s="545">
        <f>L443-O443-P443-Q443</f>
        <v>2683.050336</v>
      </c>
      <c r="S443" s="29"/>
      <c r="T443" s="267"/>
    </row>
    <row r="444" spans="2:20" ht="60" customHeight="1">
      <c r="B444" s="20">
        <v>199</v>
      </c>
      <c r="C444" s="510" t="s">
        <v>347</v>
      </c>
      <c r="D444" s="115" t="s">
        <v>224</v>
      </c>
      <c r="E444" s="21">
        <v>15</v>
      </c>
      <c r="F444" s="22">
        <v>377</v>
      </c>
      <c r="G444" s="25">
        <f>E444*F444</f>
        <v>5655</v>
      </c>
      <c r="H444" s="24"/>
      <c r="I444" s="24"/>
      <c r="J444" s="24">
        <f>I444*0.25</f>
        <v>0</v>
      </c>
      <c r="K444" s="25">
        <f>IF((VLOOKUP(G444,'[2]TABLAS 15'!$B$22:$D$32,3)-M444)&lt;0,0,VLOOKUP(G444,'[2]TABLAS 15'!$B$22:$D$32,3)-M444)</f>
        <v>0</v>
      </c>
      <c r="L444" s="25">
        <f>SUM(G444+I444+K444+J444+H444)</f>
        <v>5655</v>
      </c>
      <c r="M444" s="26">
        <f>((G444-VLOOKUP(G444,'[2]TABLAS 15'!$A$6:$D$13,1))*VLOOKUP(G444,'[2]TABLAS 15'!$A$6:$D$13,4)+VLOOKUP(G444,'[2]TABLAS 15'!$A$6:$D$13,3))</f>
        <v>646.168514</v>
      </c>
      <c r="N444" s="27"/>
      <c r="O444" s="25">
        <f>IF((VLOOKUP(G444,'[2]TABLAS 15'!$B$22:$D$32,3)-M444)&lt;0,-(VLOOKUP(G444,'[2]TABLAS 15'!$B$22:$D$32,3)-M444),0)</f>
        <v>646.168514</v>
      </c>
      <c r="P444" s="28"/>
      <c r="Q444" s="24"/>
      <c r="R444" s="545">
        <f>L444-O444-P444-Q444</f>
        <v>5008.831486</v>
      </c>
      <c r="S444" s="29"/>
      <c r="T444" s="267"/>
    </row>
    <row r="445" spans="2:20" ht="60" customHeight="1">
      <c r="B445" s="20">
        <v>200</v>
      </c>
      <c r="C445" s="510" t="s">
        <v>159</v>
      </c>
      <c r="D445" s="115" t="s">
        <v>193</v>
      </c>
      <c r="E445" s="21">
        <v>15</v>
      </c>
      <c r="F445" s="22">
        <v>230</v>
      </c>
      <c r="G445" s="25">
        <f>E445*F445</f>
        <v>3450</v>
      </c>
      <c r="H445" s="24"/>
      <c r="I445" s="24"/>
      <c r="J445" s="24">
        <f>I445*0.25</f>
        <v>0</v>
      </c>
      <c r="K445" s="25">
        <f>IF((VLOOKUP(G445,'[2]TABLAS 15'!$B$22:$D$32,3)-M445)&lt;0,0,VLOOKUP(G445,'[2]TABLAS 15'!$B$22:$D$32,3)-M445)</f>
        <v>0</v>
      </c>
      <c r="L445" s="25">
        <f>SUM(G445+I445+K445+J445+H445)</f>
        <v>3450</v>
      </c>
      <c r="M445" s="26">
        <f>((G445-VLOOKUP(G445,'[2]TABLAS 15'!$A$6:$D$13,1))*VLOOKUP(G445,'[2]TABLAS 15'!$A$6:$D$13,4)+VLOOKUP(G445,'[2]TABLAS 15'!$A$6:$D$13,3))</f>
        <v>269.932064</v>
      </c>
      <c r="N445" s="27"/>
      <c r="O445" s="25">
        <f>IF((VLOOKUP(G445,'[2]TABLAS 15'!$B$22:$D$32,3)-M445)&lt;0,-(VLOOKUP(G445,'[2]TABLAS 15'!$B$22:$D$32,3)-M445),0)</f>
        <v>143.16206400000004</v>
      </c>
      <c r="P445" s="28"/>
      <c r="Q445" s="156"/>
      <c r="R445" s="545">
        <f>L445-O445-P445-Q445</f>
        <v>3306.837936</v>
      </c>
      <c r="S445" s="2"/>
      <c r="T445" s="267"/>
    </row>
    <row r="446" spans="2:20" ht="60" customHeight="1">
      <c r="B446" s="20">
        <v>201</v>
      </c>
      <c r="C446" s="522" t="s">
        <v>258</v>
      </c>
      <c r="D446" s="287" t="s">
        <v>259</v>
      </c>
      <c r="E446" s="153">
        <v>15</v>
      </c>
      <c r="F446" s="180">
        <v>227</v>
      </c>
      <c r="G446" s="25">
        <f>E446*F446</f>
        <v>3405</v>
      </c>
      <c r="H446" s="24"/>
      <c r="I446" s="24"/>
      <c r="J446" s="24">
        <f>I446*0.25</f>
        <v>0</v>
      </c>
      <c r="K446" s="25">
        <f>IF((VLOOKUP(G446,'[2]TABLAS 15'!$B$22:$D$32,3)-M446)&lt;0,0,VLOOKUP(G446,'[2]TABLAS 15'!$B$22:$D$32,3)-M446)</f>
        <v>0</v>
      </c>
      <c r="L446" s="25">
        <f>SUM(G446+I446+K446+J446+H446)</f>
        <v>3405</v>
      </c>
      <c r="M446" s="26">
        <f>((G446-VLOOKUP(G446,'[2]TABLAS 15'!$A$6:$D$13,1))*VLOOKUP(G446,'[2]TABLAS 15'!$A$6:$D$13,4)+VLOOKUP(G446,'[2]TABLAS 15'!$A$6:$D$13,3))</f>
        <v>265.036064</v>
      </c>
      <c r="N446" s="27"/>
      <c r="O446" s="25">
        <f>IF((VLOOKUP(G446,'[2]TABLAS 15'!$B$22:$D$32,3)-M446)&lt;0,-(VLOOKUP(G446,'[2]TABLAS 15'!$B$22:$D$32,3)-M446),0)</f>
        <v>138.26606400000003</v>
      </c>
      <c r="P446" s="160"/>
      <c r="Q446" s="28"/>
      <c r="R446" s="545">
        <f>L446-O446-P446-Q446</f>
        <v>3266.733936</v>
      </c>
      <c r="S446" s="2"/>
      <c r="T446" s="267"/>
    </row>
    <row r="447" spans="2:19" ht="12.75">
      <c r="B447" s="2"/>
      <c r="C447" s="133"/>
      <c r="D447" s="80"/>
      <c r="E447" s="21"/>
      <c r="F447" s="22"/>
      <c r="G447" s="25"/>
      <c r="H447" s="24"/>
      <c r="I447" s="24"/>
      <c r="J447" s="24"/>
      <c r="K447" s="25"/>
      <c r="L447" s="25"/>
      <c r="M447" s="26"/>
      <c r="N447" s="27"/>
      <c r="O447" s="25"/>
      <c r="P447" s="160"/>
      <c r="Q447" s="28"/>
      <c r="R447" s="25"/>
      <c r="S447" s="17"/>
    </row>
    <row r="448" spans="2:19" ht="15">
      <c r="B448" s="69"/>
      <c r="C448" s="70"/>
      <c r="D448" s="117"/>
      <c r="E448" s="21"/>
      <c r="F448" s="22"/>
      <c r="G448" s="432">
        <f>SUM(G443:G447)</f>
        <v>15237</v>
      </c>
      <c r="H448" s="24">
        <f>SUM(H443:H447)</f>
        <v>0</v>
      </c>
      <c r="I448" s="24"/>
      <c r="J448" s="24">
        <f>SUM(J443:J447)</f>
        <v>0</v>
      </c>
      <c r="K448" s="25">
        <f>SUM(K443:K447)</f>
        <v>0</v>
      </c>
      <c r="L448" s="432">
        <f>SUM(L443:L447)</f>
        <v>15237</v>
      </c>
      <c r="M448" s="26">
        <f>SUM(M443:M447)</f>
        <v>1372.4063059999999</v>
      </c>
      <c r="N448" s="27"/>
      <c r="O448" s="25">
        <f>SUM(O443:O447)</f>
        <v>971.5463060000001</v>
      </c>
      <c r="P448" s="160">
        <f>SUM(P443:P447)</f>
        <v>0</v>
      </c>
      <c r="Q448" s="148">
        <f>SUM(Q443:Q447)</f>
        <v>0</v>
      </c>
      <c r="R448" s="15"/>
      <c r="S448" s="17"/>
    </row>
    <row r="449" spans="2:19" ht="12.75">
      <c r="B449" s="4"/>
      <c r="C449" s="5"/>
      <c r="D449" s="6"/>
      <c r="E449" s="12"/>
      <c r="F449" s="13"/>
      <c r="G449" s="15"/>
      <c r="H449" s="14"/>
      <c r="I449" s="14"/>
      <c r="J449" s="14"/>
      <c r="K449" s="15"/>
      <c r="L449" s="15"/>
      <c r="M449" s="120"/>
      <c r="N449" s="16"/>
      <c r="O449" s="15"/>
      <c r="P449" s="38"/>
      <c r="Q449" s="14"/>
      <c r="R449" s="15"/>
      <c r="S449" s="17"/>
    </row>
    <row r="450" spans="5:19" ht="12.75">
      <c r="E450" s="12"/>
      <c r="F450" s="13"/>
      <c r="G450" s="15"/>
      <c r="H450" s="14"/>
      <c r="I450" s="14"/>
      <c r="J450" s="14"/>
      <c r="K450" s="15"/>
      <c r="L450" s="15"/>
      <c r="M450" s="120"/>
      <c r="N450" s="16"/>
      <c r="O450" s="15"/>
      <c r="P450" s="38"/>
      <c r="Q450" s="14"/>
      <c r="R450" s="15"/>
      <c r="S450" s="17"/>
    </row>
    <row r="451" spans="5:19" ht="12.75">
      <c r="E451" s="12"/>
      <c r="F451" s="13"/>
      <c r="G451" s="15"/>
      <c r="H451" s="14"/>
      <c r="I451" s="14"/>
      <c r="J451" s="14"/>
      <c r="K451" s="15"/>
      <c r="L451" s="15"/>
      <c r="M451" s="120"/>
      <c r="N451" s="16"/>
      <c r="O451" s="15"/>
      <c r="P451" s="38"/>
      <c r="Q451" s="14" t="s">
        <v>2</v>
      </c>
      <c r="R451" s="432">
        <f>SUM(R443:R450)</f>
        <v>14265.453694</v>
      </c>
      <c r="S451" s="17"/>
    </row>
    <row r="452" spans="5:19" ht="12.75">
      <c r="E452" s="12"/>
      <c r="F452" s="13"/>
      <c r="G452" s="15"/>
      <c r="H452" s="14"/>
      <c r="I452" s="14"/>
      <c r="J452" s="14"/>
      <c r="K452" s="15"/>
      <c r="L452" s="15"/>
      <c r="M452" s="120"/>
      <c r="N452" s="16"/>
      <c r="O452" s="15"/>
      <c r="P452" s="38"/>
      <c r="Q452" s="14"/>
      <c r="R452" s="15"/>
      <c r="S452" s="17"/>
    </row>
    <row r="453" spans="5:19" ht="12.75">
      <c r="E453" s="12"/>
      <c r="F453" s="13"/>
      <c r="G453" s="15"/>
      <c r="H453" s="14"/>
      <c r="I453" s="14"/>
      <c r="J453" s="14"/>
      <c r="K453" s="15"/>
      <c r="L453" s="15"/>
      <c r="M453" s="120"/>
      <c r="N453" s="16"/>
      <c r="O453" s="15"/>
      <c r="P453" s="38"/>
      <c r="Q453" s="14"/>
      <c r="R453" s="15"/>
      <c r="S453" s="17"/>
    </row>
    <row r="454" spans="5:19" ht="12.75">
      <c r="E454" s="12"/>
      <c r="F454" s="13"/>
      <c r="G454" s="15"/>
      <c r="H454" s="14"/>
      <c r="I454" s="14"/>
      <c r="J454" s="14"/>
      <c r="K454" s="15"/>
      <c r="L454" s="15"/>
      <c r="M454" s="120"/>
      <c r="N454" s="16"/>
      <c r="O454" s="15"/>
      <c r="P454" s="38"/>
      <c r="Q454" s="14"/>
      <c r="R454" s="15"/>
      <c r="S454" s="17"/>
    </row>
    <row r="455" spans="5:19" ht="12.75">
      <c r="E455" s="12"/>
      <c r="F455" s="13"/>
      <c r="G455" s="15"/>
      <c r="H455" s="14"/>
      <c r="I455" s="14"/>
      <c r="J455" s="14"/>
      <c r="K455" s="15"/>
      <c r="L455" s="15"/>
      <c r="M455" s="120"/>
      <c r="N455" s="16"/>
      <c r="O455" s="15"/>
      <c r="P455" s="38"/>
      <c r="Q455" s="14"/>
      <c r="R455" s="15"/>
      <c r="S455" s="17"/>
    </row>
    <row r="456" spans="5:19" ht="12.75">
      <c r="E456" s="12"/>
      <c r="F456" s="13"/>
      <c r="G456" s="15"/>
      <c r="H456" s="14"/>
      <c r="I456" s="14"/>
      <c r="J456" s="14"/>
      <c r="K456" s="15"/>
      <c r="L456" s="15"/>
      <c r="M456" s="120"/>
      <c r="N456" s="16"/>
      <c r="O456" s="15"/>
      <c r="P456" s="38"/>
      <c r="Q456" s="14"/>
      <c r="R456" s="15"/>
      <c r="S456" s="17"/>
    </row>
    <row r="457" spans="3:19" ht="12.75">
      <c r="C457" s="30" t="s">
        <v>14</v>
      </c>
      <c r="J457" s="583" t="s">
        <v>15</v>
      </c>
      <c r="K457" s="583"/>
      <c r="L457" s="583"/>
      <c r="M457" s="583"/>
      <c r="N457" s="583"/>
      <c r="O457" s="583"/>
      <c r="P457" s="583"/>
      <c r="Q457" s="14"/>
      <c r="R457" s="15"/>
      <c r="S457" s="17"/>
    </row>
    <row r="458" spans="3:19" ht="12.75">
      <c r="C458" s="30"/>
      <c r="J458" s="131"/>
      <c r="K458" s="131"/>
      <c r="L458" s="131"/>
      <c r="M458" s="131"/>
      <c r="N458" s="131"/>
      <c r="O458" s="131"/>
      <c r="P458" s="131"/>
      <c r="Q458" s="14"/>
      <c r="R458" s="15"/>
      <c r="S458" s="17"/>
    </row>
    <row r="459" spans="3:19" ht="12.75">
      <c r="C459" s="30"/>
      <c r="J459" s="131"/>
      <c r="K459" s="131"/>
      <c r="L459" s="131"/>
      <c r="M459" s="131"/>
      <c r="N459" s="131"/>
      <c r="O459" s="131"/>
      <c r="P459" s="131"/>
      <c r="Q459" s="14"/>
      <c r="R459" s="15"/>
      <c r="S459" s="17"/>
    </row>
    <row r="460" spans="14:19" ht="12.75">
      <c r="N460" s="30" t="s">
        <v>16</v>
      </c>
      <c r="O460" s="30"/>
      <c r="P460" s="30"/>
      <c r="Q460" s="14"/>
      <c r="R460" s="15"/>
      <c r="S460" s="17"/>
    </row>
    <row r="461" spans="11:19" ht="12.75">
      <c r="K461" s="32"/>
      <c r="Q461" s="14"/>
      <c r="R461" s="15"/>
      <c r="S461" s="17"/>
    </row>
    <row r="462" spans="3:19" ht="12.75">
      <c r="C462" s="30" t="s">
        <v>16</v>
      </c>
      <c r="J462" s="76" t="s">
        <v>32</v>
      </c>
      <c r="K462" s="589" t="s">
        <v>190</v>
      </c>
      <c r="L462" s="589"/>
      <c r="M462" s="589"/>
      <c r="N462" s="589"/>
      <c r="O462" s="589"/>
      <c r="P462" s="589"/>
      <c r="Q462" s="14"/>
      <c r="R462" s="15"/>
      <c r="S462" s="17"/>
    </row>
    <row r="463" spans="3:19" ht="15.75">
      <c r="C463" s="358" t="s">
        <v>282</v>
      </c>
      <c r="J463" s="623" t="s">
        <v>283</v>
      </c>
      <c r="K463" s="623"/>
      <c r="L463" s="623"/>
      <c r="M463" s="623"/>
      <c r="N463" s="623"/>
      <c r="O463" s="623"/>
      <c r="P463" s="623"/>
      <c r="Q463" s="623"/>
      <c r="R463" s="15"/>
      <c r="S463" s="17"/>
    </row>
    <row r="464" spans="5:19" ht="12.75">
      <c r="E464" s="12"/>
      <c r="F464" s="13"/>
      <c r="G464" s="15"/>
      <c r="H464" s="14"/>
      <c r="I464" s="14"/>
      <c r="J464" s="14"/>
      <c r="K464" s="15"/>
      <c r="L464" s="15"/>
      <c r="M464" s="120"/>
      <c r="N464" s="16"/>
      <c r="O464" s="15"/>
      <c r="P464" s="38"/>
      <c r="Q464" s="14"/>
      <c r="R464" s="15"/>
      <c r="S464" s="17"/>
    </row>
    <row r="508" spans="5:19" ht="12.75">
      <c r="E508" s="12"/>
      <c r="F508" s="13"/>
      <c r="G508" s="15"/>
      <c r="H508" s="14"/>
      <c r="I508" s="14"/>
      <c r="J508" s="14"/>
      <c r="K508" s="15"/>
      <c r="L508" s="15"/>
      <c r="M508" s="120"/>
      <c r="N508" s="16"/>
      <c r="O508" s="15"/>
      <c r="P508" s="38"/>
      <c r="Q508" s="14"/>
      <c r="R508" s="15"/>
      <c r="S508" s="17"/>
    </row>
    <row r="509" spans="5:19" ht="12.75">
      <c r="E509" s="12"/>
      <c r="F509" s="13"/>
      <c r="G509" s="15"/>
      <c r="H509" s="14"/>
      <c r="I509" s="14"/>
      <c r="J509" s="14"/>
      <c r="K509" s="15"/>
      <c r="L509" s="15"/>
      <c r="M509" s="120"/>
      <c r="N509" s="16"/>
      <c r="O509" s="15"/>
      <c r="P509" s="38"/>
      <c r="Q509" s="14"/>
      <c r="R509" s="15"/>
      <c r="S509" s="17"/>
    </row>
    <row r="510" spans="5:19" ht="12.75">
      <c r="E510" s="12"/>
      <c r="F510" s="13"/>
      <c r="G510" s="15"/>
      <c r="H510" s="14"/>
      <c r="I510" s="14"/>
      <c r="J510" s="14"/>
      <c r="K510" s="15"/>
      <c r="L510" s="15"/>
      <c r="M510" s="120"/>
      <c r="N510" s="16"/>
      <c r="O510" s="15"/>
      <c r="P510" s="38"/>
      <c r="Q510" s="14"/>
      <c r="R510" s="15"/>
      <c r="S510" s="17"/>
    </row>
    <row r="511" spans="5:19" ht="12.75">
      <c r="E511" s="12"/>
      <c r="F511" s="13"/>
      <c r="G511" s="15"/>
      <c r="H511" s="14"/>
      <c r="I511" s="14"/>
      <c r="J511" s="14"/>
      <c r="K511" s="15"/>
      <c r="L511" s="15"/>
      <c r="M511" s="120"/>
      <c r="N511" s="16"/>
      <c r="O511" s="15"/>
      <c r="P511" s="38"/>
      <c r="Q511" s="14"/>
      <c r="R511" s="15"/>
      <c r="S511" s="17"/>
    </row>
    <row r="512" spans="5:19" ht="12.75">
      <c r="E512" s="12"/>
      <c r="F512" s="13"/>
      <c r="G512" s="15"/>
      <c r="H512" s="14"/>
      <c r="I512" s="14"/>
      <c r="J512" s="14"/>
      <c r="K512" s="15"/>
      <c r="L512" s="15"/>
      <c r="M512" s="3"/>
      <c r="N512" s="16"/>
      <c r="O512" s="15"/>
      <c r="P512" s="17"/>
      <c r="Q512" s="17"/>
      <c r="R512" s="15"/>
      <c r="S512" s="17"/>
    </row>
  </sheetData>
  <sheetProtection/>
  <mergeCells count="130">
    <mergeCell ref="F321:F322"/>
    <mergeCell ref="G321:L321"/>
    <mergeCell ref="B289:B290"/>
    <mergeCell ref="F162:Q162"/>
    <mergeCell ref="F206:R206"/>
    <mergeCell ref="F207:Q207"/>
    <mergeCell ref="G165:L165"/>
    <mergeCell ref="B321:B322"/>
    <mergeCell ref="D321:D322"/>
    <mergeCell ref="E321:E322"/>
    <mergeCell ref="F312:Q312"/>
    <mergeCell ref="F313:Q313"/>
    <mergeCell ref="B165:B166"/>
    <mergeCell ref="B254:B255"/>
    <mergeCell ref="K462:P462"/>
    <mergeCell ref="G215:L215"/>
    <mergeCell ref="K406:P406"/>
    <mergeCell ref="G254:L254"/>
    <mergeCell ref="G384:L384"/>
    <mergeCell ref="F251:P251"/>
    <mergeCell ref="K273:P273"/>
    <mergeCell ref="J179:P179"/>
    <mergeCell ref="J457:P457"/>
    <mergeCell ref="O289:Q289"/>
    <mergeCell ref="E284:Q284"/>
    <mergeCell ref="J274:Q274"/>
    <mergeCell ref="F250:Q250"/>
    <mergeCell ref="G289:L289"/>
    <mergeCell ref="E280:P281"/>
    <mergeCell ref="K340:P340"/>
    <mergeCell ref="J341:Q341"/>
    <mergeCell ref="O321:Q321"/>
    <mergeCell ref="E13:R14"/>
    <mergeCell ref="G23:L23"/>
    <mergeCell ref="F120:Q120"/>
    <mergeCell ref="J146:Q146"/>
    <mergeCell ref="F161:R161"/>
    <mergeCell ref="O165:Q165"/>
    <mergeCell ref="F119:Q119"/>
    <mergeCell ref="K99:P99"/>
    <mergeCell ref="J100:Q100"/>
    <mergeCell ref="O23:Q23"/>
    <mergeCell ref="J463:Q463"/>
    <mergeCell ref="E117:R118"/>
    <mergeCell ref="G126:L126"/>
    <mergeCell ref="R441:R442"/>
    <mergeCell ref="O215:Q215"/>
    <mergeCell ref="J230:P230"/>
    <mergeCell ref="J236:Q236"/>
    <mergeCell ref="K185:P185"/>
    <mergeCell ref="K235:P235"/>
    <mergeCell ref="F254:F255"/>
    <mergeCell ref="D23:D24"/>
    <mergeCell ref="E23:E24"/>
    <mergeCell ref="F23:F24"/>
    <mergeCell ref="R23:R24"/>
    <mergeCell ref="J94:P94"/>
    <mergeCell ref="D165:D166"/>
    <mergeCell ref="O254:Q254"/>
    <mergeCell ref="F248:Q248"/>
    <mergeCell ref="G441:L441"/>
    <mergeCell ref="O441:Q441"/>
    <mergeCell ref="J407:Q407"/>
    <mergeCell ref="E430:R431"/>
    <mergeCell ref="F433:Q433"/>
    <mergeCell ref="O126:Q126"/>
    <mergeCell ref="E165:E166"/>
    <mergeCell ref="F165:F166"/>
    <mergeCell ref="R215:R216"/>
    <mergeCell ref="E309:Q310"/>
    <mergeCell ref="F15:R15"/>
    <mergeCell ref="O80:Q80"/>
    <mergeCell ref="F75:R75"/>
    <mergeCell ref="F76:Q76"/>
    <mergeCell ref="S23:S24"/>
    <mergeCell ref="F16:Q16"/>
    <mergeCell ref="K43:P43"/>
    <mergeCell ref="E73:R74"/>
    <mergeCell ref="G80:L80"/>
    <mergeCell ref="J44:Q44"/>
    <mergeCell ref="B80:B81"/>
    <mergeCell ref="R80:R81"/>
    <mergeCell ref="S80:S81"/>
    <mergeCell ref="R126:R127"/>
    <mergeCell ref="J38:P38"/>
    <mergeCell ref="E159:R160"/>
    <mergeCell ref="B126:B127"/>
    <mergeCell ref="D126:D127"/>
    <mergeCell ref="E126:E127"/>
    <mergeCell ref="F126:F127"/>
    <mergeCell ref="S126:S127"/>
    <mergeCell ref="J139:P139"/>
    <mergeCell ref="K145:P145"/>
    <mergeCell ref="R289:R290"/>
    <mergeCell ref="D215:D216"/>
    <mergeCell ref="E215:E216"/>
    <mergeCell ref="F215:F216"/>
    <mergeCell ref="E204:R205"/>
    <mergeCell ref="S215:S216"/>
    <mergeCell ref="J186:Q186"/>
    <mergeCell ref="S441:S442"/>
    <mergeCell ref="S384:S385"/>
    <mergeCell ref="S254:S255"/>
    <mergeCell ref="R254:R255"/>
    <mergeCell ref="B384:B385"/>
    <mergeCell ref="F384:F385"/>
    <mergeCell ref="R384:R385"/>
    <mergeCell ref="D254:D255"/>
    <mergeCell ref="E254:E255"/>
    <mergeCell ref="O384:Q384"/>
    <mergeCell ref="B441:B442"/>
    <mergeCell ref="D441:D442"/>
    <mergeCell ref="E441:E442"/>
    <mergeCell ref="F441:F442"/>
    <mergeCell ref="D289:D290"/>
    <mergeCell ref="E384:E385"/>
    <mergeCell ref="D384:D385"/>
    <mergeCell ref="E289:E290"/>
    <mergeCell ref="F289:F290"/>
    <mergeCell ref="F432:P432"/>
    <mergeCell ref="J401:P401"/>
    <mergeCell ref="S289:S290"/>
    <mergeCell ref="F376:Q376"/>
    <mergeCell ref="F375:Q375"/>
    <mergeCell ref="E372:Q373"/>
    <mergeCell ref="J269:P269"/>
    <mergeCell ref="F286:O286"/>
    <mergeCell ref="R321:R322"/>
    <mergeCell ref="S321:S322"/>
    <mergeCell ref="J335:P335"/>
  </mergeCells>
  <printOptions/>
  <pageMargins left="0.3937007874015748" right="0.3937007874015748" top="0.7874015748031497" bottom="0.7874015748031497" header="0" footer="0"/>
  <pageSetup horizontalDpi="600" verticalDpi="600" orientation="landscape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T43"/>
  <sheetViews>
    <sheetView zoomScale="75" zoomScaleNormal="75" zoomScalePageLayoutView="0" workbookViewId="0" topLeftCell="A1">
      <selection activeCell="P29" sqref="P29"/>
    </sheetView>
  </sheetViews>
  <sheetFormatPr defaultColWidth="11.421875" defaultRowHeight="12.75"/>
  <cols>
    <col min="1" max="1" width="8.28125" style="0" customWidth="1"/>
    <col min="2" max="2" width="5.7109375" style="0" customWidth="1"/>
    <col min="3" max="3" width="33.00390625" style="0" customWidth="1"/>
    <col min="4" max="4" width="19.57421875" style="0" customWidth="1"/>
    <col min="5" max="5" width="6.7109375" style="0" customWidth="1"/>
    <col min="6" max="6" width="10.28125" style="0" customWidth="1"/>
    <col min="9" max="10" width="0" style="0" hidden="1" customWidth="1"/>
    <col min="13" max="14" width="0" style="0" hidden="1" customWidth="1"/>
    <col min="19" max="19" width="37.28125" style="0" customWidth="1"/>
  </cols>
  <sheetData>
    <row r="1" spans="1:19" ht="12.75">
      <c r="A1" s="210"/>
      <c r="E1" s="12"/>
      <c r="F1" s="13"/>
      <c r="G1" s="15"/>
      <c r="H1" s="14"/>
      <c r="I1" s="14"/>
      <c r="J1" s="14"/>
      <c r="K1" s="15"/>
      <c r="L1" s="15"/>
      <c r="M1" s="120"/>
      <c r="N1" s="16"/>
      <c r="O1" s="15"/>
      <c r="P1" s="38"/>
      <c r="Q1" s="14"/>
      <c r="R1" s="15"/>
      <c r="S1" s="17"/>
    </row>
    <row r="2" spans="5:19" ht="12.75">
      <c r="E2" s="12"/>
      <c r="F2" s="13"/>
      <c r="G2" s="15"/>
      <c r="H2" s="14"/>
      <c r="I2" s="14"/>
      <c r="J2" s="14"/>
      <c r="K2" s="15"/>
      <c r="L2" s="15"/>
      <c r="M2" s="120"/>
      <c r="N2" s="16"/>
      <c r="O2" s="15"/>
      <c r="P2" s="38"/>
      <c r="Q2" s="14"/>
      <c r="R2" s="15"/>
      <c r="S2" s="17"/>
    </row>
    <row r="3" spans="5:19" ht="12.75">
      <c r="E3" s="12"/>
      <c r="F3" s="13"/>
      <c r="G3" s="15"/>
      <c r="H3" s="14"/>
      <c r="I3" s="14"/>
      <c r="J3" s="14"/>
      <c r="K3" s="15"/>
      <c r="L3" s="15"/>
      <c r="M3" s="120"/>
      <c r="N3" s="16"/>
      <c r="O3" s="15"/>
      <c r="P3" s="38"/>
      <c r="Q3" s="14"/>
      <c r="R3" s="15"/>
      <c r="S3" s="17"/>
    </row>
    <row r="4" spans="5:19" ht="12.75">
      <c r="E4" s="12"/>
      <c r="F4" s="13"/>
      <c r="G4" s="15"/>
      <c r="H4" s="14"/>
      <c r="I4" s="14"/>
      <c r="J4" s="14"/>
      <c r="K4" s="15"/>
      <c r="L4" s="15"/>
      <c r="M4" s="120"/>
      <c r="N4" s="16"/>
      <c r="O4" s="15"/>
      <c r="P4" s="38"/>
      <c r="Q4" s="14"/>
      <c r="R4" s="15"/>
      <c r="S4" s="17"/>
    </row>
    <row r="5" spans="5:19" ht="12.75">
      <c r="E5" s="12"/>
      <c r="F5" s="13"/>
      <c r="G5" s="15"/>
      <c r="H5" s="14"/>
      <c r="I5" s="14"/>
      <c r="J5" s="14"/>
      <c r="K5" s="15"/>
      <c r="L5" s="15"/>
      <c r="M5" s="120"/>
      <c r="N5" s="16"/>
      <c r="O5" s="15"/>
      <c r="P5" s="38"/>
      <c r="Q5" s="14"/>
      <c r="R5" s="15"/>
      <c r="S5" s="17"/>
    </row>
    <row r="6" spans="5:19" ht="12.75">
      <c r="E6" s="12"/>
      <c r="F6" s="13"/>
      <c r="G6" s="15"/>
      <c r="H6" s="14"/>
      <c r="I6" s="14"/>
      <c r="J6" s="14"/>
      <c r="K6" s="15"/>
      <c r="L6" s="15"/>
      <c r="M6" s="3"/>
      <c r="N6" s="16"/>
      <c r="O6" s="15"/>
      <c r="P6" s="17"/>
      <c r="Q6" s="17"/>
      <c r="R6" s="15"/>
      <c r="S6" s="17"/>
    </row>
    <row r="7" spans="2:19" ht="12.75">
      <c r="B7" s="1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2:18" ht="20.25">
      <c r="B8" s="1"/>
      <c r="D8" s="9"/>
      <c r="E8" s="574" t="s">
        <v>281</v>
      </c>
      <c r="F8" s="574"/>
      <c r="G8" s="574"/>
      <c r="H8" s="574"/>
      <c r="I8" s="574"/>
      <c r="J8" s="574"/>
      <c r="K8" s="574"/>
      <c r="L8" s="574"/>
      <c r="M8" s="574"/>
      <c r="N8" s="574"/>
      <c r="O8" s="574"/>
      <c r="P8" s="574"/>
      <c r="Q8" s="574"/>
      <c r="R8" s="574"/>
    </row>
    <row r="9" spans="2:18" ht="20.25">
      <c r="B9" s="1"/>
      <c r="D9" s="9"/>
      <c r="E9" s="574"/>
      <c r="F9" s="574"/>
      <c r="G9" s="574"/>
      <c r="H9" s="574"/>
      <c r="I9" s="574"/>
      <c r="J9" s="574"/>
      <c r="K9" s="574"/>
      <c r="L9" s="574"/>
      <c r="M9" s="574"/>
      <c r="N9" s="574"/>
      <c r="O9" s="574"/>
      <c r="P9" s="574"/>
      <c r="Q9" s="574"/>
      <c r="R9" s="574"/>
    </row>
    <row r="10" spans="2:19" ht="12.75" customHeight="1">
      <c r="B10" s="1"/>
      <c r="D10" s="7"/>
      <c r="E10" s="10"/>
      <c r="F10" s="553" t="s">
        <v>521</v>
      </c>
      <c r="G10" s="553"/>
      <c r="H10" s="553"/>
      <c r="I10" s="553"/>
      <c r="J10" s="553"/>
      <c r="K10" s="553"/>
      <c r="L10" s="553"/>
      <c r="M10" s="553"/>
      <c r="N10" s="553"/>
      <c r="O10" s="553"/>
      <c r="P10" s="553"/>
      <c r="Q10" s="553"/>
      <c r="R10" s="553"/>
      <c r="S10" s="178"/>
    </row>
    <row r="11" spans="2:19" ht="26.25" customHeight="1">
      <c r="B11" s="1"/>
      <c r="C11" s="10" t="s">
        <v>280</v>
      </c>
      <c r="D11" s="10"/>
      <c r="E11" s="1"/>
      <c r="F11" s="575" t="s">
        <v>161</v>
      </c>
      <c r="G11" s="575"/>
      <c r="H11" s="575"/>
      <c r="I11" s="575"/>
      <c r="J11" s="575"/>
      <c r="K11" s="575"/>
      <c r="L11" s="575"/>
      <c r="M11" s="575"/>
      <c r="N11" s="575"/>
      <c r="O11" s="575"/>
      <c r="P11" s="575"/>
      <c r="Q11" s="1"/>
      <c r="R11" s="89" t="s">
        <v>65</v>
      </c>
      <c r="S11" s="86">
        <v>113.27</v>
      </c>
    </row>
    <row r="13" spans="2:19" ht="17.25">
      <c r="B13" s="1"/>
      <c r="C13" s="49"/>
      <c r="D13" s="49"/>
      <c r="E13" s="49"/>
      <c r="F13" s="49"/>
      <c r="G13" s="50"/>
      <c r="H13" s="50"/>
      <c r="I13" s="50"/>
      <c r="J13" s="50"/>
      <c r="K13" s="51"/>
      <c r="L13" s="64"/>
      <c r="M13" s="65"/>
      <c r="N13" s="53"/>
      <c r="O13" s="71"/>
      <c r="P13" s="71"/>
      <c r="Q13" s="71"/>
      <c r="R13" s="71"/>
      <c r="S13" s="71"/>
    </row>
    <row r="14" spans="2:19" ht="15.75">
      <c r="B14" s="1"/>
      <c r="C14" s="49"/>
      <c r="D14" s="49"/>
      <c r="E14" s="49"/>
      <c r="F14" s="49"/>
      <c r="G14" s="50"/>
      <c r="H14" s="50"/>
      <c r="I14" s="50"/>
      <c r="J14" s="50"/>
      <c r="K14" s="51"/>
      <c r="L14" s="52"/>
      <c r="M14" s="82"/>
      <c r="N14" s="53"/>
      <c r="O14" s="82"/>
      <c r="P14" s="82"/>
      <c r="Q14" s="82"/>
      <c r="R14" s="53"/>
      <c r="S14" s="53"/>
    </row>
    <row r="15" spans="2:19" ht="15.75">
      <c r="B15" s="1"/>
      <c r="C15" s="53"/>
      <c r="D15" s="53"/>
      <c r="E15" s="54"/>
      <c r="F15" s="54"/>
      <c r="G15" s="53"/>
      <c r="H15" s="53"/>
      <c r="I15" s="53"/>
      <c r="J15" s="53"/>
      <c r="K15" s="53"/>
      <c r="L15" s="52"/>
      <c r="M15" s="55" t="s">
        <v>21</v>
      </c>
      <c r="N15" s="53"/>
      <c r="O15" s="56"/>
      <c r="P15" s="57"/>
      <c r="Q15" s="53"/>
      <c r="R15" s="53"/>
      <c r="S15" s="53"/>
    </row>
    <row r="16" spans="2:19" ht="12.75">
      <c r="B16" s="58"/>
      <c r="C16" s="1"/>
      <c r="D16" s="1"/>
      <c r="E16" s="59"/>
      <c r="F16" s="59"/>
      <c r="G16" s="60"/>
      <c r="H16" s="60"/>
      <c r="I16" s="60"/>
      <c r="J16" s="60"/>
      <c r="K16" s="61"/>
      <c r="L16" s="1"/>
      <c r="M16" s="1"/>
      <c r="N16" s="1"/>
      <c r="O16" s="1"/>
      <c r="P16" s="1"/>
      <c r="Q16" s="1"/>
      <c r="R16" s="1"/>
      <c r="S16" s="1"/>
    </row>
    <row r="17" spans="2:19" ht="12.75">
      <c r="B17" s="58"/>
      <c r="C17" s="1"/>
      <c r="D17" s="1"/>
      <c r="E17" s="59"/>
      <c r="F17" s="59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62"/>
      <c r="S17" s="63"/>
    </row>
    <row r="18" spans="2:19" ht="15.75">
      <c r="B18" s="592"/>
      <c r="C18" s="335" t="s">
        <v>22</v>
      </c>
      <c r="D18" s="581" t="s">
        <v>8</v>
      </c>
      <c r="E18" s="581" t="s">
        <v>23</v>
      </c>
      <c r="F18" s="581" t="s">
        <v>0</v>
      </c>
      <c r="G18" s="586" t="s">
        <v>1</v>
      </c>
      <c r="H18" s="587"/>
      <c r="I18" s="587"/>
      <c r="J18" s="587"/>
      <c r="K18" s="587"/>
      <c r="L18" s="588"/>
      <c r="M18" s="327"/>
      <c r="N18" s="328"/>
      <c r="O18" s="586" t="s">
        <v>12</v>
      </c>
      <c r="P18" s="587"/>
      <c r="Q18" s="587"/>
      <c r="R18" s="584" t="s">
        <v>2</v>
      </c>
      <c r="S18" s="584" t="s">
        <v>3</v>
      </c>
    </row>
    <row r="19" spans="2:19" ht="15" customHeight="1">
      <c r="B19" s="593"/>
      <c r="C19" s="339" t="s">
        <v>24</v>
      </c>
      <c r="D19" s="582"/>
      <c r="E19" s="582"/>
      <c r="F19" s="582"/>
      <c r="G19" s="289" t="s">
        <v>4</v>
      </c>
      <c r="H19" s="290" t="s">
        <v>13</v>
      </c>
      <c r="I19" s="291" t="s">
        <v>25</v>
      </c>
      <c r="J19" s="291" t="s">
        <v>26</v>
      </c>
      <c r="K19" s="292" t="s">
        <v>27</v>
      </c>
      <c r="L19" s="292" t="s">
        <v>5</v>
      </c>
      <c r="M19" s="293" t="s">
        <v>28</v>
      </c>
      <c r="N19" s="294"/>
      <c r="O19" s="298" t="s">
        <v>10</v>
      </c>
      <c r="P19" s="298" t="s">
        <v>463</v>
      </c>
      <c r="Q19" s="298" t="s">
        <v>177</v>
      </c>
      <c r="R19" s="585"/>
      <c r="S19" s="585"/>
    </row>
    <row r="20" spans="2:20" ht="49.5" customHeight="1">
      <c r="B20" s="20">
        <v>202</v>
      </c>
      <c r="C20" s="511" t="s">
        <v>356</v>
      </c>
      <c r="D20" s="195" t="s">
        <v>466</v>
      </c>
      <c r="E20" s="21">
        <v>15</v>
      </c>
      <c r="F20" s="22">
        <v>501</v>
      </c>
      <c r="G20" s="25">
        <f>E20*F20</f>
        <v>7515</v>
      </c>
      <c r="H20" s="24"/>
      <c r="I20" s="24"/>
      <c r="J20" s="24">
        <f>I20*0.25</f>
        <v>0</v>
      </c>
      <c r="K20" s="25">
        <f>IF((VLOOKUP(G20,'[2]TABLAS 15'!$B$22:$D$32,3)-M20)&lt;0,0,VLOOKUP(G20,'[2]TABLAS 15'!$B$22:$D$32,3)-M20)</f>
        <v>0</v>
      </c>
      <c r="L20" s="25">
        <f>SUM(G20+I20+K20+J20+H20)</f>
        <v>7515</v>
      </c>
      <c r="M20" s="26">
        <f>((G20-VLOOKUP(G20,'[2]TABLAS 15'!$A$6:$D$13,1))*VLOOKUP(G20,'[2]TABLAS 15'!$A$6:$D$13,4)+VLOOKUP(G20,'[2]TABLAS 15'!$A$6:$D$13,3))</f>
        <v>1017.052514</v>
      </c>
      <c r="N20" s="27"/>
      <c r="O20" s="25">
        <f>IF((VLOOKUP(G20,'[2]TABLAS 15'!$B$22:$D$32,3)-M20)&lt;0,-(VLOOKUP(G20,'[2]TABLAS 15'!$B$22:$D$32,3)-M20),0)</f>
        <v>1017.052514</v>
      </c>
      <c r="P20" s="28"/>
      <c r="Q20" s="24"/>
      <c r="R20" s="545">
        <f>L20-P20-Q20-O20</f>
        <v>6497.947486</v>
      </c>
      <c r="S20" s="126"/>
      <c r="T20" s="267"/>
    </row>
    <row r="21" spans="2:20" ht="49.5" customHeight="1">
      <c r="B21" s="20">
        <v>203</v>
      </c>
      <c r="C21" s="511" t="s">
        <v>162</v>
      </c>
      <c r="D21" s="134" t="s">
        <v>163</v>
      </c>
      <c r="E21" s="21">
        <v>15</v>
      </c>
      <c r="F21" s="22">
        <v>206.2</v>
      </c>
      <c r="G21" s="25">
        <f>E21*F21</f>
        <v>3093</v>
      </c>
      <c r="H21" s="24"/>
      <c r="I21" s="24"/>
      <c r="J21" s="24">
        <f>I21*0.25</f>
        <v>0</v>
      </c>
      <c r="K21" s="25">
        <f>IF((VLOOKUP(G21,'[2]TABLAS 15'!$B$22:$D$32,3)-M21)&lt;0,0,VLOOKUP(G21,'[2]TABLAS 15'!$B$22:$D$32,3)-M21)</f>
        <v>0</v>
      </c>
      <c r="L21" s="25">
        <f>SUM(G21+I21+K21+J21+H21)</f>
        <v>3093</v>
      </c>
      <c r="M21" s="26">
        <f>((G21-VLOOKUP(G21,'[2]TABLAS 15'!$A$6:$D$13,1))*VLOOKUP(G21,'[2]TABLAS 15'!$A$6:$D$13,4)+VLOOKUP(G21,'[2]TABLAS 15'!$A$6:$D$13,3))</f>
        <v>231.09046400000003</v>
      </c>
      <c r="N21" s="27"/>
      <c r="O21" s="25">
        <f>IF((VLOOKUP(G21,'[2]TABLAS 15'!$B$22:$D$32,3)-M21)&lt;0,-(VLOOKUP(G21,'[2]TABLAS 15'!$B$22:$D$32,3)-M21),0)</f>
        <v>83.77046400000003</v>
      </c>
      <c r="P21" s="28"/>
      <c r="Q21" s="24"/>
      <c r="R21" s="545">
        <f>L21-P21-Q21-O21</f>
        <v>3009.229536</v>
      </c>
      <c r="S21" s="126"/>
      <c r="T21" s="267"/>
    </row>
    <row r="22" spans="2:20" ht="49.5" customHeight="1">
      <c r="B22" s="20">
        <v>204</v>
      </c>
      <c r="C22" s="511" t="s">
        <v>180</v>
      </c>
      <c r="D22" s="457" t="s">
        <v>181</v>
      </c>
      <c r="E22" s="21">
        <v>15</v>
      </c>
      <c r="F22" s="22">
        <v>164.5</v>
      </c>
      <c r="G22" s="25">
        <f>E22*F22</f>
        <v>2467.5</v>
      </c>
      <c r="H22" s="24"/>
      <c r="I22" s="24"/>
      <c r="J22" s="24">
        <f>I22*0.25</f>
        <v>0</v>
      </c>
      <c r="K22" s="25">
        <f>IF((VLOOKUP(G22,'[2]TABLAS 15'!$B$22:$D$32,3)-M22)&lt;0,0,VLOOKUP(G22,'[2]TABLAS 15'!$B$22:$D$32,3)-M22)</f>
        <v>0</v>
      </c>
      <c r="L22" s="25">
        <f>SUM(G22+I22+K22+J22+H22)</f>
        <v>2467.5</v>
      </c>
      <c r="M22" s="26">
        <f>((G22-VLOOKUP(G22,'[2]TABLAS 15'!$A$6:$D$13,1))*VLOOKUP(G22,'[2]TABLAS 15'!$A$6:$D$13,4)+VLOOKUP(G22,'[2]TABLAS 15'!$A$6:$D$13,3))</f>
        <v>163.036064</v>
      </c>
      <c r="N22" s="27"/>
      <c r="O22" s="25">
        <f>IF((VLOOKUP(G22,'[2]TABLAS 15'!$B$22:$D$32,3)-M22)&lt;0,-(VLOOKUP(G22,'[2]TABLAS 15'!$B$22:$D$32,3)-M22),0)</f>
        <v>0.5960640000000126</v>
      </c>
      <c r="P22" s="28"/>
      <c r="Q22" s="24"/>
      <c r="R22" s="545">
        <f>L22-P22-Q22-O22</f>
        <v>2466.903936</v>
      </c>
      <c r="S22" s="2"/>
      <c r="T22" s="267"/>
    </row>
    <row r="23" spans="2:20" ht="49.5" customHeight="1">
      <c r="B23" s="20">
        <v>205</v>
      </c>
      <c r="C23" s="511" t="s">
        <v>350</v>
      </c>
      <c r="D23" s="458" t="s">
        <v>351</v>
      </c>
      <c r="E23" s="21">
        <v>15</v>
      </c>
      <c r="F23" s="22">
        <v>209</v>
      </c>
      <c r="G23" s="25">
        <f>E23*F23</f>
        <v>3135</v>
      </c>
      <c r="H23" s="24"/>
      <c r="I23" s="24"/>
      <c r="J23" s="24">
        <f>I23*0.25</f>
        <v>0</v>
      </c>
      <c r="K23" s="25">
        <f>IF((VLOOKUP(G23,'[2]TABLAS 15'!$B$22:$D$32,3)-M23)&lt;0,0,VLOOKUP(G23,'[2]TABLAS 15'!$B$22:$D$32,3)-M23)</f>
        <v>0</v>
      </c>
      <c r="L23" s="25">
        <f>SUM(G23+I23+K23+J23+H23)</f>
        <v>3135</v>
      </c>
      <c r="M23" s="26">
        <f>((G23-VLOOKUP(G23,'[2]TABLAS 15'!$A$6:$D$13,1))*VLOOKUP(G23,'[2]TABLAS 15'!$A$6:$D$13,4)+VLOOKUP(G23,'[2]TABLAS 15'!$A$6:$D$13,3))</f>
        <v>235.66006400000003</v>
      </c>
      <c r="N23" s="27"/>
      <c r="O23" s="25">
        <f>IF((VLOOKUP(G23,'[2]TABLAS 15'!$B$22:$D$32,3)-M23)&lt;0,-(VLOOKUP(G23,'[2]TABLAS 15'!$B$22:$D$32,3)-M23),0)</f>
        <v>108.89006400000004</v>
      </c>
      <c r="P23" s="28"/>
      <c r="Q23" s="24"/>
      <c r="R23" s="545">
        <f>L23-P23-Q23-O23</f>
        <v>3026.109936</v>
      </c>
      <c r="S23" s="2"/>
      <c r="T23" s="267"/>
    </row>
    <row r="24" spans="2:19" ht="15">
      <c r="B24" s="69"/>
      <c r="C24" s="70"/>
      <c r="D24" s="231"/>
      <c r="E24" s="21"/>
      <c r="F24" s="22"/>
      <c r="G24" s="25">
        <f>SUM(G20:G23)</f>
        <v>16210.5</v>
      </c>
      <c r="H24" s="24"/>
      <c r="I24" s="24"/>
      <c r="J24" s="24">
        <f>SUM(J20:J23)</f>
        <v>0</v>
      </c>
      <c r="K24" s="25">
        <f>SUM(K20:K23)</f>
        <v>0</v>
      </c>
      <c r="L24" s="25">
        <f>SUM(L20:L23)</f>
        <v>16210.5</v>
      </c>
      <c r="M24" s="26">
        <f>SUM(M20:M23)</f>
        <v>1646.8391060000004</v>
      </c>
      <c r="N24" s="27"/>
      <c r="O24" s="25">
        <f>SUM(O20:O23)</f>
        <v>1210.309106</v>
      </c>
      <c r="P24" s="28">
        <f>SUM(P20:P23)</f>
        <v>0</v>
      </c>
      <c r="Q24" s="24">
        <f>SUM(Q20:Q23)</f>
        <v>0</v>
      </c>
      <c r="R24" s="25"/>
      <c r="S24" s="17"/>
    </row>
    <row r="25" spans="2:19" ht="12.75">
      <c r="B25" s="4"/>
      <c r="C25" s="5"/>
      <c r="D25" s="6"/>
      <c r="E25" s="12"/>
      <c r="F25" s="13"/>
      <c r="G25" s="15"/>
      <c r="H25" s="14"/>
      <c r="I25" s="14"/>
      <c r="J25" s="14"/>
      <c r="K25" s="15"/>
      <c r="L25" s="15"/>
      <c r="M25" s="120"/>
      <c r="N25" s="16"/>
      <c r="O25" s="15"/>
      <c r="P25" s="38"/>
      <c r="Q25" s="14"/>
      <c r="R25" s="15"/>
      <c r="S25" s="17"/>
    </row>
    <row r="26" spans="5:19" ht="12.75">
      <c r="E26" s="12"/>
      <c r="F26" s="13"/>
      <c r="G26" s="15"/>
      <c r="H26" s="14"/>
      <c r="I26" s="14"/>
      <c r="J26" s="14"/>
      <c r="K26" s="15"/>
      <c r="L26" s="15"/>
      <c r="M26" s="120"/>
      <c r="N26" s="16"/>
      <c r="O26" s="15"/>
      <c r="P26" s="38"/>
      <c r="Q26" s="14"/>
      <c r="R26" s="15"/>
      <c r="S26" s="17"/>
    </row>
    <row r="27" spans="5:19" ht="12.75">
      <c r="E27" s="12"/>
      <c r="F27" s="13"/>
      <c r="G27" s="15"/>
      <c r="H27" s="14"/>
      <c r="I27" s="14"/>
      <c r="J27" s="14"/>
      <c r="K27" s="15"/>
      <c r="L27" s="15"/>
      <c r="M27" s="120"/>
      <c r="N27" s="16"/>
      <c r="O27" s="15"/>
      <c r="P27" s="38"/>
      <c r="Q27" s="14" t="s">
        <v>2</v>
      </c>
      <c r="R27" s="25">
        <f>SUM(R20:R26)</f>
        <v>15000.190894</v>
      </c>
      <c r="S27" s="17"/>
    </row>
    <row r="28" spans="5:19" ht="12.75">
      <c r="E28" s="12"/>
      <c r="F28" s="13"/>
      <c r="G28" s="15"/>
      <c r="H28" s="14"/>
      <c r="I28" s="14"/>
      <c r="J28" s="14"/>
      <c r="K28" s="15"/>
      <c r="L28" s="15"/>
      <c r="M28" s="120"/>
      <c r="N28" s="16"/>
      <c r="O28" s="15"/>
      <c r="P28" s="38"/>
      <c r="Q28" s="14"/>
      <c r="R28" s="15"/>
      <c r="S28" s="17"/>
    </row>
    <row r="29" spans="5:19" ht="12.75">
      <c r="E29" s="12"/>
      <c r="F29" s="13"/>
      <c r="G29" s="15"/>
      <c r="H29" s="14"/>
      <c r="I29" s="14"/>
      <c r="J29" s="14"/>
      <c r="K29" s="15"/>
      <c r="L29" s="15"/>
      <c r="M29" s="120"/>
      <c r="N29" s="16"/>
      <c r="O29" s="15"/>
      <c r="P29" s="38"/>
      <c r="Q29" s="14"/>
      <c r="R29" s="15"/>
      <c r="S29" s="17"/>
    </row>
    <row r="30" spans="5:19" ht="12.75">
      <c r="E30" s="12"/>
      <c r="F30" s="13"/>
      <c r="G30" s="15"/>
      <c r="H30" s="14"/>
      <c r="I30" s="14"/>
      <c r="J30" s="14"/>
      <c r="K30" s="15"/>
      <c r="L30" s="15"/>
      <c r="M30" s="120"/>
      <c r="N30" s="16"/>
      <c r="O30" s="15"/>
      <c r="P30" s="38"/>
      <c r="Q30" s="14"/>
      <c r="R30" s="15"/>
      <c r="S30" s="17"/>
    </row>
    <row r="31" spans="5:19" ht="12.75">
      <c r="E31" s="12"/>
      <c r="F31" s="13"/>
      <c r="G31" s="15"/>
      <c r="H31" s="14"/>
      <c r="I31" s="14"/>
      <c r="J31" s="14"/>
      <c r="K31" s="15"/>
      <c r="L31" s="15"/>
      <c r="M31" s="120"/>
      <c r="N31" s="16"/>
      <c r="O31" s="15"/>
      <c r="P31" s="38"/>
      <c r="Q31" s="14"/>
      <c r="R31" s="15"/>
      <c r="S31" s="17"/>
    </row>
    <row r="32" spans="5:19" ht="12.75">
      <c r="E32" s="12"/>
      <c r="F32" s="13"/>
      <c r="G32" s="15"/>
      <c r="H32" s="14"/>
      <c r="I32" s="14"/>
      <c r="J32" s="14"/>
      <c r="K32" s="15"/>
      <c r="L32" s="15"/>
      <c r="M32" s="120"/>
      <c r="N32" s="16"/>
      <c r="O32" s="15"/>
      <c r="P32" s="38"/>
      <c r="Q32" s="14"/>
      <c r="R32" s="15"/>
      <c r="S32" s="17"/>
    </row>
    <row r="33" spans="3:19" ht="12.75">
      <c r="C33" s="30" t="s">
        <v>14</v>
      </c>
      <c r="J33" s="583" t="s">
        <v>15</v>
      </c>
      <c r="K33" s="583"/>
      <c r="L33" s="583"/>
      <c r="M33" s="583"/>
      <c r="N33" s="583"/>
      <c r="O33" s="583"/>
      <c r="P33" s="583"/>
      <c r="Q33" s="14"/>
      <c r="R33" s="15"/>
      <c r="S33" s="17"/>
    </row>
    <row r="34" spans="3:19" ht="12.75">
      <c r="C34" s="30"/>
      <c r="J34" s="131"/>
      <c r="K34" s="131"/>
      <c r="L34" s="131"/>
      <c r="M34" s="131"/>
      <c r="N34" s="131"/>
      <c r="O34" s="131"/>
      <c r="P34" s="131"/>
      <c r="Q34" s="14"/>
      <c r="R34" s="15"/>
      <c r="S34" s="17"/>
    </row>
    <row r="35" spans="3:19" ht="12.75">
      <c r="C35" s="30"/>
      <c r="J35" s="131"/>
      <c r="K35" s="131"/>
      <c r="L35" s="131"/>
      <c r="M35" s="131"/>
      <c r="N35" s="131"/>
      <c r="O35" s="131"/>
      <c r="P35" s="131"/>
      <c r="Q35" s="14"/>
      <c r="R35" s="15"/>
      <c r="S35" s="17"/>
    </row>
    <row r="36" spans="14:19" ht="12.75">
      <c r="N36" s="30" t="s">
        <v>16</v>
      </c>
      <c r="O36" s="30"/>
      <c r="P36" s="30"/>
      <c r="Q36" s="14"/>
      <c r="R36" s="15"/>
      <c r="S36" s="17"/>
    </row>
    <row r="37" spans="11:19" ht="12.75">
      <c r="K37" s="32"/>
      <c r="Q37" s="14"/>
      <c r="R37" s="15"/>
      <c r="S37" s="17"/>
    </row>
    <row r="38" spans="3:19" ht="12.75">
      <c r="C38" s="30" t="s">
        <v>16</v>
      </c>
      <c r="J38" s="76" t="s">
        <v>32</v>
      </c>
      <c r="K38" s="589" t="s">
        <v>190</v>
      </c>
      <c r="L38" s="589"/>
      <c r="M38" s="589"/>
      <c r="N38" s="589"/>
      <c r="O38" s="589"/>
      <c r="P38" s="589"/>
      <c r="Q38" s="14"/>
      <c r="R38" s="15"/>
      <c r="S38" s="17"/>
    </row>
    <row r="39" spans="3:19" ht="15.75">
      <c r="C39" s="358" t="s">
        <v>282</v>
      </c>
      <c r="J39" s="623" t="s">
        <v>283</v>
      </c>
      <c r="K39" s="623"/>
      <c r="L39" s="623"/>
      <c r="M39" s="623"/>
      <c r="N39" s="623"/>
      <c r="O39" s="623"/>
      <c r="P39" s="623"/>
      <c r="Q39" s="623"/>
      <c r="R39" s="15"/>
      <c r="S39" s="17"/>
    </row>
    <row r="40" spans="5:19" ht="12.75">
      <c r="E40" s="12"/>
      <c r="F40" s="13"/>
      <c r="G40" s="15"/>
      <c r="H40" s="14"/>
      <c r="I40" s="14"/>
      <c r="J40" s="14"/>
      <c r="K40" s="15"/>
      <c r="L40" s="15"/>
      <c r="M40" s="120"/>
      <c r="N40" s="16"/>
      <c r="O40" s="15"/>
      <c r="P40" s="38"/>
      <c r="Q40" s="14"/>
      <c r="R40" s="15"/>
      <c r="S40" s="17"/>
    </row>
    <row r="41" spans="5:19" ht="12.75">
      <c r="E41" s="12"/>
      <c r="F41" s="13"/>
      <c r="G41" s="15"/>
      <c r="H41" s="14"/>
      <c r="I41" s="14"/>
      <c r="J41" s="14"/>
      <c r="K41" s="15"/>
      <c r="L41" s="15"/>
      <c r="M41" s="120"/>
      <c r="N41" s="16"/>
      <c r="O41" s="15"/>
      <c r="P41" s="38"/>
      <c r="Q41" s="14"/>
      <c r="R41" s="15"/>
      <c r="S41" s="17"/>
    </row>
    <row r="42" spans="5:19" ht="12.75">
      <c r="E42" s="12"/>
      <c r="F42" s="13"/>
      <c r="G42" s="15"/>
      <c r="H42" s="14"/>
      <c r="I42" s="14"/>
      <c r="J42" s="14"/>
      <c r="K42" s="15"/>
      <c r="L42" s="15"/>
      <c r="M42" s="120"/>
      <c r="N42" s="16"/>
      <c r="O42" s="15"/>
      <c r="P42" s="38"/>
      <c r="Q42" s="14"/>
      <c r="R42" s="15"/>
      <c r="S42" s="17"/>
    </row>
    <row r="43" spans="5:19" ht="12.75">
      <c r="E43" s="12"/>
      <c r="F43" s="13"/>
      <c r="G43" s="15"/>
      <c r="H43" s="14"/>
      <c r="I43" s="14"/>
      <c r="J43" s="14"/>
      <c r="K43" s="15"/>
      <c r="L43" s="15"/>
      <c r="M43" s="120"/>
      <c r="N43" s="16"/>
      <c r="O43" s="15"/>
      <c r="P43" s="38"/>
      <c r="Q43" s="14"/>
      <c r="R43" s="15"/>
      <c r="S43" s="17"/>
    </row>
  </sheetData>
  <sheetProtection/>
  <mergeCells count="14">
    <mergeCell ref="E8:R9"/>
    <mergeCell ref="K38:P38"/>
    <mergeCell ref="F11:P11"/>
    <mergeCell ref="J33:P33"/>
    <mergeCell ref="G18:L18"/>
    <mergeCell ref="O18:Q18"/>
    <mergeCell ref="R18:R19"/>
    <mergeCell ref="F10:R10"/>
    <mergeCell ref="S18:S19"/>
    <mergeCell ref="B18:B19"/>
    <mergeCell ref="D18:D19"/>
    <mergeCell ref="E18:E19"/>
    <mergeCell ref="F18:F19"/>
    <mergeCell ref="J39:Q39"/>
  </mergeCells>
  <printOptions/>
  <pageMargins left="0.3937007874015748" right="0.3937007874015748" top="0.7874015748031497" bottom="0.7874015748031497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Zapotlán del Rey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Gobierno Municipal</dc:creator>
  <cp:keywords/>
  <dc:description/>
  <cp:lastModifiedBy>Tesoreria2</cp:lastModifiedBy>
  <cp:lastPrinted>2016-07-19T18:27:07Z</cp:lastPrinted>
  <dcterms:created xsi:type="dcterms:W3CDTF">2008-03-11T18:58:54Z</dcterms:created>
  <dcterms:modified xsi:type="dcterms:W3CDTF">2016-07-27T17:30:02Z</dcterms:modified>
  <cp:category/>
  <cp:version/>
  <cp:contentType/>
  <cp:contentStatus/>
</cp:coreProperties>
</file>