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70" windowWidth="15480" windowHeight="8265" tabRatio="496" activeTab="1"/>
  </bookViews>
  <sheets>
    <sheet name="Ficha Informativa" sheetId="1" r:id="rId1"/>
    <sheet name="Estadisticas" sheetId="2" r:id="rId2"/>
    <sheet name="I-TI" sheetId="3" r:id="rId3"/>
    <sheet name="E-OG" sheetId="4" r:id="rId4"/>
    <sheet name="P" sheetId="5" r:id="rId5"/>
    <sheet name="E-UA" sheetId="6" r:id="rId6"/>
    <sheet name="E-FP" sheetId="7" r:id="rId7"/>
    <sheet name="F" sheetId="8" r:id="rId8"/>
  </sheets>
  <definedNames>
    <definedName name="_xlnm.Print_Area" localSheetId="4">'P'!$A$1:$M$153</definedName>
    <definedName name="_xlnm.Print_Titles" localSheetId="6">'E-FP'!$1:$1</definedName>
    <definedName name="_xlnm.Print_Titles" localSheetId="3">'E-OG'!$1:$2</definedName>
    <definedName name="_xlnm.Print_Titles" localSheetId="5">'E-UA'!$1:$2</definedName>
    <definedName name="_xlnm.Print_Titles" localSheetId="7">'F'!$1:$1</definedName>
    <definedName name="_xlnm.Print_Titles" localSheetId="2">'I-TI'!$1:$2</definedName>
    <definedName name="_xlnm.Print_Titles" localSheetId="4">'P'!$1:$2</definedName>
  </definedNames>
  <calcPr fullCalcOnLoad="1"/>
</workbook>
</file>

<file path=xl/comments2.xml><?xml version="1.0" encoding="utf-8"?>
<comments xmlns="http://schemas.openxmlformats.org/spreadsheetml/2006/main">
  <authors>
    <author>manuel.fonseca</author>
  </authors>
  <commentList>
    <comment ref="B18" authorId="0">
      <text>
        <r>
          <rPr>
            <b/>
            <sz val="8"/>
            <rFont val="Tahoma"/>
            <family val="2"/>
          </rPr>
          <t>Comprende el importe de los ingresos correspondientes a las contribuciones, productos, aprovechamientos, así como la venta de bienes y servicios.</t>
        </r>
      </text>
    </comment>
    <comment ref="B19" authorId="0">
      <text>
        <r>
          <rPr>
            <b/>
            <sz val="8"/>
            <rFont val="Tahoma"/>
            <family val="2"/>
          </rPr>
          <t>Comprende el importe de los ingresos de las Entidades Federativas y Municipios por concepto de participaciones, aportaciones, transferencias, asignaciones, subsidios y otras ayudas.</t>
        </r>
        <r>
          <rPr>
            <sz val="8"/>
            <rFont val="Tahoma"/>
            <family val="2"/>
          </rPr>
          <t xml:space="preserve">
</t>
        </r>
      </text>
    </comment>
    <comment ref="B20" authorId="0">
      <text>
        <r>
          <rPr>
            <b/>
            <sz val="8"/>
            <rFont val="Tahoma"/>
            <family val="2"/>
          </rPr>
          <t>Comprende el importe de los otros ingresos y beneficios que se derivan de transacciones y eventos inusuales, que no son propios del objeto del ente público.</t>
        </r>
      </text>
    </comment>
    <comment ref="J18" authorId="0">
      <text>
        <r>
          <rPr>
            <b/>
            <sz val="8"/>
            <rFont val="Tahoma"/>
            <family val="2"/>
          </rPr>
          <t>Son los gastos de consumo y/o de operación, el arrendamiento de la propiedad y las transferencias otorgadas a los otros componentes institucionales del sistema económico para financiar gastos de esas características.</t>
        </r>
      </text>
    </comment>
    <comment ref="J19" authorId="0">
      <text>
        <r>
          <rPr>
            <b/>
            <sz val="8"/>
            <rFont val="Tahoma"/>
            <family val="2"/>
          </rPr>
          <t>Son los gastos destinados a la inversión de capital y las transferencias a los otros componentes institucionales del sistema económico que se efectúan para financiar gastos de éstos con tal propósito.</t>
        </r>
      </text>
    </comment>
    <comment ref="J20" authorId="0">
      <text>
        <r>
          <rPr>
            <b/>
            <sz val="8"/>
            <rFont val="Tahoma"/>
            <family val="2"/>
          </rPr>
          <t>Comprende la amortización de la deuda adquirida y disminución de pasivos con el sector privado, público y externo.</t>
        </r>
      </text>
    </comment>
  </commentList>
</comments>
</file>

<file path=xl/comments3.xml><?xml version="1.0" encoding="utf-8"?>
<comments xmlns="http://schemas.openxmlformats.org/spreadsheetml/2006/main">
  <authors>
    <author>manuel.fonseca</author>
    <author>pedro.monarrez</author>
    <author>Pedro Fabi?n Monarrez Mercado</author>
  </authors>
  <commentList>
    <comment ref="B4" authorId="0">
      <text>
        <r>
          <rPr>
            <b/>
            <sz val="12"/>
            <rFont val="Arial"/>
            <family val="2"/>
          </rPr>
          <t>Importe de los ingresos que obtiene el Estado por las imposiciones fiscales que en forma unilateral y obligatoria fija a las personas físicas y morales, sobre sus ingresos.</t>
        </r>
      </text>
    </comment>
    <comment ref="B3" authorId="0">
      <text>
        <r>
          <rPr>
            <b/>
            <sz val="12"/>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5" authorId="0">
      <text>
        <r>
          <rPr>
            <b/>
            <sz val="12"/>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13" authorId="1">
      <text>
        <r>
          <rPr>
            <b/>
            <sz val="12"/>
            <rFont val="Arial"/>
            <family val="2"/>
          </rPr>
          <t>Importe de los ingresos que obtiene el Estado, por las imposiciones fiscales que en forma unilateral y obligatoria, fija a las personas físicas y morales, sobre el patrimonio.</t>
        </r>
        <r>
          <rPr>
            <sz val="12"/>
            <rFont val="Arial"/>
            <family val="2"/>
          </rPr>
          <t xml:space="preserve">
</t>
        </r>
      </text>
    </comment>
    <comment ref="B24" authorId="1">
      <text>
        <r>
          <rPr>
            <b/>
            <sz val="12"/>
            <rFont val="Arial"/>
            <family val="2"/>
          </rPr>
          <t>Importe  de los ingresos que obtiene el Estado por las imposiciones fiscales que en forma unilateral y obligatoria, fija a las personas físicas y morales, sobre la producción, el consumo y las transacciones.</t>
        </r>
        <r>
          <rPr>
            <sz val="8"/>
            <rFont val="Tahoma"/>
            <family val="2"/>
          </rPr>
          <t xml:space="preserve">
</t>
        </r>
      </text>
    </comment>
    <comment ref="B25" authorId="1">
      <text>
        <r>
          <rPr>
            <b/>
            <sz val="12"/>
            <rFont val="Arial"/>
            <family val="2"/>
          </rPr>
          <t>Importe de los ingresos que obtiene el Estado por las imposiciones fiscales que en forma unilateral y obligatoria, fija a las personas físicas y morales, sobre impuestos al comercio exterior.</t>
        </r>
        <r>
          <rPr>
            <sz val="8"/>
            <rFont val="Tahoma"/>
            <family val="2"/>
          </rPr>
          <t xml:space="preserve">
</t>
        </r>
      </text>
    </comment>
    <comment ref="B26" authorId="1">
      <text>
        <r>
          <rPr>
            <b/>
            <sz val="12"/>
            <rFont val="Arial"/>
            <family val="2"/>
          </rPr>
          <t xml:space="preserve">Importe de los ingresos que obtiene el Estado por las imposiciones fiscales que en forma unilateral y obligatoria, fija a las personas físicas y morales, sobre las nóminas y asimilables.
</t>
        </r>
      </text>
    </comment>
    <comment ref="B27" authorId="1">
      <text>
        <r>
          <rPr>
            <b/>
            <sz val="12"/>
            <rFont val="Arial"/>
            <family val="2"/>
          </rPr>
          <t>Importe de los ingresos que obtiene el Estado por las imposiciones fiscales que en forma unilateral y obligatoria, fija a las personas físicas y morales, por daño al medio ambiente.</t>
        </r>
        <r>
          <rPr>
            <sz val="8"/>
            <rFont val="Tahoma"/>
            <family val="2"/>
          </rPr>
          <t xml:space="preserve">
</t>
        </r>
      </text>
    </comment>
    <comment ref="B28" authorId="1">
      <text>
        <r>
          <rPr>
            <b/>
            <sz val="12"/>
            <rFont val="Arial"/>
            <family val="2"/>
          </rPr>
          <t>Importe de los ingresos generados cuando no se cubran los impuestos en la fecha o dentro del plazo fijado por las disposiciones fiscales.</t>
        </r>
        <r>
          <rPr>
            <sz val="8"/>
            <rFont val="Tahoma"/>
            <family val="2"/>
          </rPr>
          <t xml:space="preserve">
</t>
        </r>
      </text>
    </comment>
    <comment ref="B41" authorId="1">
      <text>
        <r>
          <rPr>
            <b/>
            <sz val="12"/>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4" authorId="1">
      <text>
        <r>
          <rPr>
            <b/>
            <sz val="12"/>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t>
        </r>
        <r>
          <rPr>
            <sz val="8"/>
            <rFont val="Tahoma"/>
            <family val="2"/>
          </rPr>
          <t xml:space="preserve">
</t>
        </r>
      </text>
    </comment>
    <comment ref="B45" authorId="1">
      <text>
        <r>
          <rPr>
            <b/>
            <sz val="12"/>
            <rFont val="Arial"/>
            <family val="2"/>
          </rPr>
          <t xml:space="preserve">Importe de los ingresos para fondos de vivienda.
</t>
        </r>
      </text>
    </comment>
    <comment ref="B46" authorId="1">
      <text>
        <r>
          <rPr>
            <b/>
            <sz val="12"/>
            <rFont val="Arial"/>
            <family val="2"/>
          </rPr>
          <t xml:space="preserve">Importe de los ingresos por las cuotas para el seguro social.
</t>
        </r>
      </text>
    </comment>
    <comment ref="B47" authorId="1">
      <text>
        <r>
          <rPr>
            <b/>
            <sz val="12"/>
            <rFont val="Arial"/>
            <family val="2"/>
          </rPr>
          <t xml:space="preserve">Importe de los ingresos para fondos del  ahorro para el retiro.
</t>
        </r>
      </text>
    </comment>
    <comment ref="B48" authorId="1">
      <text>
        <r>
          <rPr>
            <b/>
            <sz val="12"/>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49" authorId="1">
      <text>
        <r>
          <rPr>
            <b/>
            <sz val="12"/>
            <rFont val="Arial"/>
            <family val="2"/>
          </rPr>
          <t>Importe  de los ingresos generados cuando no se cubran las cuotas y aportaciones de seguridad social en la fecha o dentro del plazo fijado por las disposiciones fiscales.</t>
        </r>
      </text>
    </comment>
    <comment ref="B50" authorId="1">
      <text>
        <r>
          <rPr>
            <b/>
            <sz val="12"/>
            <rFont val="Arial"/>
            <family val="2"/>
          </rPr>
          <t>Son las establecidas en Ley a cargo de las personas físicas y morales que se beneficien de manera directa por obras públicas.</t>
        </r>
      </text>
    </comment>
    <comment ref="B51" authorId="1">
      <text>
        <r>
          <rPr>
            <b/>
            <sz val="12"/>
            <rFont val="Arial"/>
            <family val="2"/>
          </rPr>
          <t>Importe de los ingresos establecidos en Ley a cargo de las personas físicas y morales que se beneficien de manera directa por obras públicas.</t>
        </r>
      </text>
    </comment>
    <comment ref="B54" authorId="1">
      <text>
        <r>
          <rPr>
            <b/>
            <sz val="12"/>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t>
        </r>
        <r>
          <rPr>
            <sz val="8"/>
            <rFont val="Tahoma"/>
            <family val="2"/>
          </rPr>
          <t xml:space="preserve">
</t>
        </r>
      </text>
    </comment>
    <comment ref="B55" authorId="1">
      <text>
        <r>
          <rPr>
            <b/>
            <sz val="12"/>
            <rFont val="Arial"/>
            <family val="2"/>
          </rPr>
          <t>Importe de los ingresos por derecho que percibe el ente público por otorgar el uso, goce, aprovechamiento o explotación  de bienes de dominio público a los particulares.</t>
        </r>
      </text>
    </comment>
    <comment ref="B75" authorId="1">
      <text>
        <r>
          <rPr>
            <b/>
            <sz val="12"/>
            <rFont val="Arial"/>
            <family val="2"/>
          </rPr>
          <t xml:space="preserve">Importe de los ingresos por derechos derivados de la extracción de petróleo crudo y gas natural.
</t>
        </r>
      </text>
    </comment>
    <comment ref="B76" authorId="1">
      <text>
        <r>
          <rPr>
            <b/>
            <sz val="12"/>
            <rFont val="Arial"/>
            <family val="2"/>
          </rPr>
          <t>Importe de los ingresos por derechos que percibe el ente público por prestar servicios exclusivos del estado.</t>
        </r>
        <r>
          <rPr>
            <sz val="8"/>
            <rFont val="Arial"/>
            <family val="2"/>
          </rPr>
          <t xml:space="preserve">
</t>
        </r>
      </text>
    </comment>
    <comment ref="B152" authorId="1">
      <text>
        <r>
          <rPr>
            <b/>
            <sz val="12"/>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rFont val="Tahoma"/>
            <family val="2"/>
          </rPr>
          <t xml:space="preserve">
</t>
        </r>
      </text>
    </comment>
    <comment ref="B159" authorId="1">
      <text>
        <r>
          <rPr>
            <b/>
            <sz val="12"/>
            <rFont val="Arial"/>
            <family val="2"/>
          </rPr>
          <t xml:space="preserve">Importe de los ingresos por derechos generados cuando no se cubran los derechos en la fecha o dentro del plazo fijado por las disposiciones fiscales.
</t>
        </r>
      </text>
    </comment>
    <comment ref="B172" authorId="1">
      <text>
        <r>
          <rPr>
            <b/>
            <sz val="12"/>
            <rFont val="Arial"/>
            <family val="2"/>
          </rPr>
          <t>Son contraprestaciones por los servicios que preste el Estado en sus funciones de derecho privado, así como por el uso, aprovechamiento o enajenación de bienes del dominio privado.</t>
        </r>
        <r>
          <rPr>
            <sz val="12"/>
            <rFont val="Arial"/>
            <family val="2"/>
          </rPr>
          <t xml:space="preserve">
</t>
        </r>
      </text>
    </comment>
    <comment ref="B173" authorId="1">
      <text>
        <r>
          <rPr>
            <b/>
            <sz val="12"/>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rFont val="Tahoma"/>
            <family val="2"/>
          </rPr>
          <t xml:space="preserve">
</t>
        </r>
      </text>
    </comment>
    <comment ref="B201" authorId="1">
      <text>
        <r>
          <rPr>
            <b/>
            <sz val="12"/>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rFont val="Tahoma"/>
            <family val="2"/>
          </rPr>
          <t xml:space="preserve">
</t>
        </r>
      </text>
    </comment>
    <comment ref="B202"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4" authorId="1">
      <text>
        <r>
          <rPr>
            <b/>
            <sz val="12"/>
            <rFont val="Arial"/>
            <family val="2"/>
          </rPr>
          <t>Son recursos propios que obtienen las diversas entidades que conforman el sector paraestatal y gobierno central por sus actividades de producción y/o comercialización.</t>
        </r>
        <r>
          <rPr>
            <sz val="8"/>
            <rFont val="Tahoma"/>
            <family val="2"/>
          </rPr>
          <t xml:space="preserve">
</t>
        </r>
      </text>
    </comment>
    <comment ref="B225" authorId="1">
      <text>
        <r>
          <rPr>
            <b/>
            <sz val="12"/>
            <rFont val="Arial"/>
            <family val="2"/>
          </rPr>
          <t>Importe de los ingresos del ente público por la venta de artículos o bienes no duraderos.</t>
        </r>
      </text>
    </comment>
    <comment ref="B234" authorId="1">
      <text>
        <r>
          <rPr>
            <b/>
            <sz val="12"/>
            <rFont val="Arial"/>
            <family val="2"/>
          </rPr>
          <t>Comprende el importe de los ingresos causados en ejercicios fiscales anteriores pendientes de liquidación o de pago, los cuales se captan en un ejercicio posterior.</t>
        </r>
      </text>
    </comment>
    <comment ref="B237" authorId="1">
      <text>
        <r>
          <rPr>
            <b/>
            <sz val="12"/>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rFont val="Tahoma"/>
            <family val="2"/>
          </rPr>
          <t xml:space="preserve">
</t>
        </r>
      </text>
    </comment>
    <comment ref="B238" authorId="1">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2" authorId="1">
      <text>
        <r>
          <rPr>
            <b/>
            <sz val="12"/>
            <rFont val="Arial"/>
            <family val="2"/>
          </rPr>
          <t>Importe de los ingresos de las Entidades Federativas y Municipios que se derivan del Sistema Nacional de Coordinación Fiscal.</t>
        </r>
      </text>
    </comment>
    <comment ref="B248" authorId="1">
      <text>
        <r>
          <rPr>
            <b/>
            <sz val="12"/>
            <rFont val="Arial"/>
            <family val="2"/>
          </rPr>
          <t>Importe de los ingresos del ente público para su reasignación por éste a otro a través de convenios para su ejecución.</t>
        </r>
        <r>
          <rPr>
            <sz val="8"/>
            <rFont val="Tahoma"/>
            <family val="2"/>
          </rPr>
          <t xml:space="preserve">
</t>
        </r>
      </text>
    </comment>
    <comment ref="B251" authorId="1">
      <text>
        <r>
          <rPr>
            <b/>
            <sz val="12"/>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rFont val="Tahoma"/>
            <family val="2"/>
          </rPr>
          <t xml:space="preserve">
</t>
        </r>
      </text>
    </comment>
    <comment ref="B252" authorId="1">
      <text>
        <r>
          <rPr>
            <b/>
            <sz val="12"/>
            <rFont val="Arial"/>
            <family val="2"/>
          </rPr>
          <t>Importe de los ingresos por el ente público contenidos en el presupuesto de egresos con el objeto de sufragar gastos inherentes a sus atribuciones.</t>
        </r>
      </text>
    </comment>
    <comment ref="B255" authorId="1">
      <text>
        <r>
          <rPr>
            <b/>
            <sz val="12"/>
            <rFont val="Arial"/>
            <family val="2"/>
          </rPr>
          <t>Importe de los ingresos por el ente público que no se encuentran incluidos en el presupuesto de Egresos, recibidos por otros, con objeto de sufragar gastos inherentes a sus atribuciones.</t>
        </r>
      </text>
    </comment>
    <comment ref="B256" authorId="1">
      <text>
        <r>
          <rPr>
            <b/>
            <sz val="12"/>
            <rFont val="Arial"/>
            <family val="2"/>
          </rPr>
          <t>Importe de los ingresos para el desarrollo de actividades prioritarias de interés general a través del ente público a los diferentes sectores de la sociedad.</t>
        </r>
      </text>
    </comment>
    <comment ref="B261" authorId="1">
      <text>
        <r>
          <rPr>
            <b/>
            <sz val="12"/>
            <rFont val="Arial"/>
            <family val="2"/>
          </rPr>
          <t>Importe de los ingresos por el ente público para otorgarlos a personas, instituciones y diversos sectores de la población para propósitos sociales. Se incluyen los recursos provenientes de donaciones.</t>
        </r>
        <r>
          <rPr>
            <sz val="8"/>
            <rFont val="Tahoma"/>
            <family val="2"/>
          </rPr>
          <t xml:space="preserve">
</t>
        </r>
      </text>
    </comment>
    <comment ref="B265" authorId="1">
      <text>
        <r>
          <rPr>
            <b/>
            <sz val="12"/>
            <rFont val="Arial"/>
            <family val="2"/>
          </rPr>
          <t>Importe de los ingresos para el pago de pensiones y jubilaciones, que cubre el Gobierno Federal, Estatal, y Municipal, o bien el instituto de Seguridad Social.</t>
        </r>
        <r>
          <rPr>
            <sz val="8"/>
            <rFont val="Tahoma"/>
            <family val="2"/>
          </rPr>
          <t xml:space="preserve">
</t>
        </r>
      </text>
    </comment>
    <comment ref="B271" authorId="1">
      <text>
        <r>
          <rPr>
            <b/>
            <sz val="12"/>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rFont val="Tahoma"/>
            <family val="2"/>
          </rPr>
          <t xml:space="preserve">
</t>
        </r>
      </text>
    </comment>
    <comment ref="B6" authorId="2">
      <text>
        <r>
          <rPr>
            <b/>
            <sz val="12"/>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7" authorId="2">
      <text>
        <r>
          <rPr>
            <b/>
            <sz val="12"/>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8" authorId="2">
      <text>
        <r>
          <rPr>
            <b/>
            <sz val="12"/>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9" authorId="2">
      <text>
        <r>
          <rPr>
            <b/>
            <sz val="12"/>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0" authorId="2">
      <text>
        <r>
          <rPr>
            <b/>
            <sz val="12"/>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1" authorId="2">
      <text>
        <r>
          <rPr>
            <b/>
            <sz val="12"/>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2" authorId="2">
      <text>
        <r>
          <rPr>
            <b/>
            <sz val="12"/>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4" authorId="2">
      <text>
        <r>
          <rPr>
            <b/>
            <sz val="12"/>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5" authorId="2">
      <text>
        <r>
          <rPr>
            <b/>
            <sz val="12"/>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6" authorId="2">
      <text>
        <r>
          <rPr>
            <b/>
            <sz val="12"/>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7" authorId="2">
      <text>
        <r>
          <rPr>
            <b/>
            <sz val="12"/>
            <rFont val="Arial"/>
            <family val="2"/>
          </rPr>
          <t>Importe de los ingresos cobrados a persona física o jurídica por concepto del traslado de dominio de la propiedad o de los derechos de copropiedad sobre bienes inmuebles ubicados en el territorio municipal.</t>
        </r>
      </text>
    </comment>
    <comment ref="B18" authorId="2">
      <text>
        <r>
          <rPr>
            <b/>
            <sz val="12"/>
            <rFont val="Arial"/>
            <family val="2"/>
          </rPr>
          <t>Importe del impuesto por la trasmisión de dominio, de la propiedad o de los derechos de copropiedad sobre bienes inmuebles, tales como departamentos, casas, viviendas, entre otros.</t>
        </r>
      </text>
    </comment>
    <comment ref="B19" authorId="2">
      <text>
        <r>
          <rPr>
            <b/>
            <sz val="12"/>
            <rFont val="Arial"/>
            <family val="2"/>
          </rPr>
          <t>Importe del impuesto por la trasmisión de dominio, de la propiedad o de los derechos de copropiedad sobre bienes inmuebles, tales como terrenos rústicos o urbanos.</t>
        </r>
      </text>
    </comment>
    <comment ref="B20" authorId="2">
      <text>
        <r>
          <rPr>
            <b/>
            <sz val="12"/>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1" authorId="2">
      <text>
        <r>
          <rPr>
            <b/>
            <sz val="12"/>
            <rFont val="Arial"/>
            <family val="2"/>
          </rPr>
          <t>Importe de los ingresos de persona física o jurídica por la  realización, celebración o expedición de actos jurídicos, que tenga por objeto la construcción de inmuebles.</t>
        </r>
      </text>
    </comment>
    <comment ref="B22" authorId="2">
      <text>
        <r>
          <rPr>
            <b/>
            <sz val="12"/>
            <rFont val="Arial"/>
            <family val="2"/>
          </rPr>
          <t>Importe de los ingresos de persona física o jurídica por la  realización, celebración ó expedición de actos jurídicos, que tenga por objeto la reconstrucción de inmuebles.</t>
        </r>
      </text>
    </comment>
    <comment ref="B23" authorId="2">
      <text>
        <r>
          <rPr>
            <b/>
            <sz val="12"/>
            <rFont val="Arial"/>
            <family val="2"/>
          </rPr>
          <t>Importe de los ingresos de persona física ó jurídica por la  realización, celebración ó expedición de actos jurídicos, que tenga por objeto la ampliación de inmuebles.</t>
        </r>
      </text>
    </comment>
    <comment ref="B29" authorId="2">
      <text>
        <r>
          <rPr>
            <b/>
            <sz val="12"/>
            <rFont val="Arial"/>
            <family val="2"/>
          </rPr>
          <t>Importe de la indemnización causada por la falta de pago oportuno de los ingresos señalados en el título de impuestos de la ley de ingresos.</t>
        </r>
      </text>
    </comment>
    <comment ref="B30" authorId="2">
      <text>
        <r>
          <rPr>
            <b/>
            <sz val="12"/>
            <rFont val="Arial"/>
            <family val="2"/>
          </rPr>
          <t>Importe de la indemnización causada por la falta de pago oportuno en la fecha o dentro del plazo señalado en la ley de ingresos en el título de impuestos.</t>
        </r>
      </text>
    </comment>
    <comment ref="B33" authorId="2">
      <text>
        <r>
          <rPr>
            <b/>
            <sz val="12"/>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4" authorId="2">
      <text>
        <r>
          <rPr>
            <b/>
            <sz val="12"/>
            <rFont val="Arial"/>
            <family val="2"/>
          </rPr>
          <t>Importe de los ingresos por concepto de intereses derivados de créditos fiscales no pagados y convenidos a pagar en un plazo determinado o en parcialidades.</t>
        </r>
      </text>
    </comment>
    <comment ref="B31" authorId="2">
      <text>
        <r>
          <rPr>
            <b/>
            <sz val="12"/>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2" authorId="2">
      <text>
        <r>
          <rPr>
            <b/>
            <sz val="12"/>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5"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6" authorId="2">
      <text>
        <r>
          <rPr>
            <b/>
            <sz val="12"/>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7" authorId="2">
      <text>
        <r>
          <rPr>
            <b/>
            <sz val="12"/>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38"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39" authorId="2">
      <text>
        <r>
          <rPr>
            <b/>
            <sz val="12"/>
            <rFont val="Arial"/>
            <family val="2"/>
          </rPr>
          <t>Importe de otros ingresos que obtiene el municipio por concepto de accesorios de los impuestos y no están considerados en los rubros anteriores.</t>
        </r>
      </text>
    </comment>
    <comment ref="B40" authorId="2">
      <text>
        <r>
          <rPr>
            <b/>
            <sz val="12"/>
            <rFont val="Arial"/>
            <family val="2"/>
          </rPr>
          <t>Importe del ingreso obtenido, otros accesorios que no se encuentren contemplados  en los conceptos anteriores.</t>
        </r>
      </text>
    </comment>
    <comment ref="B42" authorId="2">
      <text>
        <r>
          <rPr>
            <b/>
            <sz val="12"/>
            <rFont val="Arial"/>
            <family val="2"/>
          </rPr>
          <t>Importe del ingreso que percibe la entidad pública por los impuestos extraordinarios sobre las fuentes impositivas que determine las leyes fiscales.</t>
        </r>
      </text>
    </comment>
    <comment ref="B43" authorId="2">
      <text>
        <r>
          <rPr>
            <b/>
            <sz val="12"/>
            <rFont val="Arial"/>
            <family val="2"/>
          </rPr>
          <t>Importe de los ingresos obtenidos por los impuestos extraordinarios establecidos o que se establezcan por las leyes fiscales sobre las fuentes impositivas que se determinen.</t>
        </r>
      </text>
    </comment>
    <comment ref="B52" authorId="2">
      <text>
        <r>
          <rPr>
            <b/>
            <sz val="12"/>
            <rFont val="Arial"/>
            <family val="2"/>
          </rPr>
          <t>Importe de los ingresos derivados  de contribuciones de mejoras sobre el incremento de valor o mejoría a la propiedad raíz  ante la realización de una obra pública.</t>
        </r>
      </text>
    </comment>
    <comment ref="B53" authorId="2">
      <text>
        <r>
          <rPr>
            <b/>
            <sz val="12"/>
            <rFont val="Arial"/>
            <family val="2"/>
          </rPr>
          <t>Importe de las prestaciones que fija la ley, a quienes independientemente de la utilidad general, obtienen beneficios particulares, derivados de la ejecución de una obra.</t>
        </r>
      </text>
    </comment>
    <comment ref="B56" authorId="2">
      <text>
        <r>
          <rPr>
            <b/>
            <sz val="12"/>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57" authorId="2">
      <text>
        <r>
          <rPr>
            <b/>
            <sz val="12"/>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58" authorId="2">
      <text>
        <r>
          <rPr>
            <b/>
            <sz val="12"/>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59" authorId="2">
      <text>
        <r>
          <rPr>
            <b/>
            <sz val="12"/>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0" authorId="2">
      <text>
        <r>
          <rPr>
            <b/>
            <sz val="12"/>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1" authorId="2">
      <text>
        <r>
          <rPr>
            <b/>
            <sz val="12"/>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2"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3"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4" authorId="2">
      <text>
        <r>
          <rPr>
            <b/>
            <sz val="12"/>
            <rFont val="Arial"/>
            <family val="2"/>
          </rPr>
          <t>Importe de los ingresos que obtiene el municipio por la solicitud en uso a perpetuidad o temporal lotes en los cementerios municipales de dominio público.</t>
        </r>
      </text>
    </comment>
    <comment ref="B65" authorId="2">
      <text>
        <r>
          <rPr>
            <b/>
            <sz val="12"/>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6" authorId="2">
      <text>
        <r>
          <rPr>
            <b/>
            <sz val="12"/>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67" authorId="2">
      <text>
        <r>
          <rPr>
            <b/>
            <sz val="12"/>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68" authorId="2">
      <text>
        <r>
          <rPr>
            <b/>
            <sz val="12"/>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69" authorId="2">
      <text>
        <r>
          <rPr>
            <b/>
            <sz val="12"/>
            <rFont val="Arial"/>
            <family val="2"/>
          </rPr>
          <t>Importe del Ingreso obtenido por las rentas o concesión de toda clase de bienes propiedad del municipio y se encuentran incorporados al dominio público.</t>
        </r>
      </text>
    </comment>
    <comment ref="B70" authorId="2">
      <text>
        <r>
          <rPr>
            <b/>
            <sz val="12"/>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1" authorId="2">
      <text>
        <r>
          <rPr>
            <b/>
            <sz val="12"/>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2" authorId="2">
      <text>
        <r>
          <rPr>
            <b/>
            <sz val="12"/>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3" authorId="2">
      <text>
        <r>
          <rPr>
            <b/>
            <sz val="12"/>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4" authorId="2">
      <text>
        <r>
          <rPr>
            <b/>
            <sz val="12"/>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7" authorId="2">
      <text>
        <r>
          <rPr>
            <b/>
            <sz val="12"/>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78" authorId="2">
      <text>
        <r>
          <rPr>
            <b/>
            <sz val="12"/>
            <rFont val="Arial"/>
            <family val="2"/>
          </rPr>
          <t>Importe de los derechos que recauda la entidad de persona física o jurídica en la obtención o refrendo de licencias, permisos o registros, para la venta de bebidas alcohólicas.</t>
        </r>
      </text>
    </comment>
    <comment ref="B79" authorId="2">
      <text>
        <r>
          <rPr>
            <b/>
            <sz val="12"/>
            <rFont val="Arial"/>
            <family val="2"/>
          </rPr>
          <t>Importe de los derechos que recauda la entidad de persona física o jurídica en la obtención o refrendo de licencias, permisos o registros, para el servicio de bebidas alcohólicas.</t>
        </r>
      </text>
    </comment>
    <comment ref="B80" authorId="2">
      <text>
        <r>
          <rPr>
            <b/>
            <sz val="12"/>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1" authorId="2">
      <text>
        <r>
          <rPr>
            <b/>
            <sz val="12"/>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2" authorId="2">
      <text>
        <r>
          <rPr>
            <b/>
            <sz val="12"/>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3" authorId="2">
      <text>
        <r>
          <rPr>
            <b/>
            <sz val="12"/>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4" authorId="2">
      <text>
        <r>
          <rPr>
            <b/>
            <sz val="12"/>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5" authorId="2">
      <text>
        <r>
          <rPr>
            <b/>
            <sz val="12"/>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6" authorId="2">
      <text>
        <r>
          <rPr>
            <b/>
            <sz val="12"/>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87" authorId="2">
      <text>
        <r>
          <rPr>
            <b/>
            <sz val="12"/>
            <rFont val="Arial"/>
            <family val="2"/>
          </rPr>
          <t>Importe de los derechos de la entidad que recibe de persona física o jurídica en la obtención  de licencias, o permisos en la realización de acciones para la construcción de obras.</t>
        </r>
      </text>
    </comment>
    <comment ref="B88" authorId="2">
      <text>
        <r>
          <rPr>
            <b/>
            <sz val="12"/>
            <rFont val="Arial"/>
            <family val="2"/>
          </rPr>
          <t>Importe de los derechos de la entidad que recibe de persona física o jurídica en la obtención  de licencias, o permisos en la realización de acciones para la demolición de obras.</t>
        </r>
      </text>
    </comment>
    <comment ref="B89" authorId="2">
      <text>
        <r>
          <rPr>
            <b/>
            <sz val="12"/>
            <rFont val="Arial"/>
            <family val="2"/>
          </rPr>
          <t>Importe de los derechos de la entidad que recibe de persona física o jurídica en la obtención  de licencias, o permisos en la realización de acciones para la remodelación de obras.</t>
        </r>
      </text>
    </comment>
    <comment ref="B90" authorId="2">
      <text>
        <r>
          <rPr>
            <b/>
            <sz val="12"/>
            <rFont val="Arial"/>
            <family val="2"/>
          </rPr>
          <t>Importe de los derechos de la entidad que recibe de persona física o jurídica en la obtención  de licencias, o permisos en la realización de acciones para la reconstrucción, reestructuración o adaptación de obras.</t>
        </r>
      </text>
    </comment>
    <comment ref="B91" authorId="2">
      <text>
        <r>
          <rPr>
            <b/>
            <sz val="12"/>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2" authorId="2">
      <text>
        <r>
          <rPr>
            <b/>
            <sz val="12"/>
            <rFont val="Arial"/>
            <family val="2"/>
          </rPr>
          <t xml:space="preserve">Importe de los derechos correspondientes en la obtención  de licencias o permisos, para movimientos de tierra, previo dictamen de la Dirección de Obras.
</t>
        </r>
      </text>
    </comment>
    <comment ref="B93" authorId="2">
      <text>
        <r>
          <rPr>
            <b/>
            <sz val="12"/>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4" authorId="2">
      <text>
        <r>
          <rPr>
            <b/>
            <sz val="12"/>
            <rFont val="Arial"/>
            <family val="2"/>
          </rPr>
          <t>Importe de los ingresos de persona física o jurídica en la obtención de los permisos para el alineamiento, designación de número oficial e inspección de acciones de obras.</t>
        </r>
      </text>
    </comment>
    <comment ref="B95" authorId="2">
      <text>
        <r>
          <rPr>
            <b/>
            <sz val="12"/>
            <rFont val="Arial"/>
            <family val="2"/>
          </rPr>
          <t>Importe de los ingresos de persona física o jurídica en la obtención de los permisos para el alineamiento de predios.</t>
        </r>
      </text>
    </comment>
    <comment ref="B96" authorId="2">
      <text>
        <r>
          <rPr>
            <b/>
            <sz val="12"/>
            <rFont val="Arial"/>
            <family val="2"/>
          </rPr>
          <t>Importe de los ingresos de persona física o jurídica en la asignación del número oficial. No incluye el costo de los números.</t>
        </r>
      </text>
    </comment>
    <comment ref="B97" authorId="2">
      <text>
        <r>
          <rPr>
            <b/>
            <sz val="12"/>
            <rFont val="Arial"/>
            <family val="2"/>
          </rPr>
          <t>Importe de los ingresos, a solicitud del interesado para la inspección del valor sobre inmuebles.</t>
        </r>
      </text>
    </comment>
    <comment ref="B98" authorId="2">
      <text>
        <r>
          <rPr>
            <b/>
            <sz val="12"/>
            <rFont val="Arial"/>
            <family val="2"/>
          </rPr>
          <t>Importe de los ingresos de persona física o jurídica en otros servicios similares de la dirección de obras públicas.</t>
        </r>
      </text>
    </comment>
    <comment ref="B99" authorId="2">
      <text>
        <r>
          <rPr>
            <b/>
            <sz val="12"/>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0" authorId="2">
      <text>
        <r>
          <rPr>
            <b/>
            <sz val="12"/>
            <rFont val="Arial"/>
            <family val="2"/>
          </rPr>
          <t>Importe de los ingresos obtenidos de persona física o jurídica por las licencias de cambio de régimen de propiedad individual a condominio.</t>
        </r>
      </text>
    </comment>
    <comment ref="B101" authorId="2">
      <text>
        <r>
          <rPr>
            <b/>
            <sz val="12"/>
            <rFont val="Arial"/>
            <family val="2"/>
          </rPr>
          <t>Importe de los ingresos recibidos de persona física o jurídica en la obtención de licencia para dividir o transformar terrenos en lotes mediante la realización de obras de urbanización.</t>
        </r>
      </text>
    </comment>
    <comment ref="B102" authorId="2">
      <text>
        <r>
          <rPr>
            <b/>
            <sz val="12"/>
            <rFont val="Arial"/>
            <family val="2"/>
          </rPr>
          <t>Importe de los ingresos obtenidos por el peritaje, dictamen o inspección realizado por la dependencia municipal de obras públicas de carácter extraordinario.</t>
        </r>
      </text>
    </comment>
    <comment ref="B103" authorId="2">
      <text>
        <r>
          <rPr>
            <b/>
            <sz val="12"/>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4" authorId="2">
      <text>
        <r>
          <rPr>
            <b/>
            <sz val="12"/>
            <rFont val="Arial"/>
            <family val="2"/>
          </rPr>
          <t xml:space="preserve">Importe  de los ingresos obtenidos  por medición de terrenos  por la dependencia municipal de obras públicas.
</t>
        </r>
      </text>
    </comment>
    <comment ref="B105" authorId="2">
      <text>
        <r>
          <rPr>
            <b/>
            <sz val="12"/>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6" authorId="2">
      <text>
        <r>
          <rPr>
            <b/>
            <sz val="12"/>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07" authorId="2">
      <text>
        <r>
          <rPr>
            <b/>
            <sz val="12"/>
            <rFont val="Arial"/>
            <family val="2"/>
          </rPr>
          <t>Importe de los ingresos que obtiene el municipio de persona física o jurídica por servicios de sanidad, tales como inhumaciones, exhumaciones, servicios de cremación y/o traslado de cadáveres fuera del municipio.</t>
        </r>
      </text>
    </comment>
    <comment ref="B108" authorId="2">
      <text>
        <r>
          <rPr>
            <b/>
            <sz val="12"/>
            <rFont val="Arial"/>
            <family val="2"/>
          </rPr>
          <t>Importe de los ingresos obtenidos de las personas físicas o morales que requieran de realizar la inhumación o reinhumaciones de cadáveres.</t>
        </r>
      </text>
    </comment>
    <comment ref="B109" authorId="2">
      <text>
        <r>
          <rPr>
            <b/>
            <sz val="12"/>
            <rFont val="Arial"/>
            <family val="2"/>
          </rPr>
          <t>Importe de los ingresos obtenidos por el permiso de exhumaciones prematuras o de restos áridos.</t>
        </r>
      </text>
    </comment>
    <comment ref="B110" authorId="2">
      <text>
        <r>
          <rPr>
            <b/>
            <sz val="12"/>
            <rFont val="Arial"/>
            <family val="2"/>
          </rPr>
          <t>Importe de los ingresos obtenidos por el servicio realizado por el municipio para la cremación de cadáveres.</t>
        </r>
      </text>
    </comment>
    <comment ref="B111" authorId="2">
      <text>
        <r>
          <rPr>
            <b/>
            <sz val="12"/>
            <rFont val="Arial"/>
            <family val="2"/>
          </rPr>
          <t>Importe de los ingresos obtenidos por el permiso de traslado de cadáveres fuera del municipio.</t>
        </r>
      </text>
    </comment>
    <comment ref="B112" authorId="2">
      <text>
        <r>
          <rPr>
            <b/>
            <sz val="12"/>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13" authorId="2">
      <text>
        <r>
          <rPr>
            <b/>
            <sz val="12"/>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14" authorId="2">
      <text>
        <r>
          <rPr>
            <b/>
            <sz val="12"/>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15" authorId="2">
      <text>
        <r>
          <rPr>
            <b/>
            <sz val="12"/>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16" authorId="2">
      <text>
        <r>
          <rPr>
            <b/>
            <sz val="12"/>
            <rFont val="Arial"/>
            <family val="2"/>
          </rPr>
          <t>Importe de los ingresos que obtiene el municipio por la prestación del servicio exclusivo de camiones de aseo a solicitud del usuario.</t>
        </r>
      </text>
    </comment>
    <comment ref="B117" authorId="2">
      <text>
        <r>
          <rPr>
            <b/>
            <sz val="12"/>
            <rFont val="Arial"/>
            <family val="2"/>
          </rPr>
          <t>Importe de los ingresos obtenidos por el permiso a particulares que utilicen los tiraderos municipales o rellenos sanitarios de derecho público municipal.</t>
        </r>
      </text>
    </comment>
    <comment ref="B118" authorId="2">
      <text>
        <r>
          <rPr>
            <b/>
            <sz val="12"/>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19" authorId="2">
      <text>
        <r>
          <rPr>
            <b/>
            <sz val="12"/>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0"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1"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2" authorId="2">
      <text>
        <r>
          <rPr>
            <b/>
            <sz val="12"/>
            <rFont val="Arial"/>
            <family val="2"/>
          </rPr>
          <t>Importe de los ingresos obtenidos por la prestación del servicio de agua potable que por el frente del predio baldío pasen todos o algunos de los servicios de agua potable y alcantarillado.</t>
        </r>
      </text>
    </comment>
    <comment ref="B123" authorId="2">
      <text>
        <r>
          <rPr>
            <b/>
            <sz val="12"/>
            <rFont val="Arial"/>
            <family val="2"/>
          </rPr>
          <t>Importe de los ingresos obtenidos por la prestación del servicio de agua potable en sus modalidades de servicio medido o en régimen de cuota fija en delegaciones y agencias municipales.</t>
        </r>
      </text>
    </comment>
    <comment ref="B124" authorId="2">
      <text>
        <r>
          <rPr>
            <b/>
            <sz val="12"/>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25" authorId="2">
      <text>
        <r>
          <rPr>
            <b/>
            <sz val="12"/>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26" authorId="2">
      <text>
        <r>
          <rPr>
            <b/>
            <sz val="12"/>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27" authorId="2">
      <text>
        <r>
          <rPr>
            <b/>
            <sz val="12"/>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28" authorId="2">
      <text>
        <r>
          <rPr>
            <b/>
            <sz val="12"/>
            <rFont val="Arial"/>
            <family val="2"/>
          </rPr>
          <t>Importe de los ingresos que obtiene el municipio de persona física o jurídica que pretenda realizar el sacrificio de ganado, aves y otras especies de consumo humano, ya sea dentro o fuera del rastro municipal.</t>
        </r>
      </text>
    </comment>
    <comment ref="B129" authorId="2">
      <text>
        <r>
          <rPr>
            <b/>
            <sz val="12"/>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0" authorId="2">
      <text>
        <r>
          <rPr>
            <b/>
            <sz val="12"/>
            <rFont val="Arial"/>
            <family val="2"/>
          </rPr>
          <t>Importe de los ingresos obtenidos por la autorización de la salida de animales del rastro para envíos fuera del municipio.</t>
        </r>
      </text>
    </comment>
    <comment ref="B131" authorId="2">
      <text>
        <r>
          <rPr>
            <b/>
            <sz val="12"/>
            <rFont val="Arial"/>
            <family val="2"/>
          </rPr>
          <t xml:space="preserve">Importe de los ingresos obtenidos por la autorización de  la introducción de ganado al rastro en horas extraordinarias.
</t>
        </r>
      </text>
    </comment>
    <comment ref="B132" authorId="2">
      <text>
        <r>
          <rPr>
            <b/>
            <sz val="12"/>
            <rFont val="Arial"/>
            <family val="2"/>
          </rPr>
          <t>Importe de los ingresos obtenidos en la inspección sanitaria de pieles, ganado y otras especies de consumo humano.</t>
        </r>
      </text>
    </comment>
    <comment ref="B133" authorId="2">
      <text>
        <r>
          <rPr>
            <b/>
            <sz val="12"/>
            <rFont val="Arial"/>
            <family val="2"/>
          </rPr>
          <t xml:space="preserve">Importe de los ingresos obtenidos para la entrega y acarreo de carnes en camiones municipales.
</t>
        </r>
      </text>
    </comment>
    <comment ref="B134" authorId="2">
      <text>
        <r>
          <rPr>
            <b/>
            <sz val="12"/>
            <rFont val="Arial"/>
            <family val="2"/>
          </rPr>
          <t>Importe de los ingresos obtenidos por el servicio de sacrificio de ganado, aves y otras especies de consumo humano que se presten en el interior del rastro municipal, por personal pagado por el ayuntamiento.</t>
        </r>
      </text>
    </comment>
    <comment ref="B135" authorId="2">
      <text>
        <r>
          <rPr>
            <b/>
            <sz val="12"/>
            <rFont val="Arial"/>
            <family val="2"/>
          </rPr>
          <t>Importe de los ingresos obtenidos por la venta de productos obtenidos en el rastro, tales como harina de sangre y estiércol, entre otros.</t>
        </r>
      </text>
    </comment>
    <comment ref="B136" authorId="2">
      <text>
        <r>
          <rPr>
            <b/>
            <sz val="12"/>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37" authorId="2">
      <text>
        <r>
          <rPr>
            <b/>
            <sz val="12"/>
            <rFont val="Arial"/>
            <family val="2"/>
          </rPr>
          <t>Importe de los ingresos que obtiene el municipio por la prestación del servicio del registro civil, a domicilio o fuera del horario de oficina.</t>
        </r>
      </text>
    </comment>
    <comment ref="B138" authorId="2">
      <text>
        <r>
          <rPr>
            <b/>
            <sz val="12"/>
            <rFont val="Arial"/>
            <family val="2"/>
          </rPr>
          <t>Importe de los ingresos que obtiene el municipio por la prestación del servicio del registro civil en las oficinas de este, fuera del horario normal.</t>
        </r>
      </text>
    </comment>
    <comment ref="B139" authorId="2">
      <text>
        <r>
          <rPr>
            <b/>
            <sz val="12"/>
            <rFont val="Arial"/>
            <family val="2"/>
          </rPr>
          <t>Importe de los ingresos que obtiene el municipio por la prestación del servicio del registro civil a domicilio; tales como matrimonios civiles a domicilio.</t>
        </r>
      </text>
    </comment>
    <comment ref="B140" authorId="2">
      <text>
        <r>
          <rPr>
            <b/>
            <sz val="12"/>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1" authorId="2">
      <text>
        <r>
          <rPr>
            <b/>
            <sz val="12"/>
            <rFont val="Arial"/>
            <family val="2"/>
          </rPr>
          <t>Importe de los ingresos por la expedición de toda clase de certificados, certificaciones o copias de documentos existentes en los archivos de las oficinas municipales, a solicitud del interesado.</t>
        </r>
      </text>
    </comment>
    <comment ref="B142" authorId="2">
      <text>
        <r>
          <rPr>
            <b/>
            <sz val="12"/>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43" authorId="2">
      <text>
        <r>
          <rPr>
            <b/>
            <sz val="12"/>
            <rFont val="Arial"/>
            <family val="2"/>
          </rPr>
          <t>Importe de los ingresos por la expedición de extractos de actas, a solicitud del interesado.</t>
        </r>
      </text>
    </comment>
    <comment ref="B144" authorId="2">
      <text>
        <r>
          <rPr>
            <b/>
            <sz val="12"/>
            <rFont val="Arial"/>
            <family val="2"/>
          </rPr>
          <t>Importe de los ingresos por la solicitud de dictámenes de trazo, uso y destino, a solicitud del interesado; tales como el dictamen técnico de factibilidad.</t>
        </r>
      </text>
    </comment>
    <comment ref="B145" authorId="2">
      <text>
        <r>
          <rPr>
            <b/>
            <sz val="12"/>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46" authorId="2">
      <text>
        <r>
          <rPr>
            <b/>
            <sz val="12"/>
            <rFont val="Arial"/>
            <family val="2"/>
          </rPr>
          <t>Importe de los ingresos obtenidos por la solicitud de copias de planos simples y en maduro; como son planos generales de población, fotografía de ortofoto, planos con tabla de valores unitarios, entre otros.</t>
        </r>
      </text>
    </comment>
    <comment ref="B147" authorId="2">
      <text>
        <r>
          <rPr>
            <b/>
            <sz val="12"/>
            <rFont val="Arial"/>
            <family val="2"/>
          </rPr>
          <t>Importe de los ingresos que se obtienen por la expedición de certificaciones catastrales, tales como certificados de no-inscripción de propiedad, certificaciones de planos, certificaciones de no adeudo, entre otros.</t>
        </r>
      </text>
    </comment>
    <comment ref="B148" authorId="2">
      <text>
        <r>
          <rPr>
            <b/>
            <sz val="12"/>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49" authorId="2">
      <text>
        <r>
          <rPr>
            <b/>
            <sz val="12"/>
            <rFont val="Arial"/>
            <family val="2"/>
          </rPr>
          <t>Importe de los ingresos obtenidos por la practica y expedición de deslindes de predios urbanos, con base en planos catastrales existentes.</t>
        </r>
      </text>
    </comment>
    <comment ref="B150" authorId="2">
      <text>
        <r>
          <rPr>
            <b/>
            <sz val="12"/>
            <rFont val="Arial"/>
            <family val="2"/>
          </rPr>
          <t>Importe de los ingresos obtenidos por la solicitud de dictamen de valor, practicado por el área de catastro.</t>
        </r>
      </text>
    </comment>
    <comment ref="B151" authorId="2">
      <text>
        <r>
          <rPr>
            <b/>
            <sz val="12"/>
            <rFont val="Arial"/>
            <family val="2"/>
          </rPr>
          <t>Importe de los ingresos obtenidos por la revisión y autorización de cada avalúo practicado por otras instituciones o valuadores independientes autorizados por el área de catastro.</t>
        </r>
      </text>
    </comment>
    <comment ref="B153" authorId="2">
      <text>
        <r>
          <rPr>
            <b/>
            <sz val="12"/>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54" authorId="2">
      <text>
        <r>
          <rPr>
            <b/>
            <sz val="12"/>
            <rFont val="Arial"/>
            <family val="2"/>
          </rPr>
          <t>Importe de los ingresos obtenidos por servicios que se presten en horas hábiles.</t>
        </r>
      </text>
    </comment>
    <comment ref="B155" authorId="2">
      <text>
        <r>
          <rPr>
            <b/>
            <sz val="12"/>
            <rFont val="Arial"/>
            <family val="2"/>
          </rPr>
          <t>Importe de los ingresos obtenidos por servicios que se presten en horas inhábiles.</t>
        </r>
      </text>
    </comment>
    <comment ref="B156" authorId="2">
      <text>
        <r>
          <rPr>
            <b/>
            <sz val="12"/>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57" authorId="2">
      <text>
        <r>
          <rPr>
            <b/>
            <sz val="12"/>
            <rFont val="Arial"/>
            <family val="2"/>
          </rPr>
          <t>Importe de los ingresos obtenidos por revisión de control epidemiológico, certificados de salud y certificados de casos médicos legales.</t>
        </r>
      </text>
    </comment>
    <comment ref="B158" authorId="2">
      <text>
        <r>
          <rPr>
            <b/>
            <sz val="12"/>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85" authorId="2">
      <text>
        <r>
          <rPr>
            <b/>
            <sz val="12"/>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86" authorId="2">
      <text>
        <r>
          <rPr>
            <b/>
            <sz val="12"/>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87" authorId="2">
      <text>
        <r>
          <rPr>
            <b/>
            <sz val="12"/>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88" authorId="2">
      <text>
        <r>
          <rPr>
            <b/>
            <sz val="12"/>
            <rFont val="Arial"/>
            <family val="2"/>
          </rPr>
          <t>Importe de los ingresos que obtenga el erario municipal por depósito de vehículos en corralones propiedad del municipio de dominio privado.</t>
        </r>
      </text>
    </comment>
    <comment ref="B189" authorId="2">
      <text>
        <r>
          <rPr>
            <b/>
            <sz val="12"/>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0" authorId="2">
      <text>
        <r>
          <rPr>
            <b/>
            <sz val="12"/>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1" authorId="2">
      <text>
        <r>
          <rPr>
            <b/>
            <sz val="12"/>
            <rFont val="Arial"/>
            <family val="2"/>
          </rPr>
          <t xml:space="preserve">Importe de  los ingresos que obtenga el erario municipal por la venta de esquilmos , productos de aparcería, desechos y basura, tales como fertilizante, víseras, entre otros similares.
</t>
        </r>
      </text>
    </comment>
    <comment ref="B192" authorId="2">
      <text>
        <r>
          <rPr>
            <b/>
            <sz val="12"/>
            <rFont val="Arial"/>
            <family val="2"/>
          </rPr>
          <t>Importe de los ingresos que obtenga el erario municipal por la venta de productos procedentes de viveros y jardines,  tales como árboles, plantas, flores entre otros similares.</t>
        </r>
      </text>
    </comment>
    <comment ref="B193" authorId="2">
      <text>
        <r>
          <rPr>
            <b/>
            <sz val="12"/>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194" authorId="2">
      <text>
        <r>
          <rPr>
            <b/>
            <sz val="12"/>
            <rFont val="Arial"/>
            <family val="2"/>
          </rPr>
          <t>Importe de los ingresos que obtenga el erario municipal por productos no especificados en los rubros anteriores, tales como entradas a parques y unidades deportivas, talleres, consultas, entre otros.</t>
        </r>
      </text>
    </comment>
    <comment ref="B195"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6"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7" authorId="2">
      <text>
        <r>
          <rPr>
            <b/>
            <sz val="12"/>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26" authorId="2">
      <text>
        <r>
          <rPr>
            <b/>
            <sz val="12"/>
            <rFont val="Arial"/>
            <family val="2"/>
          </rPr>
          <t>Ingreso que obtiene el Estado por venta de bienes y servicios producidos por organismos descentralizados.</t>
        </r>
      </text>
    </comment>
    <comment ref="B227" authorId="2">
      <text>
        <r>
          <rPr>
            <b/>
            <sz val="12"/>
            <rFont val="Arial"/>
            <family val="2"/>
          </rPr>
          <t>Ingreso que obtiene el Estado por venta de bienes y servicios producidos por organismos descentralizados.</t>
        </r>
      </text>
    </comment>
    <comment ref="B235" authorId="2">
      <text>
        <r>
          <rPr>
            <b/>
            <sz val="12"/>
            <rFont val="Arial"/>
            <family val="2"/>
          </rPr>
          <t>Importe de los ingresos por impuestos causados en ejercicios fiscales anteriores pendientes de liquidación o de pago, los cuales se captan en un ejercicio posterior.</t>
        </r>
      </text>
    </comment>
    <comment ref="B239" authorId="2">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0" authorId="2">
      <text>
        <r>
          <rPr>
            <b/>
            <sz val="12"/>
            <rFont val="Arial"/>
            <family val="2"/>
          </rPr>
          <t>Importe de los ingresos de las Entidades Federativas y Municipios que se derivan del Sistema Nacional de Coordinación Fiscal federal.</t>
        </r>
      </text>
    </comment>
    <comment ref="B241" authorId="2">
      <text>
        <r>
          <rPr>
            <b/>
            <sz val="12"/>
            <rFont val="Arial"/>
            <family val="2"/>
          </rPr>
          <t>Importe de los ingresos de los Municipios que se derivan del Sistema Nacional de Coordinación Fiscal Estatal.</t>
        </r>
      </text>
    </comment>
    <comment ref="B243" authorId="2">
      <text>
        <r>
          <rPr>
            <b/>
            <sz val="12"/>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4" authorId="2">
      <text>
        <r>
          <rPr>
            <b/>
            <sz val="12"/>
            <rFont val="Arial"/>
            <family val="2"/>
          </rPr>
          <t xml:space="preserve">Importe del ingreso obtenido a que tiene derecho el municipio derivado de la Ley de Coordinación Fiscal Federal, específicamente del fondo de aportaciones para la infraestructura social. 
</t>
        </r>
      </text>
    </comment>
    <comment ref="B245" authorId="2">
      <text>
        <r>
          <rPr>
            <b/>
            <sz val="12"/>
            <rFont val="Arial"/>
            <family val="2"/>
          </rPr>
          <t xml:space="preserve">Importe del ingreso obtenido derivado del rendimiento financiero que  genera la cantidad depositada en bancos o alternativa crediticia, del fondo de aportaciones de infraestructura social.
</t>
        </r>
      </text>
    </comment>
    <comment ref="B246" authorId="2">
      <text>
        <r>
          <rPr>
            <b/>
            <sz val="12"/>
            <rFont val="Arial"/>
            <family val="2"/>
          </rPr>
          <t xml:space="preserve">Importe del ingreso obtenido a que tiene derecho el municipio derivado de la Ley de Coordinación Fiscal Federal, específicamente del fondo de aportaciones para el fortalecimiento municipal. 
</t>
        </r>
      </text>
    </comment>
    <comment ref="B247" authorId="2">
      <text>
        <r>
          <rPr>
            <b/>
            <sz val="12"/>
            <rFont val="Arial"/>
            <family val="2"/>
          </rPr>
          <t xml:space="preserve">Importe del ingreso obtenido derivado del rendimiento financiero que  genera la cantidad depositada en bancos o alternativa crediticia, del fondo de aportaciones para el fortalecimiento municipal.
</t>
        </r>
      </text>
    </comment>
    <comment ref="B249" authorId="2">
      <text>
        <r>
          <rPr>
            <b/>
            <sz val="12"/>
            <rFont val="Arial"/>
            <family val="2"/>
          </rPr>
          <t xml:space="preserve">Importe del ingreso por convenios celebrados por el municipio con entidades públicas o de la iniciativa privada.
</t>
        </r>
      </text>
    </comment>
    <comment ref="B250" authorId="2">
      <text>
        <r>
          <rPr>
            <b/>
            <sz val="12"/>
            <rFont val="Arial"/>
            <family val="2"/>
          </rPr>
          <t xml:space="preserve">Importe del ingreso obtenido derivado de convenios celebrados con el gobierno federal, estatal, organismos públicos descentralizados, gobierno federal, persona física o moral.
</t>
        </r>
      </text>
    </comment>
    <comment ref="B253" authorId="2">
      <text>
        <r>
          <rPr>
            <b/>
            <sz val="12"/>
            <rFont val="Arial"/>
            <family val="2"/>
          </rPr>
          <t xml:space="preserve">Ingreso que obtiene el Estado por concepto de transferencias internas recibidas de otros organismos públicos, con la finalidad de sufragar los gastos inherentes a sus atribuciones.
</t>
        </r>
      </text>
    </comment>
    <comment ref="B254" authorId="2">
      <text>
        <r>
          <rPr>
            <b/>
            <sz val="12"/>
            <rFont val="Arial"/>
            <family val="2"/>
          </rPr>
          <t xml:space="preserve">Ingresos obtenidos por el ente a través de transferencias y asignaciones internas efectuadas por otros organismos con el objeto de sufragar gastos inherentes a sus atribuciones.
</t>
        </r>
      </text>
    </comment>
    <comment ref="B257" authorId="2">
      <text>
        <r>
          <rPr>
            <b/>
            <sz val="12"/>
            <rFont val="Arial"/>
            <family val="2"/>
          </rPr>
          <t>Importe de los ingresos para el desarrollo de actividades prioritarias de interés general a través del ente público de los diferentes sectores de la sociedad en forma continua.</t>
        </r>
      </text>
    </comment>
    <comment ref="B258" authorId="2">
      <text>
        <r>
          <rPr>
            <b/>
            <sz val="12"/>
            <rFont val="Arial"/>
            <family val="2"/>
          </rPr>
          <t>Importe de los ingresos para el desarrollo de actividades prioritarias de interés general a través del ente público de los diferentes sectores de la sociedad en forma continua.</t>
        </r>
      </text>
    </comment>
    <comment ref="B262" authorId="2">
      <text>
        <r>
          <rPr>
            <b/>
            <sz val="12"/>
            <rFont val="Arial"/>
            <family val="2"/>
          </rPr>
          <t xml:space="preserve">Importe del ingreso que obtiene el Estado por donaciones de terceros para ayudas sociales a favor de la comunidad.
</t>
        </r>
      </text>
    </comment>
    <comment ref="B263" authorId="2">
      <text>
        <r>
          <rPr>
            <b/>
            <sz val="12"/>
            <rFont val="Arial"/>
            <family val="2"/>
          </rPr>
          <t>Importe de los ingresos obtenidos de terceros en efectivo para fines de ayudas sociales.</t>
        </r>
      </text>
    </comment>
    <comment ref="B264" authorId="2">
      <text>
        <r>
          <rPr>
            <b/>
            <sz val="12"/>
            <rFont val="Arial"/>
            <family val="2"/>
          </rPr>
          <t>Importe de los ingresos obtenidos de terceros en especie para fines de ayudas sociales.</t>
        </r>
      </text>
    </comment>
    <comment ref="B267" authorId="2">
      <text>
        <r>
          <rPr>
            <b/>
            <sz val="12"/>
            <rFont val="Arial"/>
            <family val="2"/>
          </rPr>
          <t>Importe de los ingresos por concepto de transferencias a fideicomisos, mandatos y análogos para fines económicos y sociales.</t>
        </r>
      </text>
    </comment>
    <comment ref="B268" authorId="2">
      <text>
        <r>
          <rPr>
            <b/>
            <sz val="12"/>
            <rFont val="Arial"/>
            <family val="2"/>
          </rPr>
          <t>Importe de los ingresos por concepto de transferencias a fideicomisos para fines económicos y sociales.</t>
        </r>
      </text>
    </comment>
    <comment ref="B269" authorId="2">
      <text>
        <r>
          <rPr>
            <b/>
            <sz val="12"/>
            <rFont val="Arial"/>
            <family val="2"/>
          </rPr>
          <t xml:space="preserve">Importe de los ingresos obtenidos por un contrato en el cual una de las partes (mandante) confía su representación personal o la gestión de algo a la otra (mandatario).
</t>
        </r>
      </text>
    </comment>
    <comment ref="B270" authorId="2">
      <text>
        <r>
          <rPr>
            <b/>
            <sz val="12"/>
            <rFont val="Arial"/>
            <family val="2"/>
          </rPr>
          <t xml:space="preserve">Importe del ingreso obtenido por otras disposiciones  que no se encuentren contempladas  en los conceptos anteriores.
</t>
        </r>
      </text>
    </comment>
    <comment ref="B272" authorId="2">
      <text>
        <r>
          <rPr>
            <b/>
            <sz val="12"/>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73" authorId="2">
      <text>
        <r>
          <rPr>
            <b/>
            <sz val="12"/>
            <rFont val="Arial"/>
            <family val="2"/>
          </rPr>
          <t xml:space="preserve">Ingresos obtenidos por contratar y ejercer créditos, empréstitos y otras formas de financiamientos.
</t>
        </r>
      </text>
    </comment>
    <comment ref="B274" authorId="2">
      <text>
        <r>
          <rPr>
            <b/>
            <sz val="12"/>
            <rFont val="Arial"/>
            <family val="2"/>
          </rPr>
          <t>Ingresos obtenidos por contratar y ejercer créditos, empréstitos y otras formas de financiamientos , con la banca oficial.</t>
        </r>
      </text>
    </comment>
    <comment ref="B275" authorId="2">
      <text>
        <r>
          <rPr>
            <b/>
            <sz val="12"/>
            <rFont val="Arial"/>
            <family val="2"/>
          </rPr>
          <t xml:space="preserve">Ingresos obtenidos por contratar y ejercer créditos, empréstitos y otras formas de financiamientos con la banca comercial.
</t>
        </r>
      </text>
    </comment>
    <comment ref="B276" authorId="2">
      <text>
        <r>
          <rPr>
            <b/>
            <sz val="12"/>
            <rFont val="Arial"/>
            <family val="2"/>
          </rPr>
          <t xml:space="preserve">Importe del ingreso obtenido por otros financiamientos  que no se encuentren contemplados  en los conceptos anteriores.
</t>
        </r>
      </text>
    </comment>
    <comment ref="B277" authorId="2">
      <text>
        <r>
          <rPr>
            <b/>
            <sz val="12"/>
            <rFont val="Arial"/>
            <family val="2"/>
          </rPr>
          <t>Ingresos que obtiene el Estado por la suma de las deudas que tiene con otras entidades.</t>
        </r>
      </text>
    </comment>
    <comment ref="B266" authorId="2">
      <text>
        <r>
          <rPr>
            <b/>
            <sz val="12"/>
            <rFont val="Arial"/>
            <family val="2"/>
          </rPr>
          <t>Importe de los ingresos por concepto de transferencias a fideicomisos, mandatos y análogos para fines económicos y sociales.</t>
        </r>
      </text>
    </comment>
    <comment ref="B174" authorId="2">
      <text>
        <r>
          <rPr>
            <b/>
            <sz val="12"/>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75" authorId="2">
      <text>
        <r>
          <rPr>
            <b/>
            <sz val="12"/>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76" authorId="2">
      <text>
        <r>
          <rPr>
            <b/>
            <sz val="12"/>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77" authorId="2">
      <text>
        <r>
          <rPr>
            <b/>
            <sz val="12"/>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78" authorId="2">
      <text>
        <r>
          <rPr>
            <b/>
            <sz val="12"/>
            <rFont val="Arial"/>
            <family val="2"/>
          </rPr>
          <t>Importe que obtiene la entidad de persona física o jurídica por el arrendamiento de inmuebles públicos para anuncios y estos no se encuentran incorporados a los bienes de dominio público.</t>
        </r>
      </text>
    </comment>
    <comment ref="B179" authorId="2">
      <text>
        <r>
          <rPr>
            <b/>
            <sz val="12"/>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0" authorId="2">
      <text>
        <r>
          <rPr>
            <b/>
            <sz val="12"/>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1" authorId="2">
      <text>
        <r>
          <rPr>
            <b/>
            <sz val="12"/>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2" authorId="2">
      <text>
        <r>
          <rPr>
            <b/>
            <sz val="12"/>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83" authorId="2">
      <text>
        <r>
          <rPr>
            <b/>
            <sz val="12"/>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84" authorId="2">
      <text>
        <r>
          <rPr>
            <b/>
            <sz val="12"/>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60" authorId="2">
      <text>
        <r>
          <rPr>
            <b/>
            <sz val="12"/>
            <rFont val="Arial"/>
            <family val="2"/>
          </rPr>
          <t>Importe de la indemnización causada por la falta de pago oportuno de los ingresos señalados en el título de derechos de la ley de ingresos.</t>
        </r>
      </text>
    </comment>
    <comment ref="B161" authorId="2">
      <text>
        <r>
          <rPr>
            <b/>
            <sz val="12"/>
            <rFont val="Arial"/>
            <family val="2"/>
          </rPr>
          <t>Importe de la indemnización causada por la falta de pago oportuno en la fecha o dentro del plazo señalado en la ley de ingresos en el título de derechos.</t>
        </r>
      </text>
    </comment>
    <comment ref="B164" authorId="2">
      <text>
        <r>
          <rPr>
            <b/>
            <sz val="12"/>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65" authorId="2">
      <text>
        <r>
          <rPr>
            <b/>
            <sz val="12"/>
            <rFont val="Arial"/>
            <family val="2"/>
          </rPr>
          <t>Importe de los ingresos por concepto de intereses derivados de créditos fiscales no pagados y convenidos a pagar en un plazo determinado o en parcialidades.</t>
        </r>
      </text>
    </comment>
    <comment ref="B162" authorId="2">
      <text>
        <r>
          <rPr>
            <b/>
            <sz val="12"/>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63" authorId="2">
      <text>
        <r>
          <rPr>
            <b/>
            <sz val="12"/>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66"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67" authorId="2">
      <text>
        <r>
          <rPr>
            <b/>
            <sz val="12"/>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68" authorId="2">
      <text>
        <r>
          <rPr>
            <b/>
            <sz val="12"/>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69"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0" authorId="2">
      <text>
        <r>
          <rPr>
            <b/>
            <sz val="12"/>
            <rFont val="Arial"/>
            <family val="2"/>
          </rPr>
          <t>Importe de otros ingresos que obtiene el municipio por concepto de accesorios de los impuestos y no están considerados en los rubros anteriores.</t>
        </r>
      </text>
    </comment>
    <comment ref="B171" authorId="2">
      <text>
        <r>
          <rPr>
            <b/>
            <sz val="12"/>
            <rFont val="Arial"/>
            <family val="2"/>
          </rPr>
          <t>Importe del ingreso obtenidos otros accesorios que no se encuentren contemplados  en los conceptos anteriores.</t>
        </r>
      </text>
    </comment>
    <comment ref="B203" authorId="2">
      <text>
        <r>
          <rPr>
            <b/>
            <sz val="12"/>
            <rFont val="Arial"/>
            <family val="2"/>
          </rPr>
          <t>Importe de los ingresos derivados de incentivos por la colaboración en el cobro de las contribuciones.</t>
        </r>
      </text>
    </comment>
    <comment ref="B204" authorId="2">
      <text>
        <r>
          <rPr>
            <b/>
            <sz val="12"/>
            <rFont val="Arial"/>
            <family val="2"/>
          </rPr>
          <t>Importe de los ingresos derivados de incentivos por la colaboración en el cobro de las contribuciones.</t>
        </r>
      </text>
    </comment>
    <comment ref="B205" authorId="2">
      <text>
        <r>
          <rPr>
            <b/>
            <sz val="12"/>
            <rFont val="Arial"/>
            <family val="2"/>
          </rPr>
          <t>Importe de los ingresos por sanciones no fiscales de carácter monetario.</t>
        </r>
      </text>
    </comment>
    <comment ref="B206" authorId="2">
      <text>
        <r>
          <rPr>
            <b/>
            <sz val="12"/>
            <rFont val="Arial"/>
            <family val="2"/>
          </rPr>
          <t>Importe de los ingresos obtenidos por concepto de multas derivadas de faltas distintas a las fiscales, tales como sanciones administrativas.</t>
        </r>
      </text>
    </comment>
    <comment ref="B207" authorId="2">
      <text>
        <r>
          <rPr>
            <b/>
            <sz val="12"/>
            <rFont val="Arial"/>
            <family val="2"/>
          </rPr>
          <t>Importe de los ingresos por indemnizaciones.</t>
        </r>
      </text>
    </comment>
    <comment ref="B208" authorId="2">
      <text>
        <r>
          <rPr>
            <b/>
            <sz val="12"/>
            <rFont val="Arial"/>
            <family val="2"/>
          </rPr>
          <t>Importe de los ingresos por concepto de indemnizaciones a favor del municipio.</t>
        </r>
      </text>
    </comment>
    <comment ref="B209" authorId="2">
      <text>
        <r>
          <rPr>
            <b/>
            <sz val="12"/>
            <rFont val="Arial"/>
            <family val="2"/>
          </rPr>
          <t>Importe de los reintegros por ingresos de aprovechamientos por sostenimiento de las escuelas y servicio de vigilancia forestal.</t>
        </r>
      </text>
    </comment>
    <comment ref="B210" authorId="2">
      <text>
        <r>
          <rPr>
            <b/>
            <sz val="12"/>
            <rFont val="Arial"/>
            <family val="2"/>
          </rPr>
          <t>Importe de los reintegros por ingresos de aprovechamientos por sostenimiento de las escuelas y servicio de vigilancia forestal.</t>
        </r>
      </text>
    </comment>
    <comment ref="B212" authorId="2">
      <text>
        <r>
          <rPr>
            <b/>
            <sz val="12"/>
            <rFont val="Arial"/>
            <family val="2"/>
          </rPr>
          <t>Importe de los ingresos por obras públicas que realiza el ente público.</t>
        </r>
      </text>
    </comment>
    <comment ref="B200" authorId="2">
      <text>
        <r>
          <rPr>
            <b/>
            <sz val="12"/>
            <rFont val="Arial"/>
            <family val="2"/>
          </rPr>
          <t>Importe del ingreso obtenido de otros accesorios.</t>
        </r>
      </text>
    </comment>
    <comment ref="B198" authorId="2">
      <text>
        <r>
          <rPr>
            <b/>
            <sz val="12"/>
            <rFont val="Arial"/>
            <family val="2"/>
          </rPr>
          <t>Importe de los ingresos por productos generados cuando no se cubran los productos en la fecha o dentro plazo fijado por las disposiciones fiscales.</t>
        </r>
      </text>
    </comment>
    <comment ref="B199" authorId="2">
      <text>
        <r>
          <rPr>
            <b/>
            <sz val="12"/>
            <rFont val="Arial"/>
            <family val="2"/>
          </rPr>
          <t>Importe de otros ingresos que obtiene el municipio por concepto de accesorios de los productos y no están considerados en los rubros anteriores.</t>
        </r>
      </text>
    </comment>
    <comment ref="B211" authorId="2">
      <text>
        <r>
          <rPr>
            <b/>
            <sz val="12"/>
            <rFont val="Arial"/>
            <family val="2"/>
          </rPr>
          <t>Importe de los ingresos por obras públicas que realiza el ente público.</t>
        </r>
      </text>
    </comment>
    <comment ref="B213" authorId="2">
      <text>
        <r>
          <rPr>
            <b/>
            <sz val="12"/>
            <rFont val="Arial"/>
            <family val="2"/>
          </rPr>
          <t>Importe de los ingresos por aplicación de gravámenes sobre herencias, legados y donaciones.</t>
        </r>
      </text>
    </comment>
    <comment ref="B214" authorId="2">
      <text>
        <r>
          <rPr>
            <b/>
            <sz val="12"/>
            <rFont val="Arial"/>
            <family val="2"/>
          </rPr>
          <t>Importe de los ingresos por aplicación de gravámenes sobre herencias, legados y donaciones.</t>
        </r>
      </text>
    </comment>
    <comment ref="B215"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16"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21" authorId="2">
      <text>
        <r>
          <rPr>
            <b/>
            <sz val="12"/>
            <rFont val="Arial"/>
            <family val="2"/>
          </rPr>
          <t>Importe de los ingresos por aprovechamientos generados cuando no se cubran los aprovechamientos en la fecha o dentro del plazo fijado por las disposiciones fiscales.</t>
        </r>
      </text>
    </comment>
    <comment ref="B222" authorId="2">
      <text>
        <r>
          <rPr>
            <b/>
            <sz val="12"/>
            <rFont val="Arial"/>
            <family val="2"/>
          </rPr>
          <t>Importe de otros ingresos que obtiene el municipio por concepto de accesorios de los aprovechamientos y no están considerados en los rubros anteriores.</t>
        </r>
      </text>
    </comment>
    <comment ref="B223" authorId="2">
      <text>
        <r>
          <rPr>
            <b/>
            <sz val="12"/>
            <rFont val="Arial"/>
            <family val="2"/>
          </rPr>
          <t>Importe del ingreso obtenido de otros accesorios.</t>
        </r>
      </text>
    </comment>
    <comment ref="B217"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8"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19"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0"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text>
        <r>
          <rPr>
            <b/>
            <sz val="12"/>
            <rFont val="Arial"/>
            <family val="2"/>
          </rPr>
          <t>Importe de los ingresos por venta de bienes y servicios producidos en establecimientos del gobierno.</t>
        </r>
      </text>
    </comment>
    <comment ref="B229" authorId="2">
      <text>
        <r>
          <rPr>
            <b/>
            <sz val="12"/>
            <rFont val="Arial"/>
            <family val="2"/>
          </rPr>
          <t>Importe de los ingresos por venta de bienes y servicios producidos en establecimientos del gobierno.</t>
        </r>
      </text>
    </comment>
    <comment ref="B230" authorId="2">
      <text>
        <r>
          <rPr>
            <b/>
            <sz val="12"/>
            <rFont val="Arial"/>
            <family val="2"/>
          </rPr>
          <t>Importe de los ingresos por concepto de venta de bienes y servicios de organismos descentralizados para fines de asistencia o seguridad social.</t>
        </r>
      </text>
    </comment>
    <comment ref="B231" authorId="2">
      <text>
        <r>
          <rPr>
            <b/>
            <sz val="12"/>
            <rFont val="Arial"/>
            <family val="2"/>
          </rPr>
          <t>Importe de los ingresos por concepto de venta de bienes y servicios de organismos descentralizados para fines de asistencia o seguridad social.</t>
        </r>
      </text>
    </comment>
    <comment ref="B232" authorId="2">
      <text>
        <r>
          <rPr>
            <b/>
            <sz val="12"/>
            <rFont val="Arial"/>
            <family val="2"/>
          </rPr>
          <t>Importe de los ingresos por la venta de bienes y servicios, incluyéndose como tales los ingresos originados por operaciones ajenas.</t>
        </r>
      </text>
    </comment>
    <comment ref="B233" authorId="2">
      <text>
        <r>
          <rPr>
            <b/>
            <sz val="12"/>
            <rFont val="Arial"/>
            <family val="2"/>
          </rPr>
          <t>Importe de los ingresos por la venta de bienes y servicios, incluyéndose como tales los ingresos originados por operaciones ajenas.</t>
        </r>
      </text>
    </comment>
    <comment ref="B236" authorId="0">
      <text>
        <r>
          <rPr>
            <b/>
            <sz val="12"/>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59" authorId="2">
      <text>
        <r>
          <rPr>
            <b/>
            <sz val="12"/>
            <rFont val="Arial"/>
            <family val="2"/>
          </rPr>
          <t>Importe de los ingresos para el desarrollo de actividades prioritarias de interés general a través del ente público de los diferentes sectores de la sociedad en forma única.</t>
        </r>
      </text>
    </comment>
    <comment ref="B260" authorId="2">
      <text>
        <r>
          <rPr>
            <b/>
            <sz val="12"/>
            <rFont val="Arial"/>
            <family val="2"/>
          </rPr>
          <t>Importe de los ingresos para el desarrollo de actividades prioritarias de interés general a través del ente público de los diferentes sectores de la sociedad en forma única.</t>
        </r>
      </text>
    </comment>
  </commentList>
</comments>
</file>

<file path=xl/comments4.xml><?xml version="1.0" encoding="utf-8"?>
<comments xmlns="http://schemas.openxmlformats.org/spreadsheetml/2006/main">
  <authors>
    <author>pedro.monarrez</author>
  </authors>
  <commentList>
    <comment ref="B3" authorId="0">
      <text>
        <r>
          <rPr>
            <b/>
            <sz val="12"/>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4" authorId="0">
      <text>
        <r>
          <rPr>
            <b/>
            <sz val="12"/>
            <rFont val="Arial"/>
            <family val="2"/>
          </rPr>
          <t>Asignaciones destinadas a cubrir las percepciones correspondientes al personal de carácter permanente.</t>
        </r>
        <r>
          <rPr>
            <sz val="8"/>
            <rFont val="Arial"/>
            <family val="2"/>
          </rPr>
          <t xml:space="preserve">
</t>
        </r>
      </text>
    </comment>
    <comment ref="B5" authorId="0">
      <text>
        <r>
          <rPr>
            <b/>
            <sz val="12"/>
            <rFont val="Arial"/>
            <family val="2"/>
          </rPr>
          <t>Asignaciones para remuneraciones a los Diputados, Senadores, Asambleístas, Regidores y Síndicos.</t>
        </r>
        <r>
          <rPr>
            <sz val="8"/>
            <rFont val="Tahoma"/>
            <family val="2"/>
          </rPr>
          <t xml:space="preserve">
</t>
        </r>
      </text>
    </comment>
    <comment ref="B6" authorId="0">
      <text>
        <r>
          <rPr>
            <b/>
            <sz val="12"/>
            <rFont val="Arial"/>
            <family val="2"/>
          </rPr>
          <t>Asignaciones para remuneraciones al personal que desempeña sus servicios en el ejército, fuerza aérea y armada nacionales.</t>
        </r>
        <r>
          <rPr>
            <sz val="8"/>
            <rFont val="Tahoma"/>
            <family val="2"/>
          </rPr>
          <t xml:space="preserve">
</t>
        </r>
      </text>
    </comment>
    <comment ref="B7" authorId="0">
      <text>
        <r>
          <rPr>
            <b/>
            <sz val="12"/>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rFont val="Arial"/>
            <family val="2"/>
          </rPr>
          <t xml:space="preserve">
</t>
        </r>
      </text>
    </comment>
    <comment ref="B8" authorId="0">
      <text>
        <r>
          <rPr>
            <b/>
            <sz val="12"/>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rFont val="Arial"/>
            <family val="2"/>
          </rPr>
          <t xml:space="preserve">
</t>
        </r>
      </text>
    </comment>
    <comment ref="B9" authorId="0">
      <text>
        <r>
          <rPr>
            <b/>
            <sz val="12"/>
            <rFont val="Arial"/>
            <family val="2"/>
          </rPr>
          <t>Asignaciones destinadas a cubrir las percepciones correspondientes al personal de carácter eventual.</t>
        </r>
        <r>
          <rPr>
            <sz val="12"/>
            <rFont val="Arial"/>
            <family val="2"/>
          </rPr>
          <t xml:space="preserve">
</t>
        </r>
      </text>
    </comment>
    <comment ref="B10" authorId="0">
      <text>
        <r>
          <rPr>
            <b/>
            <sz val="12"/>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rFont val="Arial"/>
            <family val="2"/>
          </rPr>
          <t xml:space="preserve">
</t>
        </r>
      </text>
    </comment>
    <comment ref="B11" authorId="0">
      <text>
        <r>
          <rPr>
            <b/>
            <sz val="12"/>
            <rFont val="Arial"/>
            <family val="2"/>
          </rPr>
          <t>Asignaciones destinadas a cubrir las remuneraciones para el pago al personal de carácter transitorio que preste sus servicios en los entes públicos.</t>
        </r>
        <r>
          <rPr>
            <sz val="12"/>
            <rFont val="Arial"/>
            <family val="2"/>
          </rPr>
          <t xml:space="preserve">
</t>
        </r>
      </text>
    </comment>
    <comment ref="B12" authorId="0">
      <text>
        <r>
          <rPr>
            <b/>
            <sz val="12"/>
            <rFont val="Arial"/>
            <family val="2"/>
          </rPr>
          <t>Asignaciones destinadas a cubrir las remuneraciones a profesionistas de las diversas carreras o especialidades técnicas que presten su servicio social en los entes públicos.</t>
        </r>
        <r>
          <rPr>
            <sz val="12"/>
            <rFont val="Arial"/>
            <family val="2"/>
          </rPr>
          <t xml:space="preserve">
</t>
        </r>
      </text>
    </comment>
    <comment ref="B13" authorId="0">
      <text>
        <r>
          <rPr>
            <b/>
            <sz val="12"/>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rFont val="Arial"/>
            <family val="2"/>
          </rPr>
          <t xml:space="preserve">
</t>
        </r>
      </text>
    </comment>
    <comment ref="B14" authorId="0">
      <text>
        <r>
          <rPr>
            <b/>
            <sz val="12"/>
            <rFont val="Arial"/>
            <family val="2"/>
          </rPr>
          <t>Asignaciones destinadas a cubrir percepciones adicionales y especiales, así como las gratificaciones que se otorgan tanto al personal de carácter permanente como transitorio.</t>
        </r>
        <r>
          <rPr>
            <sz val="12"/>
            <rFont val="Arial"/>
            <family val="2"/>
          </rPr>
          <t xml:space="preserve">
</t>
        </r>
      </text>
    </comment>
    <comment ref="B15" authorId="0">
      <text>
        <r>
          <rPr>
            <b/>
            <sz val="12"/>
            <rFont val="Arial"/>
            <family val="2"/>
          </rPr>
          <t>Asignaciones adicionales como complemento al sueldo del personal al servicio de los entes públicos, por años de servicios efectivos prestados, de acuerdo con la legislación aplicable.</t>
        </r>
        <r>
          <rPr>
            <sz val="12"/>
            <rFont val="Arial"/>
            <family val="2"/>
          </rPr>
          <t xml:space="preserve">
</t>
        </r>
      </text>
    </comment>
    <comment ref="B16" authorId="0">
      <text>
        <r>
          <rPr>
            <b/>
            <sz val="12"/>
            <rFont val="Arial"/>
            <family val="2"/>
          </rPr>
          <t>Asignaciones al personal que tenga derecho a vacaciones o preste sus servicios en domingo; aguinaldo o gratificación de fin de año al personal civil y militar al servicio de los entes públicos.</t>
        </r>
        <r>
          <rPr>
            <sz val="12"/>
            <rFont val="Arial"/>
            <family val="2"/>
          </rPr>
          <t xml:space="preserve">
</t>
        </r>
      </text>
    </comment>
    <comment ref="B17" authorId="0">
      <text>
        <r>
          <rPr>
            <b/>
            <sz val="12"/>
            <rFont val="Arial"/>
            <family val="2"/>
          </rPr>
          <t>Asignaciones por remuneraciones a que tenga derecho el personal de los entes públicos por servicios prestados en horas que se realizan excediendo la duración máxima de la jornada de trabajo, guardias o turnos opcionales.</t>
        </r>
        <r>
          <rPr>
            <sz val="12"/>
            <rFont val="Arial"/>
            <family val="2"/>
          </rPr>
          <t xml:space="preserve">
</t>
        </r>
      </text>
    </comment>
    <comment ref="B18" authorId="0">
      <text>
        <r>
          <rPr>
            <b/>
            <sz val="12"/>
            <rFont val="Arial"/>
            <family val="2"/>
          </rPr>
          <t>Asignaciones destinadas a cubrir las percepciones que se otorgan a los servidores públicos bajo el esquema de compensaciones que determinen las disposiciones aplicables.</t>
        </r>
        <r>
          <rPr>
            <sz val="12"/>
            <rFont val="Arial"/>
            <family val="2"/>
          </rPr>
          <t xml:space="preserve">
</t>
        </r>
      </text>
    </comment>
    <comment ref="B19" authorId="0">
      <text>
        <r>
          <rPr>
            <b/>
            <sz val="12"/>
            <rFont val="Arial"/>
            <family val="2"/>
          </rPr>
          <t>Remuneraciones adicionales que se cubre al personal militar en activo en atención al incremento en el costo de la vida o insalubridad del lugar donde preste sus servicios.</t>
        </r>
        <r>
          <rPr>
            <sz val="12"/>
            <rFont val="Arial"/>
            <family val="2"/>
          </rPr>
          <t xml:space="preserve">
</t>
        </r>
      </text>
    </comment>
    <comment ref="B20" authorId="0">
      <text>
        <r>
          <rPr>
            <b/>
            <sz val="12"/>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rFont val="Arial"/>
            <family val="2"/>
          </rPr>
          <t xml:space="preserve">
</t>
        </r>
      </text>
    </comment>
    <comment ref="B21" authorId="0">
      <text>
        <r>
          <rPr>
            <b/>
            <sz val="12"/>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rFont val="Arial"/>
            <family val="2"/>
          </rPr>
          <t xml:space="preserve">
</t>
        </r>
      </text>
    </comment>
    <comment ref="B22" authorId="0">
      <text>
        <r>
          <rPr>
            <b/>
            <sz val="12"/>
            <rFont val="Arial"/>
            <family val="2"/>
          </rPr>
          <t>Incluye retribución a los empleados de los entes públicos por su participación en la vigilancia del cumplimiento de las leyes y custodia de valores.</t>
        </r>
        <r>
          <rPr>
            <sz val="12"/>
            <rFont val="Arial"/>
            <family val="2"/>
          </rPr>
          <t xml:space="preserve">
</t>
        </r>
      </text>
    </comment>
    <comment ref="B23" authorId="0">
      <text>
        <r>
          <rPr>
            <b/>
            <sz val="12"/>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rFont val="Arial"/>
            <family val="2"/>
          </rPr>
          <t xml:space="preserve">
</t>
        </r>
      </text>
    </comment>
    <comment ref="B24" authorId="0">
      <text>
        <r>
          <rPr>
            <b/>
            <sz val="12"/>
            <rFont val="Arial"/>
            <family val="2"/>
          </rPr>
          <t>Asignaciones destinadas a cubrir la aportación de los entes públicos, por concepto de seguridad social, en los términos de la legislación vigente</t>
        </r>
        <r>
          <rPr>
            <b/>
            <sz val="8"/>
            <rFont val="Arial"/>
            <family val="2"/>
          </rPr>
          <t>.</t>
        </r>
        <r>
          <rPr>
            <sz val="8"/>
            <rFont val="Arial"/>
            <family val="2"/>
          </rPr>
          <t xml:space="preserve">
</t>
        </r>
      </text>
    </comment>
    <comment ref="B25" authorId="0">
      <text>
        <r>
          <rPr>
            <b/>
            <sz val="12"/>
            <rFont val="Arial"/>
            <family val="2"/>
          </rPr>
          <t>Asignaciones destinadas a cubrir las aportaciones que corresponden a los entes públicos para proporcionar vivienda a su personal, de acuerdo con las disposiciones legales vigentes.</t>
        </r>
        <r>
          <rPr>
            <sz val="12"/>
            <rFont val="Arial"/>
            <family val="2"/>
          </rPr>
          <t xml:space="preserve">
</t>
        </r>
      </text>
    </comment>
    <comment ref="B26" authorId="0">
      <text>
        <r>
          <rPr>
            <b/>
            <sz val="12"/>
            <rFont val="Arial"/>
            <family val="2"/>
          </rPr>
          <t>Asignaciones destinadas a cubrir los montos de las aportaciones de los entes públicos a favor del Sistema para el Retiro, correspondientes a los trabajadores al servicio de los mismos.</t>
        </r>
        <r>
          <rPr>
            <sz val="12"/>
            <rFont val="Arial"/>
            <family val="2"/>
          </rPr>
          <t xml:space="preserve">
</t>
        </r>
      </text>
    </comment>
    <comment ref="B27" authorId="0">
      <text>
        <r>
          <rPr>
            <b/>
            <sz val="12"/>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rFont val="Arial"/>
            <family val="2"/>
          </rPr>
          <t xml:space="preserve">
</t>
        </r>
      </text>
    </comment>
    <comment ref="B28" authorId="0">
      <text>
        <r>
          <rPr>
            <b/>
            <sz val="12"/>
            <rFont val="Arial"/>
            <family val="2"/>
          </rPr>
          <t>Asignaciones destinadas a cubrir otras prestaciones sociales y económicas, a favor del personal, de acuerdo con las disposiciones legales vigentes y/o acuerdos contractuales respectivos.</t>
        </r>
        <r>
          <rPr>
            <sz val="12"/>
            <rFont val="Arial"/>
            <family val="2"/>
          </rPr>
          <t xml:space="preserve">
</t>
        </r>
      </text>
    </comment>
    <comment ref="B29" authorId="0">
      <text>
        <r>
          <rPr>
            <b/>
            <sz val="12"/>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rFont val="Arial"/>
            <family val="2"/>
          </rPr>
          <t xml:space="preserve">
</t>
        </r>
      </text>
    </comment>
    <comment ref="B30" authorId="0">
      <text>
        <r>
          <rPr>
            <b/>
            <sz val="12"/>
            <rFont val="Arial"/>
            <family val="2"/>
          </rPr>
          <t>Asignaciones destinadas a cubrir indemnizaciones al personal conforme a la legislación aplicable; tales como: por accidente de trabajo, por despido, entre otros.</t>
        </r>
        <r>
          <rPr>
            <sz val="12"/>
            <rFont val="Arial"/>
            <family val="2"/>
          </rPr>
          <t xml:space="preserve">
</t>
        </r>
      </text>
    </comment>
    <comment ref="B31" authorId="0">
      <text>
        <r>
          <rPr>
            <b/>
            <sz val="12"/>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rFont val="Arial"/>
            <family val="2"/>
          </rPr>
          <t xml:space="preserve">
</t>
        </r>
      </text>
    </comment>
    <comment ref="B32" authorId="0">
      <text>
        <r>
          <rPr>
            <b/>
            <sz val="12"/>
            <rFont val="Arial"/>
            <family val="2"/>
          </rPr>
          <t>Asignaciones destinadas a cubrir el costo de las prestaciones que los entes públicos otorgan en beneficio de sus empleados, de conformidad con las condiciones generales de trabajo o los contratos colectivos de trabajo.</t>
        </r>
        <r>
          <rPr>
            <sz val="12"/>
            <rFont val="Arial"/>
            <family val="2"/>
          </rPr>
          <t xml:space="preserve">
</t>
        </r>
      </text>
    </comment>
    <comment ref="B33" authorId="0">
      <text>
        <r>
          <rPr>
            <b/>
            <sz val="12"/>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rFont val="Arial"/>
            <family val="2"/>
          </rPr>
          <t xml:space="preserve">
</t>
        </r>
      </text>
    </comment>
    <comment ref="B34" authorId="0">
      <text>
        <r>
          <rPr>
            <b/>
            <sz val="12"/>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rFont val="Arial"/>
            <family val="2"/>
          </rPr>
          <t xml:space="preserve">
</t>
        </r>
      </text>
    </comment>
    <comment ref="B35" authorId="0">
      <text>
        <r>
          <rPr>
            <b/>
            <sz val="12"/>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rFont val="Arial"/>
            <family val="2"/>
          </rPr>
          <t xml:space="preserve">
</t>
        </r>
      </text>
    </comment>
    <comment ref="B36" authorId="0">
      <text>
        <r>
          <rPr>
            <b/>
            <sz val="12"/>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 authorId="0">
      <text>
        <r>
          <rPr>
            <b/>
            <sz val="12"/>
            <rFont val="Arial"/>
            <family val="2"/>
          </rPr>
          <t>Asignaciones destinadas a cubrir estímulos económicos a los servidores públicos de mando, enlace y operativos de los entes públicos, que establezcan las disposiciones aplicables, derivado del desempeño de sus funciones.</t>
        </r>
        <r>
          <rPr>
            <sz val="12"/>
            <rFont val="Arial"/>
            <family val="2"/>
          </rPr>
          <t xml:space="preserve">
</t>
        </r>
      </text>
    </comment>
    <comment ref="B38" authorId="0">
      <text>
        <r>
          <rPr>
            <b/>
            <sz val="12"/>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rFont val="Arial"/>
            <family val="2"/>
          </rPr>
          <t xml:space="preserve">
</t>
        </r>
      </text>
    </comment>
    <comment ref="B39" authorId="0">
      <text>
        <r>
          <rPr>
            <b/>
            <sz val="12"/>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rFont val="Arial"/>
            <family val="2"/>
          </rPr>
          <t xml:space="preserve">
</t>
        </r>
      </text>
    </comment>
    <comment ref="B40" authorId="0">
      <text>
        <r>
          <rPr>
            <b/>
            <sz val="12"/>
            <rFont val="Arial"/>
            <family val="2"/>
          </rPr>
          <t>Agrupa las asignaciones destinadas a la adquisición de toda clase de insumos y suministros requeridos para la prestación de bienes y servicios y para el desempeño de las actividades administrativas.</t>
        </r>
        <r>
          <rPr>
            <sz val="12"/>
            <rFont val="Arial"/>
            <family val="2"/>
          </rPr>
          <t xml:space="preserve">
</t>
        </r>
      </text>
    </comment>
    <comment ref="B41" authorId="0">
      <text>
        <r>
          <rPr>
            <b/>
            <sz val="12"/>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rFont val="Arial"/>
            <family val="2"/>
          </rPr>
          <t xml:space="preserve">
</t>
        </r>
      </text>
    </comment>
    <comment ref="B42" authorId="0">
      <text>
        <r>
          <rPr>
            <b/>
            <sz val="12"/>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rFont val="Arial"/>
            <family val="2"/>
          </rPr>
          <t xml:space="preserve">
</t>
        </r>
      </text>
    </comment>
    <comment ref="B43" authorId="0">
      <text>
        <r>
          <rPr>
            <b/>
            <sz val="12"/>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rFont val="Arial"/>
            <family val="2"/>
          </rPr>
          <t xml:space="preserve">
</t>
        </r>
      </text>
    </comment>
    <comment ref="B44" authorId="0">
      <text>
        <r>
          <rPr>
            <b/>
            <sz val="12"/>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rFont val="Arial"/>
            <family val="2"/>
          </rPr>
          <t xml:space="preserve">
</t>
        </r>
      </text>
    </comment>
    <comment ref="B45" authorId="0">
      <text>
        <r>
          <rPr>
            <b/>
            <sz val="12"/>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rFont val="Arial"/>
            <family val="2"/>
          </rPr>
          <t xml:space="preserve">
</t>
        </r>
      </text>
    </comment>
    <comment ref="B46" authorId="0">
      <text>
        <r>
          <rPr>
            <b/>
            <sz val="12"/>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rFont val="Arial"/>
            <family val="2"/>
          </rPr>
          <t xml:space="preserve">
</t>
        </r>
      </text>
    </comment>
    <comment ref="B47" authorId="0">
      <text>
        <r>
          <rPr>
            <b/>
            <sz val="12"/>
            <rFont val="Arial"/>
            <family val="2"/>
          </rPr>
          <t>Asignaciones destinadas a la adquisición de materiales, artículos y enseres para el aseo, limpieza e higiene, tales como: escobas, jergas, detergentes, jabones y otros productos similares.</t>
        </r>
        <r>
          <rPr>
            <sz val="12"/>
            <rFont val="Arial"/>
            <family val="2"/>
          </rPr>
          <t xml:space="preserve">
</t>
        </r>
      </text>
    </comment>
    <comment ref="B48" authorId="0">
      <text>
        <r>
          <rPr>
            <b/>
            <sz val="12"/>
            <rFont val="Arial"/>
            <family val="2"/>
          </rPr>
          <t>Asignaciones destinadas a la adquisición de todo tipo de material didáctico así como materiales y suministros necesarios para las funciones educativas.</t>
        </r>
        <r>
          <rPr>
            <sz val="12"/>
            <rFont val="Arial"/>
            <family val="2"/>
          </rPr>
          <t xml:space="preserve">
</t>
        </r>
      </text>
    </comment>
    <comment ref="B49" authorId="0">
      <text>
        <r>
          <rPr>
            <b/>
            <sz val="12"/>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rFont val="Arial"/>
            <family val="2"/>
          </rPr>
          <t xml:space="preserve">
</t>
        </r>
      </text>
    </comment>
    <comment ref="B50" authorId="0">
      <text>
        <r>
          <rPr>
            <b/>
            <sz val="12"/>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rFont val="Arial"/>
            <family val="2"/>
          </rPr>
          <t xml:space="preserve">
</t>
        </r>
      </text>
    </comment>
    <comment ref="B51" authorId="0">
      <text>
        <r>
          <rPr>
            <b/>
            <sz val="12"/>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rFont val="Arial"/>
            <family val="2"/>
          </rPr>
          <t xml:space="preserve">
</t>
        </r>
      </text>
    </comment>
    <comment ref="B52" authorId="0">
      <text>
        <r>
          <rPr>
            <b/>
            <sz val="12"/>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3" authorId="0">
      <text>
        <r>
          <rPr>
            <b/>
            <sz val="12"/>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4" authorId="0">
      <text>
        <r>
          <rPr>
            <b/>
            <sz val="12"/>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rFont val="Arial"/>
            <family val="2"/>
          </rPr>
          <t xml:space="preserve">
</t>
        </r>
      </text>
    </comment>
    <comment ref="B55" authorId="0">
      <text>
        <r>
          <rPr>
            <b/>
            <sz val="12"/>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rFont val="Arial"/>
            <family val="2"/>
          </rPr>
          <t xml:space="preserve">
</t>
        </r>
      </text>
    </comment>
    <comment ref="B56" authorId="0">
      <text>
        <r>
          <rPr>
            <b/>
            <sz val="12"/>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7" authorId="0">
      <text>
        <r>
          <rPr>
            <b/>
            <sz val="12"/>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8" authorId="0">
      <text>
        <r>
          <rPr>
            <b/>
            <sz val="12"/>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rFont val="Arial"/>
            <family val="2"/>
          </rPr>
          <t xml:space="preserve">
</t>
        </r>
      </text>
    </comment>
    <comment ref="B59" authorId="0">
      <text>
        <r>
          <rPr>
            <b/>
            <sz val="12"/>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0" authorId="0">
      <text>
        <r>
          <rPr>
            <b/>
            <sz val="12"/>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1" authorId="0">
      <text>
        <r>
          <rPr>
            <b/>
            <sz val="12"/>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2" authorId="0">
      <text>
        <r>
          <rPr>
            <b/>
            <sz val="12"/>
            <rFont val="Arial"/>
            <family val="2"/>
          </rPr>
          <t>Artículos o bienes no duraderos que adquiere la entidad para destinarlos a la comercialización de acuerdo con el giro normal de actividades del ente público.</t>
        </r>
        <r>
          <rPr>
            <sz val="12"/>
            <rFont val="Arial"/>
            <family val="2"/>
          </rPr>
          <t xml:space="preserve">
</t>
        </r>
      </text>
    </comment>
    <comment ref="B63" authorId="0">
      <text>
        <r>
          <rPr>
            <b/>
            <sz val="12"/>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4" authorId="0">
      <text>
        <r>
          <rPr>
            <b/>
            <sz val="12"/>
            <rFont val="Arial"/>
            <family val="2"/>
          </rPr>
          <t>Asignaciones destinadas a la adquisición de materiales y artículos utilizados en la construcción, reconstrucción, ampliación, adaptación, mejora, conservación, reparación y mantenimiento de bienes inmuebles.</t>
        </r>
        <r>
          <rPr>
            <sz val="12"/>
            <rFont val="Arial"/>
            <family val="2"/>
          </rPr>
          <t xml:space="preserve">
</t>
        </r>
      </text>
    </comment>
    <comment ref="B65" authorId="0">
      <text>
        <r>
          <rPr>
            <b/>
            <sz val="12"/>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rFont val="Arial"/>
            <family val="2"/>
          </rPr>
          <t xml:space="preserve">
</t>
        </r>
      </text>
    </comment>
    <comment ref="B66" authorId="0">
      <text>
        <r>
          <rPr>
            <b/>
            <sz val="12"/>
            <rFont val="Arial"/>
            <family val="2"/>
          </rPr>
          <t>Asignaciones destinadas a la adquisición de cemento blanco, gris y especial, pega azulejo y productos de concreto.</t>
        </r>
        <r>
          <rPr>
            <sz val="12"/>
            <rFont val="Arial"/>
            <family val="2"/>
          </rPr>
          <t xml:space="preserve">
</t>
        </r>
      </text>
    </comment>
    <comment ref="B67" authorId="0">
      <text>
        <r>
          <rPr>
            <b/>
            <sz val="12"/>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rFont val="Arial"/>
            <family val="2"/>
          </rPr>
          <t xml:space="preserve">
</t>
        </r>
      </text>
    </comment>
    <comment ref="B68" authorId="0">
      <text>
        <r>
          <rPr>
            <b/>
            <sz val="12"/>
            <rFont val="Arial"/>
            <family val="2"/>
          </rPr>
          <t>Asignaciones destinadas a la adquisición de madera y sus derivados.</t>
        </r>
        <r>
          <rPr>
            <sz val="12"/>
            <rFont val="Arial"/>
            <family val="2"/>
          </rPr>
          <t xml:space="preserve">
</t>
        </r>
      </text>
    </comment>
    <comment ref="B69" authorId="0">
      <text>
        <r>
          <rPr>
            <b/>
            <sz val="12"/>
            <rFont val="Arial"/>
            <family val="2"/>
          </rPr>
          <t>Asignaciones destinadas a la adquisición de vidrio plano, templado, inastillable y otros vidrios laminados; espejos; envases y artículos de vidrio y fibra de vidrio.</t>
        </r>
      </text>
    </comment>
    <comment ref="B70" authorId="0">
      <text>
        <r>
          <rPr>
            <b/>
            <sz val="12"/>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rFont val="Arial"/>
            <family val="2"/>
          </rPr>
          <t xml:space="preserve">
</t>
        </r>
      </text>
    </comment>
    <comment ref="B71" authorId="0">
      <text>
        <r>
          <rPr>
            <b/>
            <sz val="12"/>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rFont val="Arial"/>
            <family val="2"/>
          </rPr>
          <t xml:space="preserve">
</t>
        </r>
      </text>
    </comment>
    <comment ref="B72" authorId="0">
      <text>
        <r>
          <rPr>
            <b/>
            <sz val="12"/>
            <rFont val="Arial"/>
            <family val="2"/>
          </rPr>
          <t>Asignaciones destinadas a la adquisición de materiales para el acondicionamiento de las obras públicas y bienes inmuebles, tales como: tapices, pisos, persianas y demás accesorios.</t>
        </r>
        <r>
          <rPr>
            <sz val="12"/>
            <rFont val="Arial"/>
            <family val="2"/>
          </rPr>
          <t xml:space="preserve">
</t>
        </r>
      </text>
    </comment>
    <comment ref="B73" authorId="0">
      <text>
        <r>
          <rPr>
            <b/>
            <sz val="12"/>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rFont val="Arial"/>
            <family val="2"/>
          </rPr>
          <t xml:space="preserve">
</t>
        </r>
      </text>
    </comment>
    <comment ref="B74" authorId="0">
      <text>
        <r>
          <rPr>
            <b/>
            <sz val="12"/>
            <rFont val="Arial"/>
            <family val="2"/>
          </rPr>
          <t>Asignaciones destinadas a la adquisición de sustancias, productos químicos y farmacéuticos de aplicación humana o animal; así como toda clase de materiales y suministros médicos y de laboratorio.</t>
        </r>
        <r>
          <rPr>
            <sz val="12"/>
            <rFont val="Arial"/>
            <family val="2"/>
          </rPr>
          <t xml:space="preserve">
</t>
        </r>
      </text>
    </comment>
    <comment ref="B75" authorId="0">
      <text>
        <r>
          <rPr>
            <b/>
            <sz val="12"/>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rFont val="Arial"/>
            <family val="2"/>
          </rPr>
          <t xml:space="preserve">
</t>
        </r>
      </text>
    </comment>
    <comment ref="B76" authorId="0">
      <text>
        <r>
          <rPr>
            <b/>
            <sz val="12"/>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7" authorId="0">
      <text>
        <r>
          <rPr>
            <b/>
            <sz val="12"/>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rFont val="Arial"/>
            <family val="2"/>
          </rPr>
          <t xml:space="preserve">
</t>
        </r>
      </text>
    </comment>
    <comment ref="B78" authorId="0">
      <text>
        <r>
          <rPr>
            <b/>
            <sz val="12"/>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rFont val="Arial"/>
            <family val="2"/>
          </rPr>
          <t xml:space="preserve">
</t>
        </r>
      </text>
    </comment>
    <comment ref="B79" authorId="0">
      <text>
        <r>
          <rPr>
            <b/>
            <sz val="12"/>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rFont val="Arial"/>
            <family val="2"/>
          </rPr>
          <t xml:space="preserve">
</t>
        </r>
      </text>
    </comment>
    <comment ref="B80" authorId="0">
      <text>
        <r>
          <rPr>
            <b/>
            <sz val="12"/>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rFont val="Arial"/>
            <family val="2"/>
          </rPr>
          <t xml:space="preserve">
</t>
        </r>
      </text>
    </comment>
    <comment ref="B81" authorId="0">
      <text>
        <r>
          <rPr>
            <b/>
            <sz val="12"/>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rFont val="Arial"/>
            <family val="2"/>
          </rPr>
          <t xml:space="preserve">
</t>
        </r>
      </text>
    </comment>
    <comment ref="B82" authorId="0">
      <text>
        <r>
          <rPr>
            <b/>
            <sz val="12"/>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rFont val="Arial"/>
            <family val="2"/>
          </rPr>
          <t xml:space="preserve">
</t>
        </r>
      </text>
    </comment>
    <comment ref="B83" authorId="0">
      <text>
        <r>
          <rPr>
            <b/>
            <sz val="12"/>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rFont val="Arial"/>
            <family val="2"/>
          </rPr>
          <t xml:space="preserve">
</t>
        </r>
      </text>
    </comment>
    <comment ref="B84" authorId="0">
      <text>
        <r>
          <rPr>
            <b/>
            <sz val="12"/>
            <rFont val="Arial"/>
            <family val="2"/>
          </rPr>
          <t>Asignaciones destinadas a la adquisición de productos químicos derivados de la coquización del carbón y las briquetas de carbón. Excluye el carbón utilizado como materia prima.</t>
        </r>
        <r>
          <rPr>
            <sz val="12"/>
            <rFont val="Arial"/>
            <family val="2"/>
          </rPr>
          <t xml:space="preserve">
</t>
        </r>
      </text>
    </comment>
    <comment ref="B85" authorId="0">
      <text>
        <r>
          <rPr>
            <b/>
            <sz val="12"/>
            <rFont val="Arial"/>
            <family val="2"/>
          </rPr>
          <t>Asignaciones destinadas a la adquisición de vestuario y sus accesorios, blancos, artículos deportivos; así como prendas de protección personal diferentes a las de seguridad.</t>
        </r>
        <r>
          <rPr>
            <sz val="12"/>
            <rFont val="Arial"/>
            <family val="2"/>
          </rPr>
          <t xml:space="preserve">
</t>
        </r>
      </text>
    </comment>
    <comment ref="B86" authorId="0">
      <text>
        <r>
          <rPr>
            <b/>
            <sz val="12"/>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rFont val="Arial"/>
            <family val="2"/>
          </rPr>
          <t xml:space="preserve">
</t>
        </r>
      </text>
    </comment>
    <comment ref="B87" authorId="0">
      <text>
        <r>
          <rPr>
            <b/>
            <sz val="12"/>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rFont val="Arial"/>
            <family val="2"/>
          </rPr>
          <t xml:space="preserve">
</t>
        </r>
      </text>
    </comment>
    <comment ref="B88" authorId="0">
      <text>
        <r>
          <rPr>
            <b/>
            <sz val="12"/>
            <rFont val="Arial"/>
            <family val="2"/>
          </rPr>
          <t>Asignaciones destinadas a la adquisición de todo tipo de artículos deportivos, tales como: balones, redes, trofeos, raquetas, guantes, entre otros, que los entes públicos realizan en cumplimiento de su función pública.</t>
        </r>
        <r>
          <rPr>
            <sz val="12"/>
            <rFont val="Arial"/>
            <family val="2"/>
          </rPr>
          <t xml:space="preserve">
</t>
        </r>
      </text>
    </comment>
    <comment ref="B89" authorId="0">
      <text>
        <r>
          <rPr>
            <b/>
            <sz val="12"/>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rFont val="Arial"/>
            <family val="2"/>
          </rPr>
          <t xml:space="preserve">
</t>
        </r>
      </text>
    </comment>
    <comment ref="B90" authorId="0">
      <text>
        <r>
          <rPr>
            <b/>
            <sz val="12"/>
            <rFont val="Arial"/>
            <family val="2"/>
          </rPr>
          <t>Asignaciones destinadas a la adquisición todo tipo de blancos: batas, colchas, sábanas, fundas, almohadas, toallas, cobertores, colchones y colchonetas, entre otros.</t>
        </r>
        <r>
          <rPr>
            <sz val="12"/>
            <rFont val="Arial"/>
            <family val="2"/>
          </rPr>
          <t xml:space="preserve">
</t>
        </r>
      </text>
    </comment>
    <comment ref="B91" authorId="0">
      <text>
        <r>
          <rPr>
            <b/>
            <sz val="12"/>
            <rFont val="Arial"/>
            <family val="2"/>
          </rPr>
          <t>Asignaciones destinadas a la adquisición de materiales, sustancias explosivas y prendas de protección personal necesarias en los programas de seguridad.</t>
        </r>
        <r>
          <rPr>
            <sz val="12"/>
            <rFont val="Arial"/>
            <family val="2"/>
          </rPr>
          <t xml:space="preserve">
</t>
        </r>
      </text>
    </comment>
    <comment ref="B92" authorId="0">
      <text>
        <r>
          <rPr>
            <b/>
            <sz val="12"/>
            <rFont val="Arial"/>
            <family val="2"/>
          </rPr>
          <t>Asignaciones destinadas a la adquisición de sustancias explosivas y sus accesorios (fusibles de seguridad y detonantes) tales como: pólvora, dinamita, cordita, trinitrotolueno, amatol, tetril, fulminantes, entre otros.</t>
        </r>
        <r>
          <rPr>
            <sz val="12"/>
            <rFont val="Arial"/>
            <family val="2"/>
          </rPr>
          <t xml:space="preserve">
</t>
        </r>
      </text>
    </comment>
    <comment ref="B93" authorId="0">
      <text>
        <r>
          <rPr>
            <b/>
            <sz val="12"/>
            <rFont val="Arial"/>
            <family val="2"/>
          </rPr>
          <t>Asignaciones destinadas a la adquisición de toda clase de suministros propios de la industria militar y de seguridad pública tales como: municiones, espoletas, cargas, granadas, cartuchos, balas, entre otros.</t>
        </r>
        <r>
          <rPr>
            <sz val="12"/>
            <rFont val="Arial"/>
            <family val="2"/>
          </rPr>
          <t xml:space="preserve">
</t>
        </r>
      </text>
    </comment>
    <comment ref="B94" authorId="0">
      <text>
        <r>
          <rPr>
            <b/>
            <sz val="12"/>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rFont val="Arial"/>
            <family val="2"/>
          </rPr>
          <t xml:space="preserve">
</t>
        </r>
      </text>
    </comment>
    <comment ref="B95" authorId="0">
      <text>
        <r>
          <rPr>
            <b/>
            <sz val="12"/>
            <rFont val="Arial"/>
            <family val="2"/>
          </rPr>
          <t>Asignaciones destinadas a la adquisición de toda clase de refacciones, accesorios, herramientas menores y demás bienes de consumo del mismo género, necesarios para la conservación de los bienes muebles e inmuebles.</t>
        </r>
        <r>
          <rPr>
            <sz val="12"/>
            <rFont val="Arial"/>
            <family val="2"/>
          </rPr>
          <t xml:space="preserve">
</t>
        </r>
      </text>
    </comment>
    <comment ref="B96" authorId="0">
      <text>
        <r>
          <rPr>
            <b/>
            <sz val="12"/>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rFont val="Arial"/>
            <family val="2"/>
          </rPr>
          <t xml:space="preserve">
</t>
        </r>
      </text>
    </comment>
    <comment ref="B97" authorId="0">
      <text>
        <r>
          <rPr>
            <b/>
            <sz val="12"/>
            <rFont val="Arial"/>
            <family val="2"/>
          </rPr>
          <t>Asignaciones destinadas a la adquisición de instrumental complementario y repuesto de edificios, tales como; candados, cerraduras, pasadores, chapas, llaves, manijas para puertas, herrajes y bisagras.</t>
        </r>
        <r>
          <rPr>
            <sz val="12"/>
            <rFont val="Arial"/>
            <family val="2"/>
          </rPr>
          <t xml:space="preserve">
</t>
        </r>
      </text>
    </comment>
    <comment ref="B98" authorId="0">
      <text>
        <r>
          <rPr>
            <b/>
            <sz val="12"/>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rFont val="Arial"/>
            <family val="2"/>
          </rPr>
          <t xml:space="preserve">
</t>
        </r>
      </text>
    </comment>
    <comment ref="B99" authorId="0">
      <text>
        <r>
          <rPr>
            <b/>
            <sz val="12"/>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text>
        <r>
          <rPr>
            <b/>
            <sz val="12"/>
            <rFont val="Arial"/>
            <family val="2"/>
          </rPr>
          <t>Asignaciones destinadas a la adquisición de refacciones y accesorios para todo tipo de aparatos e instrumentos médicos y de laboratorio.</t>
        </r>
        <r>
          <rPr>
            <sz val="12"/>
            <rFont val="Arial"/>
            <family val="2"/>
          </rPr>
          <t xml:space="preserve">
</t>
        </r>
      </text>
    </comment>
    <comment ref="B101" authorId="0">
      <text>
        <r>
          <rPr>
            <b/>
            <sz val="12"/>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rFont val="Arial"/>
            <family val="2"/>
          </rPr>
          <t xml:space="preserve">
</t>
        </r>
      </text>
    </comment>
    <comment ref="B102" authorId="0">
      <text>
        <r>
          <rPr>
            <b/>
            <sz val="12"/>
            <rFont val="Arial"/>
            <family val="2"/>
          </rPr>
          <t>Asignaciones destinadas a cubrir la adquisición de refacciones para todo tipo de equipos de defensa y seguridad referidos en la partida 551 Equipo de defensa y seguridad, entre otros.</t>
        </r>
        <r>
          <rPr>
            <sz val="12"/>
            <rFont val="Arial"/>
            <family val="2"/>
          </rPr>
          <t xml:space="preserve">
</t>
        </r>
      </text>
    </comment>
    <comment ref="B103" authorId="0">
      <text>
        <r>
          <rPr>
            <b/>
            <sz val="12"/>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rFont val="Arial"/>
            <family val="2"/>
          </rPr>
          <t xml:space="preserve">
</t>
        </r>
      </text>
    </comment>
    <comment ref="B104" authorId="0">
      <text>
        <r>
          <rPr>
            <b/>
            <sz val="12"/>
            <rFont val="Arial"/>
            <family val="2"/>
          </rPr>
          <t>Asignaciones destinadas a la adquisición de instrumental complementario y repuestos menores no considerados en las partidas anteriores.</t>
        </r>
        <r>
          <rPr>
            <sz val="12"/>
            <rFont val="Arial"/>
            <family val="2"/>
          </rPr>
          <t xml:space="preserve">
</t>
        </r>
      </text>
    </comment>
    <comment ref="B105" authorId="0">
      <text>
        <r>
          <rPr>
            <b/>
            <sz val="12"/>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rFont val="Arial"/>
            <family val="2"/>
          </rPr>
          <t xml:space="preserve">
</t>
        </r>
      </text>
    </comment>
    <comment ref="B106" authorId="0">
      <text>
        <r>
          <rPr>
            <b/>
            <sz val="12"/>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rFont val="Arial"/>
            <family val="2"/>
          </rPr>
          <t xml:space="preserve">
</t>
        </r>
      </text>
    </comment>
    <comment ref="B107" authorId="0">
      <text>
        <r>
          <rPr>
            <b/>
            <sz val="12"/>
            <rFont val="Arial"/>
            <family val="2"/>
          </rPr>
          <t>Asignaciones destinadas a cubrir el importe de la contratación, instalación y consumo de energía eléctrica, necesarias para el funcionamiento de las instalaciones oficiales. Incluye alumbrado público.</t>
        </r>
        <r>
          <rPr>
            <sz val="12"/>
            <rFont val="Arial"/>
            <family val="2"/>
          </rPr>
          <t xml:space="preserve">
</t>
        </r>
      </text>
    </comment>
    <comment ref="B108" authorId="0">
      <text>
        <r>
          <rPr>
            <b/>
            <sz val="12"/>
            <rFont val="Arial"/>
            <family val="2"/>
          </rPr>
          <t>Asignaciones destinadas al suministro de gas al consumidor final por ductos, tanque estacionario o de cilindros.</t>
        </r>
        <r>
          <rPr>
            <sz val="12"/>
            <rFont val="Arial"/>
            <family val="2"/>
          </rPr>
          <t xml:space="preserve">
</t>
        </r>
      </text>
    </comment>
    <comment ref="B109" authorId="0">
      <text>
        <r>
          <rPr>
            <b/>
            <sz val="12"/>
            <rFont val="Arial"/>
            <family val="2"/>
          </rPr>
          <t>Asignaciones destinadas a cubrir el importe del consumo de agua potable y para riego, necesarios para el funcionamiento de las instalaciones oficiales.</t>
        </r>
        <r>
          <rPr>
            <sz val="12"/>
            <rFont val="Arial"/>
            <family val="2"/>
          </rPr>
          <t xml:space="preserve">
</t>
        </r>
      </text>
    </comment>
    <comment ref="B110" authorId="0">
      <text>
        <r>
          <rPr>
            <b/>
            <sz val="12"/>
            <rFont val="Arial"/>
            <family val="2"/>
          </rPr>
          <t>Asignaciones destinadas al pago de servicio telefónico convencional nacional e internacional, mediante redes alámbricas, incluido el servicio de fax, requerido en el desempeño de funciones oficiales.</t>
        </r>
        <r>
          <rPr>
            <sz val="12"/>
            <rFont val="Arial"/>
            <family val="2"/>
          </rPr>
          <t xml:space="preserve">
</t>
        </r>
      </text>
    </comment>
    <comment ref="B111" authorId="0">
      <text>
        <r>
          <rPr>
            <b/>
            <sz val="12"/>
            <rFont val="Arial"/>
            <family val="2"/>
          </rPr>
          <t>Asignaciones destinadas al pago de servicios de telecomunicaciones inalámbricas o telefonía celular, requeridos para el desempeño de funciones oficiales.</t>
        </r>
        <r>
          <rPr>
            <sz val="12"/>
            <rFont val="Arial"/>
            <family val="2"/>
          </rPr>
          <t xml:space="preserve">
</t>
        </r>
      </text>
    </comment>
    <comment ref="B112" authorId="0">
      <text>
        <r>
          <rPr>
            <b/>
            <sz val="12"/>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rFont val="Arial"/>
            <family val="2"/>
          </rPr>
          <t xml:space="preserve">
</t>
        </r>
      </text>
    </comment>
    <comment ref="B113" authorId="0">
      <text>
        <r>
          <rPr>
            <b/>
            <sz val="12"/>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rFont val="Arial"/>
            <family val="2"/>
          </rPr>
          <t xml:space="preserve">
</t>
        </r>
      </text>
    </comment>
    <comment ref="B114" authorId="0">
      <text>
        <r>
          <rPr>
            <b/>
            <sz val="12"/>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rFont val="Arial"/>
            <family val="2"/>
          </rPr>
          <t xml:space="preserve">
</t>
        </r>
      </text>
    </comment>
    <comment ref="B115" authorId="0">
      <text>
        <r>
          <rPr>
            <b/>
            <sz val="12"/>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rFont val="Arial"/>
            <family val="2"/>
          </rPr>
          <t xml:space="preserve">
</t>
        </r>
      </text>
    </comment>
    <comment ref="B116" authorId="0">
      <text>
        <r>
          <rPr>
            <b/>
            <sz val="12"/>
            <rFont val="Arial"/>
            <family val="2"/>
          </rPr>
          <t>Asignaciones destinadas a cubrir erogaciones por concepto de arrendamiento de: edificios, locales, terrenos, maquinaria y equipo, vehículos, intangibles y otros análogos.</t>
        </r>
        <r>
          <rPr>
            <sz val="12"/>
            <rFont val="Arial"/>
            <family val="2"/>
          </rPr>
          <t xml:space="preserve">
</t>
        </r>
      </text>
    </comment>
    <comment ref="B117" authorId="0">
      <text>
        <r>
          <rPr>
            <b/>
            <sz val="12"/>
            <rFont val="Arial"/>
            <family val="2"/>
          </rPr>
          <t>Asignaciones destinadas a cubrir el alquiler de terrenos.</t>
        </r>
      </text>
    </comment>
    <comment ref="B118" authorId="0">
      <text>
        <r>
          <rPr>
            <b/>
            <sz val="12"/>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rFont val="Arial"/>
            <family val="2"/>
          </rPr>
          <t xml:space="preserve">
</t>
        </r>
      </text>
    </comment>
    <comment ref="B119" authorId="0">
      <text>
        <r>
          <rPr>
            <b/>
            <sz val="12"/>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rFont val="Arial"/>
            <family val="2"/>
          </rPr>
          <t xml:space="preserve">
</t>
        </r>
      </text>
    </comment>
    <comment ref="B120" authorId="0">
      <text>
        <r>
          <rPr>
            <b/>
            <sz val="12"/>
            <rFont val="Arial"/>
            <family val="2"/>
          </rPr>
          <t>Asignaciones destinadas a cubrir el alquiler de toda clase de equipo e instrumental médico y de laboratorio.</t>
        </r>
        <r>
          <rPr>
            <sz val="12"/>
            <rFont val="Arial"/>
            <family val="2"/>
          </rPr>
          <t xml:space="preserve">
</t>
        </r>
      </text>
    </comment>
    <comment ref="B121" authorId="0">
      <text>
        <r>
          <rPr>
            <b/>
            <sz val="12"/>
            <rFont val="Arial"/>
            <family val="2"/>
          </rPr>
          <t>Asignaciones destinadas a cubrir el alquiler de toda clase de equipo de transporte, ya sea terrestre, aeroespacial, marítimo, lacustre y fluvial.</t>
        </r>
        <r>
          <rPr>
            <sz val="12"/>
            <rFont val="Arial"/>
            <family val="2"/>
          </rPr>
          <t xml:space="preserve">
</t>
        </r>
      </text>
    </comment>
    <comment ref="B122" authorId="0">
      <text>
        <r>
          <rPr>
            <b/>
            <sz val="12"/>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rFont val="Arial"/>
            <family val="2"/>
          </rPr>
          <t xml:space="preserve">
</t>
        </r>
      </text>
    </comment>
    <comment ref="B123" authorId="0">
      <text>
        <r>
          <rPr>
            <b/>
            <sz val="12"/>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rFont val="Arial"/>
            <family val="2"/>
          </rPr>
          <t xml:space="preserve">
</t>
        </r>
      </text>
    </comment>
    <comment ref="B124" authorId="0">
      <text>
        <r>
          <rPr>
            <b/>
            <sz val="12"/>
            <rFont val="Arial"/>
            <family val="2"/>
          </rPr>
          <t>Asignaciones destinadas a cubrir el importe que corresponda por los derechos sobre bienes en régimen de arrendamiento financiero.</t>
        </r>
        <r>
          <rPr>
            <sz val="12"/>
            <rFont val="Arial"/>
            <family val="2"/>
          </rPr>
          <t xml:space="preserve">
</t>
        </r>
      </text>
    </comment>
    <comment ref="B125" authorId="0">
      <text>
        <r>
          <rPr>
            <b/>
            <sz val="12"/>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rFont val="Arial"/>
            <family val="2"/>
          </rPr>
          <t xml:space="preserve">
</t>
        </r>
      </text>
    </comment>
    <comment ref="B126" authorId="0">
      <text>
        <r>
          <rPr>
            <b/>
            <sz val="12"/>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rFont val="Arial"/>
            <family val="2"/>
          </rPr>
          <t xml:space="preserve">
</t>
        </r>
      </text>
    </comment>
    <comment ref="B127" authorId="0">
      <text>
        <r>
          <rPr>
            <b/>
            <sz val="12"/>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rFont val="Arial"/>
            <family val="2"/>
          </rPr>
          <t xml:space="preserve">
</t>
        </r>
      </text>
    </comment>
    <comment ref="B128" authorId="0">
      <text>
        <r>
          <rPr>
            <b/>
            <sz val="12"/>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rFont val="Arial"/>
            <family val="2"/>
          </rPr>
          <t xml:space="preserve">
</t>
        </r>
      </text>
    </comment>
    <comment ref="B129" authorId="0">
      <text>
        <r>
          <rPr>
            <b/>
            <sz val="12"/>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rFont val="Arial"/>
            <family val="2"/>
          </rPr>
          <t xml:space="preserve">
</t>
        </r>
      </text>
    </comment>
    <comment ref="B130" authorId="0">
      <text>
        <r>
          <rPr>
            <b/>
            <sz val="12"/>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rFont val="Arial"/>
            <family val="2"/>
          </rPr>
          <t xml:space="preserve">
</t>
        </r>
      </text>
    </comment>
    <comment ref="B131" authorId="0">
      <text>
        <r>
          <rPr>
            <b/>
            <sz val="12"/>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rFont val="Arial"/>
            <family val="2"/>
          </rPr>
          <t xml:space="preserve">
</t>
        </r>
      </text>
    </comment>
    <comment ref="B132" authorId="0">
      <text>
        <r>
          <rPr>
            <b/>
            <sz val="12"/>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rFont val="Arial"/>
            <family val="2"/>
          </rPr>
          <t xml:space="preserve">
</t>
        </r>
      </text>
    </comment>
    <comment ref="B133" authorId="0">
      <text>
        <r>
          <rPr>
            <b/>
            <sz val="12"/>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rFont val="Arial"/>
            <family val="2"/>
          </rPr>
          <t xml:space="preserve">
</t>
        </r>
      </text>
    </comment>
    <comment ref="B134" authorId="0">
      <text>
        <r>
          <rPr>
            <b/>
            <sz val="12"/>
            <rFont val="Arial"/>
            <family val="2"/>
          </rPr>
          <t>Asignaciones destinadas a cubrir las erogaciones por servicios de monitoreo de personas, objetos o procesos tanto de inmuebles de los entes públicos como de lugares de dominio público prestados por instituciones de seguridad.</t>
        </r>
        <r>
          <rPr>
            <sz val="12"/>
            <rFont val="Arial"/>
            <family val="2"/>
          </rPr>
          <t xml:space="preserve">
</t>
        </r>
      </text>
    </comment>
    <comment ref="B135" authorId="0">
      <text>
        <r>
          <rPr>
            <b/>
            <sz val="12"/>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rFont val="Arial"/>
            <family val="2"/>
          </rPr>
          <t xml:space="preserve">
</t>
        </r>
      </text>
    </comment>
    <comment ref="B136" authorId="0">
      <text>
        <r>
          <rPr>
            <b/>
            <sz val="12"/>
            <rFont val="Arial"/>
            <family val="2"/>
          </rPr>
          <t>Asignaciones destinadas a cubrir el costo de servicios tales como: fletes y maniobras; almacenaje, embalaje y envase; así como servicios bancarios y financieros; seguros patrimoniales; comisiones por ventas.</t>
        </r>
        <r>
          <rPr>
            <sz val="12"/>
            <rFont val="Arial"/>
            <family val="2"/>
          </rPr>
          <t xml:space="preserve">
</t>
        </r>
      </text>
    </comment>
    <comment ref="B137" authorId="0">
      <text>
        <r>
          <rPr>
            <b/>
            <sz val="12"/>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rFont val="Arial"/>
            <family val="2"/>
          </rPr>
          <t xml:space="preserve">
</t>
        </r>
      </text>
    </comment>
    <comment ref="B138" authorId="0">
      <text>
        <r>
          <rPr>
            <b/>
            <sz val="12"/>
            <rFont val="Arial"/>
            <family val="2"/>
          </rPr>
          <t>Asignaciones destinadas a cubrir los gastos por servicios de cobranza, investigación crediticia y recopilación de información sobre solvencia financiera de personas o negocios.</t>
        </r>
        <r>
          <rPr>
            <sz val="12"/>
            <rFont val="Arial"/>
            <family val="2"/>
          </rPr>
          <t xml:space="preserve">
</t>
        </r>
      </text>
    </comment>
    <comment ref="B139" authorId="0">
      <text>
        <r>
          <rPr>
            <b/>
            <sz val="12"/>
            <rFont val="Arial"/>
            <family val="2"/>
          </rPr>
          <t>signaciones destinadas a cubrir el pago de servicios financieros por guarda, custodia, traslado de valores y otros gastos inherentes a la recaudación.</t>
        </r>
        <r>
          <rPr>
            <sz val="12"/>
            <rFont val="Arial"/>
            <family val="2"/>
          </rPr>
          <t xml:space="preserve">
</t>
        </r>
      </text>
    </comment>
    <comment ref="B140" authorId="0">
      <text>
        <r>
          <rPr>
            <b/>
            <sz val="12"/>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rFont val="Arial"/>
            <family val="2"/>
          </rPr>
          <t xml:space="preserve">
</t>
        </r>
      </text>
    </comment>
    <comment ref="B141" authorId="0">
      <text>
        <r>
          <rPr>
            <b/>
            <sz val="12"/>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rFont val="Arial"/>
            <family val="2"/>
          </rPr>
          <t xml:space="preserve">
</t>
        </r>
      </text>
    </comment>
    <comment ref="B142" authorId="0">
      <text>
        <r>
          <rPr>
            <b/>
            <sz val="12"/>
            <rFont val="Arial"/>
            <family val="2"/>
          </rPr>
          <t>Asignaciones destinadas a cubrir el costo de los servicios de almacenamiento, embalaje, desembalaje, envase y desenvase de toda clase de objetos, artículos, materiales, mobiliario, entre otros.</t>
        </r>
        <r>
          <rPr>
            <sz val="12"/>
            <rFont val="Arial"/>
            <family val="2"/>
          </rPr>
          <t xml:space="preserve">
</t>
        </r>
      </text>
    </comment>
    <comment ref="B143" authorId="0">
      <text>
        <r>
          <rPr>
            <b/>
            <sz val="12"/>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rFont val="Arial"/>
            <family val="2"/>
          </rPr>
          <t xml:space="preserve">
</t>
        </r>
      </text>
    </comment>
    <comment ref="B144" authorId="0">
      <text>
        <r>
          <rPr>
            <b/>
            <sz val="12"/>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rFont val="Arial"/>
            <family val="2"/>
          </rPr>
          <t xml:space="preserve">
</t>
        </r>
      </text>
    </comment>
    <comment ref="B145" authorId="0">
      <text>
        <r>
          <rPr>
            <b/>
            <sz val="12"/>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rFont val="Arial"/>
            <family val="2"/>
          </rPr>
          <t xml:space="preserve">
</t>
        </r>
      </text>
    </comment>
    <comment ref="B146" authorId="0">
      <text>
        <r>
          <rPr>
            <b/>
            <sz val="12"/>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rFont val="Arial"/>
            <family val="2"/>
          </rPr>
          <t xml:space="preserve">
</t>
        </r>
      </text>
    </comment>
    <comment ref="B147" authorId="0">
      <text>
        <r>
          <rPr>
            <b/>
            <sz val="12"/>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rFont val="Arial"/>
            <family val="2"/>
          </rPr>
          <t xml:space="preserve">
</t>
        </r>
      </text>
    </comment>
    <comment ref="B148" authorId="0">
      <text>
        <r>
          <rPr>
            <b/>
            <sz val="12"/>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text>
        <r>
          <rPr>
            <b/>
            <sz val="12"/>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rFont val="Arial"/>
            <family val="2"/>
          </rPr>
          <t xml:space="preserve">
</t>
        </r>
      </text>
    </comment>
    <comment ref="B150" authorId="0">
      <text>
        <r>
          <rPr>
            <b/>
            <sz val="12"/>
            <rFont val="Arial"/>
            <family val="2"/>
          </rPr>
          <t>Asignaciones destinadas a cubrir los gastos por servicios de instalación, reparación y mantenimiento de equipo e instrumental médico y de laboratorio.</t>
        </r>
        <r>
          <rPr>
            <sz val="12"/>
            <rFont val="Arial"/>
            <family val="2"/>
          </rPr>
          <t xml:space="preserve">
</t>
        </r>
      </text>
    </comment>
    <comment ref="B151" authorId="0">
      <text>
        <r>
          <rPr>
            <b/>
            <sz val="12"/>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rFont val="Arial"/>
            <family val="2"/>
          </rPr>
          <t xml:space="preserve">
</t>
        </r>
      </text>
    </comment>
    <comment ref="B152" authorId="0">
      <text>
        <r>
          <rPr>
            <b/>
            <sz val="12"/>
            <rFont val="Arial"/>
            <family val="2"/>
          </rPr>
          <t>Asignaciones destinadas a cubrir los gastos por servicios de reparación y mantenimiento del equipo de defensa y seguridad.</t>
        </r>
        <r>
          <rPr>
            <sz val="12"/>
            <rFont val="Arial"/>
            <family val="2"/>
          </rPr>
          <t xml:space="preserve">
</t>
        </r>
      </text>
    </comment>
    <comment ref="B153" authorId="0">
      <text>
        <r>
          <rPr>
            <b/>
            <sz val="12"/>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text>
        <r>
          <rPr>
            <b/>
            <sz val="12"/>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rFont val="Arial"/>
            <family val="2"/>
          </rPr>
          <t xml:space="preserve">
</t>
        </r>
      </text>
    </comment>
    <comment ref="B155" authorId="0">
      <text>
        <r>
          <rPr>
            <b/>
            <sz val="12"/>
            <rFont val="Arial"/>
            <family val="2"/>
          </rPr>
          <t>Asignaciones destinadas a cubrir los gastos por control y exterminación de plagas, instalación y mantenimiento de áreas verdes como la plantación, fertilización y poda de árboles, plantas y hierbas.</t>
        </r>
        <r>
          <rPr>
            <sz val="12"/>
            <rFont val="Arial"/>
            <family val="2"/>
          </rPr>
          <t xml:space="preserve">
</t>
        </r>
      </text>
    </comment>
    <comment ref="B156" authorId="0">
      <text>
        <r>
          <rPr>
            <b/>
            <sz val="12"/>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rFont val="Arial"/>
            <family val="2"/>
          </rPr>
          <t xml:space="preserve">
</t>
        </r>
      </text>
    </comment>
    <comment ref="B157" authorId="0">
      <text>
        <r>
          <rPr>
            <b/>
            <sz val="12"/>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rFont val="Arial"/>
            <family val="2"/>
          </rPr>
          <t xml:space="preserve">
</t>
        </r>
      </text>
    </comment>
    <comment ref="B158" authorId="0">
      <text>
        <r>
          <rPr>
            <b/>
            <sz val="12"/>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rFont val="Arial"/>
            <family val="2"/>
          </rPr>
          <t xml:space="preserve">
</t>
        </r>
      </text>
    </comment>
    <comment ref="B159" authorId="0">
      <text>
        <r>
          <rPr>
            <b/>
            <sz val="12"/>
            <rFont val="Arial"/>
            <family val="2"/>
          </rPr>
          <t>Asignaciones destinadas a cubrir los gastos por diseño y conceptualización de campañas de comunicación, preproducción, producción y copiado.</t>
        </r>
        <r>
          <rPr>
            <sz val="12"/>
            <rFont val="Arial"/>
            <family val="2"/>
          </rPr>
          <t xml:space="preserve">
</t>
        </r>
      </text>
    </comment>
    <comment ref="B160" authorId="0">
      <text>
        <r>
          <rPr>
            <b/>
            <sz val="12"/>
            <rFont val="Arial"/>
            <family val="2"/>
          </rPr>
          <t>Asignaciones destinadas a cubrir gastos por concepto de revelado o impresión de fotografía.</t>
        </r>
        <r>
          <rPr>
            <sz val="12"/>
            <rFont val="Arial"/>
            <family val="2"/>
          </rPr>
          <t xml:space="preserve">
</t>
        </r>
      </text>
    </comment>
    <comment ref="B161" authorId="0">
      <text>
        <r>
          <rPr>
            <b/>
            <sz val="12"/>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rFont val="Arial"/>
            <family val="2"/>
          </rPr>
          <t xml:space="preserve">
</t>
        </r>
      </text>
    </comment>
    <comment ref="B162" authorId="0">
      <text>
        <r>
          <rPr>
            <b/>
            <sz val="12"/>
            <rFont val="Arial"/>
            <family val="2"/>
          </rPr>
          <t>Asignaciones destinadas a cubrir el gasto por creación, difusión y transmisión de contenido de interés general o específico a través de internet exclusivamente.</t>
        </r>
        <r>
          <rPr>
            <sz val="12"/>
            <rFont val="Arial"/>
            <family val="2"/>
          </rPr>
          <t xml:space="preserve">
</t>
        </r>
      </text>
    </comment>
    <comment ref="B163" authorId="0">
      <text>
        <r>
          <rPr>
            <b/>
            <sz val="12"/>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rFont val="Arial"/>
            <family val="2"/>
          </rPr>
          <t xml:space="preserve">
</t>
        </r>
      </text>
    </comment>
    <comment ref="B164" authorId="0">
      <text>
        <r>
          <rPr>
            <b/>
            <sz val="12"/>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rFont val="Arial"/>
            <family val="2"/>
          </rPr>
          <t xml:space="preserve">
</t>
        </r>
      </text>
    </comment>
    <comment ref="B165" authorId="0">
      <text>
        <r>
          <rPr>
            <b/>
            <sz val="12"/>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6" authorId="0">
      <text>
        <r>
          <rPr>
            <b/>
            <sz val="12"/>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rFont val="Arial"/>
            <family val="2"/>
          </rPr>
          <t xml:space="preserve">
</t>
        </r>
      </text>
    </comment>
    <comment ref="B167" authorId="0">
      <text>
        <r>
          <rPr>
            <b/>
            <sz val="12"/>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8" authorId="0">
      <text>
        <r>
          <rPr>
            <b/>
            <sz val="12"/>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rFont val="Arial"/>
            <family val="2"/>
          </rPr>
          <t xml:space="preserve">
</t>
        </r>
      </text>
    </comment>
    <comment ref="B169" authorId="0">
      <text>
        <r>
          <rPr>
            <b/>
            <sz val="12"/>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0" authorId="0">
      <text>
        <r>
          <rPr>
            <b/>
            <sz val="12"/>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1" authorId="0">
      <text>
        <r>
          <rPr>
            <b/>
            <sz val="12"/>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rFont val="Arial"/>
            <family val="2"/>
          </rPr>
          <t xml:space="preserve">
</t>
        </r>
      </text>
    </comment>
    <comment ref="B172" authorId="0">
      <text>
        <r>
          <rPr>
            <b/>
            <sz val="12"/>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rFont val="Arial"/>
            <family val="2"/>
          </rPr>
          <t xml:space="preserve">
</t>
        </r>
      </text>
    </comment>
    <comment ref="B173" authorId="0">
      <text>
        <r>
          <rPr>
            <b/>
            <sz val="12"/>
            <rFont val="Arial"/>
            <family val="2"/>
          </rPr>
          <t>Asignaciones destinadas a cubrir el pago de servicios básicos distintos de los señalados en las partidas de este concepto, tales como pensiones de estacionamiento, entre otros, requeridos en el desempeño de funciones oficiales.</t>
        </r>
        <r>
          <rPr>
            <sz val="12"/>
            <rFont val="Arial"/>
            <family val="2"/>
          </rPr>
          <t xml:space="preserve">
</t>
        </r>
      </text>
    </comment>
    <comment ref="B174" authorId="0">
      <text>
        <r>
          <rPr>
            <b/>
            <sz val="12"/>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rFont val="Arial"/>
            <family val="2"/>
          </rPr>
          <t xml:space="preserve">
</t>
        </r>
      </text>
    </comment>
    <comment ref="B175" authorId="0">
      <text>
        <r>
          <rPr>
            <b/>
            <sz val="12"/>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rFont val="Arial"/>
            <family val="2"/>
          </rPr>
          <t xml:space="preserve">
</t>
        </r>
      </text>
    </comment>
    <comment ref="B176" authorId="0">
      <text>
        <r>
          <rPr>
            <b/>
            <sz val="12"/>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rFont val="Arial"/>
            <family val="2"/>
          </rPr>
          <t xml:space="preserve">
</t>
        </r>
      </text>
    </comment>
    <comment ref="B177" authorId="0">
      <text>
        <r>
          <rPr>
            <b/>
            <sz val="12"/>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rFont val="Arial"/>
            <family val="2"/>
          </rPr>
          <t xml:space="preserve">
</t>
        </r>
      </text>
    </comment>
    <comment ref="B178" authorId="0">
      <text>
        <r>
          <rPr>
            <b/>
            <sz val="12"/>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rFont val="Arial"/>
            <family val="2"/>
          </rPr>
          <t xml:space="preserve">
</t>
        </r>
      </text>
    </comment>
    <comment ref="B179" authorId="0">
      <text>
        <r>
          <rPr>
            <b/>
            <sz val="12"/>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rFont val="Arial"/>
            <family val="2"/>
          </rPr>
          <t xml:space="preserve">
</t>
        </r>
      </text>
    </comment>
    <comment ref="B180" authorId="0">
      <text>
        <r>
          <rPr>
            <b/>
            <sz val="12"/>
            <rFont val="Arial"/>
            <family val="2"/>
          </rPr>
          <t>Asignaciones destinadas a cubrir los servicios que correspondan a este capítulo, no previstos expresamente en las partidas antes descritas.</t>
        </r>
        <r>
          <rPr>
            <sz val="12"/>
            <rFont val="Arial"/>
            <family val="2"/>
          </rPr>
          <t xml:space="preserve">
</t>
        </r>
      </text>
    </comment>
    <comment ref="B181" authorId="0">
      <text>
        <r>
          <rPr>
            <b/>
            <sz val="12"/>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rFont val="Arial"/>
            <family val="2"/>
          </rPr>
          <t xml:space="preserve">
</t>
        </r>
      </text>
    </comment>
    <comment ref="B182" authorId="0">
      <text>
        <r>
          <rPr>
            <b/>
            <sz val="12"/>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rFont val="Arial"/>
            <family val="2"/>
          </rPr>
          <t xml:space="preserve">
</t>
        </r>
      </text>
    </comment>
    <comment ref="B183" authorId="0">
      <text>
        <r>
          <rPr>
            <b/>
            <sz val="12"/>
            <rFont val="Arial"/>
            <family val="2"/>
          </rPr>
          <t>Asignaciones destinadas a cubrir los impuestos y/o derechos que cause la adquisición de toda clase de bienes o servicios en el extranjero.</t>
        </r>
        <r>
          <rPr>
            <sz val="12"/>
            <rFont val="Arial"/>
            <family val="2"/>
          </rPr>
          <t xml:space="preserve">
</t>
        </r>
      </text>
    </comment>
    <comment ref="B184" authorId="0">
      <text>
        <r>
          <rPr>
            <b/>
            <sz val="12"/>
            <rFont val="Arial"/>
            <family val="2"/>
          </rPr>
          <t>Asignaciones destinadas a cubrir el pago de obligaciones o indemnizaciones derivadas de resoluciones emitidas por autoridad competente.</t>
        </r>
        <r>
          <rPr>
            <sz val="12"/>
            <rFont val="Arial"/>
            <family val="2"/>
          </rPr>
          <t xml:space="preserve">
</t>
        </r>
      </text>
    </comment>
    <comment ref="B185" authorId="0">
      <text>
        <r>
          <rPr>
            <b/>
            <sz val="12"/>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rFont val="Arial"/>
            <family val="2"/>
          </rPr>
          <t xml:space="preserve">
</t>
        </r>
      </text>
    </comment>
    <comment ref="B186" authorId="0">
      <text>
        <r>
          <rPr>
            <b/>
            <sz val="12"/>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rFont val="Arial"/>
            <family val="2"/>
          </rPr>
          <t xml:space="preserve">
</t>
        </r>
      </text>
    </comment>
    <comment ref="B187" authorId="0">
      <text>
        <r>
          <rPr>
            <b/>
            <sz val="12"/>
            <rFont val="Arial"/>
            <family val="2"/>
          </rPr>
          <t>Asignaciones destinadas por las empresas de participación estatal al pago de utilidades, en los términos de las disposiciones aplicables.</t>
        </r>
        <r>
          <rPr>
            <sz val="12"/>
            <rFont val="Arial"/>
            <family val="2"/>
          </rPr>
          <t xml:space="preserve">
</t>
        </r>
      </text>
    </comment>
    <comment ref="B188" authorId="0">
      <text>
        <r>
          <rPr>
            <b/>
            <sz val="12"/>
            <rFont val="Arial"/>
            <family val="2"/>
          </rPr>
          <t>Asignaciones destinadas a cubrir los pagos del impuesto sobre nóminas y otros que se derivan de una relación laboral a cargo de los entes públicos en los términos de las leyes correspondientes.</t>
        </r>
        <r>
          <rPr>
            <sz val="12"/>
            <rFont val="Arial"/>
            <family val="2"/>
          </rPr>
          <t xml:space="preserve">
</t>
        </r>
      </text>
    </comment>
    <comment ref="B189" authorId="0">
      <text>
        <r>
          <rPr>
            <b/>
            <sz val="12"/>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text>
        <r>
          <rPr>
            <b/>
            <sz val="12"/>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1" authorId="0">
      <text>
        <r>
          <rPr>
            <b/>
            <sz val="12"/>
            <rFont val="Arial"/>
            <family val="2"/>
          </rPr>
          <t>Asignaciones destinadas, en su caso, a los entes públicos contenidos en el Presupuesto de Egresos con el objeto de sufragar gastos inherentes a sus atribuciones.</t>
        </r>
        <r>
          <rPr>
            <sz val="12"/>
            <rFont val="Arial"/>
            <family val="2"/>
          </rPr>
          <t xml:space="preserve">
</t>
        </r>
      </text>
    </comment>
    <comment ref="B192" authorId="0">
      <text>
        <r>
          <rPr>
            <b/>
            <sz val="12"/>
            <rFont val="Arial"/>
            <family val="2"/>
          </rPr>
          <t>Asignaciones presupuestarias destinadas al Poder Ejecutivo, con el objeto de financiar gastos inherentes a sus atribuciones.</t>
        </r>
        <r>
          <rPr>
            <sz val="12"/>
            <rFont val="Arial"/>
            <family val="2"/>
          </rPr>
          <t xml:space="preserve">
</t>
        </r>
      </text>
    </comment>
    <comment ref="B193" authorId="0">
      <text>
        <r>
          <rPr>
            <b/>
            <sz val="12"/>
            <rFont val="Arial"/>
            <family val="2"/>
          </rPr>
          <t>Asignaciones presupuestarias destinadas al Poder Legislativo, con el objeto de financiar gastos inherentes a sus atribuciones.</t>
        </r>
        <r>
          <rPr>
            <sz val="12"/>
            <rFont val="Arial"/>
            <family val="2"/>
          </rPr>
          <t xml:space="preserve">
</t>
        </r>
      </text>
    </comment>
    <comment ref="B194" authorId="0">
      <text>
        <r>
          <rPr>
            <b/>
            <sz val="12"/>
            <rFont val="Arial"/>
            <family val="2"/>
          </rPr>
          <t>Asignaciones presupuestarias destinadas al Poder Judicial, con el objeto de financiar gastos inherentes a sus atribuciones.</t>
        </r>
        <r>
          <rPr>
            <sz val="12"/>
            <rFont val="Arial"/>
            <family val="2"/>
          </rPr>
          <t xml:space="preserve">
</t>
        </r>
      </text>
    </comment>
    <comment ref="B195" authorId="0">
      <text>
        <r>
          <rPr>
            <b/>
            <sz val="12"/>
            <rFont val="Arial"/>
            <family val="2"/>
          </rPr>
          <t>Asignaciones presupuestarias destinadas a Órganos Autónomos, con el objeto de financiar gastos inherentes a sus atribuciones.</t>
        </r>
        <r>
          <rPr>
            <sz val="12"/>
            <rFont val="Arial"/>
            <family val="2"/>
          </rPr>
          <t xml:space="preserve">
</t>
        </r>
      </text>
    </comment>
    <comment ref="B196" authorId="0">
      <text>
        <r>
          <rPr>
            <b/>
            <sz val="12"/>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197" authorId="0">
      <text>
        <r>
          <rPr>
            <b/>
            <sz val="12"/>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198" authorId="0">
      <text>
        <r>
          <rPr>
            <b/>
            <sz val="12"/>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rFont val="Arial"/>
            <family val="2"/>
          </rPr>
          <t xml:space="preserve">
</t>
        </r>
      </text>
    </comment>
    <comment ref="B199" authorId="0">
      <text>
        <r>
          <rPr>
            <b/>
            <sz val="12"/>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0" authorId="0">
      <text>
        <r>
          <rPr>
            <b/>
            <sz val="12"/>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rFont val="Arial"/>
            <family val="2"/>
          </rPr>
          <t xml:space="preserve">
</t>
        </r>
      </text>
    </comment>
    <comment ref="B201" authorId="0">
      <text>
        <r>
          <rPr>
            <b/>
            <sz val="12"/>
            <rFont val="Arial"/>
            <family val="2"/>
          </rPr>
          <t>Asignaciones destinadas, en su caso, a entes públicos, otorgados por otros, con el objeto de sufragar gastos inherentes a sus atribuciones.</t>
        </r>
        <r>
          <rPr>
            <sz val="12"/>
            <rFont val="Arial"/>
            <family val="2"/>
          </rPr>
          <t xml:space="preserve">
</t>
        </r>
      </text>
    </comment>
    <comment ref="B202" authorId="0">
      <text>
        <r>
          <rPr>
            <b/>
            <sz val="12"/>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203" authorId="0">
      <text>
        <r>
          <rPr>
            <b/>
            <sz val="12"/>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204" authorId="0">
      <text>
        <r>
          <rPr>
            <b/>
            <sz val="12"/>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5" authorId="0">
      <text>
        <r>
          <rPr>
            <b/>
            <sz val="12"/>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rFont val="Arial"/>
            <family val="2"/>
          </rPr>
          <t xml:space="preserve">
</t>
        </r>
      </text>
    </comment>
    <comment ref="B206" authorId="0">
      <text>
        <r>
          <rPr>
            <b/>
            <sz val="12"/>
            <rFont val="Arial"/>
            <family val="2"/>
          </rPr>
          <t>Asignaciones que no suponen la contraprestación de bienes o servicios, que se otorgan a fideicomisos de entidades federativas y municipios para que ejecuten acciones que se les han encomendado.</t>
        </r>
        <r>
          <rPr>
            <sz val="12"/>
            <rFont val="Arial"/>
            <family val="2"/>
          </rPr>
          <t xml:space="preserve">
</t>
        </r>
      </text>
    </comment>
    <comment ref="B207" authorId="0">
      <text>
        <r>
          <rPr>
            <b/>
            <sz val="12"/>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rFont val="Arial"/>
            <family val="2"/>
          </rPr>
          <t xml:space="preserve">
</t>
        </r>
      </text>
    </comment>
    <comment ref="B208" authorId="0">
      <text>
        <r>
          <rPr>
            <b/>
            <sz val="12"/>
            <rFont val="Arial"/>
            <family val="2"/>
          </rPr>
          <t>Asignaciones destinadas a promover y fomentar la producción y transformación de bienes y servicios.</t>
        </r>
        <r>
          <rPr>
            <sz val="12"/>
            <rFont val="Arial"/>
            <family val="2"/>
          </rPr>
          <t xml:space="preserve">
</t>
        </r>
      </text>
    </comment>
    <comment ref="B209" authorId="0">
      <text>
        <r>
          <rPr>
            <b/>
            <sz val="12"/>
            <rFont val="Arial"/>
            <family val="2"/>
          </rPr>
          <t>Asignaciones destinadas a las empresas para promover la comercialización y distribución de los bienes y servicios básicos.</t>
        </r>
        <r>
          <rPr>
            <sz val="12"/>
            <rFont val="Arial"/>
            <family val="2"/>
          </rPr>
          <t xml:space="preserve">
</t>
        </r>
      </text>
    </comment>
    <comment ref="B210" authorId="0">
      <text>
        <r>
          <rPr>
            <b/>
            <sz val="12"/>
            <rFont val="Arial"/>
            <family val="2"/>
          </rPr>
          <t>Asignaciones destinadas a las empresas para mantener y promover la inversión de los sectores social y privado en actividades económicas estratégicas.</t>
        </r>
        <r>
          <rPr>
            <sz val="12"/>
            <rFont val="Arial"/>
            <family val="2"/>
          </rPr>
          <t xml:space="preserve">
</t>
        </r>
      </text>
    </comment>
    <comment ref="B211" authorId="0">
      <text>
        <r>
          <rPr>
            <b/>
            <sz val="12"/>
            <rFont val="Arial"/>
            <family val="2"/>
          </rPr>
          <t>Asignaciones destinadas a las empresas para promover la prestación de servicios públicos.</t>
        </r>
        <r>
          <rPr>
            <sz val="12"/>
            <rFont val="Arial"/>
            <family val="2"/>
          </rPr>
          <t xml:space="preserve">
</t>
        </r>
      </text>
    </comment>
    <comment ref="B212" authorId="0">
      <text>
        <r>
          <rPr>
            <b/>
            <sz val="12"/>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rFont val="Arial"/>
            <family val="2"/>
          </rPr>
          <t xml:space="preserve">
</t>
        </r>
      </text>
    </comment>
    <comment ref="B213" authorId="0">
      <text>
        <r>
          <rPr>
            <b/>
            <sz val="12"/>
            <rFont val="Arial"/>
            <family val="2"/>
          </rPr>
          <t>Asignaciones destinadas a otorgar subsidios a través de sociedades hipotecarias, fondos y fideicomisos, para la construcción y adquisición de vivienda, preferentemente a tasas de interés social.</t>
        </r>
        <r>
          <rPr>
            <sz val="12"/>
            <rFont val="Arial"/>
            <family val="2"/>
          </rPr>
          <t xml:space="preserve">
</t>
        </r>
      </text>
    </comment>
    <comment ref="B214" authorId="0">
      <text>
        <r>
          <rPr>
            <b/>
            <sz val="12"/>
            <rFont val="Arial"/>
            <family val="2"/>
          </rPr>
          <t>Asignaciones destinadas a las empresas para mantener un menor nivel en los precios de bienes y servicios de consumo básico que distribuyen los sectores económicos.</t>
        </r>
        <r>
          <rPr>
            <sz val="12"/>
            <rFont val="Arial"/>
            <family val="2"/>
          </rPr>
          <t xml:space="preserve">
</t>
        </r>
      </text>
    </comment>
    <comment ref="B215" authorId="0">
      <text>
        <r>
          <rPr>
            <b/>
            <sz val="12"/>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rFont val="Arial"/>
            <family val="2"/>
          </rPr>
          <t xml:space="preserve">
</t>
        </r>
      </text>
    </comment>
    <comment ref="B216" authorId="0">
      <text>
        <r>
          <rPr>
            <b/>
            <sz val="12"/>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rFont val="Arial"/>
            <family val="2"/>
          </rPr>
          <t xml:space="preserve">
</t>
        </r>
      </text>
    </comment>
    <comment ref="B217" authorId="0">
      <text>
        <r>
          <rPr>
            <b/>
            <sz val="12"/>
            <rFont val="Arial"/>
            <family val="2"/>
          </rPr>
          <t>Asignaciones que los entes públicos otorgan a personas, instituciones y diversos sectores de la población para propósitos sociales.</t>
        </r>
        <r>
          <rPr>
            <sz val="12"/>
            <rFont val="Arial"/>
            <family val="2"/>
          </rPr>
          <t xml:space="preserve">
</t>
        </r>
      </text>
    </comment>
    <comment ref="B218" authorId="0">
      <text>
        <r>
          <rPr>
            <b/>
            <sz val="12"/>
            <rFont val="Arial"/>
            <family val="2"/>
          </rPr>
          <t>Asignaciones destinadas al auxilio o ayudas especiales que no revisten carácter permanente, que los entes públicos otorgan a personas u hogares para propósitos sociales.</t>
        </r>
        <r>
          <rPr>
            <sz val="12"/>
            <rFont val="Arial"/>
            <family val="2"/>
          </rPr>
          <t xml:space="preserve">
</t>
        </r>
      </text>
    </comment>
    <comment ref="B219" authorId="0">
      <text>
        <r>
          <rPr>
            <b/>
            <sz val="12"/>
            <rFont val="Arial"/>
            <family val="2"/>
          </rPr>
          <t>Asignaciones destinadas a becas y otras ayudas para programas de formación o capacitación acordadas con personas.</t>
        </r>
        <r>
          <rPr>
            <sz val="12"/>
            <rFont val="Arial"/>
            <family val="2"/>
          </rPr>
          <t xml:space="preserve">
</t>
        </r>
      </text>
    </comment>
    <comment ref="B220" authorId="0">
      <text>
        <r>
          <rPr>
            <b/>
            <sz val="12"/>
            <rFont val="Arial"/>
            <family val="2"/>
          </rPr>
          <t>Asignaciones destinadas para la atención de gastos corrientes de establecimientos de enseñanza.</t>
        </r>
      </text>
    </comment>
    <comment ref="B221" authorId="0">
      <text>
        <r>
          <rPr>
            <b/>
            <sz val="12"/>
            <rFont val="Arial"/>
            <family val="2"/>
          </rPr>
          <t>Asignaciones destinadas al desarrollo de actividades científicas o académicas. Incluye las erogaciones corrientes de los investigadores.</t>
        </r>
        <r>
          <rPr>
            <sz val="12"/>
            <rFont val="Arial"/>
            <family val="2"/>
          </rPr>
          <t xml:space="preserve">
</t>
        </r>
      </text>
    </comment>
    <comment ref="B222" authorId="0">
      <text>
        <r>
          <rPr>
            <b/>
            <sz val="12"/>
            <rFont val="Arial"/>
            <family val="2"/>
          </rPr>
          <t>Asignaciones destinadas al auxilio y estímulo de acciones realizadas por instituciones sin fines de lucro que contribuyan a la consecución de los objetivos del ente público otorgante.</t>
        </r>
        <r>
          <rPr>
            <sz val="12"/>
            <rFont val="Arial"/>
            <family val="2"/>
          </rPr>
          <t xml:space="preserve">
</t>
        </r>
      </text>
    </comment>
    <comment ref="B223" authorId="0">
      <text>
        <r>
          <rPr>
            <b/>
            <sz val="12"/>
            <rFont val="Arial"/>
            <family val="2"/>
          </rPr>
          <t>Asignaciones destinadas a promover el cooperativismo.</t>
        </r>
        <r>
          <rPr>
            <sz val="12"/>
            <rFont val="Arial"/>
            <family val="2"/>
          </rPr>
          <t xml:space="preserve">
</t>
        </r>
      </text>
    </comment>
    <comment ref="B224" authorId="0">
      <text>
        <r>
          <rPr>
            <b/>
            <sz val="12"/>
            <rFont val="Arial"/>
            <family val="2"/>
          </rPr>
          <t>Asignaciones destinadas a cubrir erogaciones que realizan los institutos electorales a los partidos políticos.</t>
        </r>
        <r>
          <rPr>
            <sz val="12"/>
            <rFont val="Arial"/>
            <family val="2"/>
          </rPr>
          <t xml:space="preserve">
</t>
        </r>
      </text>
    </comment>
    <comment ref="B225" authorId="0">
      <text>
        <r>
          <rPr>
            <b/>
            <sz val="12"/>
            <rFont val="Arial"/>
            <family val="2"/>
          </rPr>
          <t>Asignaciones destinadas a atender a la población por contingencias y desastres naturales, así como las actividades relacionadas con su prevención, operación y supervisión.</t>
        </r>
        <r>
          <rPr>
            <sz val="12"/>
            <rFont val="Arial"/>
            <family val="2"/>
          </rPr>
          <t xml:space="preserve">
</t>
        </r>
      </text>
    </comment>
    <comment ref="B226" authorId="0">
      <text>
        <r>
          <rPr>
            <b/>
            <sz val="12"/>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7" authorId="0">
      <text>
        <r>
          <rPr>
            <b/>
            <sz val="12"/>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text>
        <r>
          <rPr>
            <b/>
            <sz val="12"/>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9" authorId="0">
      <text>
        <r>
          <rPr>
            <b/>
            <sz val="12"/>
            <rFont val="Arial"/>
            <family val="2"/>
          </rPr>
          <t>Asignaciones destinadas a cubrir erogaciones que no estén consideradas en las partidas anteriores de este concepto como son: el pago de sumas aseguradas y prestaciones económicas no consideradas en los conceptos anteriores.</t>
        </r>
        <r>
          <rPr>
            <sz val="12"/>
            <rFont val="Arial"/>
            <family val="2"/>
          </rPr>
          <t xml:space="preserve">
</t>
        </r>
      </text>
    </comment>
    <comment ref="B230" authorId="0">
      <text>
        <r>
          <rPr>
            <b/>
            <sz val="12"/>
            <rFont val="Arial"/>
            <family val="2"/>
          </rPr>
          <t>Asignaciones que se otorgan a fideicomisos, mandatos y otros análogos para que por cuenta de los entes públicos ejecuten acciones que éstos les han encomendado.</t>
        </r>
        <r>
          <rPr>
            <sz val="12"/>
            <rFont val="Arial"/>
            <family val="2"/>
          </rPr>
          <t xml:space="preserve">
</t>
        </r>
      </text>
    </comment>
    <comment ref="B231" authorId="0">
      <text>
        <r>
          <rPr>
            <b/>
            <sz val="12"/>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rFont val="Arial"/>
            <family val="2"/>
          </rPr>
          <t xml:space="preserve">
</t>
        </r>
      </text>
    </comment>
    <comment ref="B232" authorId="0">
      <text>
        <r>
          <rPr>
            <b/>
            <sz val="12"/>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rFont val="Arial"/>
            <family val="2"/>
          </rPr>
          <t xml:space="preserve">
</t>
        </r>
      </text>
    </comment>
    <comment ref="B233" authorId="0">
      <text>
        <r>
          <rPr>
            <b/>
            <sz val="12"/>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rFont val="Arial"/>
            <family val="2"/>
          </rPr>
          <t xml:space="preserve">
</t>
        </r>
      </text>
    </comment>
    <comment ref="B234" authorId="0">
      <text>
        <r>
          <rPr>
            <b/>
            <sz val="12"/>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text>
        <r>
          <rPr>
            <b/>
            <sz val="12"/>
            <rFont val="Arial"/>
            <family val="2"/>
          </rPr>
          <t>Asignaciones internas, que no suponen la contraprestación de bienes o servicios, destinada a fideicomisos empresariales y no financieros, con el objeto de financiar parte de los gastos inherentes a sus funciones.</t>
        </r>
        <r>
          <rPr>
            <sz val="12"/>
            <rFont val="Arial"/>
            <family val="2"/>
          </rPr>
          <t xml:space="preserve">
</t>
        </r>
      </text>
    </comment>
    <comment ref="B236" authorId="0">
      <text>
        <r>
          <rPr>
            <b/>
            <sz val="12"/>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rFont val="Arial"/>
            <family val="2"/>
          </rPr>
          <t xml:space="preserve">
</t>
        </r>
      </text>
    </comment>
    <comment ref="B237" authorId="0">
      <text>
        <r>
          <rPr>
            <b/>
            <sz val="12"/>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rFont val="Arial"/>
            <family val="2"/>
          </rPr>
          <t xml:space="preserve">
</t>
        </r>
      </text>
    </comment>
    <comment ref="B238" authorId="0">
      <text>
        <r>
          <rPr>
            <b/>
            <sz val="12"/>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rFont val="Arial"/>
            <family val="2"/>
          </rPr>
          <t xml:space="preserve">
</t>
        </r>
      </text>
    </comment>
    <comment ref="B239" authorId="0">
      <text>
        <r>
          <rPr>
            <b/>
            <sz val="12"/>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rFont val="Arial"/>
            <family val="2"/>
          </rPr>
          <t xml:space="preserve">
</t>
        </r>
      </text>
    </comment>
    <comment ref="B240" authorId="0">
      <text>
        <r>
          <rPr>
            <b/>
            <sz val="12"/>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rFont val="Arial"/>
            <family val="2"/>
          </rPr>
          <t xml:space="preserve">
</t>
        </r>
      </text>
    </comment>
    <comment ref="B241" authorId="0">
      <text>
        <r>
          <rPr>
            <b/>
            <sz val="12"/>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rFont val="Arial"/>
            <family val="2"/>
          </rPr>
          <t xml:space="preserve">
</t>
        </r>
      </text>
    </comment>
    <comment ref="B242" authorId="0">
      <text>
        <r>
          <rPr>
            <b/>
            <sz val="12"/>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rFont val="Arial"/>
            <family val="2"/>
          </rPr>
          <t xml:space="preserve">
</t>
        </r>
      </text>
    </comment>
    <comment ref="B243" authorId="0">
      <text>
        <r>
          <rPr>
            <b/>
            <sz val="12"/>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rFont val="Arial"/>
            <family val="2"/>
          </rPr>
          <t xml:space="preserve">
</t>
        </r>
      </text>
    </comment>
    <comment ref="B244" authorId="0">
      <text>
        <r>
          <rPr>
            <b/>
            <sz val="12"/>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rFont val="Arial"/>
            <family val="2"/>
          </rPr>
          <t xml:space="preserve">
</t>
        </r>
      </text>
    </comment>
    <comment ref="B245" authorId="0">
      <text>
        <r>
          <rPr>
            <b/>
            <sz val="12"/>
            <rFont val="Arial"/>
            <family val="2"/>
          </rPr>
          <t>Asignaciones que se otorgan para cubrir cuotas y aportaciones a instituciones y órganos internacionales. Derivadas de acuerdos, convenios o tratados celebrados por los entes públicos.</t>
        </r>
        <r>
          <rPr>
            <sz val="12"/>
            <rFont val="Arial"/>
            <family val="2"/>
          </rPr>
          <t xml:space="preserve">
</t>
        </r>
      </text>
    </comment>
    <comment ref="B246" authorId="0">
      <text>
        <r>
          <rPr>
            <b/>
            <sz val="12"/>
            <rFont val="Arial"/>
            <family val="2"/>
          </rPr>
          <t>Asignaciones que no suponen la contraprestación de bienes o servicios, se otorgan para cubrir cuotas y aportaciones a gobiernos extranjeros, derivadas de acuerdos, convenios o tratados celebrados por los entes públicos.</t>
        </r>
        <r>
          <rPr>
            <sz val="12"/>
            <rFont val="Arial"/>
            <family val="2"/>
          </rPr>
          <t xml:space="preserve">
</t>
        </r>
      </text>
    </comment>
    <comment ref="B247" authorId="0">
      <text>
        <r>
          <rPr>
            <b/>
            <sz val="12"/>
            <rFont val="Arial"/>
            <family val="2"/>
          </rPr>
          <t>Asignaciones que no suponen la contraprestación de bienes o servicios, se otorgan para cubrir cuotas y aportaciones a organismos internacionales, derivadas de acuerdos, convenios o tratados celebrados por los entes públicos.</t>
        </r>
        <r>
          <rPr>
            <sz val="12"/>
            <rFont val="Arial"/>
            <family val="2"/>
          </rPr>
          <t xml:space="preserve">
</t>
        </r>
      </text>
    </comment>
    <comment ref="B248" authorId="0">
      <text>
        <r>
          <rPr>
            <b/>
            <sz val="12"/>
            <rFont val="Arial"/>
            <family val="2"/>
          </rPr>
          <t>Asignaciones que no suponen la contraprestación de bienes o servicios, se otorgan para cubrir cuotas y aportaciones al sector privado externo, derivadas de acuerdos, convenios o tratados celebrados por los entes públicos.</t>
        </r>
        <r>
          <rPr>
            <sz val="12"/>
            <rFont val="Arial"/>
            <family val="2"/>
          </rPr>
          <t xml:space="preserve">
</t>
        </r>
      </text>
    </comment>
    <comment ref="B249" authorId="0">
      <text>
        <r>
          <rPr>
            <b/>
            <sz val="12"/>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rFont val="Arial"/>
            <family val="2"/>
          </rPr>
          <t xml:space="preserve">
</t>
        </r>
      </text>
    </comment>
    <comment ref="B250" authorId="0">
      <text>
        <r>
          <rPr>
            <b/>
            <sz val="12"/>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rFont val="Arial"/>
            <family val="2"/>
          </rPr>
          <t xml:space="preserve">
</t>
        </r>
      </text>
    </comment>
    <comment ref="B251" authorId="0">
      <text>
        <r>
          <rPr>
            <b/>
            <sz val="12"/>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2" authorId="0">
      <text>
        <r>
          <rPr>
            <b/>
            <sz val="12"/>
            <rFont val="Arial"/>
            <family val="2"/>
          </rPr>
          <t>Asignaciones destinadas a todo tipo de muebles ensamblados, tapizados, sofás-cama, sillones reclinables, muebles de mimbre, ratán y bejuco y materiales similares, cocinas y sus partes. Excepto muebles de oficina y estantería.</t>
        </r>
        <r>
          <rPr>
            <sz val="12"/>
            <rFont val="Arial"/>
            <family val="2"/>
          </rPr>
          <t xml:space="preserve">
</t>
        </r>
      </text>
    </comment>
    <comment ref="B253" authorId="0">
      <text>
        <r>
          <rPr>
            <b/>
            <sz val="12"/>
            <rFont val="Arial"/>
            <family val="2"/>
          </rPr>
          <t>Asignaciones destinadas a cubrir adquisición de obras y colecciones de carácter histórico y cultural de manera permanente de bienes artísticos y culturales como colecciones de pinturas, esculturas, cuadros, etc.</t>
        </r>
        <r>
          <rPr>
            <sz val="12"/>
            <rFont val="Arial"/>
            <family val="2"/>
          </rPr>
          <t xml:space="preserve">
</t>
        </r>
      </text>
    </comment>
    <comment ref="B254" authorId="0">
      <text>
        <r>
          <rPr>
            <b/>
            <sz val="12"/>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rFont val="Arial"/>
            <family val="2"/>
          </rPr>
          <t xml:space="preserve">
</t>
        </r>
      </text>
    </comment>
    <comment ref="B255" authorId="0">
      <text>
        <r>
          <rPr>
            <b/>
            <sz val="12"/>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rFont val="Arial"/>
            <family val="2"/>
          </rPr>
          <t xml:space="preserve">
</t>
        </r>
      </text>
    </comment>
    <comment ref="B256" authorId="0">
      <text>
        <r>
          <rPr>
            <b/>
            <sz val="12"/>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rFont val="Arial"/>
            <family val="2"/>
          </rPr>
          <t xml:space="preserve">
</t>
        </r>
      </text>
    </comment>
    <comment ref="B257" authorId="0">
      <text>
        <r>
          <rPr>
            <b/>
            <sz val="12"/>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rFont val="Arial"/>
            <family val="2"/>
          </rPr>
          <t xml:space="preserve">
</t>
        </r>
      </text>
    </comment>
    <comment ref="B258" authorId="0">
      <text>
        <r>
          <rPr>
            <b/>
            <sz val="12"/>
            <rFont val="Arial"/>
            <family val="2"/>
          </rPr>
          <t>Asignaciones destinadas a la adquisición de equipos, tales como: proyectores, micrófonos, grabadores, televisores, entre otros.</t>
        </r>
        <r>
          <rPr>
            <sz val="12"/>
            <rFont val="Arial"/>
            <family val="2"/>
          </rPr>
          <t xml:space="preserve">
</t>
        </r>
      </text>
    </comment>
    <comment ref="B259" authorId="0">
      <text>
        <r>
          <rPr>
            <b/>
            <sz val="12"/>
            <rFont val="Arial"/>
            <family val="2"/>
          </rPr>
          <t>Asignaciones destinadas a la adquisición de aparatos, tales como: aparatos y equipos de gimnasia y prácticas deportivas, entre otros.</t>
        </r>
        <r>
          <rPr>
            <sz val="12"/>
            <rFont val="Arial"/>
            <family val="2"/>
          </rPr>
          <t xml:space="preserve">
</t>
        </r>
      </text>
    </comment>
    <comment ref="B260" authorId="0">
      <text>
        <r>
          <rPr>
            <b/>
            <sz val="12"/>
            <rFont val="Arial"/>
            <family val="2"/>
          </rPr>
          <t>Asignaciones destinadas a la adquisición de cámaras fotográficas, equipos y accesorios fotográficos y aparatos de proyección y de video, entre otros.</t>
        </r>
        <r>
          <rPr>
            <sz val="12"/>
            <rFont val="Arial"/>
            <family val="2"/>
          </rPr>
          <t xml:space="preserve">
</t>
        </r>
      </text>
    </comment>
    <comment ref="B261" authorId="0">
      <text>
        <r>
          <rPr>
            <b/>
            <sz val="12"/>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rFont val="Arial"/>
            <family val="2"/>
          </rPr>
          <t xml:space="preserve">
</t>
        </r>
      </text>
    </comment>
    <comment ref="B262" authorId="0">
      <text>
        <r>
          <rPr>
            <b/>
            <sz val="12"/>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rFont val="Arial"/>
            <family val="2"/>
          </rPr>
          <t xml:space="preserve">
</t>
        </r>
      </text>
    </comment>
    <comment ref="B263" authorId="0">
      <text>
        <r>
          <rPr>
            <b/>
            <sz val="12"/>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rFont val="Arial"/>
            <family val="2"/>
          </rPr>
          <t xml:space="preserve">
</t>
        </r>
      </text>
    </comment>
    <comment ref="B264" authorId="0">
      <text>
        <r>
          <rPr>
            <b/>
            <sz val="12"/>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rFont val="Arial"/>
            <family val="2"/>
          </rPr>
          <t xml:space="preserve">
</t>
        </r>
      </text>
    </comment>
    <comment ref="B265" authorId="0">
      <text>
        <r>
          <rPr>
            <b/>
            <sz val="12"/>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rFont val="Arial"/>
            <family val="2"/>
          </rPr>
          <t xml:space="preserve">
</t>
        </r>
      </text>
    </comment>
    <comment ref="B266" authorId="0">
      <text>
        <r>
          <rPr>
            <b/>
            <sz val="12"/>
            <rFont val="Arial"/>
            <family val="2"/>
          </rPr>
          <t>Asignaciones destinadas a la adquisición de automóviles, camionetas de carga ligera, furgonetas, minivans, autobuses y microbuses de pasajeros, camiones de carga, de volteo, revolvedores y tracto-camiones, entre otros.</t>
        </r>
        <r>
          <rPr>
            <sz val="12"/>
            <rFont val="Arial"/>
            <family val="2"/>
          </rPr>
          <t xml:space="preserve">
</t>
        </r>
      </text>
    </comment>
    <comment ref="B267" authorId="0">
      <text>
        <r>
          <rPr>
            <b/>
            <sz val="12"/>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rFont val="Arial"/>
            <family val="2"/>
          </rPr>
          <t xml:space="preserve">
</t>
        </r>
      </text>
    </comment>
    <comment ref="B268" authorId="0">
      <text>
        <r>
          <rPr>
            <b/>
            <sz val="12"/>
            <rFont val="Arial"/>
            <family val="2"/>
          </rPr>
          <t>Asignaciones destinadas a la adquisición de aviones y demás objetos que vuelan, incluso motores, excluye navegación y medición.</t>
        </r>
        <r>
          <rPr>
            <sz val="12"/>
            <rFont val="Arial"/>
            <family val="2"/>
          </rPr>
          <t xml:space="preserve">
</t>
        </r>
      </text>
    </comment>
    <comment ref="B269" authorId="0">
      <text>
        <r>
          <rPr>
            <b/>
            <sz val="12"/>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rFont val="Arial"/>
            <family val="2"/>
          </rPr>
          <t xml:space="preserve">
</t>
        </r>
      </text>
    </comment>
    <comment ref="B270" authorId="0">
      <text>
        <r>
          <rPr>
            <b/>
            <sz val="12"/>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rFont val="Arial"/>
            <family val="2"/>
          </rPr>
          <t xml:space="preserve">
</t>
        </r>
      </text>
    </comment>
    <comment ref="B271" authorId="0">
      <text>
        <r>
          <rPr>
            <b/>
            <sz val="12"/>
            <rFont val="Arial"/>
            <family val="2"/>
          </rPr>
          <t>Asignaciones destinadas a la adquisición de otros equipos de transporte no clasificados en las partidas anteriores, tales como: bicicletas, motocicletas, entre otros.</t>
        </r>
        <r>
          <rPr>
            <sz val="12"/>
            <rFont val="Arial"/>
            <family val="2"/>
          </rPr>
          <t xml:space="preserve">
</t>
        </r>
      </text>
    </comment>
    <comment ref="B272" authorId="0">
      <text>
        <r>
          <rPr>
            <b/>
            <sz val="12"/>
            <rFont val="Arial"/>
            <family val="2"/>
          </rPr>
          <t>Asignaciones destinadas a la adquisición de maquinaria y equipo necesario para el desarrollo de las funciones de seguridad pública. Incluye refacciones y accesorios mayores correspondientes a este concepto.</t>
        </r>
        <r>
          <rPr>
            <sz val="12"/>
            <rFont val="Arial"/>
            <family val="2"/>
          </rPr>
          <t xml:space="preserve">
</t>
        </r>
      </text>
    </comment>
    <comment ref="B273" authorId="0">
      <text>
        <r>
          <rPr>
            <b/>
            <sz val="12"/>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rFont val="Arial"/>
            <family val="2"/>
          </rPr>
          <t xml:space="preserve">
</t>
        </r>
      </text>
    </comment>
    <comment ref="B274" authorId="0">
      <text>
        <r>
          <rPr>
            <b/>
            <sz val="12"/>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rFont val="Arial"/>
            <family val="2"/>
          </rPr>
          <t xml:space="preserve">
</t>
        </r>
      </text>
    </comment>
    <comment ref="B275" authorId="0">
      <text>
        <r>
          <rPr>
            <b/>
            <sz val="12"/>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rFont val="Arial"/>
            <family val="2"/>
          </rPr>
          <t xml:space="preserve">
</t>
        </r>
      </text>
    </comment>
    <comment ref="B276" authorId="0">
      <text>
        <r>
          <rPr>
            <b/>
            <sz val="12"/>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rFont val="Arial"/>
            <family val="2"/>
          </rPr>
          <t xml:space="preserve">
</t>
        </r>
      </text>
    </comment>
    <comment ref="B277" authorId="0">
      <text>
        <r>
          <rPr>
            <b/>
            <sz val="12"/>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rFont val="Arial"/>
            <family val="2"/>
          </rPr>
          <t xml:space="preserve">
</t>
        </r>
      </text>
    </comment>
    <comment ref="B278" authorId="0">
      <text>
        <r>
          <rPr>
            <b/>
            <sz val="12"/>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rFont val="Arial"/>
            <family val="2"/>
          </rPr>
          <t xml:space="preserve">
</t>
        </r>
      </text>
    </comment>
    <comment ref="B279" authorId="0">
      <text>
        <r>
          <rPr>
            <b/>
            <sz val="12"/>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rFont val="Arial"/>
            <family val="2"/>
          </rPr>
          <t xml:space="preserve">
</t>
        </r>
      </text>
    </comment>
    <comment ref="B280" authorId="0">
      <text>
        <r>
          <rPr>
            <b/>
            <sz val="12"/>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rFont val="Arial"/>
            <family val="2"/>
          </rPr>
          <t xml:space="preserve">
</t>
        </r>
      </text>
    </comment>
    <comment ref="B281" authorId="0">
      <text>
        <r>
          <rPr>
            <b/>
            <sz val="12"/>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rFont val="Arial"/>
            <family val="2"/>
          </rPr>
          <t xml:space="preserve">
</t>
        </r>
      </text>
    </comment>
    <comment ref="B282" authorId="0">
      <text>
        <r>
          <rPr>
            <b/>
            <sz val="12"/>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3" authorId="0">
      <text>
        <r>
          <rPr>
            <b/>
            <sz val="12"/>
            <rFont val="Arial"/>
            <family val="2"/>
          </rPr>
          <t>Asignaciones destinadas a la adquisición de toda clase de especies animales y otros seres vivos, tanto para su utilización en el trabajo como para su fomento, exhibición y reproducción.</t>
        </r>
        <r>
          <rPr>
            <sz val="12"/>
            <rFont val="Arial"/>
            <family val="2"/>
          </rPr>
          <t xml:space="preserve">
</t>
        </r>
      </text>
    </comment>
    <comment ref="B284" authorId="0">
      <text>
        <r>
          <rPr>
            <b/>
            <sz val="12"/>
            <rFont val="Arial"/>
            <family val="2"/>
          </rPr>
          <t>Asignaciones destinadas a la adquisición de ganado bovino en todas sus fases: producción de carne, cría y explotación de ganado bovino para reemplazos de ganado bovino lechero.</t>
        </r>
        <r>
          <rPr>
            <sz val="12"/>
            <rFont val="Arial"/>
            <family val="2"/>
          </rPr>
          <t xml:space="preserve">
</t>
        </r>
      </text>
    </comment>
    <comment ref="B285" authorId="0">
      <text>
        <r>
          <rPr>
            <b/>
            <sz val="12"/>
            <rFont val="Arial"/>
            <family val="2"/>
          </rPr>
          <t>Asignaciones destinadas a la adquisición de cerdos en todas sus fases en granjas, patios y azoteas.</t>
        </r>
        <r>
          <rPr>
            <sz val="12"/>
            <rFont val="Arial"/>
            <family val="2"/>
          </rPr>
          <t xml:space="preserve">
</t>
        </r>
      </text>
    </comment>
    <comment ref="B286" authorId="0">
      <text>
        <r>
          <rPr>
            <b/>
            <sz val="12"/>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rFont val="Arial"/>
            <family val="2"/>
          </rPr>
          <t xml:space="preserve">
</t>
        </r>
      </text>
    </comment>
    <comment ref="B287" authorId="0">
      <text>
        <r>
          <rPr>
            <b/>
            <sz val="12"/>
            <rFont val="Arial"/>
            <family val="2"/>
          </rPr>
          <t>Asignaciones destinadas a la adquisición de ovinos y caprinos.</t>
        </r>
        <r>
          <rPr>
            <sz val="12"/>
            <rFont val="Arial"/>
            <family val="2"/>
          </rPr>
          <t xml:space="preserve">
</t>
        </r>
      </text>
    </comment>
    <comment ref="B288" authorId="0">
      <text>
        <r>
          <rPr>
            <b/>
            <sz val="12"/>
            <rFont val="Arial"/>
            <family val="2"/>
          </rPr>
          <t>Asignaciones destinadas a la adquisición de peces y acuicultura, tales como: animales acuáticos en ambientes controlados (peces, moluscos, crustáceos, camarones y reptiles). Excluye acuicultura vegetal.</t>
        </r>
        <r>
          <rPr>
            <sz val="12"/>
            <rFont val="Arial"/>
            <family val="2"/>
          </rPr>
          <t xml:space="preserve">
</t>
        </r>
      </text>
    </comment>
    <comment ref="B289" authorId="0">
      <text>
        <r>
          <rPr>
            <b/>
            <sz val="12"/>
            <rFont val="Arial"/>
            <family val="2"/>
          </rPr>
          <t>Asignaciones destinadas a la adquisición de equinos, tales como: caballos, mulas, burros y otros. Excluye servicio de pensión para equinos.</t>
        </r>
        <r>
          <rPr>
            <sz val="12"/>
            <rFont val="Arial"/>
            <family val="2"/>
          </rPr>
          <t xml:space="preserve">
</t>
        </r>
      </text>
    </comment>
    <comment ref="B290" authorId="0">
      <text>
        <r>
          <rPr>
            <b/>
            <sz val="12"/>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rFont val="Arial"/>
            <family val="2"/>
          </rPr>
          <t xml:space="preserve">
</t>
        </r>
      </text>
    </comment>
    <comment ref="B291" authorId="0">
      <text>
        <r>
          <rPr>
            <b/>
            <sz val="12"/>
            <rFont val="Arial"/>
            <family val="2"/>
          </rPr>
          <t>Asignaciones destinadas a la adquisición de árboles y plantas que se utilizan repetida o continuamente durante más de un año para producir otros bienes.</t>
        </r>
        <r>
          <rPr>
            <sz val="12"/>
            <rFont val="Arial"/>
            <family val="2"/>
          </rPr>
          <t xml:space="preserve">
</t>
        </r>
      </text>
    </comment>
    <comment ref="B292" authorId="0">
      <text>
        <r>
          <rPr>
            <b/>
            <sz val="12"/>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rFont val="Arial"/>
            <family val="2"/>
          </rPr>
          <t xml:space="preserve">
</t>
        </r>
      </text>
    </comment>
    <comment ref="B293" authorId="0">
      <text>
        <r>
          <rPr>
            <b/>
            <sz val="12"/>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rFont val="Arial"/>
            <family val="2"/>
          </rPr>
          <t xml:space="preserve">
</t>
        </r>
      </text>
    </comment>
    <comment ref="B294" authorId="0">
      <text>
        <r>
          <rPr>
            <b/>
            <sz val="12"/>
            <rFont val="Arial"/>
            <family val="2"/>
          </rPr>
          <t>Asignaciones destinadas a la adquisición de tierras, terrenos y predios urbanos baldíos, campos con o sin mejoras necesarios para los usos propios de los entes públicos.</t>
        </r>
        <r>
          <rPr>
            <sz val="12"/>
            <rFont val="Arial"/>
            <family val="2"/>
          </rPr>
          <t xml:space="preserve">
</t>
        </r>
      </text>
    </comment>
    <comment ref="B295" authorId="0">
      <text>
        <r>
          <rPr>
            <b/>
            <sz val="12"/>
            <rFont val="Arial"/>
            <family val="2"/>
          </rPr>
          <t>Asignaciones destinadas a la adquisición de viviendas que son edificadas principalmente como residencias requeridos por los entes públicos para sus actividades. Incluye: garajes y otras estructuras asociadas requeridas.</t>
        </r>
        <r>
          <rPr>
            <sz val="12"/>
            <rFont val="Arial"/>
            <family val="2"/>
          </rPr>
          <t xml:space="preserve">
</t>
        </r>
      </text>
    </comment>
    <comment ref="B296" authorId="0">
      <text>
        <r>
          <rPr>
            <b/>
            <sz val="12"/>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rFont val="Arial"/>
            <family val="2"/>
          </rPr>
          <t xml:space="preserve">
</t>
        </r>
      </text>
    </comment>
    <comment ref="B297" authorId="0">
      <text>
        <r>
          <rPr>
            <b/>
            <sz val="12"/>
            <rFont val="Arial"/>
            <family val="2"/>
          </rPr>
          <t>Asignaciones destinadas a cubrir el costo de los bienes inmuebles adquiridos por los entes públicos no incluidos o especificados en los conceptos y partidas del presente capítulo.</t>
        </r>
        <r>
          <rPr>
            <sz val="12"/>
            <rFont val="Arial"/>
            <family val="2"/>
          </rPr>
          <t xml:space="preserve">
</t>
        </r>
      </text>
    </comment>
    <comment ref="B298" authorId="0">
      <text>
        <r>
          <rPr>
            <b/>
            <sz val="12"/>
            <rFont val="Arial"/>
            <family val="2"/>
          </rPr>
          <t>Asignaciones para la adquisición de derechos por el uso de activos de propiedad industrial, comercial, intelectual y otros, como por ejemplo: software, licencias, patentes, marcas, derechos, concesiones y franquicias.</t>
        </r>
        <r>
          <rPr>
            <sz val="12"/>
            <rFont val="Arial"/>
            <family val="2"/>
          </rPr>
          <t xml:space="preserve">
</t>
        </r>
      </text>
    </comment>
    <comment ref="B299" authorId="0">
      <text>
        <r>
          <rPr>
            <b/>
            <sz val="12"/>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rFont val="Arial"/>
            <family val="2"/>
          </rPr>
          <t xml:space="preserve">
</t>
        </r>
      </text>
    </comment>
    <comment ref="B300" authorId="0">
      <text>
        <r>
          <rPr>
            <b/>
            <sz val="12"/>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rFont val="Arial"/>
            <family val="2"/>
          </rPr>
          <t xml:space="preserve">
</t>
        </r>
      </text>
    </comment>
    <comment ref="B301" authorId="0">
      <text>
        <r>
          <rPr>
            <b/>
            <sz val="12"/>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rFont val="Arial"/>
            <family val="2"/>
          </rPr>
          <t xml:space="preserve">
</t>
        </r>
      </text>
    </comment>
    <comment ref="B302" authorId="0">
      <text>
        <r>
          <rPr>
            <b/>
            <sz val="12"/>
            <rFont val="Arial"/>
            <family val="2"/>
          </rPr>
          <t>Asignaciones destinadas para atender los gastos generados por el uso de obras técnicas, culturales, de arte o musicales, u otras pertenecientes a personas jurídicas o naturales, nacionales o extranjeras.</t>
        </r>
        <r>
          <rPr>
            <sz val="12"/>
            <rFont val="Arial"/>
            <family val="2"/>
          </rPr>
          <t xml:space="preserve">
</t>
        </r>
      </text>
    </comment>
    <comment ref="B303" authorId="0">
      <text>
        <r>
          <rPr>
            <b/>
            <sz val="12"/>
            <rFont val="Arial"/>
            <family val="2"/>
          </rPr>
          <t>Asignaciones destinadas a cubrir la adquisición del derecho de explotación por un lapso de tiempo determinado de bienes y servicios por parte de una empresa a otra.</t>
        </r>
        <r>
          <rPr>
            <sz val="12"/>
            <rFont val="Arial"/>
            <family val="2"/>
          </rPr>
          <t xml:space="preserve">
</t>
        </r>
      </text>
    </comment>
    <comment ref="B304" authorId="0">
      <text>
        <r>
          <rPr>
            <b/>
            <sz val="12"/>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rFont val="Arial"/>
            <family val="2"/>
          </rPr>
          <t xml:space="preserve">
</t>
        </r>
      </text>
    </comment>
    <comment ref="B305" authorId="0">
      <text>
        <r>
          <rPr>
            <b/>
            <sz val="12"/>
            <rFont val="Arial"/>
            <family val="2"/>
          </rPr>
          <t>Asignaciones destinadas a la adquisición de permisos informáticos e intelectuales.</t>
        </r>
        <r>
          <rPr>
            <sz val="12"/>
            <rFont val="Arial"/>
            <family val="2"/>
          </rPr>
          <t xml:space="preserve">
</t>
        </r>
      </text>
    </comment>
    <comment ref="B306" authorId="0">
      <text>
        <r>
          <rPr>
            <b/>
            <sz val="12"/>
            <rFont val="Arial"/>
            <family val="2"/>
          </rPr>
          <t>Asignaciones destinadas a la adquisición de permisos para realizar negocios en general o un negocio o profesión en particular.</t>
        </r>
        <r>
          <rPr>
            <sz val="12"/>
            <rFont val="Arial"/>
            <family val="2"/>
          </rPr>
          <t xml:space="preserve">
</t>
        </r>
      </text>
    </comment>
    <comment ref="B307" authorId="0">
      <text>
        <r>
          <rPr>
            <b/>
            <sz val="12"/>
            <rFont val="Arial"/>
            <family val="2"/>
          </rPr>
          <t>Asignaciones destinadas atenderá cubrir los gastos generados por concepto de otros activos intangibles, no incluidos en partidas específicas anteriores.</t>
        </r>
        <r>
          <rPr>
            <sz val="12"/>
            <rFont val="Arial"/>
            <family val="2"/>
          </rPr>
          <t xml:space="preserve">
</t>
        </r>
      </text>
    </comment>
    <comment ref="B308" authorId="0">
      <text>
        <r>
          <rPr>
            <b/>
            <sz val="12"/>
            <rFont val="Arial"/>
            <family val="2"/>
          </rPr>
          <t>Asignaciones destinadas a obras por contrato y proyectos productivos y acciones de fomento. Incluye los gastos en estudios de pre-inversión y preparación del proyecto.</t>
        </r>
        <r>
          <rPr>
            <sz val="12"/>
            <rFont val="Arial"/>
            <family val="2"/>
          </rPr>
          <t xml:space="preserve">
</t>
        </r>
      </text>
    </comment>
    <comment ref="B309" authorId="0">
      <text>
        <r>
          <rPr>
            <b/>
            <sz val="12"/>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rFont val="Arial"/>
            <family val="2"/>
          </rPr>
          <t xml:space="preserve">
</t>
        </r>
      </text>
    </comment>
    <comment ref="B310"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1"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rFont val="Arial"/>
            <family val="2"/>
          </rPr>
          <t xml:space="preserve">
</t>
        </r>
      </text>
    </comment>
    <comment ref="B312"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13"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4"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5"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16"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17"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18" authorId="0">
      <text>
        <r>
          <rPr>
            <b/>
            <sz val="12"/>
            <rFont val="Arial"/>
            <family val="2"/>
          </rPr>
          <t>Asignaciones para construcciones en bienes inmuebles propiedad de los entes públicos. Incluye los gastos en estudios de pre inversión y preparación del proyecto.</t>
        </r>
        <r>
          <rPr>
            <sz val="12"/>
            <rFont val="Arial"/>
            <family val="2"/>
          </rPr>
          <t xml:space="preserve">
</t>
        </r>
      </text>
    </comment>
    <comment ref="B319"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0"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1"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22"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3"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4"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25"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26"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27" authorId="0">
      <text>
        <r>
          <rPr>
            <b/>
            <sz val="12"/>
            <rFont val="Arial"/>
            <family val="2"/>
          </rPr>
          <t>Erogaciones realizadas por los entes públicos con la finalidad de ejecutar proyectos de desarrollo productivo, económico y social y otros. Incluye el costo de la preparación de proyectos.</t>
        </r>
        <r>
          <rPr>
            <sz val="12"/>
            <rFont val="Arial"/>
            <family val="2"/>
          </rPr>
          <t xml:space="preserve">
</t>
        </r>
      </text>
    </comment>
    <comment ref="B328" authorId="0">
      <text>
        <r>
          <rPr>
            <b/>
            <sz val="12"/>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29" authorId="0">
      <text>
        <r>
          <rPr>
            <b/>
            <sz val="12"/>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30" authorId="0">
      <text>
        <r>
          <rPr>
            <b/>
            <sz val="12"/>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rFont val="Arial"/>
            <family val="2"/>
          </rPr>
          <t xml:space="preserve">
</t>
        </r>
      </text>
    </comment>
    <comment ref="B331" authorId="0">
      <text>
        <r>
          <rPr>
            <b/>
            <sz val="12"/>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rFont val="Arial"/>
            <family val="2"/>
          </rPr>
          <t xml:space="preserve">
</t>
        </r>
      </text>
    </comment>
    <comment ref="B332" authorId="0">
      <text>
        <r>
          <rPr>
            <b/>
            <sz val="12"/>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3" authorId="0">
      <text>
        <r>
          <rPr>
            <b/>
            <sz val="12"/>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4" authorId="0">
      <text>
        <r>
          <rPr>
            <b/>
            <sz val="12"/>
            <rFont val="Arial"/>
            <family val="2"/>
          </rPr>
          <t>Asignaciones para aportar capital directo o mediante la adquisición de acciones u otros valores representativos de capital a entidades paraestatales y empresas privadas; así como a organismos nacionales e internacionales.</t>
        </r>
        <r>
          <rPr>
            <sz val="12"/>
            <rFont val="Arial"/>
            <family val="2"/>
          </rPr>
          <t xml:space="preserve">
</t>
        </r>
      </text>
    </comment>
    <comment ref="B335" authorId="0">
      <text>
        <r>
          <rPr>
            <b/>
            <sz val="12"/>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rFont val="Arial"/>
            <family val="2"/>
          </rPr>
          <t xml:space="preserve">
</t>
        </r>
      </text>
    </comment>
    <comment ref="B336" authorId="0">
      <text>
        <r>
          <rPr>
            <b/>
            <sz val="12"/>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rFont val="Arial"/>
            <family val="2"/>
          </rPr>
          <t xml:space="preserve">
</t>
        </r>
      </text>
    </comment>
    <comment ref="B337" authorId="0">
      <text>
        <r>
          <rPr>
            <b/>
            <sz val="12"/>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rFont val="Arial"/>
            <family val="2"/>
          </rPr>
          <t xml:space="preserve">
</t>
        </r>
      </text>
    </comment>
    <comment ref="B338" authorId="0">
      <text>
        <r>
          <rPr>
            <b/>
            <sz val="12"/>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rFont val="Arial"/>
            <family val="2"/>
          </rPr>
          <t xml:space="preserve">
</t>
        </r>
      </text>
    </comment>
    <comment ref="B339" authorId="0">
      <text>
        <r>
          <rPr>
            <b/>
            <sz val="12"/>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rFont val="Arial"/>
            <family val="2"/>
          </rPr>
          <t xml:space="preserve">
</t>
        </r>
      </text>
    </comment>
    <comment ref="B340" authorId="0">
      <text>
        <r>
          <rPr>
            <b/>
            <sz val="12"/>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rFont val="Arial"/>
            <family val="2"/>
          </rPr>
          <t xml:space="preserve">
</t>
        </r>
      </text>
    </comment>
    <comment ref="B341" authorId="0">
      <text>
        <r>
          <rPr>
            <b/>
            <sz val="12"/>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rFont val="Arial"/>
            <family val="2"/>
          </rPr>
          <t xml:space="preserve">
</t>
        </r>
      </text>
    </comment>
    <comment ref="B342" authorId="0">
      <text>
        <r>
          <rPr>
            <b/>
            <sz val="12"/>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rFont val="Arial"/>
            <family val="2"/>
          </rPr>
          <t xml:space="preserve">
</t>
        </r>
      </text>
    </comment>
    <comment ref="B343" authorId="0">
      <text>
        <r>
          <rPr>
            <b/>
            <sz val="12"/>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rFont val="Arial"/>
            <family val="2"/>
          </rPr>
          <t xml:space="preserve">
</t>
        </r>
      </text>
    </comment>
    <comment ref="B344" authorId="0">
      <text>
        <r>
          <rPr>
            <b/>
            <sz val="12"/>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rFont val="Arial"/>
            <family val="2"/>
          </rPr>
          <t xml:space="preserve">
</t>
        </r>
      </text>
    </comment>
    <comment ref="B345" authorId="0">
      <text>
        <r>
          <rPr>
            <b/>
            <sz val="12"/>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rFont val="Arial"/>
            <family val="2"/>
          </rPr>
          <t xml:space="preserve">
</t>
        </r>
      </text>
    </comment>
    <comment ref="B346"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rFont val="Arial"/>
            <family val="2"/>
          </rPr>
          <t xml:space="preserve">
</t>
        </r>
      </text>
    </comment>
    <comment ref="B347"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rFont val="Arial"/>
            <family val="2"/>
          </rPr>
          <t xml:space="preserve">
</t>
        </r>
      </text>
    </comment>
    <comment ref="B348"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49"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50" authorId="0">
      <text>
        <r>
          <rPr>
            <b/>
            <sz val="12"/>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rFont val="Arial"/>
            <family val="2"/>
          </rPr>
          <t xml:space="preserve">
</t>
        </r>
      </text>
    </comment>
    <comment ref="B351" authorId="0">
      <text>
        <r>
          <rPr>
            <b/>
            <sz val="12"/>
            <rFont val="Arial"/>
            <family val="2"/>
          </rPr>
          <t>Asignaciones destinadas a la concesión de préstamos a entes públicos y al sector privado.</t>
        </r>
        <r>
          <rPr>
            <sz val="12"/>
            <rFont val="Arial"/>
            <family val="2"/>
          </rPr>
          <t xml:space="preserve">
</t>
        </r>
      </text>
    </comment>
    <comment ref="B352" authorId="0">
      <text>
        <r>
          <rPr>
            <b/>
            <sz val="12"/>
            <rFont val="Arial"/>
            <family val="2"/>
          </rPr>
          <t>Asignaciones destinadas para la concesión de préstamos a entidades paraestatales no empresariales y no financieras con fines de política económica.</t>
        </r>
        <r>
          <rPr>
            <sz val="12"/>
            <rFont val="Arial"/>
            <family val="2"/>
          </rPr>
          <t xml:space="preserve">
</t>
        </r>
      </text>
    </comment>
    <comment ref="B353" authorId="0">
      <text>
        <r>
          <rPr>
            <b/>
            <sz val="12"/>
            <rFont val="Arial"/>
            <family val="2"/>
          </rPr>
          <t>Asignaciones destinadas a la concesión de préstamos a entidades paraestatales empresariales y no financieras con fines de política económica.</t>
        </r>
        <r>
          <rPr>
            <sz val="12"/>
            <rFont val="Arial"/>
            <family val="2"/>
          </rPr>
          <t xml:space="preserve">
</t>
        </r>
      </text>
    </comment>
    <comment ref="B354" authorId="0">
      <text>
        <r>
          <rPr>
            <b/>
            <sz val="12"/>
            <rFont val="Arial"/>
            <family val="2"/>
          </rPr>
          <t>Asignaciones destinadas a la concesión de préstamos a instituciones paraestatales públicas financieras con fines de política económica.</t>
        </r>
        <r>
          <rPr>
            <sz val="12"/>
            <rFont val="Arial"/>
            <family val="2"/>
          </rPr>
          <t xml:space="preserve">
</t>
        </r>
      </text>
    </comment>
    <comment ref="B355" authorId="0">
      <text>
        <r>
          <rPr>
            <b/>
            <sz val="12"/>
            <rFont val="Arial"/>
            <family val="2"/>
          </rPr>
          <t>Asignaciones destinadas a la concesión de préstamos a entidades federativas y municipios con fines de política económica.</t>
        </r>
        <r>
          <rPr>
            <sz val="12"/>
            <rFont val="Arial"/>
            <family val="2"/>
          </rPr>
          <t xml:space="preserve">
</t>
        </r>
      </text>
    </comment>
    <comment ref="B356" authorId="0">
      <text>
        <r>
          <rPr>
            <b/>
            <sz val="12"/>
            <rFont val="Arial"/>
            <family val="2"/>
          </rPr>
          <t>Asignaciones destinadas a la concesión de préstamos al sector privado, tales como: préstamos al personal, a sindicatos y demás erogaciones recuperables, con fines de política económica.</t>
        </r>
        <r>
          <rPr>
            <sz val="12"/>
            <rFont val="Arial"/>
            <family val="2"/>
          </rPr>
          <t xml:space="preserve">
</t>
        </r>
      </text>
    </comment>
    <comment ref="B357" authorId="0">
      <text>
        <r>
          <rPr>
            <b/>
            <sz val="12"/>
            <rFont val="Arial"/>
            <family val="2"/>
          </rPr>
          <t>Asignaciones destinadas a la concesión de préstamos al sector externo con fines de política económica.</t>
        </r>
        <r>
          <rPr>
            <sz val="12"/>
            <rFont val="Arial"/>
            <family val="2"/>
          </rPr>
          <t xml:space="preserve">
</t>
        </r>
      </text>
    </comment>
    <comment ref="B358" authorId="0">
      <text>
        <r>
          <rPr>
            <b/>
            <sz val="12"/>
            <rFont val="Arial"/>
            <family val="2"/>
          </rPr>
          <t>Asignaciones destinadas para la concesión de préstamos entre entes públicos con fines de gestión de liquidez.</t>
        </r>
        <r>
          <rPr>
            <sz val="12"/>
            <rFont val="Arial"/>
            <family val="2"/>
          </rPr>
          <t xml:space="preserve">
</t>
        </r>
      </text>
    </comment>
    <comment ref="B359" authorId="0">
      <text>
        <r>
          <rPr>
            <b/>
            <sz val="12"/>
            <rFont val="Arial"/>
            <family val="2"/>
          </rPr>
          <t>Asignaciones destinadas para la concesión de préstamos al sector privado con fines de gestión de liquidez.</t>
        </r>
        <r>
          <rPr>
            <sz val="12"/>
            <rFont val="Arial"/>
            <family val="2"/>
          </rPr>
          <t xml:space="preserve">
</t>
        </r>
      </text>
    </comment>
    <comment ref="B360" authorId="0">
      <text>
        <r>
          <rPr>
            <b/>
            <sz val="12"/>
            <rFont val="Arial"/>
            <family val="2"/>
          </rPr>
          <t>Asignaciones destinadas para la concesión de préstamos al sector externo con fines de gestión de liquidez.</t>
        </r>
        <r>
          <rPr>
            <sz val="12"/>
            <rFont val="Arial"/>
            <family val="2"/>
          </rPr>
          <t xml:space="preserve">
</t>
        </r>
      </text>
    </comment>
    <comment ref="B361" authorId="0">
      <text>
        <r>
          <rPr>
            <b/>
            <sz val="12"/>
            <rFont val="Arial"/>
            <family val="2"/>
          </rPr>
          <t>Asignaciones a fideicomisos, mandatos y otros análogos para constituir o incrementar su patrimonio.</t>
        </r>
        <r>
          <rPr>
            <sz val="12"/>
            <rFont val="Arial"/>
            <family val="2"/>
          </rPr>
          <t xml:space="preserve">
</t>
        </r>
      </text>
    </comment>
    <comment ref="B362" authorId="0">
      <text>
        <r>
          <rPr>
            <b/>
            <sz val="12"/>
            <rFont val="Arial"/>
            <family val="2"/>
          </rPr>
          <t>Asignaciones destinadas para construir o incrementar los fideicomisos del Poder Ejecutivo, con fines de política económica.</t>
        </r>
        <r>
          <rPr>
            <sz val="12"/>
            <rFont val="Arial"/>
            <family val="2"/>
          </rPr>
          <t xml:space="preserve">
</t>
        </r>
      </text>
    </comment>
    <comment ref="B363" authorId="0">
      <text>
        <r>
          <rPr>
            <b/>
            <sz val="12"/>
            <rFont val="Arial"/>
            <family val="2"/>
          </rPr>
          <t>Asignaciones destinadas para construir o incrementar los fideicomisos del Poder Legislativo, con fines de política económica.</t>
        </r>
        <r>
          <rPr>
            <sz val="12"/>
            <rFont val="Arial"/>
            <family val="2"/>
          </rPr>
          <t xml:space="preserve">
</t>
        </r>
      </text>
    </comment>
    <comment ref="B364" authorId="0">
      <text>
        <r>
          <rPr>
            <b/>
            <sz val="12"/>
            <rFont val="Arial"/>
            <family val="2"/>
          </rPr>
          <t>Asignaciones destinadas para construir o incrementar los fideicomisos del Poder Judicial, con fines de política económica.</t>
        </r>
        <r>
          <rPr>
            <sz val="12"/>
            <rFont val="Arial"/>
            <family val="2"/>
          </rPr>
          <t xml:space="preserve">
</t>
        </r>
      </text>
    </comment>
    <comment ref="B365" authorId="0">
      <text>
        <r>
          <rPr>
            <b/>
            <sz val="12"/>
            <rFont val="Arial"/>
            <family val="2"/>
          </rPr>
          <t>Asignaciones destinadas para construir o incrementar los fideicomisos públicos no empresariales y no financieros, con fines de política económica.</t>
        </r>
        <r>
          <rPr>
            <sz val="12"/>
            <rFont val="Arial"/>
            <family val="2"/>
          </rPr>
          <t xml:space="preserve">
</t>
        </r>
      </text>
    </comment>
    <comment ref="B366" authorId="0">
      <text>
        <r>
          <rPr>
            <b/>
            <sz val="12"/>
            <rFont val="Arial"/>
            <family val="2"/>
          </rPr>
          <t>Asignaciones destinadas para construir o incrementar los fideicomisos públicos empresariales y no financieros, con fines de política económica.</t>
        </r>
        <r>
          <rPr>
            <sz val="12"/>
            <rFont val="Arial"/>
            <family val="2"/>
          </rPr>
          <t xml:space="preserve">
</t>
        </r>
      </text>
    </comment>
    <comment ref="B367" authorId="0">
      <text>
        <r>
          <rPr>
            <b/>
            <sz val="12"/>
            <rFont val="Arial"/>
            <family val="2"/>
          </rPr>
          <t>Asignaciones destinadas para construir o incrementar a fideicomisos públicos financieros, con fines de política económica.</t>
        </r>
        <r>
          <rPr>
            <sz val="12"/>
            <rFont val="Arial"/>
            <family val="2"/>
          </rPr>
          <t xml:space="preserve">
</t>
        </r>
      </text>
    </comment>
    <comment ref="B368" authorId="0">
      <text>
        <r>
          <rPr>
            <b/>
            <sz val="12"/>
            <rFont val="Arial"/>
            <family val="2"/>
          </rPr>
          <t>Asignaciones a fideicomisos a favor de entidades federativas, con fines de política económica.</t>
        </r>
        <r>
          <rPr>
            <sz val="12"/>
            <rFont val="Arial"/>
            <family val="2"/>
          </rPr>
          <t xml:space="preserve">
</t>
        </r>
      </text>
    </comment>
    <comment ref="B369" authorId="0">
      <text>
        <r>
          <rPr>
            <b/>
            <sz val="12"/>
            <rFont val="Arial"/>
            <family val="2"/>
          </rPr>
          <t>Asignaciones a fideicomisos de municipios con fines de política económica.</t>
        </r>
        <r>
          <rPr>
            <sz val="12"/>
            <rFont val="Arial"/>
            <family val="2"/>
          </rPr>
          <t xml:space="preserve">
</t>
        </r>
      </text>
    </comment>
    <comment ref="B370" authorId="0">
      <text>
        <r>
          <rPr>
            <b/>
            <sz val="12"/>
            <rFont val="Arial"/>
            <family val="2"/>
          </rPr>
          <t>Asignaciones a fideicomisos de empresas privadas y particulares con fines de política económica.</t>
        </r>
        <r>
          <rPr>
            <sz val="12"/>
            <rFont val="Arial"/>
            <family val="2"/>
          </rPr>
          <t xml:space="preserve">
</t>
        </r>
      </text>
    </comment>
    <comment ref="B371" authorId="0">
      <text>
        <r>
          <rPr>
            <b/>
            <sz val="12"/>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rFont val="Arial"/>
            <family val="2"/>
          </rPr>
          <t xml:space="preserve">
</t>
        </r>
      </text>
    </comment>
    <comment ref="B372" authorId="0">
      <text>
        <r>
          <rPr>
            <b/>
            <sz val="12"/>
            <rFont val="Arial"/>
            <family val="2"/>
          </rPr>
          <t>Asignaciones destinadas a colocaciones a largo plazo en moneda nacional.</t>
        </r>
        <r>
          <rPr>
            <sz val="12"/>
            <rFont val="Arial"/>
            <family val="2"/>
          </rPr>
          <t xml:space="preserve">
</t>
        </r>
      </text>
    </comment>
    <comment ref="B373" authorId="0">
      <text>
        <r>
          <rPr>
            <b/>
            <sz val="12"/>
            <rFont val="Arial"/>
            <family val="2"/>
          </rPr>
          <t>Asignaciones destinadas a colocaciones financieras a largo plazo en moneda extranjera.</t>
        </r>
        <r>
          <rPr>
            <sz val="12"/>
            <rFont val="Arial"/>
            <family val="2"/>
          </rPr>
          <t xml:space="preserve">
</t>
        </r>
      </text>
    </comment>
    <comment ref="B374" authorId="0">
      <text>
        <r>
          <rPr>
            <b/>
            <sz val="12"/>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rFont val="Arial"/>
            <family val="2"/>
          </rPr>
          <t xml:space="preserve">
</t>
        </r>
      </text>
    </comment>
    <comment ref="B375" authorId="0">
      <text>
        <r>
          <rPr>
            <b/>
            <sz val="12"/>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6" authorId="0">
      <text>
        <r>
          <rPr>
            <b/>
            <sz val="12"/>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7" authorId="0">
      <text>
        <r>
          <rPr>
            <b/>
            <sz val="12"/>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8" authorId="0">
      <text>
        <r>
          <rPr>
            <b/>
            <sz val="12"/>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rFont val="Arial"/>
            <family val="2"/>
          </rPr>
          <t xml:space="preserve">
</t>
        </r>
      </text>
    </comment>
    <comment ref="B379" authorId="0">
      <text>
        <r>
          <rPr>
            <b/>
            <sz val="12"/>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rFont val="Arial"/>
            <family val="2"/>
          </rPr>
          <t xml:space="preserve">
</t>
        </r>
      </text>
    </comment>
    <comment ref="B380" authorId="0">
      <text>
        <r>
          <rPr>
            <b/>
            <sz val="12"/>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rFont val="Arial"/>
            <family val="2"/>
          </rPr>
          <t xml:space="preserve">
</t>
        </r>
      </text>
    </comment>
    <comment ref="B381" authorId="0">
      <text>
        <r>
          <rPr>
            <b/>
            <sz val="12"/>
            <rFont val="Arial"/>
            <family val="2"/>
          </rPr>
          <t>Asignaciones que prevén estimaciones por el porcentaje del importe total que se distribuye entre las  entidades federativas y de la parte correspondiente en materia de derechos.</t>
        </r>
        <r>
          <rPr>
            <sz val="12"/>
            <rFont val="Arial"/>
            <family val="2"/>
          </rPr>
          <t xml:space="preserve">
</t>
        </r>
      </text>
    </comment>
    <comment ref="B382" authorId="0">
      <text>
        <r>
          <rPr>
            <b/>
            <sz val="12"/>
            <rFont val="Arial"/>
            <family val="2"/>
          </rPr>
          <t>Recursos de los estados a los municipios que se derivan del Sistema Nacional de Coordinación Fiscal, así como las que correspondan a sistemas estatales de coordinación fiscal determinados por las leyes correspondientes.</t>
        </r>
        <r>
          <rPr>
            <sz val="12"/>
            <rFont val="Arial"/>
            <family val="2"/>
          </rPr>
          <t xml:space="preserve">
</t>
        </r>
      </text>
    </comment>
    <comment ref="B383" authorId="0">
      <text>
        <r>
          <rPr>
            <b/>
            <sz val="12"/>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4" authorId="0">
      <text>
        <r>
          <rPr>
            <b/>
            <sz val="12"/>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5" authorId="0">
      <text>
        <r>
          <rPr>
            <b/>
            <sz val="12"/>
            <rFont val="Arial"/>
            <family val="2"/>
          </rPr>
          <t xml:space="preserve">Asignaciones destinadas a cubrir los incentivos derivados de convenios de colaboración administrativa  que se celebren con otros órdenes de gobierno.
</t>
        </r>
      </text>
    </comment>
    <comment ref="B386" authorId="0">
      <text>
        <r>
          <rPr>
            <b/>
            <sz val="12"/>
            <rFont val="Arial"/>
            <family val="2"/>
          </rPr>
          <t>Recursos que corresponden a las entidades federativas y municipios que se derivan del Sistema Nacional de Coordinación Fiscal, de conformidad a lo establecido por el capítulo V de la Ley de Coordinación Fiscal.</t>
        </r>
        <r>
          <rPr>
            <sz val="12"/>
            <rFont val="Arial"/>
            <family val="2"/>
          </rPr>
          <t xml:space="preserve">
</t>
        </r>
      </text>
    </comment>
    <comment ref="B387"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rFont val="Arial"/>
            <family val="2"/>
          </rPr>
          <t xml:space="preserve">
</t>
        </r>
      </text>
    </comment>
    <comment ref="B388"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89" authorId="0">
      <text>
        <r>
          <rPr>
            <b/>
            <sz val="12"/>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90" authorId="0">
      <text>
        <r>
          <rPr>
            <b/>
            <sz val="12"/>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rFont val="Arial"/>
            <family val="2"/>
          </rPr>
          <t xml:space="preserve">
</t>
        </r>
      </text>
    </comment>
    <comment ref="B391" authorId="0">
      <text>
        <r>
          <rPr>
            <b/>
            <sz val="12"/>
            <rFont val="Arial"/>
            <family val="2"/>
          </rPr>
          <t>Recursos destinados a compensar la disminución en ingresos participables a las entidades federativas y municipios.</t>
        </r>
        <r>
          <rPr>
            <sz val="12"/>
            <rFont val="Arial"/>
            <family val="2"/>
          </rPr>
          <t xml:space="preserve">
</t>
        </r>
      </text>
    </comment>
    <comment ref="B392" authorId="0">
      <text>
        <r>
          <rPr>
            <b/>
            <sz val="12"/>
            <rFont val="Arial"/>
            <family val="2"/>
          </rPr>
          <t>Recursos asignados a un ente público y reasignado por éste a otro a través de convenios para su ejecución.</t>
        </r>
        <r>
          <rPr>
            <sz val="12"/>
            <rFont val="Arial"/>
            <family val="2"/>
          </rPr>
          <t xml:space="preserve">
</t>
        </r>
      </text>
    </comment>
    <comment ref="B393" authorId="0">
      <text>
        <r>
          <rPr>
            <b/>
            <sz val="12"/>
            <rFont val="Arial"/>
            <family val="2"/>
          </rPr>
          <t>Asignaciones destinadas a los convenios que celebran los entes públicos con el propósito de reasignar la ejecución de funciones, programas o proyectos federales y, en su caso, recursos humanos o materiales.</t>
        </r>
        <r>
          <rPr>
            <sz val="12"/>
            <rFont val="Arial"/>
            <family val="2"/>
          </rPr>
          <t xml:space="preserve">
</t>
        </r>
      </text>
    </comment>
    <comment ref="B394" authorId="0">
      <text>
        <r>
          <rPr>
            <b/>
            <sz val="12"/>
            <rFont val="Arial"/>
            <family val="2"/>
          </rPr>
          <t>Asignaciones destinadas a los convenios que  celebran los entes públicos con el propósito de descentralizar la ejecución de funciones, programas o proyectos federales y, en su caso, recursos humanos o materiales.</t>
        </r>
        <r>
          <rPr>
            <sz val="12"/>
            <rFont val="Arial"/>
            <family val="2"/>
          </rPr>
          <t xml:space="preserve">
</t>
        </r>
      </text>
    </comment>
    <comment ref="B395" authorId="0">
      <text>
        <r>
          <rPr>
            <b/>
            <sz val="12"/>
            <rFont val="Arial"/>
            <family val="2"/>
          </rPr>
          <t>Asignaciones destinadas a otros convenios no especificados en las partidas anteriores que celebran los entes públicos.</t>
        </r>
        <r>
          <rPr>
            <sz val="12"/>
            <rFont val="Arial"/>
            <family val="2"/>
          </rPr>
          <t xml:space="preserve">
</t>
        </r>
      </text>
    </comment>
    <comment ref="B396" authorId="0">
      <text>
        <r>
          <rPr>
            <b/>
            <sz val="12"/>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rFont val="Arial"/>
            <family val="2"/>
          </rPr>
          <t xml:space="preserve">
</t>
        </r>
      </text>
    </comment>
    <comment ref="B397" authorId="0">
      <text>
        <r>
          <rPr>
            <b/>
            <sz val="12"/>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398" authorId="0">
      <text>
        <r>
          <rPr>
            <b/>
            <sz val="12"/>
            <rFont val="Arial"/>
            <family val="2"/>
          </rPr>
          <t>Asignaciones destinadas a cubrir el pago principal derivado de los créditos contraídos en moneda nacional con instituciones de crédito establecidas en el territorio nacional.</t>
        </r>
        <r>
          <rPr>
            <sz val="12"/>
            <rFont val="Arial"/>
            <family val="2"/>
          </rPr>
          <t xml:space="preserve">
</t>
        </r>
      </text>
    </comment>
    <comment ref="B399" authorId="0">
      <text>
        <r>
          <rPr>
            <b/>
            <sz val="12"/>
            <rFont val="Arial"/>
            <family val="2"/>
          </rPr>
          <t>Asignaciones para el pago del principal derivado de la colocación de valores por los entes públicos en territorio nacional.</t>
        </r>
        <r>
          <rPr>
            <sz val="12"/>
            <rFont val="Arial"/>
            <family val="2"/>
          </rPr>
          <t xml:space="preserve">
</t>
        </r>
      </text>
    </comment>
    <comment ref="B400" authorId="0">
      <text>
        <r>
          <rPr>
            <b/>
            <sz val="12"/>
            <rFont val="Arial"/>
            <family val="2"/>
          </rPr>
          <t>Asignaciones para la amortización de financiamientos contraídos con arrendadoras nacionales o en el que su pago esté convenido en moneda nacional.</t>
        </r>
        <r>
          <rPr>
            <sz val="12"/>
            <rFont val="Arial"/>
            <family val="2"/>
          </rPr>
          <t xml:space="preserve">
</t>
        </r>
      </text>
    </comment>
    <comment ref="B401" authorId="0">
      <text>
        <r>
          <rPr>
            <b/>
            <sz val="12"/>
            <rFont val="Arial"/>
            <family val="2"/>
          </rPr>
          <t>Asignaciones destinadas a cubrir el pago del principal, derivado de los créditos contraídos en moneda extranjera con bancos establecidos fuera del territorio nacional.</t>
        </r>
        <r>
          <rPr>
            <sz val="12"/>
            <rFont val="Arial"/>
            <family val="2"/>
          </rPr>
          <t xml:space="preserve">
</t>
        </r>
      </text>
    </comment>
    <comment ref="B402" authorId="0">
      <text>
        <r>
          <rPr>
            <b/>
            <sz val="12"/>
            <rFont val="Arial"/>
            <family val="2"/>
          </rPr>
          <t>Asignaciones destinadas a cubrir el pago del principal de los financiamientos contratados con el Banco Internacional de Reconstrucción y Fomento, el Banco Interamericano de Desarrollo y otras instituciones análogas.</t>
        </r>
        <r>
          <rPr>
            <sz val="12"/>
            <rFont val="Arial"/>
            <family val="2"/>
          </rPr>
          <t xml:space="preserve">
</t>
        </r>
      </text>
    </comment>
    <comment ref="B403" authorId="0">
      <text>
        <r>
          <rPr>
            <b/>
            <sz val="12"/>
            <rFont val="Arial"/>
            <family val="2"/>
          </rPr>
          <t>Asignaciones para el pago del principal derivado de los financiamientos otorgados por gobiernos extranjeros a través de sus instituciones de crédito.</t>
        </r>
        <r>
          <rPr>
            <sz val="12"/>
            <rFont val="Arial"/>
            <family val="2"/>
          </rPr>
          <t xml:space="preserve">
</t>
        </r>
      </text>
    </comment>
    <comment ref="B404" authorId="0">
      <text>
        <r>
          <rPr>
            <b/>
            <sz val="12"/>
            <rFont val="Arial"/>
            <family val="2"/>
          </rPr>
          <t>Asignaciones para el pago del principal derivado de la colocación de títulos y valores mexicanos en los mercados extranjeros.</t>
        </r>
        <r>
          <rPr>
            <sz val="12"/>
            <rFont val="Arial"/>
            <family val="2"/>
          </rPr>
          <t xml:space="preserve">
</t>
        </r>
      </text>
    </comment>
    <comment ref="B405" authorId="0">
      <text>
        <r>
          <rPr>
            <b/>
            <sz val="12"/>
            <rFont val="Arial"/>
            <family val="2"/>
          </rPr>
          <t>Asignaciones para la amortización de financiamientos contraídos con arrendadoras extranjeras en el que su pago esté convenido en moneda extranjera.</t>
        </r>
        <r>
          <rPr>
            <sz val="12"/>
            <rFont val="Arial"/>
            <family val="2"/>
          </rPr>
          <t xml:space="preserve">
</t>
        </r>
      </text>
    </comment>
    <comment ref="B406" authorId="0">
      <text>
        <r>
          <rPr>
            <b/>
            <sz val="12"/>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407" authorId="0">
      <text>
        <r>
          <rPr>
            <b/>
            <sz val="12"/>
            <rFont val="Arial"/>
            <family val="2"/>
          </rPr>
          <t>Asignaciones destinadas al pago de intereses derivados de los créditos contratados con instituciones de crédito nacionales.</t>
        </r>
        <r>
          <rPr>
            <sz val="12"/>
            <rFont val="Arial"/>
            <family val="2"/>
          </rPr>
          <t xml:space="preserve">
</t>
        </r>
      </text>
    </comment>
    <comment ref="B408" authorId="0">
      <text>
        <r>
          <rPr>
            <b/>
            <sz val="12"/>
            <rFont val="Arial"/>
            <family val="2"/>
          </rPr>
          <t>Asignaciones destinadas al pago de intereses por la colocación de títulos y valores gubernamentales colocados en territorio nacional.</t>
        </r>
        <r>
          <rPr>
            <sz val="12"/>
            <rFont val="Arial"/>
            <family val="2"/>
          </rPr>
          <t xml:space="preserve">
</t>
        </r>
      </text>
    </comment>
    <comment ref="B409" authorId="0">
      <text>
        <r>
          <rPr>
            <b/>
            <sz val="12"/>
            <rFont val="Arial"/>
            <family val="2"/>
          </rPr>
          <t>Asignaciones destinadas al pago de intereses derivado de la contratación de arrendamientos financieros nacionales.</t>
        </r>
        <r>
          <rPr>
            <sz val="12"/>
            <rFont val="Arial"/>
            <family val="2"/>
          </rPr>
          <t xml:space="preserve">
</t>
        </r>
      </text>
    </comment>
    <comment ref="B410" authorId="0">
      <text>
        <r>
          <rPr>
            <b/>
            <sz val="12"/>
            <rFont val="Arial"/>
            <family val="2"/>
          </rPr>
          <t>Asignaciones destinadas al pago de intereses derivados de créditos contratados con la banca comercial externa.</t>
        </r>
        <r>
          <rPr>
            <sz val="12"/>
            <rFont val="Arial"/>
            <family val="2"/>
          </rPr>
          <t xml:space="preserve">
</t>
        </r>
      </text>
    </comment>
    <comment ref="B411" authorId="0">
      <text>
        <r>
          <rPr>
            <b/>
            <sz val="12"/>
            <rFont val="Arial"/>
            <family val="2"/>
          </rPr>
          <t>Asignaciones destinadas al pago de intereses por la contratación de financiamientos con el Banco Internacional de Reconstrucción y Fomento, el Banco Interamericano de Desarrollo y otras instituciones análogas.</t>
        </r>
        <r>
          <rPr>
            <sz val="12"/>
            <rFont val="Arial"/>
            <family val="2"/>
          </rPr>
          <t xml:space="preserve">
</t>
        </r>
      </text>
    </comment>
    <comment ref="B412" authorId="0">
      <text>
        <r>
          <rPr>
            <b/>
            <sz val="12"/>
            <rFont val="Arial"/>
            <family val="2"/>
          </rPr>
          <t>Asignaciones destinadas al pago de intereses por la contratación de financiamientos otorgados por gobiernos extranjeros, a través de sus instituciones de crédito.</t>
        </r>
        <r>
          <rPr>
            <sz val="12"/>
            <rFont val="Arial"/>
            <family val="2"/>
          </rPr>
          <t xml:space="preserve">
</t>
        </r>
      </text>
    </comment>
    <comment ref="B413" authorId="0">
      <text>
        <r>
          <rPr>
            <b/>
            <sz val="12"/>
            <rFont val="Arial"/>
            <family val="2"/>
          </rPr>
          <t>Asignaciones destinadas al pago de intereses por la colocación de títulos y valores mexicanos en los mercados extranjeros.</t>
        </r>
        <r>
          <rPr>
            <sz val="12"/>
            <rFont val="Arial"/>
            <family val="2"/>
          </rPr>
          <t xml:space="preserve">
</t>
        </r>
      </text>
    </comment>
    <comment ref="B414" authorId="0">
      <text>
        <r>
          <rPr>
            <b/>
            <sz val="12"/>
            <rFont val="Arial"/>
            <family val="2"/>
          </rPr>
          <t>Asignaciones destinadas al pago de intereses por concepto de arrendamientos financieros contratados con arrendadoras extranjeras en el que su pago esté establecido en moneda extranjera.</t>
        </r>
        <r>
          <rPr>
            <sz val="12"/>
            <rFont val="Arial"/>
            <family val="2"/>
          </rPr>
          <t xml:space="preserve">
</t>
        </r>
      </text>
    </comment>
    <comment ref="B415" authorId="0">
      <text>
        <r>
          <rPr>
            <b/>
            <sz val="12"/>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6" authorId="0">
      <text>
        <r>
          <rPr>
            <b/>
            <sz val="12"/>
            <rFont val="Arial"/>
            <family val="2"/>
          </rPr>
          <t>Asignaciones destinadas al pago de obligaciones derivadas del servicio de la deuda contratada en territorio nacional.</t>
        </r>
        <r>
          <rPr>
            <sz val="12"/>
            <rFont val="Arial"/>
            <family val="2"/>
          </rPr>
          <t xml:space="preserve">
</t>
        </r>
      </text>
    </comment>
    <comment ref="B417" authorId="0">
      <text>
        <r>
          <rPr>
            <b/>
            <sz val="12"/>
            <rFont val="Arial"/>
            <family val="2"/>
          </rPr>
          <t>Asignaciones destinadas al pago de obligaciones derivadas del servicio de la deuda contratada fuera del territorio nacional.</t>
        </r>
        <r>
          <rPr>
            <sz val="12"/>
            <rFont val="Arial"/>
            <family val="2"/>
          </rPr>
          <t xml:space="preserve">
</t>
        </r>
      </text>
    </comment>
    <comment ref="B418" authorId="0">
      <text>
        <r>
          <rPr>
            <b/>
            <sz val="12"/>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9" authorId="0">
      <text>
        <r>
          <rPr>
            <b/>
            <sz val="12"/>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rFont val="Arial"/>
            <family val="2"/>
          </rPr>
          <t xml:space="preserve">
</t>
        </r>
      </text>
    </comment>
    <comment ref="B420" authorId="0">
      <text>
        <r>
          <rPr>
            <b/>
            <sz val="12"/>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rFont val="Arial"/>
            <family val="2"/>
          </rPr>
          <t xml:space="preserve">
</t>
        </r>
      </text>
    </comment>
    <comment ref="B421" authorId="0">
      <text>
        <r>
          <rPr>
            <b/>
            <sz val="12"/>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rFont val="Arial"/>
            <family val="2"/>
          </rPr>
          <t xml:space="preserve">
</t>
        </r>
      </text>
    </comment>
    <comment ref="B422" authorId="0">
      <text>
        <r>
          <rPr>
            <b/>
            <sz val="12"/>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rFont val="Arial"/>
            <family val="2"/>
          </rPr>
          <t xml:space="preserve">
</t>
        </r>
      </text>
    </comment>
    <comment ref="B423" authorId="0">
      <text>
        <r>
          <rPr>
            <b/>
            <sz val="12"/>
            <rFont val="Arial"/>
            <family val="2"/>
          </rPr>
          <t>Asignaciones destinadas al apoyo de los ahorradores y deudores de la banca y del saneamiento del sistema financiero nacional.</t>
        </r>
        <r>
          <rPr>
            <sz val="12"/>
            <rFont val="Arial"/>
            <family val="2"/>
          </rPr>
          <t xml:space="preserve">
</t>
        </r>
      </text>
    </comment>
    <comment ref="B424" authorId="0">
      <text>
        <r>
          <rPr>
            <b/>
            <sz val="12"/>
            <rFont val="Arial"/>
            <family val="2"/>
          </rPr>
          <t>Asignaciones para cubrir compromisos derivados de programas de apoyo y saneamiento del sistema financiero nacional.</t>
        </r>
        <r>
          <rPr>
            <sz val="12"/>
            <rFont val="Arial"/>
            <family val="2"/>
          </rPr>
          <t xml:space="preserve">
</t>
        </r>
      </text>
    </comment>
    <comment ref="B425" authorId="0">
      <text>
        <r>
          <rPr>
            <b/>
            <sz val="12"/>
            <rFont val="Arial"/>
            <family val="2"/>
          </rPr>
          <t>Asignaciones, destinadas a cubrir compromisos por la aplicación de programas de apoyo a ahorradores y deudores.</t>
        </r>
        <r>
          <rPr>
            <sz val="12"/>
            <rFont val="Arial"/>
            <family val="2"/>
          </rPr>
          <t xml:space="preserve">
</t>
        </r>
      </text>
    </comment>
    <comment ref="B426"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 ref="B427"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List>
</comments>
</file>

<file path=xl/comments6.xml><?xml version="1.0" encoding="utf-8"?>
<comments xmlns="http://schemas.openxmlformats.org/spreadsheetml/2006/main">
  <authors>
    <author>Manuel Fonseca Villase?or</author>
  </authors>
  <commentList>
    <comment ref="B1" author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 ref="A1" author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List>
</comments>
</file>

<file path=xl/comments7.xml><?xml version="1.0" encoding="utf-8"?>
<comments xmlns="http://schemas.openxmlformats.org/spreadsheetml/2006/main">
  <authors>
    <author>Manuel Fonseca Villase?or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comments8.xml><?xml version="1.0" encoding="utf-8"?>
<comments xmlns="http://schemas.openxmlformats.org/spreadsheetml/2006/main">
  <authors>
    <author>Manuel Fonseca Villase?or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sharedStrings.xml><?xml version="1.0" encoding="utf-8"?>
<sst xmlns="http://schemas.openxmlformats.org/spreadsheetml/2006/main" count="1686" uniqueCount="1377">
  <si>
    <t>SERVICIOS PERSONALES</t>
  </si>
  <si>
    <t>REMUNERACIONES AL PERSONAL DE CARÁCTER PERMANENTE</t>
  </si>
  <si>
    <t>Dietas</t>
  </si>
  <si>
    <t>Haberes</t>
  </si>
  <si>
    <t>Sueldos base al personal permanente</t>
  </si>
  <si>
    <t>REMUNERACIONES AL PERSONAL DE CARÁCTER TRANSITORIO</t>
  </si>
  <si>
    <t>Honorarios asimilables a salarios</t>
  </si>
  <si>
    <t>Sueldos base al personal eventual</t>
  </si>
  <si>
    <t>Retribuciones por servicios de carácter social</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</si>
  <si>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</si>
  <si>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</si>
  <si>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</si>
  <si>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</si>
  <si>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</si>
  <si>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</si>
  <si>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</si>
  <si>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</si>
  <si>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</si>
  <si>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</si>
  <si>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</si>
  <si>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</si>
  <si>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</si>
  <si>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</si>
  <si>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Cuotas para el fondo de ahorro y fondo de trabajo</t>
  </si>
  <si>
    <t>Indemnizaciones</t>
  </si>
  <si>
    <t>Prestaciones y haberes de retiro</t>
  </si>
  <si>
    <t>Prestaciones contractuales</t>
  </si>
  <si>
    <t>Otras prestaciones sociales y económicas</t>
  </si>
  <si>
    <t>PREVISIONES</t>
  </si>
  <si>
    <t>Previsiones de carácter laboral, económica y de seguridad social</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</si>
  <si>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</si>
  <si>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</si>
  <si>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</si>
  <si>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</si>
  <si>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</si>
  <si>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</si>
  <si>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</si>
  <si>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</si>
  <si>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</si>
  <si>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</si>
  <si>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</si>
  <si>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</si>
  <si>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</si>
  <si>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</si>
  <si>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</si>
  <si>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</si>
  <si>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</si>
  <si>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</si>
  <si>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Combustibles, lubricantes, aditivos, carbón y sus derivados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</si>
  <si>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</si>
  <si>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</si>
  <si>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</si>
  <si>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</si>
  <si>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</si>
  <si>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</si>
  <si>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</si>
  <si>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</si>
  <si>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</si>
  <si>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</si>
  <si>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Artículos metálicos para la construcción</t>
  </si>
  <si>
    <t>Materiales complementarios</t>
  </si>
  <si>
    <t>Otros materiales y artículos de construcción y reparación</t>
  </si>
  <si>
    <t>Productos químicos básicos</t>
  </si>
  <si>
    <t>Fertilizantes, pesticidas y otros agroquímicos</t>
  </si>
  <si>
    <t>Materiales, accesorios y suministros de laboratorio</t>
  </si>
  <si>
    <t>Otros productos químicos</t>
  </si>
  <si>
    <t>Materiales, accesorios y suministros médicos</t>
  </si>
  <si>
    <t>Fibras sintéticas, hules plásticos y derivados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</si>
  <si>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</si>
  <si>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</si>
  <si>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</si>
  <si>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</si>
  <si>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</si>
  <si>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</si>
  <si>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</si>
  <si>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</si>
  <si>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</si>
  <si>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</si>
  <si>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</si>
  <si>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</si>
  <si>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HERRAMIENTAS, REFACCIONES Y ACCESORIOS MENORES</t>
  </si>
  <si>
    <t>Herramientas menores</t>
  </si>
  <si>
    <t>Refacciones y accesorios menores de edificios</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</si>
  <si>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</si>
  <si>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</si>
  <si>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</si>
  <si>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</si>
  <si>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</si>
  <si>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</si>
  <si>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</si>
  <si>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</si>
  <si>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</si>
  <si>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</si>
  <si>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</si>
  <si>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</si>
  <si>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</si>
  <si>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postales y telegráficos</t>
  </si>
  <si>
    <t>Servicios integrales y otros servicios</t>
  </si>
  <si>
    <t>SERVICIOS DE ARRENDAMIENTO</t>
  </si>
  <si>
    <t>Arrendamiento de terrenos</t>
  </si>
  <si>
    <t>Arrendamiento de edificios</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</si>
  <si>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</si>
  <si>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</si>
  <si>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</si>
  <si>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</si>
  <si>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</si>
  <si>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</si>
  <si>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</si>
  <si>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</si>
  <si>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</si>
  <si>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</si>
  <si>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protección y seguridad</t>
  </si>
  <si>
    <t>Servicios de vigilancia</t>
  </si>
  <si>
    <t>Servicios profesionales, científicos y técnicos integrales</t>
  </si>
  <si>
    <t>SERVICIOS FINANCIEROS, BANCARIOS Y COMERCIALES</t>
  </si>
  <si>
    <t>Servicios de cobranza, investigación crediticia y similar</t>
  </si>
  <si>
    <t>Servicios de recaudación, traslado y custodia de valores</t>
  </si>
  <si>
    <t>Seguro de bienes patrimoniales</t>
  </si>
  <si>
    <t>Almacenaje, envase y embalaje</t>
  </si>
  <si>
    <t>Fletes y maniobras</t>
  </si>
  <si>
    <t>Comisiones por ventas</t>
  </si>
  <si>
    <t>Servicios financieros, bancarios y comerciales integrales</t>
  </si>
  <si>
    <t>Servicios legales, de contabilidad, auditoría y relacionados</t>
  </si>
  <si>
    <t>Conservación y mantenimiento menor de inmuebles</t>
  </si>
  <si>
    <t>Instalación, reparación y mantenimiento de equipo e instrumental médico y de laboratorio</t>
  </si>
  <si>
    <t>Reparación y mantenimiento de equipo de defensa y seguridad</t>
  </si>
  <si>
    <t>Servicios de limpieza y manejo de desechos</t>
  </si>
  <si>
    <t>Servicios de jardinería y fumigación</t>
  </si>
  <si>
    <t>Reparación y mantenimiento de equipo de transporte</t>
  </si>
  <si>
    <t>SERVICIOS DE COMUNICACIÓN SOCIAL Y PUBLICIDAD</t>
  </si>
  <si>
    <t>Servicios de revelado de  fotografías</t>
  </si>
  <si>
    <t>Servicio de creación y difusión de contenido exclusivamente a  través de Internet</t>
  </si>
  <si>
    <t>Otros servicios de información</t>
  </si>
  <si>
    <t>Pasajes aéreos</t>
  </si>
  <si>
    <t>Pasajes terrestres</t>
  </si>
  <si>
    <t>Viáticos en el país</t>
  </si>
  <si>
    <t xml:space="preserve">Viáticos en el extranjero </t>
  </si>
  <si>
    <t>Gastos de instalación y traslado de menaje</t>
  </si>
  <si>
    <t>SERVICIOS OFICIALES</t>
  </si>
  <si>
    <t>Congresos y convenciones</t>
  </si>
  <si>
    <t>Gastos de representación</t>
  </si>
  <si>
    <t>Gastos de orden  social y cultural</t>
  </si>
  <si>
    <t>OTROS SERVICIOS GENERALES</t>
  </si>
  <si>
    <t>Servicios funerarios y de cementerios</t>
  </si>
  <si>
    <t>Impuestos y derechos</t>
  </si>
  <si>
    <t>Penas, multas, accesorios y actualizaciones</t>
  </si>
  <si>
    <t>Otros gastos por responsabilidades</t>
  </si>
  <si>
    <t>Impuestos y derechos de importación</t>
  </si>
  <si>
    <t>Otros servicios generales</t>
  </si>
  <si>
    <t>TRANSFERENCIAS, ASIGNACIONES, SUBSIDIOS Y OTRAS  AYUDAS</t>
  </si>
  <si>
    <t>Asignaciones presupuestarias al Poder Ejecutivo</t>
  </si>
  <si>
    <t>Asignaciones presupuestarias al Poder Legislativo</t>
  </si>
  <si>
    <t>Asignaciones presupuestarias al Poder Judicial</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</si>
  <si>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</si>
  <si>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</si>
  <si>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</si>
  <si>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SUBSIDIOS Y SUBVENCIONES</t>
  </si>
  <si>
    <t>Subsidios a la producción</t>
  </si>
  <si>
    <t>Subsidios a la distribución</t>
  </si>
  <si>
    <t>Subsidios a la inversión</t>
  </si>
  <si>
    <t xml:space="preserve">Subsidios a la vivienda </t>
  </si>
  <si>
    <t>Subvenciones al consumo</t>
  </si>
  <si>
    <t>AYUDAS SOCIALES</t>
  </si>
  <si>
    <t xml:space="preserve">Ayudas sociales a personas </t>
  </si>
  <si>
    <t>Becas y otras ayudas para programas de capacitación</t>
  </si>
  <si>
    <t>Ayudas por desastres naturales y otros siniestros</t>
  </si>
  <si>
    <t>PENSIONES Y JUBILACIONES</t>
  </si>
  <si>
    <t>Pensiones</t>
  </si>
  <si>
    <t>Jubilaciones</t>
  </si>
  <si>
    <t>Transferencias a fideicomisos del Poder Ejecutivo</t>
  </si>
  <si>
    <t>Transferencias a fideicomisos del Poder Legislativo</t>
  </si>
  <si>
    <t>Transferencias a fideicomisos  de  instituciones públicas financieras</t>
  </si>
  <si>
    <t>TRANSFERENCIAS AL EXTERIOR</t>
  </si>
  <si>
    <t>Transferencias para gobiernos extranjeros</t>
  </si>
  <si>
    <t>Transferencias para organismos internacionales</t>
  </si>
  <si>
    <t xml:space="preserve">Muebles de oficina y estantería </t>
  </si>
  <si>
    <t>Muebles, excepto de oficina y estantería</t>
  </si>
  <si>
    <t>Equipo de cómputo de tecnologías de la información</t>
  </si>
  <si>
    <t>Otros mobiliarios y equipos de administración</t>
  </si>
  <si>
    <t>MOBILIARIO Y EQUIPO EDUCACIONAL Y RECREATIVO</t>
  </si>
  <si>
    <t>Aparatos deportivos</t>
  </si>
  <si>
    <t xml:space="preserve">Otro mobiliario y equipo educacional y recreativo </t>
  </si>
  <si>
    <t>Equipo médico y de laboratorio</t>
  </si>
  <si>
    <t>Transferencias para el sector privado externo</t>
  </si>
  <si>
    <t>Equipo aeroespacial</t>
  </si>
  <si>
    <t>Equipo ferroviario</t>
  </si>
  <si>
    <t>Embarcaciones</t>
  </si>
  <si>
    <t>Otros equipo de transporte</t>
  </si>
  <si>
    <t>EQUIPO DE DEFENSA Y SEGURIDAD</t>
  </si>
  <si>
    <t>Equipo de defensa y seguridad</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</si>
  <si>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</si>
  <si>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</si>
  <si>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</si>
  <si>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</si>
  <si>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</si>
  <si>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Herramientas y máquinas-herramienta</t>
  </si>
  <si>
    <t>Otros equipos</t>
  </si>
  <si>
    <t>Bovinos</t>
  </si>
  <si>
    <t>Porcinos</t>
  </si>
  <si>
    <t>Aves</t>
  </si>
  <si>
    <t>Peces y acuicultura</t>
  </si>
  <si>
    <t>Equinos</t>
  </si>
  <si>
    <t>Otros activos biológicos</t>
  </si>
  <si>
    <t>BIENES INMUEBLES</t>
  </si>
  <si>
    <t>Terrenos</t>
  </si>
  <si>
    <t xml:space="preserve">Viviendas </t>
  </si>
  <si>
    <t>Edificios no residenciales</t>
  </si>
  <si>
    <t>Otros bienes inmuebles</t>
  </si>
  <si>
    <t>ACTIVOS INTANGIBLES</t>
  </si>
  <si>
    <t>Marcas</t>
  </si>
  <si>
    <t>Derechos</t>
  </si>
  <si>
    <t>Concesiones</t>
  </si>
  <si>
    <t>Franquicias</t>
  </si>
  <si>
    <t>Licencias industriales, comerciales y otras</t>
  </si>
  <si>
    <t>Otros activos intangibles</t>
  </si>
  <si>
    <t>Patentes</t>
  </si>
  <si>
    <t>Edificación habitacional</t>
  </si>
  <si>
    <t>Edificación no  habitacional</t>
  </si>
  <si>
    <t>División de terrenos y construcción de obras de urbanización</t>
  </si>
  <si>
    <t>Construcción de vías de comunicación</t>
  </si>
  <si>
    <t>Otras construcciones de ingeniería civil u obra pesada</t>
  </si>
  <si>
    <t>Trabajo de acabados en edificaciones  y otros trabajos especializados</t>
  </si>
  <si>
    <t>Edificación no habitacional</t>
  </si>
  <si>
    <t>Instalaciones y equipamiento en construcciones</t>
  </si>
  <si>
    <t>Trabajos de acabados en edificaciones y otros trabajos especializados</t>
  </si>
  <si>
    <t>PROYECTOS PRODUCTIVOS Y ACCIONES DE FOMENTO</t>
  </si>
  <si>
    <t>Ejecución de proyectos productivos no incluidos en conceptos anteriores de este capítulo</t>
  </si>
  <si>
    <t>INVERSIONES FINANCIERAS Y OTRAS PROVISIONES</t>
  </si>
  <si>
    <t>INVERSIONES PARA EL FOMENTO DE ACTIVIDADES PRODUCTIVAS</t>
  </si>
  <si>
    <t>Acciones y participaciones de capital en el sector externo con fines de política económica</t>
  </si>
  <si>
    <t>Acciones y participaciones de capital en el sector externo con fines de gestión  de liquidez</t>
  </si>
  <si>
    <t>Bonos</t>
  </si>
  <si>
    <t>Valores representativos de deuda  adquiridos con fines de gestión de liquidez</t>
  </si>
  <si>
    <t>Obligaciones negociables adquiridas con fines de gestión de liquidez</t>
  </si>
  <si>
    <t>Otros valores</t>
  </si>
  <si>
    <t>Concesión de préstamos al sector privado con fines de política económica</t>
  </si>
  <si>
    <t>Concesión de préstamos al sector privado con fines de gestión de liquidez</t>
  </si>
  <si>
    <t>Concesión de  préstamos al sector externo con fines de gestión de liquidez</t>
  </si>
  <si>
    <t>INVERSIONES EN FIDEICOMISOS, MANDATOS Y OTROS  ANÁLOGOS</t>
  </si>
  <si>
    <t>CONCESIÓN DE PRÉSTAMOS</t>
  </si>
  <si>
    <t>Inversiones en fideicomisos del Poder Legislativo</t>
  </si>
  <si>
    <t>Inversiones en fideicomisos del Poder Judicial</t>
  </si>
  <si>
    <t>Inversiones en fideicomisos públicos empresariales y no financieros</t>
  </si>
  <si>
    <t xml:space="preserve">Inversiones en fideicomisos públicos financieros </t>
  </si>
  <si>
    <t>Inversiones en fideicomisos de entidades federativas</t>
  </si>
  <si>
    <t>Inversiones en fideicomisos de municipios</t>
  </si>
  <si>
    <t>Inversiones en fideicomisos del Poder Ejecutivo</t>
  </si>
  <si>
    <t>Inversiones en fideicomisos públicos no empresariales y no financieros</t>
  </si>
  <si>
    <t>Fideicomisos de empresas privadas y particulares</t>
  </si>
  <si>
    <t>OTRAS INVERSIONES FINANCIERAS</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</si>
  <si>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</si>
  <si>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</si>
  <si>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</si>
  <si>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</si>
  <si>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</si>
  <si>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</si>
  <si>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</si>
  <si>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</si>
  <si>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</si>
  <si>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</si>
  <si>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</si>
  <si>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</si>
  <si>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</si>
  <si>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</si>
  <si>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</si>
  <si>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</si>
  <si>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</si>
  <si>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CONVENIOS</t>
  </si>
  <si>
    <t>Convenios de reasignación</t>
  </si>
  <si>
    <t>Convenios de descentralización</t>
  </si>
  <si>
    <t>Amortización de la deuda interna con instituciones de crédito</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</si>
  <si>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</si>
  <si>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</si>
  <si>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</si>
  <si>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</si>
  <si>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arrendamientos financieros internacionales</t>
  </si>
  <si>
    <t>Intereses de la deuda con organismos financieros internacionales</t>
  </si>
  <si>
    <t xml:space="preserve">Intereses de la deuda bilateral  </t>
  </si>
  <si>
    <t>Intereses por arrendamientos  financieros nacionales</t>
  </si>
  <si>
    <t>Intereses de la deuda interna con instituciones  de crédito</t>
  </si>
  <si>
    <t xml:space="preserve">Intereses de la deuda externa con instituciones de crédito </t>
  </si>
  <si>
    <t>Intereses por arrendamientos financieros internacionales</t>
  </si>
  <si>
    <t>Gastos de la deuda  pública externa</t>
  </si>
  <si>
    <t>COSTO POR COBERTURAS</t>
  </si>
  <si>
    <t>APOYOS FINANCIEROS</t>
  </si>
  <si>
    <t>Apoyos a intermediarios financieros</t>
  </si>
  <si>
    <t>Apoyos a ahorradores y deudores del Sistema Financiero Nacional</t>
  </si>
  <si>
    <t>ADEUDOS DE EJERCICIOS FISCALES ANTERIORES (ADEFAS)</t>
  </si>
  <si>
    <t>ADEFAS</t>
  </si>
  <si>
    <t>Servicios financieros y bancarios</t>
  </si>
  <si>
    <t>Instalación, reparación y mantenimiento de equipo de cómputo y tecnología de la información</t>
  </si>
  <si>
    <t>Servicios integrales de traslado y viáticos</t>
  </si>
  <si>
    <t>Otros servicios de traslado y hospedaje</t>
  </si>
  <si>
    <t>Gastos de ceremonial</t>
  </si>
  <si>
    <t>Transferencias internas otorgadas a entidades paraestatales no empresariales y no financieras</t>
  </si>
  <si>
    <t>Ayudas sociales a instituciones de enseñanza</t>
  </si>
  <si>
    <t>Ayudas sociales a cooperativas</t>
  </si>
  <si>
    <t>Carrocerías  y remolques</t>
  </si>
  <si>
    <t>MAQUINARIA, OTROS EQUIPOS Y HERRAMIENTAS</t>
  </si>
  <si>
    <t xml:space="preserve">Ovinos y caprinos </t>
  </si>
  <si>
    <t>Árboles y plantas</t>
  </si>
  <si>
    <t>OBRA PÚBLICA EN BIENES PROPIOS</t>
  </si>
  <si>
    <t>Fondo general de participaciones</t>
  </si>
  <si>
    <t>Comisiones de la deuda pública externa</t>
  </si>
  <si>
    <t>Gastos de la deuda pública interna</t>
  </si>
  <si>
    <t>COMISIONES DE LA DEUDA PÚBLICA</t>
  </si>
  <si>
    <t>GASTOS DE LA DEUDA PÚBLICA</t>
  </si>
  <si>
    <t>DEUDA  PÚBLICA</t>
  </si>
  <si>
    <t>OTRAS PRESTACIONES SOCIALES Y ECONÓMICAS</t>
  </si>
  <si>
    <t>Material impreso e información digital</t>
  </si>
  <si>
    <t>Productos de papel, cartón e impresos adquiridos como materia prima</t>
  </si>
  <si>
    <t>Arrendamiento de mobiliario y equipo de administración, educacional y recreativo</t>
  </si>
  <si>
    <t>Exposiciones</t>
  </si>
  <si>
    <t>EQUIPO E INSTRUMENTAL MÉDICO Y DE LABORATORIO</t>
  </si>
  <si>
    <t>Equipo de generación eléctrica, aparatos y accesorios eléctricos</t>
  </si>
  <si>
    <t>ACTIVOS BIOLÓGICOS</t>
  </si>
  <si>
    <t>Especies menores y de zoológico</t>
  </si>
  <si>
    <t>Software</t>
  </si>
  <si>
    <t>Licencias informáticas e intelectuales</t>
  </si>
  <si>
    <t>OBRA PÚBLICA EN BIENES DE DOMINIO PÚBLICO</t>
  </si>
  <si>
    <t>Productos químicos, farmacéuticos y de laboratorio adquiridos como materia prima</t>
  </si>
  <si>
    <t>Material eléctrico y electrónico</t>
  </si>
  <si>
    <t>Medicinas y productos farmacéuticos</t>
  </si>
  <si>
    <t>Servicios de telecomunicaciones y satélites</t>
  </si>
  <si>
    <t>Seguros de responsabilidad patrimonial y fianzas</t>
  </si>
  <si>
    <t>Servicios de creatividad, preproducción y producción de publicidad, excepto Internet</t>
  </si>
  <si>
    <t>Servicios de la industria fílmica, del sonido y del video</t>
  </si>
  <si>
    <t>Pasajes marítimos, lacustres y fluviales</t>
  </si>
  <si>
    <t>Autotransporte</t>
  </si>
  <si>
    <t>Asignaciones presupuestarias a Órganos Autónomos</t>
  </si>
  <si>
    <t>Transferencias otorgadas para entidades paraestatales empresariales y no financieras</t>
  </si>
  <si>
    <t>Transferencias a fideicomisos de entidades federativas y municipios</t>
  </si>
  <si>
    <t>Ayudas sociales a actividades científicas o académicas</t>
  </si>
  <si>
    <t>Transferencias a fideicomisos del Poder Judicial</t>
  </si>
  <si>
    <t>Bienes artísticos, culturales y científicos</t>
  </si>
  <si>
    <t>Equipos y aparatos audiovisuales</t>
  </si>
  <si>
    <t>Acciones y participaciones  de capital en el sector privado con fines de política económica</t>
  </si>
  <si>
    <t>Acciones y participaciones de capital  en el sector privado con fines de gestión de liquidez</t>
  </si>
  <si>
    <t>Valores representativos de deuda adquiridos con fines de política económica</t>
  </si>
  <si>
    <t>Obligaciones negociables adquiridas con fines de política económica</t>
  </si>
  <si>
    <t>Concesión de préstamos a entidades federativas  y municipios con fines de política económica</t>
  </si>
  <si>
    <t>Concesión de préstamos al sector externo con fines de política económica</t>
  </si>
  <si>
    <t>Depósitos a largo plazo en moneda nacional</t>
  </si>
  <si>
    <t>Amortización  de la deuda interna por emisión de títulos y valores</t>
  </si>
  <si>
    <t>Amortización de la deuda externa por emisión de títulos y valores</t>
  </si>
  <si>
    <t>Intereses derivados de la colocación de títulos y valores</t>
  </si>
  <si>
    <t>Intereses derivados de la colocación de títulos y valores en el exterior</t>
  </si>
  <si>
    <t>TRANSFERENCIAS A FIDEICOMISOS, MANDATOS Y ANÁLOGOS</t>
  </si>
  <si>
    <t>TRANSFERENCIAS AL RESTO DEL SECTOR PÚBLICO</t>
  </si>
  <si>
    <t>TRANSFERENCIAS INTERNAS Y ASIGNACIONES AL SECTOR PÚBLICO</t>
  </si>
  <si>
    <t>TRANSFERENCIAS, ASIGNACIONES, SUBSIDIOS Y  OTRAS AYUDAS</t>
  </si>
  <si>
    <t>Rendimientos financieros del fondo de aportaciones para el fortalecimiento municipal</t>
  </si>
  <si>
    <t>Del fondo para el fortalecimiento municipal</t>
  </si>
  <si>
    <t>Rendimientos financieros del fondo de aportaciones para la infraestructura social</t>
  </si>
  <si>
    <t>Del fondo de infraestructura social municipal</t>
  </si>
  <si>
    <t>APORTACIONES FEDERALES</t>
  </si>
  <si>
    <t>Estatales</t>
  </si>
  <si>
    <t>Federales</t>
  </si>
  <si>
    <t>Otros aprovechamientos</t>
  </si>
  <si>
    <t>Otros no especificados</t>
  </si>
  <si>
    <t>Gastos de embargo</t>
  </si>
  <si>
    <t>Banca comercial</t>
  </si>
  <si>
    <t>Banca oficial</t>
  </si>
  <si>
    <t>Donativos</t>
  </si>
  <si>
    <t>Intereses</t>
  </si>
  <si>
    <t>Falta de pago</t>
  </si>
  <si>
    <t>Recargos</t>
  </si>
  <si>
    <t>APROVECHAMIENTOS DE TIPO CORRIENTE</t>
  </si>
  <si>
    <t>Otros productos no especificados</t>
  </si>
  <si>
    <t>Venta de productos procedentes de viveros y jardines</t>
  </si>
  <si>
    <t>Venta de esquilmos, productos de aparcería, desechos y basuras</t>
  </si>
  <si>
    <t>Depósito de vehículos</t>
  </si>
  <si>
    <t>Calcomanías, credenciales, placas, escudos y otros medios de identificación</t>
  </si>
  <si>
    <t>Productos diversos</t>
  </si>
  <si>
    <t>Estacionamientos</t>
  </si>
  <si>
    <t>Espectáculos y diversiones públicas</t>
  </si>
  <si>
    <t>Otros fines o actividades no previstas</t>
  </si>
  <si>
    <t>Estacionamientos exclusivos</t>
  </si>
  <si>
    <t>Arrendamiento de inmuebles para anuncios</t>
  </si>
  <si>
    <t>PRODUCTOS DE TIPO CORRIENTE</t>
  </si>
  <si>
    <t>Solicitudes de información</t>
  </si>
  <si>
    <t>Servicios prestados en horas inhábiles</t>
  </si>
  <si>
    <t>Servicios prestados en horas hábiles</t>
  </si>
  <si>
    <t>Derechos no especificados</t>
  </si>
  <si>
    <t>Peritaje, dictamen e inspección de carácter extraordinario</t>
  </si>
  <si>
    <t>Construcción de inmuebles</t>
  </si>
  <si>
    <t>Licencias de construcción, reconstrucción, reparación o demolición de obras</t>
  </si>
  <si>
    <t>OTROS DERECHOS</t>
  </si>
  <si>
    <t>Multas</t>
  </si>
  <si>
    <t>ACCESORIOS</t>
  </si>
  <si>
    <t>Revisión y autorización de avalúos</t>
  </si>
  <si>
    <t>Dictámenes catastrales</t>
  </si>
  <si>
    <t>Deslindes catastrales</t>
  </si>
  <si>
    <t>Informes catastrales</t>
  </si>
  <si>
    <t>Certificaciones catastrales</t>
  </si>
  <si>
    <t>Copias de planos</t>
  </si>
  <si>
    <t>Extractos de actas</t>
  </si>
  <si>
    <t>Expedición de certificados, certificaciones, constancias o copias certificadas</t>
  </si>
  <si>
    <t>Certificaciones</t>
  </si>
  <si>
    <t>Anotaciones e inserciones en actas</t>
  </si>
  <si>
    <t>Servicios a domicilio</t>
  </si>
  <si>
    <t>Registro civil</t>
  </si>
  <si>
    <t>Otros servicios prestados por el rastro municipal</t>
  </si>
  <si>
    <t>Venta de productos obtenidos en el rastro</t>
  </si>
  <si>
    <t>Acarreo de carnes en camiones del municipio</t>
  </si>
  <si>
    <t>Sello de inspección sanitaria</t>
  </si>
  <si>
    <t>Autorización de la introducción de ganado al rastro en horas extraordinarias</t>
  </si>
  <si>
    <t>Rastro</t>
  </si>
  <si>
    <t>Aprovechamiento de la infraestructura básica existente</t>
  </si>
  <si>
    <t>20% para el saneamiento de las aguas residuales</t>
  </si>
  <si>
    <t>Otros servicios similares</t>
  </si>
  <si>
    <t>Servicio exclusivo de camiones de aseo</t>
  </si>
  <si>
    <t>Recolección y traslado de basura, desechos o desperdicios peligrosos</t>
  </si>
  <si>
    <t>Recolección y traslado de basura, desechos o desperdicios no peligrosos</t>
  </si>
  <si>
    <t>Traslado de cadáveres fuera del municipio</t>
  </si>
  <si>
    <t>Exhumaciones</t>
  </si>
  <si>
    <t>Servicios de sanidad</t>
  </si>
  <si>
    <t>Autorización para romper pavimento, banquetas o machuelos</t>
  </si>
  <si>
    <t>Medición de terrenos</t>
  </si>
  <si>
    <t>DERECHOS POR PRESTACIÓN DE SERVICIOS</t>
  </si>
  <si>
    <t>DERECHOS A LOS HIDROCARBUROS</t>
  </si>
  <si>
    <t>DERECHOS POR EL USO, GOCE, APROVECHAMIENTO O EXPLOTACIÓN DE BIENES DE DOMINIO PÚBLICO</t>
  </si>
  <si>
    <t>DERECHOS</t>
  </si>
  <si>
    <t>Adquisición de departamentos, viviendas y casas para habitación</t>
  </si>
  <si>
    <t>CONTRIBUCIONES DE MEJORAS</t>
  </si>
  <si>
    <t>OTRAS CUOTAS Y APORTACIONES PARA LA SEGURIDAD SOCIAL</t>
  </si>
  <si>
    <t>CUOTAS DE AHORRO PARA EL RETIRO</t>
  </si>
  <si>
    <t xml:space="preserve">CUOTAS PARA EL SEGURO SOCIAL </t>
  </si>
  <si>
    <t>APORTACIONES PARA FONDOS DE VIVIENDA</t>
  </si>
  <si>
    <t>CUOTAS Y APORTACIONES DE SEGURIDAD SOCIAL</t>
  </si>
  <si>
    <t>Impuestos extraordinarios</t>
  </si>
  <si>
    <t>OTROS IMPUESTOS</t>
  </si>
  <si>
    <t>IMPUESTOS ECOLÓGICOS</t>
  </si>
  <si>
    <t>IMPUESTOS SOBRE NÓMINAS Y ASIMILABLES</t>
  </si>
  <si>
    <t>IMPUESTOS AL COMERCIO EXTERIOR</t>
  </si>
  <si>
    <t>IMPUESTO SOBRE LA PRODUCCIÓN, EL CONSUMO Y LAS TRANSACCIONES</t>
  </si>
  <si>
    <t>Ampliación de inmuebles</t>
  </si>
  <si>
    <t>Reconstrucción de inmuebles</t>
  </si>
  <si>
    <t>Impuestos sobre negocios jurídicos</t>
  </si>
  <si>
    <t>Impuesto predial</t>
  </si>
  <si>
    <t>IMPUESTOS SOBRE EL PATRIMONIO</t>
  </si>
  <si>
    <t>Función de circo</t>
  </si>
  <si>
    <t>IMPUESTOS SOBRE LOS INGRESOS</t>
  </si>
  <si>
    <t>IMPUESTOS</t>
  </si>
  <si>
    <t>FN</t>
  </si>
  <si>
    <t>SF</t>
  </si>
  <si>
    <t>OG</t>
  </si>
  <si>
    <t>Descripción</t>
  </si>
  <si>
    <t>Aportaciones previstas en leyes y decretos compensatorias a entidades federativas y municipios</t>
  </si>
  <si>
    <t>Instalación, reparación y mantenimiento de mobiliario y equipo de administración, educacional y recreativo</t>
  </si>
  <si>
    <t>Difusión por radio, televisión y otros medios de mensajes sobre programas y actividades gubernamentales</t>
  </si>
  <si>
    <t>Difusión por radio,  televisión y otros medios de mensajes comerciales para promover la venta de bienes o servicios</t>
  </si>
  <si>
    <t>TRANSFERENCIAS  AL RESTO DEL SECTOR PÚBLICO</t>
  </si>
  <si>
    <t>Transferencias otorgadas a entidades paraestatales no empresariales y no financieras</t>
  </si>
  <si>
    <t xml:space="preserve">Transferencias otorgadas para instituciones paraestatales públicas financieras  </t>
  </si>
  <si>
    <t>Transferencias otorgadas a entidades federativas y municipios</t>
  </si>
  <si>
    <t>Subsidios para cubrir diferenciales de tasas de interés</t>
  </si>
  <si>
    <t>Subsidios a la prestación de servicios públicos</t>
  </si>
  <si>
    <t>Transferencias internas otorgadas a fideicomisos públicos financieros</t>
  </si>
  <si>
    <t>Ayudas sociales a instituciones sin fines de lucro</t>
  </si>
  <si>
    <t>Trasferencias a fideicomisos públicos de entidades paraestatales no empresariales y no financieras</t>
  </si>
  <si>
    <t>Transferencias a fideicomisos públicos de entidades paraestatales empresariales y no financieras</t>
  </si>
  <si>
    <t>Construcción de obras para el abastecimiento de agua, petróleo, gas, electricidad y telecomunicaciones</t>
  </si>
  <si>
    <t>Construcción de obras para  el abastecimiento de agua,  petróleo, gas, electricidad y telecomunicaciones</t>
  </si>
  <si>
    <t>Estudios, formulación y evaluación de proyectos productivos no incluidos en conceptos anteriores de este capítulo</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</si>
  <si>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</si>
  <si>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</si>
  <si>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 en entidades paraestatales no empresariales y no financieras con fines de política económica</t>
  </si>
  <si>
    <t>Acciones  y participaciones de capital en instituciones paraestatales públicas financieras con fines de política económica</t>
  </si>
  <si>
    <t>Acciones y participaciones de capital en organismos internacionales con fines de política económica</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</si>
  <si>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</si>
  <si>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</si>
  <si>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</si>
  <si>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2% o 3% para la infraestructura básica existente</t>
  </si>
  <si>
    <t>F</t>
  </si>
  <si>
    <t>GOBIERNO</t>
  </si>
  <si>
    <t>LEGISLACIÓN</t>
  </si>
  <si>
    <t>JUSTICIA</t>
  </si>
  <si>
    <t>COORDINACIÓN DE LA POLÍTICA DE GOBIERNO</t>
  </si>
  <si>
    <t>RELACIONES EXTERIORES</t>
  </si>
  <si>
    <t>ASUNTOS FINANCIEROS Y HACENDARIOS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</si>
  <si>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</si>
  <si>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</si>
  <si>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</si>
  <si>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</si>
  <si>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</si>
  <si>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</si>
  <si>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</si>
  <si>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</si>
  <si>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</si>
  <si>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</si>
  <si>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</si>
  <si>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</si>
  <si>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</si>
  <si>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</si>
  <si>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TURISMO</t>
  </si>
  <si>
    <t>TRANSACCIONES DE LA DEUDA PÚBLICA / COSTO FINANCIERO DE LA DEUDA</t>
  </si>
  <si>
    <t>TRANSFERENCIAS, PARTICIPACIONES Y APORTACIONES ENTRE DIFERENTES NIVELES Y ÓRDENES DE GOBIERNO</t>
  </si>
  <si>
    <t>SANEAMIENTO DEL SISTEMA FINANCIERO</t>
  </si>
  <si>
    <t>ADEUDOS DE EJERCICIOS FISCALES ANTERIORES</t>
  </si>
  <si>
    <t>Definición</t>
  </si>
  <si>
    <t>Incluye la planeación, formulación, diseño, e implantación de la política exterior en los ámbitos bilaterales y multilaterales, así como la promoción de la cooperación internacional y la ejecución de acciones culturales de igual tipo.</t>
  </si>
  <si>
    <t>Comprende el diseño y ejecución de los asuntos relativos a cubrir todas las acciones inherentes a los asuntos financieros y hacendarios.</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</si>
  <si>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</si>
  <si>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Comprende otros asuntos sociales no comprendidos en las funciones anteriores.</t>
  </si>
  <si>
    <t>Comprende las acciones relativas a la iniciativa, revisión, elaboración, aprobación, emisión y difusión de leyes, reglamentos y acuerdos; así como la fiscalización de la cuenta pública, entre otras.</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</si>
  <si>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</si>
  <si>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Comprende las acciones enfocadas a la formulación y establecimiento de las directrices, lineamientos de acción y estrategias de gobierno.</t>
  </si>
  <si>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investigación y desarrollo relacionados con la vivienda y los servicios comunitarios, así como la producción y difusión de información general, documentación técnica y estadísticas relacionadas con la vivienda y los servicios comunitarios.</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</si>
  <si>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</si>
  <si>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</si>
  <si>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</si>
  <si>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Transferencias, participaciones y aportaciones entre diferentes niveles y órdenes de gobierno que son de carácter general y no están asignadas a una función determinada.</t>
  </si>
  <si>
    <t>Comprende el apoyo financiero a las operaciones y programas para atender la problemática de pago de los deudores del Sistema Bancario Nacional e impulsar el saneamiento financiero.</t>
  </si>
  <si>
    <t>Comprende el comercio, distribución, almacenamiento y depósito y otras industrias no incluidas en funciones anteriores. Incluye las actividades y prestación de servicios relacionados con asuntos económicos no consideradas en las funciones anteriores.</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</si>
  <si>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</si>
  <si>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</si>
  <si>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Remuneraciones por adscripción laboral en el extranjero</t>
  </si>
  <si>
    <t>Retribución a los representantes de los trabajadores y de los patrones en la Junta de Conciliación y Arbitraje</t>
  </si>
  <si>
    <t>Suma</t>
  </si>
  <si>
    <t>Nombre de la unidad responsable</t>
  </si>
  <si>
    <t>Capítulo 1000</t>
  </si>
  <si>
    <t>Capítulo 2000</t>
  </si>
  <si>
    <t>Capítulo 3000</t>
  </si>
  <si>
    <t>Capítulo 4000</t>
  </si>
  <si>
    <t>Capítulo 5000</t>
  </si>
  <si>
    <t>Capítulo 6000</t>
  </si>
  <si>
    <t>Capítulo 7000</t>
  </si>
  <si>
    <t>Capítulo 8000</t>
  </si>
  <si>
    <t>Capítulo 9000</t>
  </si>
  <si>
    <t>PP</t>
  </si>
  <si>
    <t>RECURSOS PROPIOS</t>
  </si>
  <si>
    <t>Otros</t>
  </si>
  <si>
    <t>PROGRAMAS FEDERALES</t>
  </si>
  <si>
    <t>PROGRAMAS ESTATALES</t>
  </si>
  <si>
    <t>OTROS</t>
  </si>
  <si>
    <t>OR</t>
  </si>
  <si>
    <t>Capítulo</t>
  </si>
  <si>
    <t>1000</t>
  </si>
  <si>
    <t>2000</t>
  </si>
  <si>
    <t>3000</t>
  </si>
  <si>
    <t>4000</t>
  </si>
  <si>
    <t>5000</t>
  </si>
  <si>
    <t>6000</t>
  </si>
  <si>
    <t>7000</t>
  </si>
  <si>
    <t>8000</t>
  </si>
  <si>
    <t>9000</t>
  </si>
  <si>
    <t>TOTAL DE EGRESOS</t>
  </si>
  <si>
    <t>Infraestructura</t>
  </si>
  <si>
    <t>Fortalecimiento</t>
  </si>
  <si>
    <t>Plazo de créditos fiscales</t>
  </si>
  <si>
    <t>Otros  accesorios</t>
  </si>
  <si>
    <t>PRODUCTOS</t>
  </si>
  <si>
    <t>PRODUCTOS DE CAPITAL</t>
  </si>
  <si>
    <t>APROVECHAMIENTOS</t>
  </si>
  <si>
    <t>Otros subsidios</t>
  </si>
  <si>
    <t>APROVECHAMIENTOS DE CAPITAL</t>
  </si>
  <si>
    <t>Subsidio</t>
  </si>
  <si>
    <t>Reintegros</t>
  </si>
  <si>
    <t>Participaciones</t>
  </si>
  <si>
    <t>INGRESOS DERIVADOS DE FINANCIAMIENTO</t>
  </si>
  <si>
    <t>ENDEUDAMIENTO INTERNO</t>
  </si>
  <si>
    <t>ENDEUDAMIENTO EXTERNO</t>
  </si>
  <si>
    <t>Fideicomisos</t>
  </si>
  <si>
    <t>Mandatos</t>
  </si>
  <si>
    <t>Efectivo</t>
  </si>
  <si>
    <t>Especie</t>
  </si>
  <si>
    <t>TI</t>
  </si>
  <si>
    <t>TOTAL DE INGRESOS</t>
  </si>
  <si>
    <t>Convenios</t>
  </si>
  <si>
    <t>DESCRIPCIÓN</t>
  </si>
  <si>
    <t>Prendas de protección para seguridad pública y nacional</t>
  </si>
  <si>
    <t>Instalación, reparación y mantenimiento de maquinaria, otros equipos y herramienta</t>
  </si>
  <si>
    <t>Ayudas sociales a entidades de interés público</t>
  </si>
  <si>
    <t>Objetos de valor</t>
  </si>
  <si>
    <t>Cámaras fotográficas y de video</t>
  </si>
  <si>
    <t>Acciones y participaciones de capital en entidades paraestatales empresariales y no financieras con fines de política económica</t>
  </si>
  <si>
    <t>COMPRA DE TÍTULOS Y VALORES</t>
  </si>
  <si>
    <t>Acciones y participaciones de capital en el sector público con fines de gestión de la liquidez</t>
  </si>
  <si>
    <t>Concesión de préstamos al sector público con fines de gestión de liquidez</t>
  </si>
  <si>
    <t>INTERESES DE LA DEUDA PÚBLICA</t>
  </si>
  <si>
    <t>ACCIONES Y PARTICIPACIONES DE CAPITAL</t>
  </si>
  <si>
    <t>CONTRIBUCIÓN DE MEJORAS POR OBRAS PÚBLICAS</t>
  </si>
  <si>
    <t>INGRESOS POR VENTAS DE BIENES Y SERVICIOS</t>
  </si>
  <si>
    <t>No.</t>
  </si>
  <si>
    <t>Medio electrónico</t>
  </si>
  <si>
    <t>Asistentes</t>
  </si>
  <si>
    <t>Unanimidad</t>
  </si>
  <si>
    <t>Ausentes</t>
  </si>
  <si>
    <t>FORMATO</t>
  </si>
  <si>
    <t>PAGO DE ESTÍMULOS A SERVIDORES PÚBLICOS</t>
  </si>
  <si>
    <t>PRODUCTOS QUÍMICOS, FARMACÉUTICOS Y DE LABORATORIO</t>
  </si>
  <si>
    <t>Clasificación por origen del recurso</t>
  </si>
  <si>
    <t>INGRESOS DE GESTIÓN</t>
  </si>
  <si>
    <t>Refacciones y accesorios menores de mobiliario  y equipo de administración, educacional y recreativo</t>
  </si>
  <si>
    <t>SERVICIOS PROFESIONALES, CIENTÍFICOS, TÉCNICOS Y OTROS SERVICIOS</t>
  </si>
  <si>
    <t>SERVICIOS DE INSTALACIÓN, REPARACIÓN, MANTENIMIENTO Y CONSERVACIÓN</t>
  </si>
  <si>
    <t>SERVICIOS DE TRASLADO Y VIÁTICOS</t>
  </si>
  <si>
    <t>INVERSIÓN PÚBLICA</t>
  </si>
  <si>
    <t xml:space="preserve">AMORTIZACIÓN DE LA DEUDA PÚBLICA </t>
  </si>
  <si>
    <t>GASTO CORRIENTE</t>
  </si>
  <si>
    <t>GASTO DE CAPÍTAL</t>
  </si>
  <si>
    <t>AMORTIZACIÓN DE LA DEUDA Y DISMINUCIÓN DE PASIVOS</t>
  </si>
  <si>
    <t>C</t>
  </si>
  <si>
    <t>Titular de la entidad</t>
  </si>
  <si>
    <t>CONCEPTOS</t>
  </si>
  <si>
    <t>SUELDO BASE</t>
  </si>
  <si>
    <t>NOMBRE DE LA PLAZA</t>
  </si>
  <si>
    <t>ADSCRIPCIÓN DE LA PLAZA</t>
  </si>
  <si>
    <t>No. DE PLAZAS</t>
  </si>
  <si>
    <t>INDIVIDUAL MENSUAL</t>
  </si>
  <si>
    <t>GRUPAL MENSUAL</t>
  </si>
  <si>
    <t>GRUPAL ANUAL</t>
  </si>
  <si>
    <t>TOTAL DE LA PLANTILLA</t>
  </si>
  <si>
    <t>I N G R E S O S</t>
  </si>
  <si>
    <t>E G R E S O S</t>
  </si>
  <si>
    <t>Situación Hacendaria</t>
  </si>
  <si>
    <t>Plantilla de Personal de Carácter Permanente</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</si>
  <si>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</si>
  <si>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</si>
  <si>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Inhumaciones y reinhumaciones</t>
  </si>
  <si>
    <t>Limpieza de lotes baldíos, jardines, prados, banquetas y similares</t>
  </si>
  <si>
    <t>Transferencias</t>
  </si>
  <si>
    <t>Estimación</t>
  </si>
  <si>
    <t>OTROS INGRESOS</t>
  </si>
  <si>
    <t>VEHÍCULOS Y EQUIPO DE TRANSPORTE</t>
  </si>
  <si>
    <t>Servicios médicos</t>
  </si>
  <si>
    <t>Aportaciones federales</t>
  </si>
  <si>
    <t>Apoyos a la capacitación de los servidores públicos</t>
  </si>
  <si>
    <t>MOBILIARIO Y EQUIPO DE ADMINISTRACIÓN</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</si>
  <si>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</si>
  <si>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PARTICIPACIONES, APORTACIONES, TRANSFERENCIAS, ASIGNACIONES, SUBSIDIOS y OTRAS AYUDAS</t>
  </si>
  <si>
    <t>UA</t>
  </si>
  <si>
    <t>Otros convenios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</si>
  <si>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</si>
  <si>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</si>
  <si>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</si>
  <si>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</si>
  <si>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</si>
  <si>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</si>
  <si>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Impartición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</si>
  <si>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</si>
  <si>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</si>
  <si>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</si>
  <si>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</si>
  <si>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</si>
  <si>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</si>
  <si>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</si>
  <si>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</si>
  <si>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</si>
  <si>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Incluye las actividades para la preservación y cuidado del patrimonio público (monumentos, obras artísticas y edificios, entre otros).</t>
  </si>
  <si>
    <t>Función Pública</t>
  </si>
  <si>
    <t>Incluye  el control, fiscalización y evaluación interna de la gestión gubernamental.</t>
  </si>
  <si>
    <t>Preservación y Cuidado del Patrimonio Público</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</si>
  <si>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</si>
  <si>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</si>
  <si>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</si>
  <si>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</si>
  <si>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</si>
  <si>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</si>
  <si>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</si>
  <si>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</si>
  <si>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</si>
  <si>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</si>
  <si>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</si>
  <si>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</si>
  <si>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</si>
  <si>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</si>
  <si>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</si>
  <si>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</si>
  <si>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</si>
  <si>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</si>
  <si>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</si>
  <si>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</si>
  <si>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</si>
  <si>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</si>
  <si>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</si>
  <si>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</si>
  <si>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</si>
  <si>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</si>
  <si>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</si>
  <si>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</si>
  <si>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</si>
  <si>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</si>
  <si>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Servicios Registrales, administrativos y patrimoniales</t>
  </si>
  <si>
    <t>Servicios Estadísticos</t>
  </si>
  <si>
    <t>Considera las acciones que realizan los entes públicos relacionadas con los sistemas de información y las estadísticas nacionales.</t>
  </si>
  <si>
    <t>Servicios de Comunicación y Medios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</si>
  <si>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</si>
  <si>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</si>
  <si>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</si>
  <si>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Ordenación de Desechos</t>
  </si>
  <si>
    <t>Incluye los programas y actividades para la regulación y aprovechamiento del agua, servicios de información metereológica, control de cauces, entre otros.</t>
  </si>
  <si>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</si>
  <si>
    <t>Ordenación de Aguas Residuales, Drenaje  y Alcantarillado</t>
  </si>
  <si>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</si>
  <si>
    <t>Reducción de la Contaminación</t>
  </si>
  <si>
    <t>Protección de la Diversidad Biológica y del Paisaje</t>
  </si>
  <si>
    <t>Otros  de Protección Ambiental</t>
  </si>
  <si>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</si>
  <si>
    <t>Urbanización</t>
  </si>
  <si>
    <t>Comprende  las acciones relacionadas con el fomento y la regulación, el financiamiento, la construcción, operación, fomento, mantenimiento de la infraestructura y equipamiento urbano.</t>
  </si>
  <si>
    <t>Desarrollo Comunitario</t>
  </si>
  <si>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</si>
  <si>
    <t>Abastecimiento de Agua</t>
  </si>
  <si>
    <t>Comprende las acciones relacionadas con la construcción, ampliación y mantenimiento, capacitación, purificación y distribución de agua potable.</t>
  </si>
  <si>
    <t>Alumbrado Público</t>
  </si>
  <si>
    <t>Comprende la administración de los asuntos relacionados con el alumbrado público como su instalación, gestión, mantenimiento, mejora, creación y regulación de las normas, entre otros.</t>
  </si>
  <si>
    <t xml:space="preserve">Vivienda  </t>
  </si>
  <si>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</si>
  <si>
    <t>Servicios Comunales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</si>
  <si>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</si>
  <si>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</si>
  <si>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Prestación de Servicios de Salud a la Comunidad</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</si>
  <si>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</si>
  <si>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</si>
  <si>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</si>
  <si>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</si>
  <si>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</si>
  <si>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</si>
  <si>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</si>
  <si>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Deporte y Recreación</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</si>
  <si>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</si>
  <si>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</si>
  <si>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</si>
  <si>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</si>
  <si>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</si>
  <si>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</si>
  <si>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</si>
  <si>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</si>
  <si>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</si>
  <si>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</si>
  <si>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</si>
  <si>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</si>
  <si>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</si>
  <si>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</si>
  <si>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</si>
  <si>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</si>
  <si>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</si>
  <si>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</si>
  <si>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Enfermedad e Incapacidad</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</si>
  <si>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</si>
  <si>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</si>
  <si>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</si>
  <si>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</si>
  <si>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Subsidios a entidades federativas y municipios</t>
  </si>
  <si>
    <t>Otras pensiones y jubilaciones</t>
  </si>
  <si>
    <t>TRANSFERENCIAS A LA SEGURIDAD SOCIAL</t>
  </si>
  <si>
    <t>Transferencias por obligación de ley</t>
  </si>
  <si>
    <t>DONATIVOS</t>
  </si>
  <si>
    <t>Donativos a instituciones sin fines de lucro</t>
  </si>
  <si>
    <t>Donativos internacionales</t>
  </si>
  <si>
    <t>Impuesto sobre nómina y otros que se deriven de una relación laboral</t>
  </si>
  <si>
    <t>Costos por coberturas</t>
  </si>
  <si>
    <t>Sentencias y resoluciones por autoridad competente</t>
  </si>
  <si>
    <t>Utilidades</t>
  </si>
  <si>
    <t>TRANSFERENCIAS A FIDEICOMISOS, MANDATOS Y OTROS ANÁLOGOS</t>
  </si>
  <si>
    <t>Donativos a entidades federativas y municipios</t>
  </si>
  <si>
    <t>Donativos a fideicomisos, mandatos y contratos análogos privados</t>
  </si>
  <si>
    <t>Donativos a fideicomisos, mandatos y contratos análogos estatales</t>
  </si>
  <si>
    <t xml:space="preserve">BIENES MUEBLES, INMUEBLES E INTANGIBLES </t>
  </si>
  <si>
    <t>CA</t>
  </si>
  <si>
    <t>3.1.1.0.0.</t>
  </si>
  <si>
    <t>3.1.1.1.0.</t>
  </si>
  <si>
    <t>3.1.1.1.1.</t>
  </si>
  <si>
    <t>3.1.1.2.0.</t>
  </si>
  <si>
    <t>SECTOR PUBLICO MUNICIPAL</t>
  </si>
  <si>
    <t>SECTOR PUBLICO NO FINANCIERO</t>
  </si>
  <si>
    <t>GOBIERNO GENERAL MUNICIPAL</t>
  </si>
  <si>
    <t>3.0.0.0.0.</t>
  </si>
  <si>
    <t>3.1.0.0.0.</t>
  </si>
  <si>
    <t>Gobierno Municipal</t>
  </si>
  <si>
    <t>Entidades Paraestales y Fideicomisos No empresariales y No Financieros</t>
  </si>
  <si>
    <t>Órgano Ejecutivo Municipal (Ayuntamiento)</t>
  </si>
  <si>
    <t>Poder Ejecutivo</t>
  </si>
  <si>
    <t>Poder Legislativo</t>
  </si>
  <si>
    <t>Poder Judicial</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</si>
  <si>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</si>
  <si>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</si>
  <si>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</si>
  <si>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</si>
  <si>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</si>
  <si>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Indígenas</t>
  </si>
  <si>
    <t>Comprende los servicios de asistencia social que se prestan en comunidades indígenas.</t>
  </si>
  <si>
    <t xml:space="preserve"> Otros Grupos Vulnerables</t>
  </si>
  <si>
    <t>Otros Asuntos Sociales</t>
  </si>
  <si>
    <t>Asuntos Económicos y Comerciales en General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</si>
  <si>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</si>
  <si>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</si>
  <si>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</si>
  <si>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Acuacultura, Pesca y Caza</t>
  </si>
  <si>
    <t>Agroindustrial</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</si>
  <si>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</si>
  <si>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</si>
  <si>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</si>
  <si>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</si>
  <si>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Petróleo y Gas Natural (Hidrocarburos)</t>
  </si>
  <si>
    <t>Combustibles Nucleares</t>
  </si>
  <si>
    <t>Otros Combustibles</t>
  </si>
  <si>
    <t>Electricidad</t>
  </si>
  <si>
    <t>Energía no Eléctrica</t>
  </si>
  <si>
    <t>Extracción de Recursos Minerales excepto los Combustibles Minerales</t>
  </si>
  <si>
    <t>Manufacturas</t>
  </si>
  <si>
    <t>Construcción</t>
  </si>
  <si>
    <t>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</si>
  <si>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</si>
  <si>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</si>
  <si>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</si>
  <si>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Transporte Aéreo</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</si>
  <si>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</si>
  <si>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</si>
  <si>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</si>
  <si>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</si>
  <si>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</si>
  <si>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</si>
  <si>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</si>
  <si>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Hoteles y Restaurantes</t>
  </si>
  <si>
    <t>Investigación Científica</t>
  </si>
  <si>
    <t>Desarrollo Tecnológico</t>
  </si>
  <si>
    <t>Servicios Científicos y Tecnológicos</t>
  </si>
  <si>
    <t>Innovación</t>
  </si>
  <si>
    <t>Comercio, Distribución, Almacenamiento y Depósito</t>
  </si>
  <si>
    <t>Otras Industrias</t>
  </si>
  <si>
    <t>Comprende las actividades y prestación de servicios relacionadas con otras industrias no consideradas en las funciones anteriores.</t>
  </si>
  <si>
    <t>Otros Asuntos Económicos</t>
  </si>
  <si>
    <t>Deuda Pública Interna</t>
  </si>
  <si>
    <t>Deuda Pública Externa</t>
  </si>
  <si>
    <t>Incluye el pago de compromisos por concepto de intereses, comisiones y gastos de deuda pública emitida y contratada en el exterior.</t>
  </si>
  <si>
    <t>Transferencias entre Diferentes Niveles y Órdenes de Gobierno</t>
  </si>
  <si>
    <t>Comprende el registro de las transferencias que le corresponden a los entes públicos.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</si>
  <si>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</si>
  <si>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</si>
  <si>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</si>
  <si>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</si>
  <si>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</si>
  <si>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</si>
  <si>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</si>
  <si>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</si>
  <si>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Adeudo de Ejercicios Fiscales Anteriores</t>
  </si>
  <si>
    <t>Comprende los pagos que realiza el Gobierno derivados del gasto devengado no pagado de ejercicios fiscales anteriores.</t>
  </si>
  <si>
    <t>EJERCICIO</t>
  </si>
  <si>
    <t>Modificación al Presupuesto</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</si>
  <si>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</si>
  <si>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</si>
  <si>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Incluye las acciones realizadas bajo la coordinación del Secretariado Ejecutivo del Sistema Nacional de Seguridad Pública.</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</si>
  <si>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</si>
  <si>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Incluye la planeación, formulación, diseño, ejecución e implantación de servicios de comunicación social y la relación con los medios informativos, estatales y privados, así como los servicios informativos en medios impresos y electrónicos.</t>
  </si>
  <si>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</si>
  <si>
    <t>Administración del Agua</t>
  </si>
  <si>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</si>
  <si>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</si>
  <si>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</si>
  <si>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</si>
  <si>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</si>
  <si>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</si>
  <si>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Comprende los programas, actividades y proyectos relacionados con la promoción, fomento y presentación de servicios culturales, recreativos y deportivos, otras manifestaciones sociales, radio, televisión y editoriales, actividades recreativas.</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</si>
  <si>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</si>
  <si>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</si>
  <si>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</si>
  <si>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Incluye las erogaciones que por concepto de los seguros de enfermedad y maternidad, riesgo de trabajo e invalidez y vida (pensiones) realizan entidades como IMSS, ISSSTE, ISSFAM, PEMEX, CFE, entre otras.</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</si>
  <si>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</si>
  <si>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</si>
  <si>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</si>
  <si>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</si>
  <si>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Comprende otros asuntos sociales no comprendidos en las subfunciones anteriores.</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</si>
  <si>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</si>
  <si>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</si>
  <si>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</si>
  <si>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</si>
  <si>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Comprende los programas, actividades y proyectos relacionados con el fomento a la producción, y comercialización agropecuaria, silvicultura, pesca y caza, agroindustrial, desarrollo hidroagrícola y fomento forestal.</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</si>
  <si>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</si>
  <si>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</si>
  <si>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Incluye los programas, actividades y proyectos relacionados con el fomento a la producción y comercialización agroindustrial, como el otorgamiento de apoyos para la industrialización de la producción agropecuaria.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</si>
  <si>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</si>
  <si>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</si>
  <si>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</si>
  <si>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</si>
  <si>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</si>
  <si>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</si>
  <si>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</si>
  <si>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</si>
  <si>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</si>
  <si>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</si>
  <si>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Comprende la administración, promoción, reglamentación y control de la industria de la construcción. Las edificaciones se clasifican en la función que corresponda de acuerdo a su propósito.</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</si>
  <si>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</si>
  <si>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</si>
  <si>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</si>
  <si>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</si>
  <si>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COMUNICACIONES</t>
  </si>
  <si>
    <t>Incluye las acciones de fomento, financiamiento y regulación de la infraestructura turística, así como la regulación de los servicios de turismo y ecoturismo y prestación de servicios turísticos.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</si>
  <si>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</si>
  <si>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</si>
  <si>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</si>
  <si>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</si>
  <si>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</si>
  <si>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</si>
  <si>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</si>
  <si>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</si>
  <si>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</si>
  <si>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Comprende las actividades y prestación de servicios relacionadas con asuntos económicos no consideradas en las funciones anteriores.</t>
  </si>
  <si>
    <t>OTRAS NO CLASIFICADAS EN FUNCIONES ANTERIORES</t>
  </si>
  <si>
    <t>Incluye el pago de compromisos por concepto de interese, comisiones y otras erogaciones derivadas de la contratación de deuda pública interna.</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</si>
  <si>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</si>
  <si>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</si>
  <si>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Comprende el apoyo financiero a las operaciones y programas instrumentados por el Gobierno para atender la problemática de pago de los deudores del Sistema Bancario Nacional e impulsar el saneamiento financiero.</t>
  </si>
  <si>
    <t>Apoyo a los programas a favor de reestructura en unidades de inversión (UDIS).</t>
  </si>
  <si>
    <t>AUTORIZÓ</t>
  </si>
  <si>
    <t>ELABORÓ</t>
  </si>
  <si>
    <t>Impuestos sobre espectáculos públicos</t>
  </si>
  <si>
    <t>ACCESORIOS DE LOS IMPUESTOS</t>
  </si>
  <si>
    <t>Predios rústicos</t>
  </si>
  <si>
    <t>Predios urbanos</t>
  </si>
  <si>
    <t>Impuesto sobre transmisiones patrimoniales</t>
  </si>
  <si>
    <t>Regularización de terrenos</t>
  </si>
  <si>
    <t>Otros espectáculos públicos</t>
  </si>
  <si>
    <t>Gastos de ejecución y de embargo</t>
  </si>
  <si>
    <t>Gastos de notificación</t>
  </si>
  <si>
    <t>CRI/LI</t>
  </si>
  <si>
    <t>Peleas de gallos, palenques, carreras de caballos y similares</t>
  </si>
  <si>
    <t>Eventos y espectáculos deportivos</t>
  </si>
  <si>
    <t>Espectáculos culturales</t>
  </si>
  <si>
    <t>Espectáculos taurinos y ecuestres</t>
  </si>
  <si>
    <t>Contribuciones de mejoras</t>
  </si>
  <si>
    <t>Contribuciones de mejoras por obras públicas</t>
  </si>
  <si>
    <t>Concesión de estacionamientos</t>
  </si>
  <si>
    <t>Mantenimiento</t>
  </si>
  <si>
    <t>Venta de gavetas a perpetuidad</t>
  </si>
  <si>
    <t>Uso del piso</t>
  </si>
  <si>
    <t>Uso, goce, aprovechamiento o explotación de otros bienes de dominio público</t>
  </si>
  <si>
    <t>Licencias y permisos de giros</t>
  </si>
  <si>
    <t>Licencias y permisos de anuncios</t>
  </si>
  <si>
    <t>Conciertos, presentaciones de artistas, audiciones musicales y similares</t>
  </si>
  <si>
    <t>Actividades comerciales e industriales</t>
  </si>
  <si>
    <t>Arrendamiento o concesión de locales en mercados</t>
  </si>
  <si>
    <t xml:space="preserve">Arrendamiento o concesión de kioscos en plazas y jardines </t>
  </si>
  <si>
    <t>Arrendamiento o concesión de escusados y baños</t>
  </si>
  <si>
    <t>Otros arrendamientos o concesiones de bienes</t>
  </si>
  <si>
    <t>Licencias, permisos o autorización de giros con venta de bebidas alcohólicas</t>
  </si>
  <si>
    <t>Licencias, permisos o autorización de giros con servicios de bebidas alcohólicas</t>
  </si>
  <si>
    <t>Permiso para el funcionamiento de horario extraordinario</t>
  </si>
  <si>
    <t>Licencias, permisos o autorización de otros conceptos distintos a los anteriores giros con bebidas alcohólicas</t>
  </si>
  <si>
    <t>Puestos permanentes y eventuales</t>
  </si>
  <si>
    <t>Lotes uso perpetuidad y temporal</t>
  </si>
  <si>
    <t>Licencias y permisos de anuncios permanentes</t>
  </si>
  <si>
    <t>Licencias y permisos de anuncios eventuales</t>
  </si>
  <si>
    <t>Licencias de construcción</t>
  </si>
  <si>
    <t>Licencias para demolición</t>
  </si>
  <si>
    <t>Licencias para remodelación</t>
  </si>
  <si>
    <t>Licencias para reconstrucción, reestructuración o adaptación</t>
  </si>
  <si>
    <t>Licencias para movimientos de tierras</t>
  </si>
  <si>
    <t>Licencias similares no previstas en las anteriores</t>
  </si>
  <si>
    <t>Alineamiento, designación de número oficial e inspección</t>
  </si>
  <si>
    <t>Designación de número oficial</t>
  </si>
  <si>
    <t>Inspección de valor sobre inmuebles</t>
  </si>
  <si>
    <t>Licencias de cambio de régimen de propiedad y urbanización</t>
  </si>
  <si>
    <t>Licencia de urbanización</t>
  </si>
  <si>
    <t>Licencia de cambio de régimen de propiedad</t>
  </si>
  <si>
    <t>Autorización para construcciones de infraestructura en la vía pública</t>
  </si>
  <si>
    <t>Servicio de cremación</t>
  </si>
  <si>
    <t>Agua potable y alcantarillado</t>
  </si>
  <si>
    <t>Servicio doméstico</t>
  </si>
  <si>
    <t>Servicio no doméstico</t>
  </si>
  <si>
    <t>Servicios en localidades</t>
  </si>
  <si>
    <t>Predios baldíos</t>
  </si>
  <si>
    <t>Conexión o reconexión al servicio</t>
  </si>
  <si>
    <t>Autorización de matanza</t>
  </si>
  <si>
    <t>Autorización de salida de animales del rastro para envíos fuera del municipio</t>
  </si>
  <si>
    <t>Servicios de matanza en el rastro municipal</t>
  </si>
  <si>
    <t xml:space="preserve">Servicios en oficina fuera del horario </t>
  </si>
  <si>
    <t>Dictámenes de trazo, uso y destino</t>
  </si>
  <si>
    <t>Servicios de catastro</t>
  </si>
  <si>
    <t>ACCESORIOS DE LOS DERECHOS</t>
  </si>
  <si>
    <t>Otros gastos del procedimiento</t>
  </si>
  <si>
    <t>Cementerios de dominio privado</t>
  </si>
  <si>
    <t>Explotación de bienes municipales de dominio privado</t>
  </si>
  <si>
    <t>Productos o utilidades de talleres y centros de trabajo</t>
  </si>
  <si>
    <t>Formas y ediciones impresas</t>
  </si>
  <si>
    <t>Por proporcionar información en documentos o elementos técnicos</t>
  </si>
  <si>
    <t>Productos de capital</t>
  </si>
  <si>
    <t>Transferencias internas y asignaciones al sector público</t>
  </si>
  <si>
    <t>Financiamientos</t>
  </si>
  <si>
    <t>Otros financiamientos no especificados</t>
  </si>
  <si>
    <t>Clasificación por tipo de ingresos (CTI)</t>
  </si>
  <si>
    <t>Servicios de acceso de Internet, redes y procesamiento de información</t>
  </si>
  <si>
    <t>Servicios de apoyo administrativo, traducción, fotocopiado e impresión</t>
  </si>
  <si>
    <t>Instrumental médico y de laboratorio</t>
  </si>
  <si>
    <t>Automoviles y camiones</t>
  </si>
  <si>
    <t>Comisiones de la deuda pública interna</t>
  </si>
  <si>
    <t>Licencias y permisos de anunció distintos a los anteriores</t>
  </si>
  <si>
    <t>Licencias para ocupación provisional en la vía pública</t>
  </si>
  <si>
    <t>Servicios por obras</t>
  </si>
  <si>
    <t>Servicio de limpieza, recolección, traslado, tratamiento y disposición final de residuos</t>
  </si>
  <si>
    <t>Otros servicios no especificados</t>
  </si>
  <si>
    <t>Producidos por organismos descentralizados</t>
  </si>
  <si>
    <t>Alineamiento</t>
  </si>
  <si>
    <t>Infracciones</t>
  </si>
  <si>
    <t>Panteones de dominio público</t>
  </si>
  <si>
    <t>Por utilizar tiraderos y rellenos sanitarios del municipio</t>
  </si>
  <si>
    <t>ACCESORIOS DE LOS PRODUCTOS</t>
  </si>
  <si>
    <t>Incentivos derivados de la colaboración fiscal</t>
  </si>
  <si>
    <t>Aprovechamiento provenientes de obras públicas</t>
  </si>
  <si>
    <t>Aprovechamientos provenientes de obras públicas</t>
  </si>
  <si>
    <t>Aprovechamiento por participaciones derivadas de la aplicación de leyes</t>
  </si>
  <si>
    <t>Aprovechamientos por aportaciones y cooperaciones</t>
  </si>
  <si>
    <t>ACCESORIOS DE LOS APORVECHAMIENTOS</t>
  </si>
  <si>
    <t>OTROS APORVECHAMIENTOS</t>
  </si>
  <si>
    <t>Otros  aprovechamientos</t>
  </si>
  <si>
    <t>INGRESOS POR VENTAS DE MERCANCIAS</t>
  </si>
  <si>
    <t>Ingresos por venta de bienes y servicios producidos en establecimientos del gobierno</t>
  </si>
  <si>
    <t>Ingresos por venta de bienes y servicios de organismos descentralizados</t>
  </si>
  <si>
    <t>Ingresos de operación de entidades paraestatales empresariales y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</si>
  <si>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</si>
  <si>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</si>
  <si>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Subvenciones</t>
  </si>
  <si>
    <t>Incentivos de colaboración</t>
  </si>
  <si>
    <t>Contribuciones de mejoras, derechos, productos y aprovechamientos no comprendidos en las fracciones de la ley de ingreso causada en ejercicios fiscales anteriores pendientes de liquidación o pago</t>
  </si>
  <si>
    <t>INFRAESTRUCTURA</t>
  </si>
  <si>
    <t>FORTALECIMIENTO</t>
  </si>
  <si>
    <t>FEDERALES</t>
  </si>
  <si>
    <t>ESTATALES</t>
  </si>
  <si>
    <t>PROGRAMAS Y CONVENIOS</t>
  </si>
  <si>
    <t>INICIO</t>
  </si>
  <si>
    <t>RESULTADO</t>
  </si>
  <si>
    <t>TERMINO</t>
  </si>
  <si>
    <t>REVISÓ</t>
  </si>
  <si>
    <t>CLASIFICADOR</t>
  </si>
  <si>
    <t>ENTE PÚBLICO</t>
  </si>
  <si>
    <t>NOMBRE DE LA ENTIDAD</t>
  </si>
  <si>
    <t>DATOS DE RECEPCIÓN</t>
  </si>
  <si>
    <t>INFORMACIÓN DE LA DOCUMENTACIÓN RECIBIDA</t>
  </si>
  <si>
    <t>TIPO DE DOCUMENTO</t>
  </si>
  <si>
    <t>NÚMERO</t>
  </si>
  <si>
    <t>FECHA</t>
  </si>
  <si>
    <t>NOMBRE DEL DOCUMENTO</t>
  </si>
  <si>
    <t>NORMAL</t>
  </si>
  <si>
    <t>COMPLEMENTARIA</t>
  </si>
  <si>
    <t>DEL No. DE RECEPCIÓN</t>
  </si>
  <si>
    <t>OFICIO DE REMISIÓN</t>
  </si>
  <si>
    <t>INFORMACIÓN DEL ACUERDO</t>
  </si>
  <si>
    <t>FIRMADO</t>
  </si>
  <si>
    <t>El acuerdo anexo es</t>
  </si>
  <si>
    <t>Fecha</t>
  </si>
  <si>
    <t>Responsable de finanzas</t>
  </si>
  <si>
    <t>Referencia de acta</t>
  </si>
  <si>
    <t>Otro</t>
  </si>
  <si>
    <t>Fecha del acta</t>
  </si>
  <si>
    <t>MONTO DEL PRESUPUESTO</t>
  </si>
  <si>
    <t>El acuerdo expresa</t>
  </si>
  <si>
    <t>Presupuesto aprobado</t>
  </si>
  <si>
    <t>REPRESENTANTES DE LA SESIÓN</t>
  </si>
  <si>
    <t>Modificación al presupuesto no.</t>
  </si>
  <si>
    <t xml:space="preserve">La votación fue por </t>
  </si>
  <si>
    <t>Ingresos derivados de financiamiento</t>
  </si>
  <si>
    <t>Deuda pública</t>
  </si>
  <si>
    <t>Participaciones y aportaciones</t>
  </si>
  <si>
    <t>Ingresos por ventas de bienes y servicios</t>
  </si>
  <si>
    <t>Inversiones financieras y otras provisiones</t>
  </si>
  <si>
    <t>Aprovechamientos</t>
  </si>
  <si>
    <t>Inversión pública</t>
  </si>
  <si>
    <t>Productos</t>
  </si>
  <si>
    <t>Bienes muebles, inmuebles e intangibles</t>
  </si>
  <si>
    <t>Tranferencias, asignaciones, subsidios y otras ayudas</t>
  </si>
  <si>
    <t>Servicios generales</t>
  </si>
  <si>
    <t>Cuotas y aportaciones de seguridad social</t>
  </si>
  <si>
    <t>Materiales y suministros</t>
  </si>
  <si>
    <t>Impuestos</t>
  </si>
  <si>
    <t>Servicios personales</t>
  </si>
  <si>
    <t>ETAPA DE PLANEACIÓN:</t>
  </si>
  <si>
    <t>X</t>
  </si>
  <si>
    <t xml:space="preserve">No. </t>
  </si>
  <si>
    <t xml:space="preserve"> Planeación</t>
  </si>
  <si>
    <t>ETAPA DE PROGRAMACIÓN:</t>
  </si>
  <si>
    <t xml:space="preserve"> Programa Operativo Anual</t>
  </si>
  <si>
    <t>ETAPA DE PRESUPUESTACIÓN:</t>
  </si>
  <si>
    <t xml:space="preserve"> Situación Hacendaria</t>
  </si>
  <si>
    <t xml:space="preserve"> Estimación de Ingresos por Clasificación Económica, Fuente de Financiamiento y Concepto</t>
  </si>
  <si>
    <t xml:space="preserve"> Presupuesto de Egresos por Clasificación Económica y por Objeto del Gasto</t>
  </si>
  <si>
    <t xml:space="preserve"> Plantilla de Personal de Carácter Permanente</t>
  </si>
  <si>
    <t xml:space="preserve"> Presupuesto de Egresos por Clasificación Administrativa</t>
  </si>
  <si>
    <t xml:space="preserve"> Presupuesto de Egresos por Clasificación Funcional-Programática</t>
  </si>
  <si>
    <t>OBSERVACIONES</t>
  </si>
  <si>
    <t>INCONSISTENCIAS</t>
  </si>
  <si>
    <t>Estimación de Ingresos por Clasificación Económica, Fuente de Financiamiento y Concepto</t>
  </si>
  <si>
    <t>Presupuesto de Egresos por Clasificación Económica y Objeto del Gasto</t>
  </si>
  <si>
    <t>Presupuesto de Egresos por Clasificación Administrativa</t>
  </si>
  <si>
    <t>Prespuesto de Egresos por Clasificación Funcional-Programática</t>
  </si>
  <si>
    <t>L.C.P. Manuel Fonseca Villaseñor</t>
  </si>
  <si>
    <t>Guadalajara, Jalisco a;</t>
  </si>
  <si>
    <t>RC-TE-PP-001</t>
  </si>
  <si>
    <t>Presupuesto</t>
  </si>
  <si>
    <t>C1</t>
  </si>
  <si>
    <t>Con Inconsistencias</t>
  </si>
  <si>
    <t>SI</t>
  </si>
  <si>
    <t>Copa simple del acta</t>
  </si>
  <si>
    <t>Únicamente la aporbación</t>
  </si>
  <si>
    <t>Jefe de departamento</t>
  </si>
  <si>
    <t>Acatic</t>
  </si>
  <si>
    <t>C2</t>
  </si>
  <si>
    <t>Sin Inconsistencias</t>
  </si>
  <si>
    <t>NO</t>
  </si>
  <si>
    <t>Copia certificada del acta</t>
  </si>
  <si>
    <t>El importe aporbado</t>
  </si>
  <si>
    <t>Mayoría</t>
  </si>
  <si>
    <t>L.E. José Santiago Ayala Navarro</t>
  </si>
  <si>
    <t>Supervisor</t>
  </si>
  <si>
    <t>Acatlán de Juárez</t>
  </si>
  <si>
    <t>Documento Diverso</t>
  </si>
  <si>
    <t>C3</t>
  </si>
  <si>
    <t>No Procede</t>
  </si>
  <si>
    <t>Extracto del acta certificada</t>
  </si>
  <si>
    <t>El importe por capítulos</t>
  </si>
  <si>
    <t>Mtra. Irma Teresa González Ratz</t>
  </si>
  <si>
    <t>Ahualulco de Mercado</t>
  </si>
  <si>
    <t>Certificación del acto</t>
  </si>
  <si>
    <t>Imprime los formatos</t>
  </si>
  <si>
    <t>Mtra. María Lucila López Virgen</t>
  </si>
  <si>
    <t>Amacueca</t>
  </si>
  <si>
    <t>Oficio con la aprobación</t>
  </si>
  <si>
    <t>C.P.A. Margarita Bolaños Rosales</t>
  </si>
  <si>
    <t>Auditor</t>
  </si>
  <si>
    <t>Amatitán</t>
  </si>
  <si>
    <t>No anexa</t>
  </si>
  <si>
    <t>L.A.E. Rosa Susana Palomino Robles</t>
  </si>
  <si>
    <t>Ameca</t>
  </si>
  <si>
    <t>C. Priv. Laura Uribe Quintero</t>
  </si>
  <si>
    <t>Arandas</t>
  </si>
  <si>
    <t>L.A.E. María Patricia Villegas Uribe</t>
  </si>
  <si>
    <t>Atemajac de Brizuela</t>
  </si>
  <si>
    <t>Atengo</t>
  </si>
  <si>
    <t>Atenguillo</t>
  </si>
  <si>
    <t>Atotonilco el Alto</t>
  </si>
  <si>
    <t>Atoyac</t>
  </si>
  <si>
    <t>Autlán de Navarro</t>
  </si>
  <si>
    <t>Ayotlán</t>
  </si>
  <si>
    <t>Ayutla</t>
  </si>
  <si>
    <t>Bolaños</t>
  </si>
  <si>
    <t>Cabo Corrientes</t>
  </si>
  <si>
    <t>Cañadas de Obregón</t>
  </si>
  <si>
    <t>Capilla de Guadalupe</t>
  </si>
  <si>
    <t>Casimiro Castillo</t>
  </si>
  <si>
    <t>Cihuatlán</t>
  </si>
  <si>
    <t>Cocula</t>
  </si>
  <si>
    <t>Colotlán</t>
  </si>
  <si>
    <t>Concepción de Buenos Aires</t>
  </si>
  <si>
    <t>Cuautitlán de García Barragán</t>
  </si>
  <si>
    <t>Cuautla</t>
  </si>
  <si>
    <t>Cuquio</t>
  </si>
  <si>
    <t>Chapala</t>
  </si>
  <si>
    <t>Chimaltitán</t>
  </si>
  <si>
    <t>Chiquilistlán</t>
  </si>
  <si>
    <t>Degollado</t>
  </si>
  <si>
    <t>Ejutla</t>
  </si>
  <si>
    <t>El Arenal</t>
  </si>
  <si>
    <t>El Grullo</t>
  </si>
  <si>
    <t>El Limón</t>
  </si>
  <si>
    <t>El Salto</t>
  </si>
  <si>
    <t>Encarnación de Díaz</t>
  </si>
  <si>
    <t>Etzatlán</t>
  </si>
  <si>
    <t>Gómez Farías</t>
  </si>
  <si>
    <t>Guachinango</t>
  </si>
  <si>
    <t>Guadalajara</t>
  </si>
  <si>
    <t>Hostotipaquillo</t>
  </si>
  <si>
    <t>Huejúcar</t>
  </si>
  <si>
    <t>Huejuquilla el Alto</t>
  </si>
  <si>
    <t>Ixtlahuacán de los Membrillos</t>
  </si>
  <si>
    <t>Ixtlahuacán del Río</t>
  </si>
  <si>
    <t>Jalostotitlán</t>
  </si>
  <si>
    <t>Jamay</t>
  </si>
  <si>
    <t>Jesús María</t>
  </si>
  <si>
    <t>Jilotlán de los Dolores</t>
  </si>
  <si>
    <t>Jocotepec</t>
  </si>
  <si>
    <t>Juanacatlán</t>
  </si>
  <si>
    <t>Juchitlán</t>
  </si>
  <si>
    <t>La Barca</t>
  </si>
  <si>
    <t>La Huerta</t>
  </si>
  <si>
    <t>La Manzanilla de la Paz</t>
  </si>
  <si>
    <t>Lagos de Moreno</t>
  </si>
  <si>
    <t>Magdalena</t>
  </si>
  <si>
    <t>Mascota</t>
  </si>
  <si>
    <t>Mazamitla</t>
  </si>
  <si>
    <t>Mexticacán</t>
  </si>
  <si>
    <t>Mezquitic</t>
  </si>
  <si>
    <t>Mixtlán</t>
  </si>
  <si>
    <t>Ocotlán</t>
  </si>
  <si>
    <t>Ojuelos de Jalisco</t>
  </si>
  <si>
    <t>Pihuamo</t>
  </si>
  <si>
    <t>Poncitlán</t>
  </si>
  <si>
    <t>Puerto Vallarta</t>
  </si>
  <si>
    <t>Quitupan</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</si>
  <si>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</si>
  <si>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</si>
  <si>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</si>
  <si>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</si>
  <si>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</si>
  <si>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</si>
  <si>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</si>
  <si>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</si>
  <si>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</si>
  <si>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</si>
  <si>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</si>
  <si>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Sebastián del Oeste</t>
  </si>
  <si>
    <t>Santa María de los Ángeles</t>
  </si>
  <si>
    <t>Santa María del Oro</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</si>
  <si>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</si>
  <si>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</si>
  <si>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</si>
  <si>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</si>
  <si>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</si>
  <si>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</si>
  <si>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</si>
  <si>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</si>
  <si>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</si>
  <si>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</si>
  <si>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</si>
  <si>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</si>
  <si>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</si>
  <si>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</si>
  <si>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</si>
  <si>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Zuñiga</t>
  </si>
  <si>
    <t>Tlaquepaque</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</si>
  <si>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</si>
  <si>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</si>
  <si>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</si>
  <si>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</si>
  <si>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</si>
  <si>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</si>
  <si>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</si>
  <si>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</si>
  <si>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</si>
  <si>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</si>
  <si>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</si>
  <si>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</si>
  <si>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</si>
  <si>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</si>
  <si>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</si>
  <si>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</si>
  <si>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</si>
  <si>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</si>
  <si>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</si>
  <si>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</si>
  <si>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Zapotiltic</t>
  </si>
  <si>
    <t>Zapopan</t>
  </si>
  <si>
    <t>Zapotitlán de Vadillo</t>
  </si>
  <si>
    <t>Zapotlán del Rey</t>
  </si>
  <si>
    <t>Zapotlán el Grande</t>
  </si>
  <si>
    <t>Zapotlanejo</t>
  </si>
  <si>
    <t>FORMATOS REMITIDOS</t>
  </si>
  <si>
    <t>%</t>
  </si>
  <si>
    <t>PRESUPUESTO 2013</t>
  </si>
  <si>
    <t>VARIACIÓN           2012 - 2013</t>
  </si>
  <si>
    <t>EJERCICIO            2012</t>
  </si>
  <si>
    <t>Clasificación por tipo de gasto (CTG)</t>
  </si>
  <si>
    <t>ESTIMACIÓN 2013</t>
  </si>
  <si>
    <t>TRANSFERENCIAS, ASIGNACIONES, SUBSIDIOS Y OTRAS AYUDAS</t>
  </si>
  <si>
    <t>Transferencias, Asignaciones, Subsidios y Otras Ayudas</t>
  </si>
  <si>
    <t>Presupuesto vigente</t>
  </si>
  <si>
    <t xml:space="preserve">REGIDOR </t>
  </si>
  <si>
    <t>SALA DE REGIDORES</t>
  </si>
  <si>
    <t>PRESIDENTE</t>
  </si>
  <si>
    <t>PRESIDENCIA</t>
  </si>
  <si>
    <t>SECRETARIA</t>
  </si>
  <si>
    <t>SECRETARIO PARTICULAR</t>
  </si>
  <si>
    <t>CHOFER</t>
  </si>
  <si>
    <t>SINDICO</t>
  </si>
  <si>
    <t>SINDICATURA</t>
  </si>
  <si>
    <t>JUZGADO MUNICIPAL</t>
  </si>
  <si>
    <t>JUEZ MUNICIPAL 1</t>
  </si>
  <si>
    <t>JUEZ MUNICIPAL 2</t>
  </si>
  <si>
    <t>SECRETARIA GENERAL</t>
  </si>
  <si>
    <t>SECRETARIO GENERAL</t>
  </si>
  <si>
    <t>DELEGADO</t>
  </si>
  <si>
    <t>DELEGACIONES Y AGENCIAS</t>
  </si>
  <si>
    <t>ENCARGADA DE BIBLIOTECA</t>
  </si>
  <si>
    <t>AGENTE</t>
  </si>
  <si>
    <t>ENCARGADO DE HACIENDA</t>
  </si>
  <si>
    <t>HACIENDA MUNICIPAL</t>
  </si>
  <si>
    <t>CAJERO</t>
  </si>
  <si>
    <t>ENCARGADA DE EGRESOS</t>
  </si>
  <si>
    <t>ENCARGADO DE CONTABILIDAD</t>
  </si>
  <si>
    <t>AUXILIAR CONTABLE</t>
  </si>
  <si>
    <t>AUXILIAR ADMINISTRATIVO</t>
  </si>
  <si>
    <t>ENCARGADO DE COMBUSTIBLES</t>
  </si>
  <si>
    <t>ENCARGADO DE NOMINA</t>
  </si>
  <si>
    <t xml:space="preserve">DIRECTOR </t>
  </si>
  <si>
    <t>CATASTRO</t>
  </si>
  <si>
    <t>SUBDIRECTOR</t>
  </si>
  <si>
    <t>AUXILIAR</t>
  </si>
  <si>
    <t>AUXILIAR 1</t>
  </si>
  <si>
    <t>AIUXILIAR 2</t>
  </si>
  <si>
    <t>AUXILIAR 3</t>
  </si>
  <si>
    <t>COORDINADOR</t>
  </si>
  <si>
    <t>COORDINADOR 2</t>
  </si>
  <si>
    <t>COORDINADOR 1</t>
  </si>
  <si>
    <t>COORDINADOR 3</t>
  </si>
  <si>
    <t>PROMOCION ECONOMICA</t>
  </si>
  <si>
    <t>AUXILIA</t>
  </si>
  <si>
    <t>OFICIAL</t>
  </si>
  <si>
    <t>REGISTRO CIVIL</t>
  </si>
  <si>
    <t>SECRETARIA 1</t>
  </si>
  <si>
    <t>SECRETARIA 2</t>
  </si>
  <si>
    <t>SECRETARIA 3</t>
  </si>
  <si>
    <t>SECRETARIA 4</t>
  </si>
  <si>
    <t>AUXILIAR 2</t>
  </si>
  <si>
    <t>COMUNICACIÓN SOCIAL</t>
  </si>
  <si>
    <t>COMUNICACION SOCIAL</t>
  </si>
  <si>
    <t>COMUNICAION SOCIAL</t>
  </si>
  <si>
    <t>DESARROLLO AGROPECUARIO</t>
  </si>
  <si>
    <t>ENCARGADO DE ECOLOGIA</t>
  </si>
  <si>
    <t>OBRAS PUBLICAS</t>
  </si>
  <si>
    <t>ENCARGADA DE TRAMITOLOGIA</t>
  </si>
  <si>
    <t>TOPOGRAFO</t>
  </si>
  <si>
    <t>ENCARGADO DE PROYECTOS</t>
  </si>
  <si>
    <t>SUPERVISOR DE OBRA</t>
  </si>
  <si>
    <t>ENCARGADO DE CUADRILLA</t>
  </si>
  <si>
    <t>ALBAÑIL</t>
  </si>
  <si>
    <t>PEON DE ALBAÑIL</t>
  </si>
  <si>
    <t>PINTOR</t>
  </si>
  <si>
    <t>SECRETARIO</t>
  </si>
  <si>
    <t>OPERADOR DE MAQUINARIA</t>
  </si>
  <si>
    <t>CHOFER DE VOLTEO</t>
  </si>
  <si>
    <t>VELADOR</t>
  </si>
  <si>
    <t>MECANICO</t>
  </si>
  <si>
    <t>PARQUE VEHICULAR</t>
  </si>
  <si>
    <t>ESCUELAS DE CALIDAD</t>
  </si>
  <si>
    <t>PADRON Y LICENCIAS</t>
  </si>
  <si>
    <t>NOTIFICADOR</t>
  </si>
  <si>
    <t>DEPORTES</t>
  </si>
  <si>
    <t>PROMOTOR</t>
  </si>
  <si>
    <t>ADMINISTRADOR</t>
  </si>
  <si>
    <t>RASTRO</t>
  </si>
  <si>
    <t>MATANCERO</t>
  </si>
  <si>
    <t>AYUDANTE DE MATANCERO</t>
  </si>
  <si>
    <t>VETERINARIO</t>
  </si>
  <si>
    <t>ENC MANTENIMIENTO</t>
  </si>
  <si>
    <t>INSPECTRO DE GANADO 1</t>
  </si>
  <si>
    <t>INSPECTRO DE GANADO 2</t>
  </si>
  <si>
    <t>UNIDAD DEPORTIVA</t>
  </si>
  <si>
    <t>MANTENIMIENTO</t>
  </si>
  <si>
    <t>CEMENTERIO</t>
  </si>
  <si>
    <t>CULTURA Y TURISMO</t>
  </si>
  <si>
    <t>ENCARGADO DE MUSEO</t>
  </si>
  <si>
    <t>SERVICIOS PUBLICOS MUNICIPALES</t>
  </si>
  <si>
    <t>ENCARGADO DE POZO</t>
  </si>
  <si>
    <t>ENCARGADO DE VALVULA</t>
  </si>
  <si>
    <t>FONTANERO</t>
  </si>
  <si>
    <t>AYUDANTE DE FONTANERO</t>
  </si>
  <si>
    <t>CHOFER DE PIPA 1</t>
  </si>
  <si>
    <t>CHOFER DE PIPA 2</t>
  </si>
  <si>
    <t>ENCARGADO DE ALCANTARILLADO</t>
  </si>
  <si>
    <t>AYUDANTE DE ALCANTARILLADO</t>
  </si>
  <si>
    <t>CHOFER ALCANTARILLADO</t>
  </si>
  <si>
    <t>ENCARGADO DE ALUMBRADO PUBLICO</t>
  </si>
  <si>
    <t>AYUDANTE ALUMBRADO PUBLICO</t>
  </si>
  <si>
    <t>CHOFER ASEO PUBLICO</t>
  </si>
  <si>
    <t>AYUDANTE CAMION</t>
  </si>
  <si>
    <t>BARRENDERO</t>
  </si>
  <si>
    <t>JARDINEROS</t>
  </si>
  <si>
    <t>INFORMATICA</t>
  </si>
  <si>
    <t xml:space="preserve">MEDICO </t>
  </si>
  <si>
    <t>SERVICIOS MEDICOS MUNICIPALES</t>
  </si>
  <si>
    <t>INTENDENTE</t>
  </si>
  <si>
    <t>MENSAJERO</t>
  </si>
  <si>
    <t xml:space="preserve">VELADOR </t>
  </si>
  <si>
    <t>DESARROLLO HUMANO</t>
  </si>
  <si>
    <t xml:space="preserve">SECRETARIA </t>
  </si>
  <si>
    <t xml:space="preserve">DIRECTOR GENERAL </t>
  </si>
  <si>
    <t>SEGURIDAD PUBLICA</t>
  </si>
  <si>
    <t>ESCOLTA</t>
  </si>
  <si>
    <t>POLICIA DE LINEA</t>
  </si>
  <si>
    <t>PREVENCION DE ADICCIONES</t>
  </si>
  <si>
    <t>DIRECTOR</t>
  </si>
  <si>
    <t>PROTECCION CIVIL</t>
  </si>
  <si>
    <t>OFICIAL SOCORRISTA</t>
  </si>
  <si>
    <t>COORDINADOR COMUSIDA</t>
  </si>
  <si>
    <t>TRANSITO Y VIALIDAD</t>
  </si>
  <si>
    <t>ENCARGADO DE PARQUIMETROS</t>
  </si>
  <si>
    <t>TRANSPARENCIA</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</si>
</sst>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0_ ;\-0\ "/>
    <numFmt numFmtId="166" formatCode="00"/>
    <numFmt numFmtId="167" formatCode="00000"/>
    <numFmt numFmtId="168" formatCode="0000"/>
    <numFmt numFmtId="169" formatCode="dd/mmm/yyyy"/>
    <numFmt numFmtId="170" formatCode="&quot;$&quot;#,##0"/>
    <numFmt numFmtId="171" formatCode="&quot;$&quot;#,##0.00"/>
    <numFmt numFmtId="172" formatCode="0."/>
    <numFmt numFmtId="173" formatCode="dd/mm/yy;@"/>
    <numFmt numFmtId="174" formatCode="00000\-000\-00000"/>
    <numFmt numFmtId="175" formatCode="dd/mm/yyyy;@"/>
    <numFmt numFmtId="176" formatCode="[$-F800]dddd\,\ mmmm\ dd\,\ yyyy"/>
    <numFmt numFmtId="177" formatCode="00000\ \-\ 000"/>
    <numFmt numFmtId="178" formatCode="_-[$€]* #,##0.00_-;\-[$€]* #,##0.00_-;_-[$€]* &quot;-&quot;??_-;_-@_-"/>
    <numFmt numFmtId="179" formatCode="#,##0_ ;\-#,##0\ "/>
    <numFmt numFmtId="180" formatCode="_(* #,##0_);_(* \(#,##0\);_(* &quot;-&quot;_);_(@_)"/>
    <numFmt numFmtId="181" formatCode="[$-80A]dddd\,\ dd&quot; de &quot;mmmm&quot; de &quot;yyyy"/>
  </numFmts>
  <fonts count="113">
    <font>
      <sz val="11"/>
      <color theme="1"/>
      <name val="Calibri"/>
      <family val="2"/>
    </font>
    <font>
      <sz val="11"/>
      <color indexed="8"/>
      <name val="Calibri"/>
      <family val="2"/>
    </font>
    <font>
      <b/>
      <sz val="11"/>
      <color indexed="8"/>
      <name val="Calibri"/>
      <family val="2"/>
    </font>
    <font>
      <b/>
      <sz val="10"/>
      <color indexed="8"/>
      <name val="Calibri"/>
      <family val="2"/>
    </font>
    <font>
      <b/>
      <sz val="11"/>
      <name val="Arial"/>
      <family val="2"/>
    </font>
    <font>
      <b/>
      <sz val="10"/>
      <name val="Arial"/>
      <family val="2"/>
    </font>
    <font>
      <sz val="10"/>
      <name val="Arial"/>
      <family val="2"/>
    </font>
    <font>
      <b/>
      <sz val="14"/>
      <color indexed="9"/>
      <name val="Calibri"/>
      <family val="2"/>
    </font>
    <font>
      <sz val="14"/>
      <color indexed="9"/>
      <name val="Calibri"/>
      <family val="2"/>
    </font>
    <font>
      <b/>
      <sz val="11"/>
      <name val="Calibri"/>
      <family val="2"/>
    </font>
    <font>
      <sz val="10"/>
      <name val="MS Sans Serif"/>
      <family val="2"/>
    </font>
    <font>
      <sz val="12"/>
      <name val="Arial"/>
      <family val="2"/>
    </font>
    <font>
      <b/>
      <sz val="12"/>
      <name val="Arial"/>
      <family val="2"/>
    </font>
    <font>
      <sz val="8"/>
      <name val="Arial"/>
      <family val="2"/>
    </font>
    <font>
      <sz val="8"/>
      <name val="Tahoma"/>
      <family val="2"/>
    </font>
    <font>
      <b/>
      <sz val="8"/>
      <name val="Arial"/>
      <family val="2"/>
    </font>
    <font>
      <sz val="24"/>
      <name val="C39HrP24DhTt"/>
      <family val="0"/>
    </font>
    <font>
      <sz val="8"/>
      <name val="C39HrP24DhTt"/>
      <family val="0"/>
    </font>
    <font>
      <b/>
      <sz val="20"/>
      <name val="Arial"/>
      <family val="2"/>
    </font>
    <font>
      <i/>
      <sz val="12"/>
      <name val="Arial"/>
      <family val="2"/>
    </font>
    <font>
      <i/>
      <sz val="10"/>
      <name val="Arial"/>
      <family val="2"/>
    </font>
    <font>
      <sz val="36"/>
      <name val="C39HrP48DhTt"/>
      <family val="0"/>
    </font>
    <font>
      <b/>
      <i/>
      <sz val="12"/>
      <name val="Arial"/>
      <family val="2"/>
    </font>
    <font>
      <b/>
      <sz val="13"/>
      <name val="Arial"/>
      <family val="2"/>
    </font>
    <font>
      <sz val="11"/>
      <name val="Arial"/>
      <family val="2"/>
    </font>
    <font>
      <b/>
      <i/>
      <sz val="11"/>
      <name val="Arial"/>
      <family val="2"/>
    </font>
    <font>
      <b/>
      <sz val="8"/>
      <name val="Tahoma"/>
      <family val="2"/>
    </font>
    <font>
      <sz val="9"/>
      <name val="Arial"/>
      <family val="2"/>
    </font>
    <font>
      <sz val="10"/>
      <color indexed="8"/>
      <name val="Calibri"/>
      <family val="0"/>
    </font>
    <font>
      <b/>
      <sz val="7"/>
      <color indexed="8"/>
      <name val="Calibri"/>
      <family val="0"/>
    </font>
    <font>
      <sz val="8"/>
      <color indexed="8"/>
      <name val="Calibri"/>
      <family val="0"/>
    </font>
    <font>
      <b/>
      <sz val="12"/>
      <color indexed="8"/>
      <name val="Calibri"/>
      <family val="0"/>
    </font>
    <font>
      <sz val="14"/>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i/>
      <sz val="10"/>
      <color indexed="8"/>
      <name val="Calibri"/>
      <family val="2"/>
    </font>
    <font>
      <b/>
      <i/>
      <sz val="12"/>
      <color indexed="8"/>
      <name val="Calibri"/>
      <family val="2"/>
    </font>
    <font>
      <i/>
      <sz val="10"/>
      <color indexed="8"/>
      <name val="Calibri"/>
      <family val="2"/>
    </font>
    <font>
      <sz val="10"/>
      <name val="Calibri"/>
      <family val="2"/>
    </font>
    <font>
      <sz val="12"/>
      <name val="Calibri"/>
      <family val="2"/>
    </font>
    <font>
      <sz val="11"/>
      <name val="Calibri"/>
      <family val="2"/>
    </font>
    <font>
      <b/>
      <i/>
      <sz val="12"/>
      <name val="Calibri"/>
      <family val="2"/>
    </font>
    <font>
      <b/>
      <sz val="10"/>
      <name val="Calibri"/>
      <family val="2"/>
    </font>
    <font>
      <b/>
      <sz val="12"/>
      <color indexed="9"/>
      <name val="Calibri"/>
      <family val="2"/>
    </font>
    <font>
      <sz val="12"/>
      <color indexed="8"/>
      <name val="Calibri"/>
      <family val="2"/>
    </font>
    <font>
      <b/>
      <sz val="9"/>
      <color indexed="8"/>
      <name val="Calibri"/>
      <family val="2"/>
    </font>
    <font>
      <b/>
      <sz val="8"/>
      <color indexed="9"/>
      <name val="Calibri"/>
      <family val="2"/>
    </font>
    <font>
      <sz val="8"/>
      <color indexed="9"/>
      <name val="Arial"/>
      <family val="2"/>
    </font>
    <font>
      <sz val="12"/>
      <color indexed="9"/>
      <name val="Arial"/>
      <family val="2"/>
    </font>
    <font>
      <b/>
      <sz val="10"/>
      <color indexed="9"/>
      <name val="Arial"/>
      <family val="2"/>
    </font>
    <font>
      <b/>
      <i/>
      <sz val="11"/>
      <color indexed="9"/>
      <name val="Arial"/>
      <family val="2"/>
    </font>
    <font>
      <b/>
      <sz val="11"/>
      <color indexed="9"/>
      <name val="Arial"/>
      <family val="2"/>
    </font>
    <font>
      <b/>
      <i/>
      <sz val="12"/>
      <color indexed="9"/>
      <name val="Arial"/>
      <family val="2"/>
    </font>
    <font>
      <b/>
      <i/>
      <sz val="12"/>
      <color indexed="9"/>
      <name val="Calibri"/>
      <family val="2"/>
    </font>
    <font>
      <b/>
      <i/>
      <sz val="11"/>
      <color indexed="9"/>
      <name val="Calibri"/>
      <family val="2"/>
    </font>
    <font>
      <b/>
      <i/>
      <sz val="11"/>
      <color indexed="8"/>
      <name val="Calibri"/>
      <family val="2"/>
    </font>
    <font>
      <b/>
      <sz val="10"/>
      <color indexed="9"/>
      <name val="Calibri"/>
      <family val="2"/>
    </font>
    <font>
      <b/>
      <sz val="18"/>
      <name val="Calibri"/>
      <family val="2"/>
    </font>
    <font>
      <b/>
      <sz val="16"/>
      <color indexed="8"/>
      <name val="Calibri"/>
      <family val="2"/>
    </font>
    <font>
      <b/>
      <sz val="14"/>
      <color indexed="8"/>
      <name val="Arial"/>
      <family val="0"/>
    </font>
    <font>
      <sz val="10.5"/>
      <color indexed="8"/>
      <name val="Arial"/>
      <family val="0"/>
    </font>
    <font>
      <sz val="10.5"/>
      <color indexed="21"/>
      <name val="Arial"/>
      <family val="0"/>
    </font>
    <font>
      <b/>
      <sz val="14"/>
      <color indexed="21"/>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Calibri"/>
      <family val="2"/>
    </font>
    <font>
      <b/>
      <i/>
      <sz val="10"/>
      <color theme="1"/>
      <name val="Calibri"/>
      <family val="2"/>
    </font>
    <font>
      <b/>
      <i/>
      <sz val="12"/>
      <color theme="1"/>
      <name val="Calibri"/>
      <family val="2"/>
    </font>
    <font>
      <b/>
      <sz val="12"/>
      <color theme="0"/>
      <name val="Calibri"/>
      <family val="2"/>
    </font>
    <font>
      <sz val="12"/>
      <color theme="1"/>
      <name val="Calibri"/>
      <family val="2"/>
    </font>
    <font>
      <b/>
      <sz val="12"/>
      <color theme="1"/>
      <name val="Calibri"/>
      <family val="2"/>
    </font>
    <font>
      <i/>
      <sz val="10"/>
      <color theme="1"/>
      <name val="Calibri"/>
      <family val="2"/>
    </font>
    <font>
      <b/>
      <sz val="8"/>
      <color theme="0"/>
      <name val="Calibri"/>
      <family val="2"/>
    </font>
    <font>
      <sz val="8"/>
      <color theme="0"/>
      <name val="Arial"/>
      <family val="2"/>
    </font>
    <font>
      <sz val="12"/>
      <color theme="0"/>
      <name val="Arial"/>
      <family val="2"/>
    </font>
    <font>
      <b/>
      <sz val="10"/>
      <color theme="0"/>
      <name val="Arial"/>
      <family val="2"/>
    </font>
    <font>
      <b/>
      <i/>
      <sz val="11"/>
      <color theme="0"/>
      <name val="Arial"/>
      <family val="2"/>
    </font>
    <font>
      <b/>
      <sz val="11"/>
      <color theme="0"/>
      <name val="Arial"/>
      <family val="2"/>
    </font>
    <font>
      <b/>
      <i/>
      <sz val="12"/>
      <color theme="0"/>
      <name val="Arial"/>
      <family val="2"/>
    </font>
    <font>
      <b/>
      <i/>
      <sz val="12"/>
      <color theme="0"/>
      <name val="Calibri"/>
      <family val="2"/>
    </font>
    <font>
      <b/>
      <i/>
      <sz val="11"/>
      <color theme="0"/>
      <name val="Calibri"/>
      <family val="2"/>
    </font>
    <font>
      <b/>
      <i/>
      <sz val="11"/>
      <color theme="1"/>
      <name val="Calibri"/>
      <family val="2"/>
    </font>
    <font>
      <b/>
      <sz val="10"/>
      <color theme="0"/>
      <name val="Calibri"/>
      <family val="2"/>
    </font>
    <font>
      <b/>
      <sz val="16"/>
      <color theme="1"/>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1"/>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6" tint="-0.24997000396251678"/>
        <bgColor indexed="64"/>
      </patternFill>
    </fill>
    <fill>
      <patternFill patternType="solid">
        <fgColor theme="6"/>
        <bgColor indexed="64"/>
      </patternFill>
    </fill>
    <fill>
      <patternFill patternType="solid">
        <fgColor theme="2" tint="-0.4999699890613556"/>
        <bgColor indexed="64"/>
      </patternFill>
    </fill>
    <fill>
      <patternFill patternType="solid">
        <fgColor theme="6" tint="-0.4999699890613556"/>
        <bgColor indexed="64"/>
      </patternFill>
    </fill>
    <fill>
      <patternFill patternType="solid">
        <fgColor theme="2" tint="-0.7499799728393555"/>
        <bgColor indexed="64"/>
      </patternFill>
    </fill>
    <fill>
      <patternFill patternType="solid">
        <fgColor theme="1" tint="0.34999001026153564"/>
        <bgColor indexed="64"/>
      </patternFill>
    </fill>
    <fill>
      <patternFill patternType="solid">
        <fgColor theme="0" tint="-0.149990007281303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4" tint="0.7999500036239624"/>
      </left>
      <right style="thin">
        <color theme="4" tint="0.7999500036239624"/>
      </right>
      <top style="thin">
        <color theme="4" tint="0.7999500036239624"/>
      </top>
      <bottom style="thin">
        <color theme="4" tint="0.7999500036239624"/>
      </bottom>
    </border>
    <border>
      <left style="thin">
        <color theme="4" tint="0.7999500036239624"/>
      </left>
      <right/>
      <top style="thin">
        <color theme="4" tint="0.7999500036239624"/>
      </top>
      <bottom style="thin">
        <color theme="4" tint="0.7999500036239624"/>
      </bottom>
    </border>
    <border>
      <left/>
      <right/>
      <top style="thin">
        <color theme="4" tint="0.7999500036239624"/>
      </top>
      <bottom style="thin">
        <color theme="4" tint="0.7999500036239624"/>
      </bottom>
    </border>
    <border>
      <left/>
      <right style="thin">
        <color theme="4" tint="0.7999500036239624"/>
      </right>
      <top style="thin">
        <color theme="4" tint="0.7999500036239624"/>
      </top>
      <bottom style="thin">
        <color theme="4" tint="0.7999500036239624"/>
      </bottom>
    </border>
    <border>
      <left style="thin">
        <color theme="4" tint="0.7999200224876404"/>
      </left>
      <right style="thin">
        <color theme="4" tint="0.7999200224876404"/>
      </right>
      <top style="thin">
        <color theme="4" tint="0.7999200224876404"/>
      </top>
      <bottom style="thin">
        <color theme="4" tint="0.7999200224876404"/>
      </bottom>
    </border>
    <border>
      <left style="thin">
        <color theme="4" tint="0.7998899817466736"/>
      </left>
      <right/>
      <top style="thin">
        <color theme="4" tint="0.7999200224876404"/>
      </top>
      <bottom style="thin">
        <color theme="4" tint="0.7998899817466736"/>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theme="0"/>
      </left>
      <right style="thin">
        <color theme="0"/>
      </right>
      <top style="thin">
        <color theme="0"/>
      </top>
      <bottom style="thin">
        <color theme="0"/>
      </bottom>
    </border>
    <border>
      <left style="thin">
        <color theme="4" tint="0.7999799847602844"/>
      </left>
      <right style="thin">
        <color theme="4" tint="0.7999799847602844"/>
      </right>
      <top style="thin">
        <color theme="0"/>
      </top>
      <bottom style="thin">
        <color theme="4" tint="0.7999799847602844"/>
      </bottom>
    </border>
    <border>
      <left style="thin"/>
      <right style="thin"/>
      <top/>
      <bottom style="thin"/>
    </border>
    <border>
      <left/>
      <right/>
      <top style="thin"/>
      <bottom style="double"/>
    </border>
    <border>
      <left style="thin"/>
      <right style="thin"/>
      <top style="thin"/>
      <bottom style="thin"/>
    </border>
    <border>
      <left/>
      <right style="thin">
        <color theme="4" tint="0.7999799847602844"/>
      </right>
      <top style="thin">
        <color theme="4" tint="0.7999799847602844"/>
      </top>
      <bottom style="thin">
        <color theme="4" tint="0.7999799847602844"/>
      </bottom>
    </border>
    <border>
      <left style="thin">
        <color theme="4" tint="0.7999799847602844"/>
      </left>
      <right/>
      <top/>
      <bottom/>
    </border>
    <border>
      <left style="thin">
        <color theme="4" tint="0.7999799847602844"/>
      </left>
      <right style="thin">
        <color theme="4" tint="0.7999799847602844"/>
      </right>
      <top/>
      <bottom style="thin">
        <color theme="4" tint="0.7999799847602844"/>
      </bottom>
    </border>
    <border>
      <left style="thin">
        <color theme="4" tint="0.7998899817466736"/>
      </left>
      <right style="thin">
        <color theme="4" tint="0.7998899817466736"/>
      </right>
      <top style="thin">
        <color theme="4" tint="0.7998899817466736"/>
      </top>
      <bottom style="thin">
        <color theme="4" tint="0.7998899817466736"/>
      </bottom>
    </border>
    <border>
      <left style="thin">
        <color theme="4" tint="0.7999200224876404"/>
      </left>
      <right style="thin">
        <color theme="4" tint="0.7999200224876404"/>
      </right>
      <top/>
      <bottom style="thin">
        <color theme="4" tint="0.7999200224876404"/>
      </bottom>
    </border>
    <border>
      <left style="thin">
        <color theme="4" tint="0.7999200224876404"/>
      </left>
      <right style="thin">
        <color theme="4" tint="0.7999200224876404"/>
      </right>
      <top style="thin">
        <color theme="4" tint="0.7998899817466736"/>
      </top>
      <bottom style="thin">
        <color theme="4" tint="0.7998899817466736"/>
      </bottom>
    </border>
    <border>
      <left style="thin">
        <color theme="4" tint="0.7999200224876404"/>
      </left>
      <right style="thin">
        <color theme="4" tint="0.7999500036239624"/>
      </right>
      <top style="thin">
        <color theme="4" tint="0.7998899817466736"/>
      </top>
      <bottom style="thin">
        <color theme="4" tint="0.7998899817466736"/>
      </bottom>
    </border>
    <border>
      <left/>
      <right/>
      <top style="thin"/>
      <bottom style="thin"/>
    </border>
    <border>
      <left/>
      <right/>
      <top style="thin"/>
      <bottom/>
    </border>
    <border>
      <left/>
      <right style="thin"/>
      <top style="thin"/>
      <bottom/>
    </border>
    <border>
      <left/>
      <right/>
      <top/>
      <bottom style="thin"/>
    </border>
    <border>
      <left style="thin"/>
      <right style="thin"/>
      <top/>
      <bottom/>
    </border>
    <border>
      <left style="thin"/>
      <right/>
      <top/>
      <bottom/>
    </border>
    <border>
      <left style="thin"/>
      <right/>
      <top/>
      <bottom style="thin"/>
    </border>
    <border>
      <left/>
      <right style="thin"/>
      <top/>
      <bottom style="thin"/>
    </border>
    <border>
      <left/>
      <right style="thin"/>
      <top style="thin"/>
      <bottom style="thin"/>
    </border>
    <border>
      <left/>
      <right style="thin">
        <color theme="4" tint="0.7998899817466736"/>
      </right>
      <top style="thin">
        <color theme="4" tint="0.7999200224876404"/>
      </top>
      <bottom style="thin">
        <color theme="4" tint="0.7998899817466736"/>
      </bottom>
    </border>
    <border>
      <left style="thin">
        <color theme="6"/>
      </left>
      <right/>
      <top style="thin">
        <color theme="6"/>
      </top>
      <bottom style="thin">
        <color theme="6"/>
      </bottom>
    </border>
    <border>
      <left/>
      <right/>
      <top style="thin">
        <color theme="6"/>
      </top>
      <bottom style="thin">
        <color theme="6"/>
      </bottom>
    </border>
    <border>
      <left/>
      <right style="thin">
        <color theme="6"/>
      </right>
      <top style="thin">
        <color theme="6"/>
      </top>
      <bottom style="thin">
        <color theme="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theme="6"/>
      </left>
      <right style="thin">
        <color theme="6"/>
      </right>
      <top style="thin">
        <color theme="6"/>
      </top>
      <bottom style="thin">
        <color theme="6"/>
      </bottom>
    </border>
    <border>
      <left style="thin">
        <color theme="2" tint="-0.24993999302387238"/>
      </left>
      <right/>
      <top style="thin">
        <color theme="2" tint="-0.24993999302387238"/>
      </top>
      <bottom style="thin">
        <color theme="2" tint="-0.24993999302387238"/>
      </bottom>
    </border>
    <border>
      <left/>
      <right style="thin">
        <color theme="2" tint="-0.24993999302387238"/>
      </right>
      <top style="thin">
        <color theme="2" tint="-0.24993999302387238"/>
      </top>
      <bottom style="thin">
        <color theme="2" tint="-0.24993999302387238"/>
      </bottom>
    </border>
    <border>
      <left style="thin"/>
      <right/>
      <top style="thin"/>
      <bottom/>
    </border>
    <border>
      <left/>
      <right style="thin"/>
      <top/>
      <bottom/>
    </border>
    <border>
      <left style="thin"/>
      <right style="thin"/>
      <top style="thin"/>
      <bottom/>
    </border>
    <border>
      <left>
        <color indexed="63"/>
      </left>
      <right>
        <color indexed="63"/>
      </right>
      <top>
        <color indexed="63"/>
      </top>
      <bottom style="thick">
        <color theme="0" tint="-0.149959996342659"/>
      </bottom>
    </border>
    <border>
      <left style="thin"/>
      <right/>
      <top style="thin"/>
      <bottom style="thin"/>
    </border>
    <border>
      <left style="thin">
        <color theme="4" tint="0.7999799847602844"/>
      </left>
      <right/>
      <top style="thin">
        <color theme="4" tint="0.7999799847602844"/>
      </top>
      <bottom style="thin">
        <color theme="4" tint="0.7999799847602844"/>
      </bottom>
    </border>
    <border>
      <left style="thin">
        <color theme="4" tint="0.7999200224876404"/>
      </left>
      <right style="thin">
        <color theme="4" tint="0.7998899817466736"/>
      </right>
      <top style="thin">
        <color theme="4" tint="0.7998899817466736"/>
      </top>
      <bottom style="thin">
        <color theme="4" tint="0.7998899817466736"/>
      </bottom>
    </border>
    <border>
      <left/>
      <right/>
      <top/>
      <bottom style="thin">
        <color theme="4" tint="0.799950003623962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8" fillId="21" borderId="1" applyNumberFormat="0" applyAlignment="0" applyProtection="0"/>
    <xf numFmtId="0" fontId="79" fillId="22" borderId="2" applyNumberFormat="0" applyAlignment="0" applyProtection="0"/>
    <xf numFmtId="0" fontId="80" fillId="0" borderId="3" applyNumberFormat="0" applyFill="0" applyAlignment="0" applyProtection="0"/>
    <xf numFmtId="0" fontId="81" fillId="0" borderId="0" applyNumberFormat="0" applyFill="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82" fillId="29" borderId="1" applyNumberFormat="0" applyAlignment="0" applyProtection="0"/>
    <xf numFmtId="178" fontId="6" fillId="0" borderId="0" applyFont="0" applyFill="0" applyBorder="0" applyAlignment="0" applyProtection="0"/>
    <xf numFmtId="0" fontId="8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1" borderId="0" applyNumberFormat="0" applyBorder="0" applyAlignment="0" applyProtection="0"/>
    <xf numFmtId="0" fontId="6" fillId="0" borderId="0">
      <alignment/>
      <protection/>
    </xf>
    <xf numFmtId="0" fontId="0" fillId="0" borderId="0">
      <alignment/>
      <protection/>
    </xf>
    <xf numFmtId="0" fontId="10" fillId="0" borderId="0">
      <alignment/>
      <protection/>
    </xf>
    <xf numFmtId="0" fontId="0" fillId="32" borderId="4"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0" fontId="85" fillId="21" borderId="5"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6" applyNumberFormat="0" applyFill="0" applyAlignment="0" applyProtection="0"/>
    <xf numFmtId="0" fontId="90" fillId="0" borderId="7" applyNumberFormat="0" applyFill="0" applyAlignment="0" applyProtection="0"/>
    <xf numFmtId="0" fontId="81" fillId="0" borderId="8" applyNumberFormat="0" applyFill="0" applyAlignment="0" applyProtection="0"/>
    <xf numFmtId="0" fontId="91" fillId="0" borderId="9" applyNumberFormat="0" applyFill="0" applyAlignment="0" applyProtection="0"/>
  </cellStyleXfs>
  <cellXfs count="527">
    <xf numFmtId="0" fontId="0" fillId="0" borderId="0" xfId="0" applyFont="1" applyAlignment="1">
      <alignment/>
    </xf>
    <xf numFmtId="0" fontId="0" fillId="0" borderId="0" xfId="0" applyFill="1" applyAlignment="1">
      <alignment/>
    </xf>
    <xf numFmtId="0" fontId="92" fillId="0" borderId="0" xfId="0" applyFont="1" applyFill="1" applyBorder="1" applyAlignment="1">
      <alignment horizontal="center" vertical="center"/>
    </xf>
    <xf numFmtId="0" fontId="92" fillId="0" borderId="0" xfId="0" applyFont="1" applyFill="1" applyAlignment="1">
      <alignment horizontal="center" vertical="center"/>
    </xf>
    <xf numFmtId="0" fontId="93" fillId="0" borderId="0" xfId="0" applyFont="1" applyFill="1" applyBorder="1" applyAlignment="1">
      <alignment vertical="center" wrapText="1"/>
    </xf>
    <xf numFmtId="0" fontId="92" fillId="0" borderId="0" xfId="0" applyFont="1" applyFill="1" applyAlignment="1">
      <alignment vertical="center" wrapText="1"/>
    </xf>
    <xf numFmtId="0" fontId="93" fillId="0" borderId="0" xfId="0" applyFont="1" applyFill="1" applyAlignment="1">
      <alignment vertical="center" wrapText="1"/>
    </xf>
    <xf numFmtId="0" fontId="92" fillId="0" borderId="0" xfId="0" applyFont="1" applyFill="1" applyBorder="1" applyAlignment="1">
      <alignment vertical="center" wrapText="1"/>
    </xf>
    <xf numFmtId="9" fontId="92" fillId="0" borderId="0" xfId="0" applyNumberFormat="1" applyFont="1" applyFill="1" applyAlignment="1">
      <alignment horizontal="left" vertical="center" wrapText="1"/>
    </xf>
    <xf numFmtId="0" fontId="91" fillId="0" borderId="0" xfId="0" applyFont="1" applyFill="1" applyAlignment="1">
      <alignment vertical="center"/>
    </xf>
    <xf numFmtId="0" fontId="93" fillId="15" borderId="0" xfId="0" applyFont="1" applyFill="1" applyAlignment="1">
      <alignment horizontal="center" vertical="center"/>
    </xf>
    <xf numFmtId="0" fontId="93" fillId="15" borderId="0" xfId="0" applyFont="1" applyFill="1" applyAlignment="1">
      <alignment horizontal="center" vertical="center" wrapText="1"/>
    </xf>
    <xf numFmtId="0" fontId="0" fillId="0" borderId="0" xfId="0" applyFill="1" applyAlignment="1">
      <alignment horizontal="justify" vertical="center" wrapText="1"/>
    </xf>
    <xf numFmtId="0" fontId="91" fillId="0" borderId="0" xfId="0" applyFont="1" applyFill="1" applyAlignment="1">
      <alignment horizontal="justify" vertical="center" wrapText="1"/>
    </xf>
    <xf numFmtId="0" fontId="0" fillId="0" borderId="0" xfId="0" applyFill="1" applyBorder="1" applyAlignment="1">
      <alignment/>
    </xf>
    <xf numFmtId="41" fontId="92" fillId="0" borderId="0" xfId="0" applyNumberFormat="1" applyFont="1" applyAlignment="1">
      <alignment horizontal="right" vertical="center"/>
    </xf>
    <xf numFmtId="41" fontId="93" fillId="0" borderId="0" xfId="0" applyNumberFormat="1" applyFont="1" applyAlignment="1">
      <alignment horizontal="right" vertical="center"/>
    </xf>
    <xf numFmtId="49" fontId="91" fillId="0" borderId="0" xfId="0" applyNumberFormat="1" applyFont="1" applyAlignment="1">
      <alignment horizontal="center" vertical="center"/>
    </xf>
    <xf numFmtId="41" fontId="93" fillId="33" borderId="10" xfId="0" applyNumberFormat="1" applyFont="1" applyFill="1" applyBorder="1" applyAlignment="1">
      <alignment horizontal="right" vertical="center"/>
    </xf>
    <xf numFmtId="0" fontId="93" fillId="33" borderId="11" xfId="0" applyFont="1" applyFill="1" applyBorder="1" applyAlignment="1">
      <alignment horizontal="center" vertical="center"/>
    </xf>
    <xf numFmtId="0" fontId="93" fillId="33" borderId="12" xfId="0" applyFont="1" applyFill="1" applyBorder="1" applyAlignment="1">
      <alignment horizontal="center" vertical="center"/>
    </xf>
    <xf numFmtId="0" fontId="94" fillId="33" borderId="13" xfId="0" applyFont="1" applyFill="1" applyBorder="1" applyAlignment="1">
      <alignment horizontal="right" vertical="center" wrapText="1"/>
    </xf>
    <xf numFmtId="0" fontId="91" fillId="0" borderId="0" xfId="0" applyFont="1" applyAlignment="1">
      <alignment horizontal="center" vertical="center" wrapText="1"/>
    </xf>
    <xf numFmtId="0" fontId="93" fillId="34" borderId="14" xfId="0" applyFont="1" applyFill="1" applyBorder="1" applyAlignment="1">
      <alignment horizontal="center" vertical="center"/>
    </xf>
    <xf numFmtId="0" fontId="93" fillId="34" borderId="14" xfId="0" applyFont="1" applyFill="1" applyBorder="1" applyAlignment="1">
      <alignment vertical="center" wrapText="1"/>
    </xf>
    <xf numFmtId="0" fontId="92" fillId="0" borderId="14" xfId="0" applyFont="1" applyFill="1" applyBorder="1" applyAlignment="1">
      <alignment horizontal="center" vertical="center"/>
    </xf>
    <xf numFmtId="0" fontId="92" fillId="0" borderId="14" xfId="0" applyFont="1" applyFill="1" applyBorder="1" applyAlignment="1">
      <alignment vertical="center" wrapText="1"/>
    </xf>
    <xf numFmtId="0" fontId="92" fillId="33" borderId="14" xfId="0" applyFont="1" applyFill="1" applyBorder="1" applyAlignment="1">
      <alignment horizontal="center" vertical="center"/>
    </xf>
    <xf numFmtId="0" fontId="93" fillId="33" borderId="14" xfId="0" applyFont="1" applyFill="1" applyBorder="1" applyAlignment="1">
      <alignment vertical="center" wrapText="1"/>
    </xf>
    <xf numFmtId="0" fontId="92" fillId="34" borderId="14" xfId="0" applyFont="1" applyFill="1" applyBorder="1" applyAlignment="1">
      <alignment horizontal="center" vertical="center"/>
    </xf>
    <xf numFmtId="0" fontId="92" fillId="34" borderId="14" xfId="0" applyFont="1" applyFill="1" applyBorder="1" applyAlignment="1">
      <alignment vertical="center" wrapText="1"/>
    </xf>
    <xf numFmtId="41" fontId="93" fillId="34" borderId="14" xfId="0" applyNumberFormat="1" applyFont="1" applyFill="1" applyBorder="1" applyAlignment="1">
      <alignment horizontal="right" vertical="center"/>
    </xf>
    <xf numFmtId="0" fontId="91" fillId="0" borderId="0" xfId="0" applyFont="1" applyAlignment="1">
      <alignment/>
    </xf>
    <xf numFmtId="41" fontId="93" fillId="33" borderId="14" xfId="0" applyNumberFormat="1" applyFont="1" applyFill="1" applyBorder="1" applyAlignment="1">
      <alignment horizontal="right" vertical="center"/>
    </xf>
    <xf numFmtId="0" fontId="95" fillId="35" borderId="15" xfId="0" applyFont="1" applyFill="1" applyBorder="1" applyAlignment="1">
      <alignment vertical="center"/>
    </xf>
    <xf numFmtId="0" fontId="95" fillId="0" borderId="0" xfId="0" applyFont="1" applyAlignment="1">
      <alignment vertical="center"/>
    </xf>
    <xf numFmtId="41" fontId="92" fillId="0" borderId="14" xfId="0" applyNumberFormat="1" applyFont="1" applyBorder="1" applyAlignment="1" applyProtection="1">
      <alignment horizontal="right" vertical="center"/>
      <protection locked="0"/>
    </xf>
    <xf numFmtId="0" fontId="92" fillId="0" borderId="0" xfId="0" applyFont="1" applyAlignment="1">
      <alignment vertical="center"/>
    </xf>
    <xf numFmtId="165" fontId="93" fillId="16" borderId="16" xfId="0" applyNumberFormat="1" applyFont="1" applyFill="1" applyBorder="1" applyAlignment="1">
      <alignment horizontal="center" vertical="center"/>
    </xf>
    <xf numFmtId="0" fontId="3" fillId="16" borderId="16" xfId="0" applyFont="1" applyFill="1" applyBorder="1" applyAlignment="1">
      <alignment horizontal="left" vertical="center" wrapText="1"/>
    </xf>
    <xf numFmtId="165" fontId="93" fillId="10" borderId="16" xfId="0" applyNumberFormat="1" applyFont="1" applyFill="1" applyBorder="1" applyAlignment="1">
      <alignment horizontal="center" vertical="center"/>
    </xf>
    <xf numFmtId="0" fontId="3" fillId="10" borderId="16" xfId="0" applyFont="1" applyFill="1" applyBorder="1" applyAlignment="1">
      <alignment horizontal="left" vertical="center" wrapText="1"/>
    </xf>
    <xf numFmtId="165" fontId="93" fillId="4" borderId="16" xfId="0" applyNumberFormat="1" applyFont="1" applyFill="1" applyBorder="1" applyAlignment="1">
      <alignment horizontal="center" vertical="center"/>
    </xf>
    <xf numFmtId="0" fontId="50" fillId="0" borderId="16" xfId="0" applyFont="1" applyFill="1" applyBorder="1" applyAlignment="1">
      <alignment horizontal="left" vertical="center" wrapText="1"/>
    </xf>
    <xf numFmtId="0" fontId="50" fillId="0" borderId="16" xfId="0" applyFont="1" applyFill="1" applyBorder="1" applyAlignment="1">
      <alignment vertical="center" wrapText="1"/>
    </xf>
    <xf numFmtId="165" fontId="3" fillId="10" borderId="16" xfId="0" applyNumberFormat="1" applyFont="1" applyFill="1" applyBorder="1" applyAlignment="1">
      <alignment horizontal="center" vertical="center"/>
    </xf>
    <xf numFmtId="0" fontId="3" fillId="10" borderId="16" xfId="0" applyFont="1" applyFill="1" applyBorder="1" applyAlignment="1">
      <alignment vertical="center" wrapText="1"/>
    </xf>
    <xf numFmtId="0" fontId="3" fillId="16" borderId="16" xfId="0" applyFont="1" applyFill="1" applyBorder="1" applyAlignment="1">
      <alignment vertical="center" wrapText="1"/>
    </xf>
    <xf numFmtId="165" fontId="3" fillId="16" borderId="16" xfId="0" applyNumberFormat="1" applyFont="1" applyFill="1" applyBorder="1" applyAlignment="1">
      <alignment horizontal="center" vertical="center"/>
    </xf>
    <xf numFmtId="0" fontId="3" fillId="4" borderId="16" xfId="0" applyFont="1" applyFill="1" applyBorder="1" applyAlignment="1">
      <alignment horizontal="left" vertical="center" wrapText="1"/>
    </xf>
    <xf numFmtId="0" fontId="3" fillId="4" borderId="16" xfId="0" applyFont="1" applyFill="1" applyBorder="1" applyAlignment="1">
      <alignment vertical="center" wrapText="1"/>
    </xf>
    <xf numFmtId="165" fontId="3" fillId="4" borderId="16" xfId="0" applyNumberFormat="1" applyFont="1" applyFill="1" applyBorder="1" applyAlignment="1">
      <alignment horizontal="center" vertical="center"/>
    </xf>
    <xf numFmtId="41" fontId="92" fillId="16" borderId="16" xfId="0" applyNumberFormat="1" applyFont="1" applyFill="1" applyBorder="1" applyAlignment="1">
      <alignment vertical="center"/>
    </xf>
    <xf numFmtId="41" fontId="92" fillId="10" borderId="16" xfId="0" applyNumberFormat="1" applyFont="1" applyFill="1" applyBorder="1" applyAlignment="1">
      <alignment vertical="center"/>
    </xf>
    <xf numFmtId="41" fontId="92" fillId="4" borderId="16" xfId="0" applyNumberFormat="1" applyFont="1" applyFill="1" applyBorder="1" applyAlignment="1">
      <alignment vertical="center"/>
    </xf>
    <xf numFmtId="41" fontId="92" fillId="0" borderId="16" xfId="0" applyNumberFormat="1" applyFont="1" applyBorder="1" applyAlignment="1">
      <alignment vertical="center"/>
    </xf>
    <xf numFmtId="41" fontId="3" fillId="10" borderId="16" xfId="0" applyNumberFormat="1" applyFont="1" applyFill="1" applyBorder="1" applyAlignment="1">
      <alignment vertical="center"/>
    </xf>
    <xf numFmtId="41" fontId="3" fillId="4" borderId="16" xfId="0" applyNumberFormat="1" applyFont="1" applyFill="1" applyBorder="1" applyAlignment="1">
      <alignment vertical="center"/>
    </xf>
    <xf numFmtId="41" fontId="3" fillId="0" borderId="16" xfId="0" applyNumberFormat="1" applyFont="1" applyBorder="1" applyAlignment="1">
      <alignment vertical="center"/>
    </xf>
    <xf numFmtId="41" fontId="3" fillId="16" borderId="16" xfId="0" applyNumberFormat="1" applyFont="1" applyFill="1" applyBorder="1" applyAlignment="1">
      <alignment vertical="center"/>
    </xf>
    <xf numFmtId="41" fontId="93" fillId="16" borderId="16" xfId="0" applyNumberFormat="1" applyFont="1" applyFill="1" applyBorder="1" applyAlignment="1">
      <alignment vertical="center"/>
    </xf>
    <xf numFmtId="41" fontId="92" fillId="0" borderId="16" xfId="0" applyNumberFormat="1" applyFont="1" applyFill="1" applyBorder="1" applyAlignment="1">
      <alignment vertical="center"/>
    </xf>
    <xf numFmtId="41" fontId="92" fillId="0" borderId="16" xfId="0" applyNumberFormat="1" applyFont="1" applyBorder="1" applyAlignment="1" applyProtection="1">
      <alignment vertical="center"/>
      <protection locked="0"/>
    </xf>
    <xf numFmtId="0" fontId="76" fillId="36" borderId="17" xfId="0" applyFont="1" applyFill="1" applyBorder="1" applyAlignment="1">
      <alignment vertical="center"/>
    </xf>
    <xf numFmtId="49" fontId="51" fillId="0" borderId="18" xfId="54" applyNumberFormat="1" applyFont="1" applyFill="1" applyBorder="1" applyAlignment="1" applyProtection="1">
      <alignment vertical="center" wrapText="1"/>
      <protection locked="0"/>
    </xf>
    <xf numFmtId="3" fontId="51" fillId="0" borderId="18" xfId="54" applyNumberFormat="1" applyFont="1" applyFill="1" applyBorder="1" applyAlignment="1" applyProtection="1">
      <alignment horizontal="center" vertical="center"/>
      <protection locked="0"/>
    </xf>
    <xf numFmtId="3" fontId="51" fillId="0" borderId="18" xfId="54" applyNumberFormat="1" applyFont="1" applyFill="1" applyBorder="1" applyAlignment="1" applyProtection="1">
      <alignment horizontal="right" vertical="center"/>
      <protection locked="0"/>
    </xf>
    <xf numFmtId="3" fontId="51" fillId="0" borderId="18" xfId="54" applyNumberFormat="1" applyFont="1" applyFill="1" applyBorder="1" applyAlignment="1" applyProtection="1">
      <alignment vertical="center"/>
      <protection locked="0"/>
    </xf>
    <xf numFmtId="0" fontId="51" fillId="37" borderId="0" xfId="52" applyFont="1" applyFill="1" applyProtection="1">
      <alignment/>
      <protection/>
    </xf>
    <xf numFmtId="0" fontId="51" fillId="0" borderId="0" xfId="52" applyFont="1" applyProtection="1">
      <alignment/>
      <protection/>
    </xf>
    <xf numFmtId="0" fontId="51" fillId="37" borderId="0" xfId="52" applyFont="1" applyFill="1" applyProtection="1">
      <alignment/>
      <protection locked="0"/>
    </xf>
    <xf numFmtId="0" fontId="51" fillId="0" borderId="0" xfId="52" applyFont="1" applyProtection="1">
      <alignment/>
      <protection locked="0"/>
    </xf>
    <xf numFmtId="49" fontId="51" fillId="38" borderId="19" xfId="54" applyNumberFormat="1" applyFont="1" applyFill="1" applyBorder="1" applyAlignment="1" applyProtection="1">
      <alignment vertical="center" wrapText="1"/>
      <protection/>
    </xf>
    <xf numFmtId="49" fontId="51" fillId="0" borderId="19" xfId="54" applyNumberFormat="1" applyFont="1" applyFill="1" applyBorder="1" applyAlignment="1" applyProtection="1">
      <alignment vertical="center" wrapText="1"/>
      <protection locked="0"/>
    </xf>
    <xf numFmtId="0" fontId="0" fillId="0" borderId="0" xfId="0" applyFont="1" applyAlignment="1">
      <alignment/>
    </xf>
    <xf numFmtId="3" fontId="51" fillId="0" borderId="19" xfId="54" applyNumberFormat="1" applyFont="1" applyFill="1" applyBorder="1" applyAlignment="1" applyProtection="1">
      <alignment horizontal="center" vertical="center"/>
      <protection locked="0"/>
    </xf>
    <xf numFmtId="3" fontId="51" fillId="38" borderId="19" xfId="54" applyNumberFormat="1" applyFont="1" applyFill="1" applyBorder="1" applyAlignment="1" applyProtection="1">
      <alignment horizontal="right" vertical="center"/>
      <protection/>
    </xf>
    <xf numFmtId="3" fontId="51" fillId="38" borderId="19" xfId="54" applyNumberFormat="1" applyFont="1" applyFill="1" applyBorder="1" applyAlignment="1" applyProtection="1">
      <alignment vertical="center"/>
      <protection/>
    </xf>
    <xf numFmtId="0" fontId="52" fillId="0" borderId="0" xfId="52" applyFont="1" applyProtection="1">
      <alignment/>
      <protection/>
    </xf>
    <xf numFmtId="0" fontId="52" fillId="37" borderId="0" xfId="52" applyFont="1" applyFill="1" applyProtection="1">
      <alignment/>
      <protection/>
    </xf>
    <xf numFmtId="0" fontId="51" fillId="0" borderId="0" xfId="54" applyFont="1" applyAlignment="1" applyProtection="1">
      <alignment vertical="center"/>
      <protection/>
    </xf>
    <xf numFmtId="0" fontId="51" fillId="0" borderId="0" xfId="54" applyFont="1" applyAlignment="1" applyProtection="1">
      <alignment horizontal="center" vertical="center"/>
      <protection/>
    </xf>
    <xf numFmtId="3" fontId="51" fillId="0" borderId="0" xfId="54" applyNumberFormat="1" applyFont="1" applyAlignment="1" applyProtection="1">
      <alignment horizontal="center" vertical="center"/>
      <protection/>
    </xf>
    <xf numFmtId="3" fontId="51" fillId="0" borderId="0" xfId="54" applyNumberFormat="1" applyFont="1" applyAlignment="1" applyProtection="1">
      <alignment horizontal="right" vertical="center"/>
      <protection/>
    </xf>
    <xf numFmtId="3" fontId="51" fillId="0" borderId="0" xfId="52" applyNumberFormat="1" applyFont="1" applyProtection="1">
      <alignment/>
      <protection/>
    </xf>
    <xf numFmtId="3" fontId="51" fillId="0" borderId="0" xfId="52" applyNumberFormat="1" applyFont="1" applyAlignment="1" applyProtection="1">
      <alignment horizontal="right"/>
      <protection/>
    </xf>
    <xf numFmtId="0" fontId="53" fillId="37" borderId="0" xfId="52" applyFont="1" applyFill="1" applyAlignment="1" applyProtection="1">
      <alignment vertical="center"/>
      <protection/>
    </xf>
    <xf numFmtId="0" fontId="53" fillId="0" borderId="0" xfId="52" applyFont="1" applyAlignment="1" applyProtection="1">
      <alignment vertical="center"/>
      <protection/>
    </xf>
    <xf numFmtId="3" fontId="79" fillId="36" borderId="17" xfId="54" applyNumberFormat="1" applyFont="1" applyFill="1" applyBorder="1" applyAlignment="1" applyProtection="1">
      <alignment horizontal="center" vertical="center" wrapText="1"/>
      <protection/>
    </xf>
    <xf numFmtId="0" fontId="52" fillId="35" borderId="0" xfId="54" applyFont="1" applyFill="1" applyAlignment="1" applyProtection="1">
      <alignment vertical="center"/>
      <protection/>
    </xf>
    <xf numFmtId="0" fontId="52" fillId="35" borderId="0" xfId="54" applyFont="1" applyFill="1" applyAlignment="1" applyProtection="1">
      <alignment horizontal="center" vertical="center"/>
      <protection/>
    </xf>
    <xf numFmtId="0" fontId="52" fillId="35" borderId="0" xfId="52" applyFont="1" applyFill="1" applyProtection="1">
      <alignment/>
      <protection/>
    </xf>
    <xf numFmtId="3" fontId="52" fillId="35" borderId="0" xfId="54" applyNumberFormat="1" applyFont="1" applyFill="1" applyAlignment="1" applyProtection="1">
      <alignment horizontal="center" vertical="center"/>
      <protection/>
    </xf>
    <xf numFmtId="3" fontId="52" fillId="35" borderId="0" xfId="54" applyNumberFormat="1" applyFont="1" applyFill="1" applyAlignment="1" applyProtection="1">
      <alignment horizontal="right" vertical="center"/>
      <protection/>
    </xf>
    <xf numFmtId="3" fontId="54" fillId="35" borderId="0" xfId="54" applyNumberFormat="1" applyFont="1" applyFill="1" applyAlignment="1" applyProtection="1">
      <alignment horizontal="right" vertical="center"/>
      <protection/>
    </xf>
    <xf numFmtId="3" fontId="54" fillId="35" borderId="20" xfId="54" applyNumberFormat="1" applyFont="1" applyFill="1" applyBorder="1" applyAlignment="1" applyProtection="1">
      <alignment horizontal="right" vertical="center"/>
      <protection/>
    </xf>
    <xf numFmtId="0" fontId="0" fillId="0" borderId="18" xfId="0" applyFont="1" applyBorder="1" applyAlignment="1" applyProtection="1">
      <alignment/>
      <protection locked="0"/>
    </xf>
    <xf numFmtId="3" fontId="51" fillId="39" borderId="21" xfId="52" applyNumberFormat="1" applyFont="1" applyFill="1" applyBorder="1" applyAlignment="1" applyProtection="1">
      <alignment vertical="center"/>
      <protection/>
    </xf>
    <xf numFmtId="3" fontId="54" fillId="40" borderId="21" xfId="52" applyNumberFormat="1" applyFont="1" applyFill="1" applyBorder="1" applyProtection="1">
      <alignment/>
      <protection/>
    </xf>
    <xf numFmtId="3" fontId="54" fillId="35" borderId="21" xfId="52" applyNumberFormat="1" applyFont="1" applyFill="1" applyBorder="1" applyProtection="1">
      <alignment/>
      <protection/>
    </xf>
    <xf numFmtId="37" fontId="54" fillId="40" borderId="21" xfId="52" applyNumberFormat="1" applyFont="1" applyFill="1" applyBorder="1" applyProtection="1">
      <alignment/>
      <protection/>
    </xf>
    <xf numFmtId="41" fontId="92" fillId="0" borderId="14" xfId="0" applyNumberFormat="1" applyFont="1" applyBorder="1" applyAlignment="1" applyProtection="1">
      <alignment horizontal="right" vertical="center"/>
      <protection/>
    </xf>
    <xf numFmtId="0" fontId="92" fillId="0" borderId="0" xfId="0" applyFont="1" applyFill="1" applyBorder="1" applyAlignment="1">
      <alignment horizontal="center" vertical="center"/>
    </xf>
    <xf numFmtId="0" fontId="92" fillId="0" borderId="0" xfId="0" applyFont="1" applyFill="1" applyBorder="1" applyAlignment="1">
      <alignment vertical="center" wrapText="1"/>
    </xf>
    <xf numFmtId="0" fontId="92" fillId="0" borderId="0" xfId="0" applyFont="1" applyFill="1" applyAlignment="1">
      <alignment horizontal="center" vertical="center"/>
    </xf>
    <xf numFmtId="0" fontId="92" fillId="0" borderId="0" xfId="0" applyFont="1" applyFill="1" applyAlignment="1">
      <alignment vertical="center" wrapText="1"/>
    </xf>
    <xf numFmtId="9" fontId="92" fillId="0" borderId="0" xfId="0" applyNumberFormat="1" applyFont="1" applyFill="1" applyAlignment="1">
      <alignment vertical="center" wrapText="1"/>
    </xf>
    <xf numFmtId="0" fontId="0" fillId="0" borderId="0" xfId="0" applyAlignment="1">
      <alignment/>
    </xf>
    <xf numFmtId="0" fontId="55" fillId="34" borderId="14" xfId="0" applyFont="1" applyFill="1" applyBorder="1" applyAlignment="1">
      <alignment vertical="center" wrapText="1"/>
    </xf>
    <xf numFmtId="0" fontId="55" fillId="34" borderId="14" xfId="0" applyFont="1" applyFill="1" applyBorder="1" applyAlignment="1">
      <alignment horizontal="center" vertical="center"/>
    </xf>
    <xf numFmtId="0" fontId="51" fillId="0" borderId="14" xfId="0" applyFont="1" applyFill="1" applyBorder="1" applyAlignment="1">
      <alignment vertical="center" wrapText="1"/>
    </xf>
    <xf numFmtId="0" fontId="51" fillId="33" borderId="14" xfId="0" applyFont="1" applyFill="1" applyBorder="1" applyAlignment="1">
      <alignment horizontal="center" vertical="center"/>
    </xf>
    <xf numFmtId="0" fontId="51" fillId="34" borderId="14" xfId="0" applyFont="1" applyFill="1" applyBorder="1" applyAlignment="1">
      <alignment horizontal="center" vertical="center"/>
    </xf>
    <xf numFmtId="41" fontId="92" fillId="34" borderId="14" xfId="0" applyNumberFormat="1" applyFont="1" applyFill="1" applyBorder="1" applyAlignment="1" applyProtection="1">
      <alignment horizontal="right" vertical="center"/>
      <protection/>
    </xf>
    <xf numFmtId="0" fontId="55" fillId="33" borderId="14" xfId="0" applyFont="1" applyFill="1" applyBorder="1" applyAlignment="1">
      <alignment vertical="center" wrapText="1"/>
    </xf>
    <xf numFmtId="0" fontId="0" fillId="0" borderId="0" xfId="0" applyAlignment="1">
      <alignment/>
    </xf>
    <xf numFmtId="49" fontId="79" fillId="36" borderId="0" xfId="0" applyNumberFormat="1" applyFont="1" applyFill="1" applyBorder="1" applyAlignment="1">
      <alignment horizontal="center" vertical="center"/>
    </xf>
    <xf numFmtId="49" fontId="79" fillId="36" borderId="0" xfId="0" applyNumberFormat="1" applyFont="1" applyFill="1" applyAlignment="1">
      <alignment horizontal="center" vertical="center"/>
    </xf>
    <xf numFmtId="0" fontId="0" fillId="0" borderId="0" xfId="0" applyAlignment="1">
      <alignment/>
    </xf>
    <xf numFmtId="10" fontId="55" fillId="39" borderId="21" xfId="56" applyNumberFormat="1" applyFont="1" applyFill="1" applyBorder="1" applyAlignment="1" applyProtection="1">
      <alignment horizontal="center" vertical="center"/>
      <protection/>
    </xf>
    <xf numFmtId="10" fontId="54" fillId="40" borderId="21" xfId="56" applyNumberFormat="1" applyFont="1" applyFill="1" applyBorder="1" applyAlignment="1" applyProtection="1">
      <alignment horizontal="center" vertical="center"/>
      <protection/>
    </xf>
    <xf numFmtId="10" fontId="54" fillId="35" borderId="21" xfId="56" applyNumberFormat="1" applyFont="1" applyFill="1" applyBorder="1" applyAlignment="1" applyProtection="1">
      <alignment horizontal="center" vertical="center"/>
      <protection/>
    </xf>
    <xf numFmtId="49" fontId="96" fillId="36" borderId="0" xfId="0" applyNumberFormat="1" applyFont="1" applyFill="1" applyAlignment="1">
      <alignment horizontal="center" vertical="center"/>
    </xf>
    <xf numFmtId="0" fontId="97" fillId="0" borderId="0" xfId="0" applyFont="1" applyAlignment="1">
      <alignment/>
    </xf>
    <xf numFmtId="49" fontId="98" fillId="0" borderId="0" xfId="0" applyNumberFormat="1" applyFont="1" applyAlignment="1">
      <alignment horizontal="center" vertical="center"/>
    </xf>
    <xf numFmtId="172" fontId="92" fillId="0" borderId="0" xfId="0" applyNumberFormat="1" applyFont="1" applyFill="1" applyBorder="1" applyAlignment="1">
      <alignment horizontal="right" vertical="center"/>
    </xf>
    <xf numFmtId="172" fontId="92" fillId="0" borderId="0" xfId="0" applyNumberFormat="1" applyFont="1" applyFill="1" applyBorder="1" applyAlignment="1">
      <alignment horizontal="right" vertical="center"/>
    </xf>
    <xf numFmtId="172" fontId="92" fillId="0" borderId="0" xfId="0" applyNumberFormat="1" applyFont="1" applyFill="1" applyAlignment="1">
      <alignment horizontal="right" vertical="center"/>
    </xf>
    <xf numFmtId="172" fontId="92" fillId="0" borderId="0" xfId="0" applyNumberFormat="1" applyFont="1" applyFill="1" applyAlignment="1">
      <alignment horizontal="right" vertical="center"/>
    </xf>
    <xf numFmtId="0" fontId="92" fillId="0" borderId="0" xfId="0" applyFont="1" applyFill="1" applyAlignment="1">
      <alignment horizontal="right" vertical="center"/>
    </xf>
    <xf numFmtId="0" fontId="0" fillId="0" borderId="0" xfId="0" applyAlignment="1">
      <alignment/>
    </xf>
    <xf numFmtId="0" fontId="48" fillId="4" borderId="16" xfId="0" applyFont="1" applyFill="1" applyBorder="1" applyAlignment="1">
      <alignment horizontal="left" vertical="center" wrapText="1"/>
    </xf>
    <xf numFmtId="165" fontId="92" fillId="0" borderId="16" xfId="0" applyNumberFormat="1" applyFont="1" applyBorder="1" applyAlignment="1">
      <alignment horizontal="center" vertical="center"/>
    </xf>
    <xf numFmtId="165" fontId="28" fillId="0" borderId="16" xfId="0" applyNumberFormat="1" applyFont="1" applyBorder="1" applyAlignment="1">
      <alignment horizontal="center" vertical="center"/>
    </xf>
    <xf numFmtId="165" fontId="92" fillId="0" borderId="16" xfId="0" applyNumberFormat="1" applyFont="1" applyFill="1" applyBorder="1" applyAlignment="1">
      <alignment horizontal="center" vertical="center"/>
    </xf>
    <xf numFmtId="167" fontId="93" fillId="4" borderId="16" xfId="0" applyNumberFormat="1" applyFont="1" applyFill="1" applyBorder="1" applyAlignment="1">
      <alignment horizontal="center" vertical="center"/>
    </xf>
    <xf numFmtId="167" fontId="92" fillId="0" borderId="16" xfId="0" applyNumberFormat="1" applyFont="1" applyBorder="1" applyAlignment="1">
      <alignment horizontal="center" vertical="center"/>
    </xf>
    <xf numFmtId="0" fontId="92" fillId="0" borderId="16" xfId="0" applyFont="1" applyBorder="1" applyAlignment="1">
      <alignment horizontal="center" vertical="center"/>
    </xf>
    <xf numFmtId="0" fontId="91" fillId="0" borderId="16" xfId="0" applyFont="1" applyBorder="1" applyAlignment="1">
      <alignment horizontal="center" vertical="center" wrapText="1"/>
    </xf>
    <xf numFmtId="0" fontId="0" fillId="0" borderId="16" xfId="0" applyBorder="1" applyAlignment="1">
      <alignment vertical="center"/>
    </xf>
    <xf numFmtId="0" fontId="2" fillId="0" borderId="16" xfId="0" applyFont="1" applyBorder="1" applyAlignment="1">
      <alignment vertical="center"/>
    </xf>
    <xf numFmtId="0" fontId="99" fillId="0" borderId="16" xfId="0" applyFont="1" applyBorder="1" applyAlignment="1">
      <alignment vertical="center" wrapText="1"/>
    </xf>
    <xf numFmtId="0" fontId="92" fillId="0" borderId="16" xfId="0" applyFont="1" applyBorder="1" applyAlignment="1">
      <alignment/>
    </xf>
    <xf numFmtId="0" fontId="9" fillId="0" borderId="16" xfId="0" applyFont="1" applyBorder="1" applyAlignment="1">
      <alignment/>
    </xf>
    <xf numFmtId="165" fontId="3" fillId="0" borderId="16" xfId="0" applyNumberFormat="1" applyFont="1" applyBorder="1" applyAlignment="1">
      <alignment horizontal="center" vertical="center"/>
    </xf>
    <xf numFmtId="0" fontId="3" fillId="0" borderId="16" xfId="0" applyFont="1" applyFill="1" applyBorder="1" applyAlignment="1">
      <alignment wrapText="1"/>
    </xf>
    <xf numFmtId="41" fontId="2" fillId="0" borderId="16" xfId="0" applyNumberFormat="1" applyFont="1" applyBorder="1" applyAlignment="1">
      <alignment/>
    </xf>
    <xf numFmtId="0" fontId="2" fillId="0" borderId="16" xfId="0" applyFont="1" applyBorder="1" applyAlignment="1">
      <alignment/>
    </xf>
    <xf numFmtId="41" fontId="0" fillId="0" borderId="16" xfId="0" applyNumberFormat="1" applyBorder="1" applyAlignment="1">
      <alignment/>
    </xf>
    <xf numFmtId="0" fontId="0" fillId="0" borderId="16" xfId="0" applyBorder="1" applyAlignment="1">
      <alignment/>
    </xf>
    <xf numFmtId="0" fontId="92" fillId="0" borderId="16" xfId="0" applyFont="1" applyFill="1" applyBorder="1" applyAlignment="1">
      <alignment wrapText="1"/>
    </xf>
    <xf numFmtId="0" fontId="91" fillId="0" borderId="22" xfId="0" applyFont="1" applyBorder="1" applyAlignment="1">
      <alignment horizontal="center" vertical="center" wrapText="1"/>
    </xf>
    <xf numFmtId="0" fontId="0" fillId="0" borderId="22" xfId="0" applyBorder="1" applyAlignment="1">
      <alignment vertical="center"/>
    </xf>
    <xf numFmtId="0" fontId="2" fillId="0" borderId="22" xfId="0" applyFont="1" applyBorder="1" applyAlignment="1">
      <alignment vertical="center"/>
    </xf>
    <xf numFmtId="0" fontId="92" fillId="0" borderId="22" xfId="0" applyFont="1" applyBorder="1" applyAlignment="1">
      <alignment/>
    </xf>
    <xf numFmtId="0" fontId="9" fillId="0" borderId="22" xfId="0" applyFont="1" applyBorder="1" applyAlignment="1">
      <alignment/>
    </xf>
    <xf numFmtId="0" fontId="2" fillId="0" borderId="22" xfId="0" applyFont="1" applyBorder="1" applyAlignment="1">
      <alignment/>
    </xf>
    <xf numFmtId="0" fontId="0" fillId="0" borderId="22" xfId="0" applyBorder="1" applyAlignment="1">
      <alignment/>
    </xf>
    <xf numFmtId="0" fontId="0" fillId="0" borderId="23" xfId="0" applyBorder="1" applyAlignment="1">
      <alignment vertical="center"/>
    </xf>
    <xf numFmtId="0" fontId="2" fillId="0" borderId="23" xfId="0" applyFont="1" applyBorder="1" applyAlignment="1">
      <alignment vertical="center"/>
    </xf>
    <xf numFmtId="0" fontId="92" fillId="0" borderId="23" xfId="0" applyFont="1" applyBorder="1" applyAlignment="1">
      <alignment/>
    </xf>
    <xf numFmtId="0" fontId="2" fillId="0" borderId="23" xfId="0" applyFont="1" applyBorder="1" applyAlignment="1">
      <alignment/>
    </xf>
    <xf numFmtId="0" fontId="0" fillId="0" borderId="23" xfId="0" applyBorder="1" applyAlignment="1">
      <alignment/>
    </xf>
    <xf numFmtId="41" fontId="3" fillId="4" borderId="16" xfId="0" applyNumberFormat="1" applyFont="1" applyFill="1" applyBorder="1" applyAlignment="1">
      <alignment horizontal="left" vertical="center" wrapText="1"/>
    </xf>
    <xf numFmtId="166" fontId="3" fillId="10" borderId="16" xfId="0" applyNumberFormat="1" applyFont="1" applyFill="1" applyBorder="1" applyAlignment="1">
      <alignment horizontal="center" vertical="center"/>
    </xf>
    <xf numFmtId="0" fontId="50" fillId="0" borderId="16" xfId="0" applyFont="1" applyFill="1" applyBorder="1" applyAlignment="1">
      <alignment horizontal="justify" vertical="center" wrapText="1"/>
    </xf>
    <xf numFmtId="0" fontId="58" fillId="4" borderId="16" xfId="0" applyFont="1" applyFill="1" applyBorder="1" applyAlignment="1">
      <alignment horizontal="left" vertical="center" wrapText="1"/>
    </xf>
    <xf numFmtId="0" fontId="91" fillId="0" borderId="0" xfId="0" applyFont="1" applyBorder="1" applyAlignment="1">
      <alignment horizontal="center" vertical="center" wrapText="1"/>
    </xf>
    <xf numFmtId="165" fontId="93" fillId="16" borderId="24" xfId="0" applyNumberFormat="1" applyFont="1" applyFill="1" applyBorder="1" applyAlignment="1">
      <alignment horizontal="center" vertical="center"/>
    </xf>
    <xf numFmtId="0" fontId="3" fillId="16" borderId="24" xfId="0" applyFont="1" applyFill="1" applyBorder="1" applyAlignment="1">
      <alignment horizontal="left" vertical="center" wrapText="1"/>
    </xf>
    <xf numFmtId="41" fontId="92" fillId="16" borderId="24" xfId="0" applyNumberFormat="1" applyFont="1" applyFill="1" applyBorder="1" applyAlignment="1">
      <alignment vertical="center"/>
    </xf>
    <xf numFmtId="41" fontId="93" fillId="16" borderId="24" xfId="0" applyNumberFormat="1" applyFont="1" applyFill="1" applyBorder="1" applyAlignment="1">
      <alignment vertical="center"/>
    </xf>
    <xf numFmtId="41" fontId="100" fillId="36" borderId="14" xfId="0" applyNumberFormat="1" applyFont="1" applyFill="1" applyBorder="1" applyAlignment="1">
      <alignment horizontal="center" vertical="center" wrapText="1"/>
    </xf>
    <xf numFmtId="41" fontId="100" fillId="36" borderId="25" xfId="0" applyNumberFormat="1" applyFont="1" applyFill="1" applyBorder="1" applyAlignment="1">
      <alignment horizontal="center" vertical="center" wrapText="1"/>
    </xf>
    <xf numFmtId="0" fontId="93" fillId="34" borderId="26" xfId="0" applyFont="1" applyFill="1" applyBorder="1" applyAlignment="1">
      <alignment horizontal="center" vertical="center"/>
    </xf>
    <xf numFmtId="0" fontId="93" fillId="34" borderId="26" xfId="0" applyFont="1" applyFill="1" applyBorder="1" applyAlignment="1">
      <alignment vertical="center" wrapText="1"/>
    </xf>
    <xf numFmtId="41" fontId="93" fillId="34" borderId="26" xfId="0" applyNumberFormat="1" applyFont="1" applyFill="1" applyBorder="1" applyAlignment="1">
      <alignment horizontal="right" vertical="center"/>
    </xf>
    <xf numFmtId="0" fontId="93" fillId="33" borderId="27" xfId="0" applyFont="1" applyFill="1" applyBorder="1" applyAlignment="1">
      <alignment horizontal="center" vertical="center"/>
    </xf>
    <xf numFmtId="0" fontId="93" fillId="33" borderId="27" xfId="0" applyFont="1" applyFill="1" applyBorder="1" applyAlignment="1">
      <alignment vertical="center" wrapText="1"/>
    </xf>
    <xf numFmtId="41" fontId="93" fillId="33" borderId="27" xfId="0" applyNumberFormat="1" applyFont="1" applyFill="1" applyBorder="1" applyAlignment="1">
      <alignment horizontal="right" vertical="center"/>
    </xf>
    <xf numFmtId="41" fontId="93" fillId="33" borderId="28" xfId="0" applyNumberFormat="1" applyFont="1" applyFill="1" applyBorder="1" applyAlignment="1">
      <alignment horizontal="right" vertical="center"/>
    </xf>
    <xf numFmtId="0" fontId="11" fillId="0" borderId="0" xfId="53" applyFont="1" applyFill="1" applyBorder="1" applyProtection="1">
      <alignment/>
      <protection/>
    </xf>
    <xf numFmtId="0" fontId="11" fillId="0" borderId="0" xfId="53" applyFont="1" applyFill="1" applyBorder="1" applyAlignment="1" applyProtection="1">
      <alignment/>
      <protection/>
    </xf>
    <xf numFmtId="0" fontId="11" fillId="0" borderId="0" xfId="53" applyFont="1" applyFill="1" applyBorder="1" applyAlignment="1" applyProtection="1">
      <alignment vertical="center"/>
      <protection/>
    </xf>
    <xf numFmtId="0" fontId="11" fillId="0" borderId="0" xfId="53" applyFont="1" applyFill="1" applyBorder="1" applyAlignment="1" applyProtection="1">
      <alignment vertical="top"/>
      <protection/>
    </xf>
    <xf numFmtId="0" fontId="11" fillId="0" borderId="0" xfId="53" applyFont="1" applyFill="1" applyBorder="1" applyAlignment="1" applyProtection="1">
      <alignment horizontal="left"/>
      <protection/>
    </xf>
    <xf numFmtId="0" fontId="11" fillId="0" borderId="0" xfId="53" applyFont="1" applyFill="1" applyBorder="1" applyAlignment="1" applyProtection="1">
      <alignment horizontal="right"/>
      <protection/>
    </xf>
    <xf numFmtId="0" fontId="11" fillId="0" borderId="0" xfId="53" applyFont="1" applyFill="1" applyBorder="1" applyAlignment="1" applyProtection="1">
      <alignment horizontal="right" vertical="center"/>
      <protection/>
    </xf>
    <xf numFmtId="174" fontId="11" fillId="0" borderId="0" xfId="53" applyNumberFormat="1" applyFont="1" applyFill="1" applyBorder="1" applyAlignment="1" applyProtection="1">
      <alignment vertical="center"/>
      <protection/>
    </xf>
    <xf numFmtId="0" fontId="11" fillId="0" borderId="0" xfId="53" applyFont="1" applyFill="1" applyBorder="1" applyAlignment="1" applyProtection="1">
      <alignment horizontal="center"/>
      <protection/>
    </xf>
    <xf numFmtId="1" fontId="101" fillId="0" borderId="0" xfId="53" applyNumberFormat="1" applyFont="1" applyFill="1" applyBorder="1" applyAlignment="1" applyProtection="1">
      <alignment vertical="center"/>
      <protection/>
    </xf>
    <xf numFmtId="0" fontId="17" fillId="0" borderId="0" xfId="53" applyFont="1" applyFill="1" applyBorder="1" applyAlignment="1" applyProtection="1">
      <alignment vertical="center"/>
      <protection/>
    </xf>
    <xf numFmtId="0" fontId="17" fillId="0" borderId="0" xfId="53" applyFont="1" applyFill="1" applyBorder="1" applyProtection="1">
      <alignment/>
      <protection/>
    </xf>
    <xf numFmtId="0" fontId="19" fillId="0" borderId="0" xfId="53" applyFont="1" applyFill="1" applyBorder="1" applyAlignment="1" applyProtection="1">
      <alignment horizontal="right"/>
      <protection/>
    </xf>
    <xf numFmtId="0" fontId="102" fillId="0" borderId="29" xfId="53" applyFont="1" applyFill="1" applyBorder="1" applyAlignment="1" applyProtection="1">
      <alignment horizontal="left" vertical="center"/>
      <protection/>
    </xf>
    <xf numFmtId="0" fontId="11" fillId="0" borderId="0" xfId="53" applyFont="1" applyFill="1" applyBorder="1" applyAlignment="1" applyProtection="1">
      <alignment horizontal="center" vertical="center"/>
      <protection/>
    </xf>
    <xf numFmtId="0" fontId="102" fillId="0" borderId="0" xfId="53" applyFont="1" applyFill="1" applyBorder="1" applyAlignment="1" applyProtection="1">
      <alignment horizontal="center" vertical="center"/>
      <protection/>
    </xf>
    <xf numFmtId="0" fontId="103" fillId="0" borderId="0" xfId="53" applyFont="1" applyFill="1" applyBorder="1" applyAlignment="1" applyProtection="1">
      <alignment vertical="center"/>
      <protection/>
    </xf>
    <xf numFmtId="0" fontId="12" fillId="0" borderId="30" xfId="53" applyFont="1" applyFill="1" applyBorder="1" applyAlignment="1" applyProtection="1">
      <alignment horizontal="center" vertical="center"/>
      <protection/>
    </xf>
    <xf numFmtId="0" fontId="22" fillId="0" borderId="30" xfId="53" applyFont="1" applyFill="1" applyBorder="1" applyAlignment="1" applyProtection="1">
      <alignment vertical="center"/>
      <protection/>
    </xf>
    <xf numFmtId="0" fontId="22" fillId="0" borderId="31" xfId="53" applyFont="1" applyFill="1" applyBorder="1" applyAlignment="1" applyProtection="1">
      <alignment vertical="center"/>
      <protection/>
    </xf>
    <xf numFmtId="0" fontId="12" fillId="0" borderId="0" xfId="53" applyFont="1" applyFill="1" applyBorder="1" applyAlignment="1" applyProtection="1">
      <alignment horizontal="center" vertical="center"/>
      <protection/>
    </xf>
    <xf numFmtId="0" fontId="20" fillId="0" borderId="0" xfId="53" applyFont="1" applyFill="1" applyBorder="1" applyAlignment="1" applyProtection="1">
      <alignment/>
      <protection/>
    </xf>
    <xf numFmtId="166" fontId="11" fillId="0" borderId="0" xfId="53" applyNumberFormat="1" applyFont="1" applyFill="1" applyBorder="1" applyAlignment="1" applyProtection="1">
      <alignment horizontal="center"/>
      <protection/>
    </xf>
    <xf numFmtId="0" fontId="102" fillId="0" borderId="30" xfId="53" applyFont="1" applyFill="1" applyBorder="1" applyAlignment="1" applyProtection="1">
      <alignment vertical="center"/>
      <protection/>
    </xf>
    <xf numFmtId="168" fontId="11" fillId="0" borderId="29" xfId="53" applyNumberFormat="1" applyFont="1" applyFill="1" applyBorder="1" applyAlignment="1" applyProtection="1">
      <alignment horizontal="center" vertical="center"/>
      <protection/>
    </xf>
    <xf numFmtId="173" fontId="11" fillId="0" borderId="29" xfId="53" applyNumberFormat="1" applyFont="1" applyFill="1" applyBorder="1" applyAlignment="1" applyProtection="1">
      <alignment horizontal="center" vertical="center"/>
      <protection/>
    </xf>
    <xf numFmtId="0" fontId="11" fillId="0" borderId="29" xfId="53" applyFont="1" applyFill="1" applyBorder="1" applyAlignment="1" applyProtection="1">
      <alignment horizontal="center" vertical="center"/>
      <protection/>
    </xf>
    <xf numFmtId="0" fontId="102" fillId="0" borderId="29" xfId="53" applyFont="1" applyFill="1" applyBorder="1" applyAlignment="1" applyProtection="1">
      <alignment horizontal="right" vertical="center"/>
      <protection/>
    </xf>
    <xf numFmtId="168" fontId="11" fillId="0" borderId="29" xfId="53" applyNumberFormat="1" applyFont="1" applyFill="1" applyBorder="1" applyAlignment="1" applyProtection="1">
      <alignment horizontal="center"/>
      <protection/>
    </xf>
    <xf numFmtId="0" fontId="12" fillId="0" borderId="21" xfId="53" applyFont="1" applyFill="1" applyBorder="1" applyAlignment="1" applyProtection="1">
      <alignment horizontal="center"/>
      <protection locked="0"/>
    </xf>
    <xf numFmtId="0" fontId="20" fillId="0" borderId="30" xfId="53" applyFont="1" applyFill="1" applyBorder="1" applyAlignment="1" applyProtection="1">
      <alignment horizontal="right" vertical="center"/>
      <protection/>
    </xf>
    <xf numFmtId="3" fontId="23" fillId="0" borderId="30" xfId="53" applyNumberFormat="1" applyFont="1" applyFill="1" applyBorder="1" applyAlignment="1" applyProtection="1">
      <alignment horizontal="right"/>
      <protection/>
    </xf>
    <xf numFmtId="0" fontId="12" fillId="0" borderId="30" xfId="53" applyFont="1" applyFill="1" applyBorder="1" applyAlignment="1" applyProtection="1">
      <alignment horizontal="center"/>
      <protection/>
    </xf>
    <xf numFmtId="0" fontId="20" fillId="0" borderId="0" xfId="53" applyFont="1" applyFill="1" applyBorder="1" applyAlignment="1" applyProtection="1">
      <alignment horizontal="right" vertical="center"/>
      <protection/>
    </xf>
    <xf numFmtId="3" fontId="23" fillId="0" borderId="0" xfId="53" applyNumberFormat="1" applyFont="1" applyFill="1" applyBorder="1" applyAlignment="1" applyProtection="1">
      <alignment horizontal="right"/>
      <protection/>
    </xf>
    <xf numFmtId="0" fontId="6" fillId="0" borderId="0" xfId="53" applyFont="1" applyFill="1" applyBorder="1" applyAlignment="1" applyProtection="1">
      <alignment horizontal="right" vertical="center"/>
      <protection/>
    </xf>
    <xf numFmtId="0" fontId="12" fillId="0" borderId="0" xfId="53" applyFont="1" applyFill="1" applyBorder="1" applyAlignment="1" applyProtection="1">
      <alignment horizontal="center"/>
      <protection/>
    </xf>
    <xf numFmtId="0" fontId="6" fillId="0" borderId="0" xfId="53" applyFont="1" applyFill="1" applyBorder="1" applyAlignment="1" applyProtection="1">
      <alignment vertical="center"/>
      <protection/>
    </xf>
    <xf numFmtId="0" fontId="6" fillId="0" borderId="0" xfId="53" applyFont="1" applyFill="1" applyBorder="1" applyAlignment="1" applyProtection="1">
      <alignment horizontal="left" vertical="center"/>
      <protection/>
    </xf>
    <xf numFmtId="0" fontId="20" fillId="0" borderId="0" xfId="53" applyFont="1" applyFill="1" applyBorder="1" applyAlignment="1" applyProtection="1">
      <alignment vertical="center"/>
      <protection/>
    </xf>
    <xf numFmtId="0" fontId="20" fillId="0" borderId="0" xfId="53" applyFont="1" applyFill="1" applyBorder="1" applyAlignment="1" applyProtection="1">
      <alignment horizontal="left" vertical="center"/>
      <protection/>
    </xf>
    <xf numFmtId="0" fontId="104" fillId="0" borderId="32" xfId="53" applyFont="1" applyFill="1" applyBorder="1" applyAlignment="1" applyProtection="1">
      <alignment horizontal="center" vertical="center"/>
      <protection/>
    </xf>
    <xf numFmtId="3" fontId="23" fillId="0" borderId="32" xfId="53" applyNumberFormat="1" applyFont="1" applyFill="1" applyBorder="1" applyAlignment="1" applyProtection="1">
      <alignment horizontal="right"/>
      <protection/>
    </xf>
    <xf numFmtId="0" fontId="104" fillId="0" borderId="32" xfId="53" applyFont="1" applyFill="1" applyBorder="1" applyAlignment="1" applyProtection="1">
      <alignment horizontal="right" vertical="center"/>
      <protection/>
    </xf>
    <xf numFmtId="0" fontId="12" fillId="0" borderId="32" xfId="53" applyFont="1" applyFill="1" applyBorder="1" applyAlignment="1" applyProtection="1">
      <alignment horizontal="center"/>
      <protection/>
    </xf>
    <xf numFmtId="0" fontId="105" fillId="0" borderId="0" xfId="53" applyFont="1" applyFill="1" applyBorder="1" applyAlignment="1" applyProtection="1">
      <alignment/>
      <protection/>
    </xf>
    <xf numFmtId="0" fontId="106" fillId="0" borderId="33" xfId="53" applyFont="1" applyFill="1" applyBorder="1" applyAlignment="1" applyProtection="1">
      <alignment horizontal="left"/>
      <protection/>
    </xf>
    <xf numFmtId="0" fontId="106" fillId="0" borderId="0" xfId="53" applyFont="1" applyFill="1" applyBorder="1" applyAlignment="1" applyProtection="1">
      <alignment horizontal="left"/>
      <protection/>
    </xf>
    <xf numFmtId="0" fontId="104" fillId="0" borderId="0" xfId="53" applyFont="1" applyFill="1" applyBorder="1" applyAlignment="1" applyProtection="1">
      <alignment/>
      <protection/>
    </xf>
    <xf numFmtId="0" fontId="25" fillId="0" borderId="34" xfId="53" applyFont="1" applyFill="1" applyBorder="1" applyAlignment="1" applyProtection="1">
      <alignment vertical="center"/>
      <protection/>
    </xf>
    <xf numFmtId="0" fontId="104" fillId="0" borderId="34" xfId="53" applyFont="1" applyFill="1" applyBorder="1" applyAlignment="1" applyProtection="1">
      <alignment horizontal="left" vertical="center"/>
      <protection/>
    </xf>
    <xf numFmtId="0" fontId="106" fillId="0" borderId="34" xfId="53" applyFont="1" applyFill="1" applyBorder="1" applyAlignment="1" applyProtection="1">
      <alignment horizontal="left" vertical="center"/>
      <protection/>
    </xf>
    <xf numFmtId="0" fontId="104" fillId="0" borderId="33" xfId="53" applyFont="1" applyFill="1" applyBorder="1" applyAlignment="1" applyProtection="1">
      <alignment/>
      <protection/>
    </xf>
    <xf numFmtId="0" fontId="11" fillId="0" borderId="35" xfId="53" applyFont="1" applyFill="1" applyBorder="1" applyProtection="1">
      <alignment/>
      <protection/>
    </xf>
    <xf numFmtId="0" fontId="11" fillId="0" borderId="32" xfId="53" applyFont="1" applyFill="1" applyBorder="1" applyProtection="1">
      <alignment/>
      <protection/>
    </xf>
    <xf numFmtId="0" fontId="11" fillId="0" borderId="36" xfId="53" applyFont="1" applyFill="1" applyBorder="1" applyProtection="1">
      <alignment/>
      <protection/>
    </xf>
    <xf numFmtId="0" fontId="11" fillId="0" borderId="34" xfId="53" applyFont="1" applyFill="1" applyBorder="1" applyProtection="1">
      <alignment/>
      <protection/>
    </xf>
    <xf numFmtId="0" fontId="11" fillId="0" borderId="34" xfId="53" applyFont="1" applyFill="1" applyBorder="1" applyAlignment="1" applyProtection="1">
      <alignment/>
      <protection/>
    </xf>
    <xf numFmtId="0" fontId="11" fillId="0" borderId="0" xfId="53" applyNumberFormat="1" applyFont="1" applyFill="1" applyBorder="1" applyProtection="1">
      <alignment/>
      <protection/>
    </xf>
    <xf numFmtId="0" fontId="11" fillId="0" borderId="0" xfId="53" applyNumberFormat="1" applyFont="1" applyFill="1" applyBorder="1" applyAlignment="1" applyProtection="1">
      <alignment/>
      <protection/>
    </xf>
    <xf numFmtId="49" fontId="11" fillId="0" borderId="0" xfId="53" applyNumberFormat="1" applyFont="1" applyFill="1" applyBorder="1" applyAlignment="1" applyProtection="1">
      <alignment/>
      <protection/>
    </xf>
    <xf numFmtId="169" fontId="11" fillId="0" borderId="0" xfId="53" applyNumberFormat="1" applyFont="1" applyFill="1" applyBorder="1" applyAlignment="1" applyProtection="1">
      <alignment/>
      <protection/>
    </xf>
    <xf numFmtId="1" fontId="11" fillId="0" borderId="0" xfId="53" applyNumberFormat="1" applyFont="1" applyFill="1" applyBorder="1" applyAlignment="1" applyProtection="1">
      <alignment/>
      <protection/>
    </xf>
    <xf numFmtId="177" fontId="11" fillId="0" borderId="0" xfId="53" applyNumberFormat="1" applyFont="1" applyFill="1" applyBorder="1" applyProtection="1">
      <alignment/>
      <protection/>
    </xf>
    <xf numFmtId="170" fontId="11" fillId="0" borderId="0" xfId="53" applyNumberFormat="1" applyFont="1" applyFill="1" applyBorder="1" applyAlignment="1" applyProtection="1">
      <alignment vertical="center"/>
      <protection/>
    </xf>
    <xf numFmtId="0" fontId="11" fillId="0" borderId="0" xfId="53" applyNumberFormat="1" applyFont="1" applyFill="1" applyBorder="1" applyAlignment="1" applyProtection="1">
      <alignment vertical="center"/>
      <protection/>
    </xf>
    <xf numFmtId="1" fontId="11" fillId="0" borderId="0" xfId="53" applyNumberFormat="1" applyFont="1" applyFill="1" applyBorder="1" applyAlignment="1" applyProtection="1">
      <alignment vertical="center"/>
      <protection/>
    </xf>
    <xf numFmtId="171" fontId="11" fillId="0" borderId="0" xfId="53" applyNumberFormat="1" applyFont="1" applyFill="1" applyBorder="1" applyAlignment="1" applyProtection="1">
      <alignment vertical="center"/>
      <protection/>
    </xf>
    <xf numFmtId="0" fontId="11" fillId="0" borderId="0" xfId="53" applyFont="1" applyFill="1" applyBorder="1" applyAlignment="1" applyProtection="1">
      <alignment vertical="center" wrapText="1"/>
      <protection/>
    </xf>
    <xf numFmtId="0" fontId="11" fillId="0" borderId="0" xfId="53" applyNumberFormat="1" applyFont="1" applyFill="1" applyBorder="1" applyAlignment="1" applyProtection="1">
      <alignment vertical="center" wrapText="1"/>
      <protection/>
    </xf>
    <xf numFmtId="0" fontId="11" fillId="0" borderId="0" xfId="53" applyFont="1" applyFill="1" applyBorder="1" applyAlignment="1" applyProtection="1">
      <alignment vertical="justify" wrapText="1"/>
      <protection/>
    </xf>
    <xf numFmtId="0" fontId="11" fillId="0" borderId="0" xfId="53" applyNumberFormat="1" applyFont="1" applyFill="1" applyBorder="1" applyAlignment="1" applyProtection="1">
      <alignment vertical="justify" wrapText="1"/>
      <protection/>
    </xf>
    <xf numFmtId="1" fontId="11" fillId="0" borderId="0" xfId="53" applyNumberFormat="1" applyFont="1" applyFill="1" applyBorder="1" applyAlignment="1" applyProtection="1">
      <alignment horizontal="center"/>
      <protection/>
    </xf>
    <xf numFmtId="0" fontId="11" fillId="0" borderId="0" xfId="53" applyFont="1" applyFill="1" applyBorder="1" applyAlignment="1" applyProtection="1">
      <alignment wrapText="1"/>
      <protection/>
    </xf>
    <xf numFmtId="0" fontId="11" fillId="0" borderId="0" xfId="53" applyNumberFormat="1" applyFont="1" applyFill="1" applyBorder="1" applyAlignment="1" applyProtection="1">
      <alignment wrapText="1"/>
      <protection/>
    </xf>
    <xf numFmtId="2" fontId="11" fillId="0" borderId="0" xfId="53" applyNumberFormat="1" applyFont="1" applyFill="1" applyBorder="1" applyAlignment="1" applyProtection="1">
      <alignment vertical="center" wrapText="1"/>
      <protection/>
    </xf>
    <xf numFmtId="41" fontId="11" fillId="0" borderId="0" xfId="53" applyNumberFormat="1" applyFont="1" applyFill="1" applyBorder="1" applyAlignment="1" applyProtection="1">
      <alignment vertical="top"/>
      <protection/>
    </xf>
    <xf numFmtId="41" fontId="11" fillId="0" borderId="0" xfId="53" applyNumberFormat="1" applyFont="1" applyFill="1" applyBorder="1" applyAlignment="1" applyProtection="1">
      <alignment vertical="center"/>
      <protection/>
    </xf>
    <xf numFmtId="41" fontId="11" fillId="0" borderId="0" xfId="53" applyNumberFormat="1" applyFont="1" applyFill="1" applyBorder="1" applyProtection="1">
      <alignment/>
      <protection/>
    </xf>
    <xf numFmtId="3" fontId="51" fillId="39" borderId="37" xfId="52" applyNumberFormat="1" applyFont="1" applyFill="1" applyBorder="1" applyAlignment="1" applyProtection="1">
      <alignment vertical="center"/>
      <protection locked="0"/>
    </xf>
    <xf numFmtId="3" fontId="79" fillId="40" borderId="16" xfId="0" applyNumberFormat="1" applyFont="1" applyFill="1" applyBorder="1" applyAlignment="1">
      <alignment horizontal="right" vertical="center"/>
    </xf>
    <xf numFmtId="0" fontId="107" fillId="35" borderId="38" xfId="0" applyFont="1" applyFill="1" applyBorder="1" applyAlignment="1">
      <alignment horizontal="right" vertical="center"/>
    </xf>
    <xf numFmtId="41" fontId="107" fillId="35" borderId="38" xfId="0" applyNumberFormat="1" applyFont="1" applyFill="1" applyBorder="1" applyAlignment="1">
      <alignment horizontal="center" vertical="center"/>
    </xf>
    <xf numFmtId="0" fontId="0" fillId="0" borderId="0" xfId="0" applyFill="1" applyAlignment="1" applyProtection="1">
      <alignment/>
      <protection/>
    </xf>
    <xf numFmtId="41" fontId="0" fillId="0" borderId="0" xfId="0" applyNumberFormat="1" applyFill="1" applyAlignment="1" applyProtection="1">
      <alignment/>
      <protection/>
    </xf>
    <xf numFmtId="9" fontId="0" fillId="0" borderId="0" xfId="0" applyNumberFormat="1" applyFill="1" applyAlignment="1" applyProtection="1">
      <alignment horizontal="center" vertical="center"/>
      <protection/>
    </xf>
    <xf numFmtId="0" fontId="79" fillId="41" borderId="39" xfId="0" applyFont="1" applyFill="1" applyBorder="1" applyAlignment="1" applyProtection="1">
      <alignment horizontal="center"/>
      <protection/>
    </xf>
    <xf numFmtId="0" fontId="79" fillId="41" borderId="40" xfId="0" applyFont="1" applyFill="1" applyBorder="1" applyAlignment="1" applyProtection="1">
      <alignment horizontal="center"/>
      <protection/>
    </xf>
    <xf numFmtId="41" fontId="79" fillId="41" borderId="40" xfId="0" applyNumberFormat="1" applyFont="1" applyFill="1" applyBorder="1" applyAlignment="1" applyProtection="1">
      <alignment horizontal="center"/>
      <protection/>
    </xf>
    <xf numFmtId="9" fontId="79" fillId="41" borderId="41" xfId="0" applyNumberFormat="1" applyFont="1" applyFill="1" applyBorder="1" applyAlignment="1" applyProtection="1">
      <alignment horizontal="center" vertical="center"/>
      <protection/>
    </xf>
    <xf numFmtId="0" fontId="0" fillId="0" borderId="0" xfId="0" applyFill="1" applyAlignment="1" applyProtection="1">
      <alignment horizontal="center"/>
      <protection/>
    </xf>
    <xf numFmtId="0" fontId="79" fillId="42" borderId="42" xfId="0" applyFont="1" applyFill="1" applyBorder="1" applyAlignment="1" applyProtection="1">
      <alignment horizontal="center"/>
      <protection/>
    </xf>
    <xf numFmtId="41" fontId="79" fillId="42" borderId="42" xfId="0" applyNumberFormat="1" applyFont="1" applyFill="1" applyBorder="1" applyAlignment="1" applyProtection="1">
      <alignment horizontal="center"/>
      <protection/>
    </xf>
    <xf numFmtId="10" fontId="79" fillId="42" borderId="42" xfId="0" applyNumberFormat="1"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43" xfId="0" applyFont="1" applyFill="1" applyBorder="1" applyAlignment="1" applyProtection="1">
      <alignment vertical="center" wrapText="1"/>
      <protection/>
    </xf>
    <xf numFmtId="3" fontId="0" fillId="0" borderId="43" xfId="0" applyNumberFormat="1" applyFont="1" applyFill="1" applyBorder="1" applyAlignment="1" applyProtection="1">
      <alignment vertical="center"/>
      <protection/>
    </xf>
    <xf numFmtId="10" fontId="0" fillId="0" borderId="43" xfId="0" applyNumberFormat="1"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42" xfId="0" applyFont="1" applyFill="1" applyBorder="1" applyAlignment="1" applyProtection="1">
      <alignment vertical="center" wrapText="1"/>
      <protection/>
    </xf>
    <xf numFmtId="179" fontId="0" fillId="0" borderId="42" xfId="0" applyNumberFormat="1" applyFont="1" applyFill="1" applyBorder="1" applyAlignment="1" applyProtection="1">
      <alignment vertical="center"/>
      <protection/>
    </xf>
    <xf numFmtId="10" fontId="0" fillId="0" borderId="42" xfId="0" applyNumberFormat="1" applyFont="1" applyFill="1" applyBorder="1" applyAlignment="1" applyProtection="1">
      <alignment horizontal="center" vertical="center"/>
      <protection/>
    </xf>
    <xf numFmtId="0" fontId="76" fillId="43" borderId="39" xfId="0" applyFont="1" applyFill="1" applyBorder="1" applyAlignment="1" applyProtection="1">
      <alignment horizontal="center" vertical="center"/>
      <protection/>
    </xf>
    <xf numFmtId="0" fontId="108" fillId="43" borderId="40" xfId="0" applyFont="1" applyFill="1" applyBorder="1" applyAlignment="1" applyProtection="1">
      <alignment horizontal="right" vertical="center" wrapText="1"/>
      <protection/>
    </xf>
    <xf numFmtId="41" fontId="108" fillId="43" borderId="43" xfId="0" applyNumberFormat="1" applyFont="1" applyFill="1" applyBorder="1" applyAlignment="1" applyProtection="1">
      <alignment vertical="center"/>
      <protection/>
    </xf>
    <xf numFmtId="10" fontId="108" fillId="43" borderId="43" xfId="0" applyNumberFormat="1" applyFont="1" applyFill="1" applyBorder="1" applyAlignment="1" applyProtection="1">
      <alignment vertical="center"/>
      <protection/>
    </xf>
    <xf numFmtId="0" fontId="109" fillId="44" borderId="44" xfId="0" applyFont="1" applyFill="1" applyBorder="1" applyAlignment="1" applyProtection="1">
      <alignment horizontal="center" vertical="center"/>
      <protection/>
    </xf>
    <xf numFmtId="0" fontId="108" fillId="44" borderId="45" xfId="0" applyFont="1" applyFill="1" applyBorder="1" applyAlignment="1" applyProtection="1">
      <alignment horizontal="right" vertical="center" wrapText="1"/>
      <protection/>
    </xf>
    <xf numFmtId="41" fontId="108" fillId="44" borderId="42" xfId="0" applyNumberFormat="1" applyFont="1" applyFill="1" applyBorder="1" applyAlignment="1" applyProtection="1">
      <alignment vertical="center"/>
      <protection/>
    </xf>
    <xf numFmtId="10" fontId="108" fillId="44" borderId="42" xfId="0" applyNumberFormat="1" applyFont="1" applyFill="1" applyBorder="1" applyAlignment="1" applyProtection="1">
      <alignment horizontal="center" vertical="center"/>
      <protection/>
    </xf>
    <xf numFmtId="0" fontId="0" fillId="0" borderId="0" xfId="0" applyFont="1" applyFill="1" applyAlignment="1" applyProtection="1">
      <alignment horizontal="center"/>
      <protection/>
    </xf>
    <xf numFmtId="0" fontId="79" fillId="41" borderId="43" xfId="0" applyFont="1" applyFill="1" applyBorder="1" applyAlignment="1" applyProtection="1">
      <alignment horizontal="center"/>
      <protection/>
    </xf>
    <xf numFmtId="41" fontId="79" fillId="41" borderId="43" xfId="0" applyNumberFormat="1" applyFont="1" applyFill="1" applyBorder="1" applyAlignment="1" applyProtection="1">
      <alignment horizontal="center"/>
      <protection/>
    </xf>
    <xf numFmtId="9" fontId="79" fillId="41" borderId="43" xfId="0" applyNumberFormat="1" applyFont="1" applyFill="1" applyBorder="1" applyAlignment="1" applyProtection="1">
      <alignment horizontal="center" vertical="center"/>
      <protection/>
    </xf>
    <xf numFmtId="0" fontId="0" fillId="0" borderId="43" xfId="0" applyFont="1" applyFill="1" applyBorder="1" applyAlignment="1" applyProtection="1">
      <alignment vertical="center"/>
      <protection/>
    </xf>
    <xf numFmtId="41" fontId="0" fillId="0" borderId="43" xfId="0" applyNumberFormat="1" applyFont="1" applyFill="1" applyBorder="1" applyAlignment="1" applyProtection="1">
      <alignment vertical="center"/>
      <protection/>
    </xf>
    <xf numFmtId="41" fontId="0" fillId="0" borderId="42" xfId="0" applyNumberFormat="1" applyFont="1" applyFill="1" applyBorder="1" applyAlignment="1" applyProtection="1">
      <alignment vertical="center"/>
      <protection/>
    </xf>
    <xf numFmtId="10" fontId="108" fillId="43" borderId="43" xfId="56" applyNumberFormat="1" applyFont="1" applyFill="1" applyBorder="1" applyAlignment="1" applyProtection="1">
      <alignment horizontal="center" vertical="center"/>
      <protection/>
    </xf>
    <xf numFmtId="0" fontId="76" fillId="44" borderId="44" xfId="0" applyFont="1" applyFill="1" applyBorder="1" applyAlignment="1" applyProtection="1">
      <alignment horizontal="center" vertical="center"/>
      <protection/>
    </xf>
    <xf numFmtId="41" fontId="108" fillId="44" borderId="42" xfId="0" applyNumberFormat="1" applyFont="1" applyFill="1" applyBorder="1" applyAlignment="1" applyProtection="1">
      <alignment/>
      <protection/>
    </xf>
    <xf numFmtId="10" fontId="108" fillId="44" borderId="42" xfId="0" applyNumberFormat="1" applyFont="1" applyFill="1" applyBorder="1" applyAlignment="1" applyProtection="1">
      <alignment horizontal="center"/>
      <protection/>
    </xf>
    <xf numFmtId="10" fontId="0" fillId="0" borderId="0" xfId="0" applyNumberFormat="1" applyFill="1" applyAlignment="1" applyProtection="1">
      <alignment horizontal="center"/>
      <protection/>
    </xf>
    <xf numFmtId="3" fontId="6" fillId="0" borderId="0" xfId="53" applyNumberFormat="1" applyFont="1" applyFill="1" applyBorder="1" applyAlignment="1" applyProtection="1">
      <alignment horizontal="right" vertical="center"/>
      <protection/>
    </xf>
    <xf numFmtId="0" fontId="6" fillId="0" borderId="0" xfId="53" applyFont="1" applyFill="1" applyBorder="1" applyProtection="1">
      <alignment/>
      <protection/>
    </xf>
    <xf numFmtId="41" fontId="108" fillId="35" borderId="38" xfId="0" applyNumberFormat="1" applyFont="1" applyFill="1" applyBorder="1" applyAlignment="1">
      <alignment horizontal="center" vertical="center"/>
    </xf>
    <xf numFmtId="0" fontId="92" fillId="0" borderId="10" xfId="0" applyFont="1" applyFill="1" applyBorder="1" applyAlignment="1" applyProtection="1">
      <alignment horizontal="center" vertical="center"/>
      <protection locked="0"/>
    </xf>
    <xf numFmtId="168" fontId="92" fillId="0" borderId="10" xfId="0" applyNumberFormat="1" applyFont="1" applyFill="1" applyBorder="1" applyAlignment="1" applyProtection="1">
      <alignment horizontal="center" vertical="center"/>
      <protection locked="0"/>
    </xf>
    <xf numFmtId="0" fontId="92" fillId="0" borderId="10" xfId="0" applyFont="1" applyFill="1" applyBorder="1" applyAlignment="1" applyProtection="1">
      <alignment vertical="center"/>
      <protection locked="0"/>
    </xf>
    <xf numFmtId="41" fontId="92" fillId="0" borderId="10" xfId="0" applyNumberFormat="1" applyFont="1" applyFill="1" applyBorder="1" applyAlignment="1" applyProtection="1">
      <alignment horizontal="right" vertical="center"/>
      <protection locked="0"/>
    </xf>
    <xf numFmtId="41" fontId="93" fillId="34" borderId="10" xfId="0" applyNumberFormat="1" applyFont="1" applyFill="1" applyBorder="1" applyAlignment="1" applyProtection="1">
      <alignment horizontal="right" vertical="center"/>
      <protection locked="0"/>
    </xf>
    <xf numFmtId="41" fontId="92" fillId="0" borderId="10" xfId="0" applyNumberFormat="1" applyFont="1" applyBorder="1" applyAlignment="1" applyProtection="1">
      <alignment horizontal="right" vertical="center"/>
      <protection locked="0"/>
    </xf>
    <xf numFmtId="0" fontId="92" fillId="0" borderId="10" xfId="0" applyFont="1" applyFill="1" applyBorder="1" applyAlignment="1" applyProtection="1">
      <alignment vertical="center" wrapText="1"/>
      <protection locked="0"/>
    </xf>
    <xf numFmtId="0" fontId="12" fillId="0" borderId="21" xfId="53" applyFont="1" applyFill="1" applyBorder="1" applyAlignment="1" applyProtection="1">
      <alignment horizontal="center" vertical="center"/>
      <protection/>
    </xf>
    <xf numFmtId="0" fontId="106" fillId="0" borderId="0" xfId="53" applyFont="1" applyFill="1" applyBorder="1" applyAlignment="1" applyProtection="1">
      <alignment vertical="center"/>
      <protection/>
    </xf>
    <xf numFmtId="1" fontId="13" fillId="0" borderId="0" xfId="53" applyNumberFormat="1" applyFont="1" applyFill="1" applyBorder="1" applyAlignment="1" applyProtection="1">
      <alignment vertical="center"/>
      <protection/>
    </xf>
    <xf numFmtId="41" fontId="92" fillId="19" borderId="14" xfId="0" applyNumberFormat="1" applyFont="1" applyFill="1" applyBorder="1" applyAlignment="1" applyProtection="1">
      <alignment horizontal="right" vertical="center"/>
      <protection locked="0"/>
    </xf>
    <xf numFmtId="0" fontId="11" fillId="0" borderId="46" xfId="53" applyFont="1" applyFill="1" applyBorder="1" applyAlignment="1" applyProtection="1">
      <alignment horizontal="center"/>
      <protection locked="0"/>
    </xf>
    <xf numFmtId="0" fontId="11" fillId="0" borderId="30" xfId="53" applyFont="1" applyFill="1" applyBorder="1" applyAlignment="1" applyProtection="1">
      <alignment horizontal="center"/>
      <protection locked="0"/>
    </xf>
    <xf numFmtId="0" fontId="11" fillId="0" borderId="31" xfId="53" applyFont="1" applyFill="1" applyBorder="1" applyAlignment="1" applyProtection="1">
      <alignment horizontal="center"/>
      <protection locked="0"/>
    </xf>
    <xf numFmtId="0" fontId="11" fillId="0" borderId="34" xfId="53" applyFont="1" applyFill="1" applyBorder="1" applyAlignment="1" applyProtection="1">
      <alignment horizontal="center"/>
      <protection locked="0"/>
    </xf>
    <xf numFmtId="0" fontId="11" fillId="0" borderId="0" xfId="53" applyFont="1" applyFill="1" applyBorder="1" applyAlignment="1" applyProtection="1">
      <alignment horizontal="center"/>
      <protection locked="0"/>
    </xf>
    <xf numFmtId="0" fontId="11" fillId="0" borderId="47" xfId="53" applyFont="1" applyFill="1" applyBorder="1" applyAlignment="1" applyProtection="1">
      <alignment horizontal="center"/>
      <protection locked="0"/>
    </xf>
    <xf numFmtId="0" fontId="11" fillId="0" borderId="35" xfId="53" applyFont="1" applyFill="1" applyBorder="1" applyAlignment="1" applyProtection="1">
      <alignment horizontal="center"/>
      <protection locked="0"/>
    </xf>
    <xf numFmtId="0" fontId="11" fillId="0" borderId="32" xfId="53" applyFont="1" applyFill="1" applyBorder="1" applyAlignment="1" applyProtection="1">
      <alignment horizontal="center"/>
      <protection locked="0"/>
    </xf>
    <xf numFmtId="0" fontId="11" fillId="0" borderId="36" xfId="53" applyFont="1" applyFill="1" applyBorder="1" applyAlignment="1" applyProtection="1">
      <alignment horizontal="center"/>
      <protection locked="0"/>
    </xf>
    <xf numFmtId="0" fontId="105" fillId="45" borderId="48" xfId="53" applyFont="1" applyFill="1" applyBorder="1" applyAlignment="1" applyProtection="1">
      <alignment horizontal="center" vertical="center"/>
      <protection/>
    </xf>
    <xf numFmtId="0" fontId="105" fillId="45" borderId="21" xfId="53" applyFont="1" applyFill="1" applyBorder="1" applyAlignment="1" applyProtection="1">
      <alignment horizontal="center" vertical="center"/>
      <protection/>
    </xf>
    <xf numFmtId="0" fontId="15" fillId="46" borderId="0" xfId="53" applyFont="1" applyFill="1" applyBorder="1" applyAlignment="1" applyProtection="1">
      <alignment horizontal="right" vertical="center"/>
      <protection/>
    </xf>
    <xf numFmtId="0" fontId="13" fillId="46" borderId="0" xfId="53" applyFont="1" applyFill="1" applyBorder="1" applyAlignment="1" applyProtection="1">
      <alignment horizontal="center" vertical="center"/>
      <protection/>
    </xf>
    <xf numFmtId="1" fontId="16" fillId="46" borderId="49" xfId="53" applyNumberFormat="1" applyFont="1" applyFill="1" applyBorder="1" applyAlignment="1" applyProtection="1">
      <alignment horizontal="center" vertical="center"/>
      <protection/>
    </xf>
    <xf numFmtId="0" fontId="106" fillId="36" borderId="50" xfId="53" applyFont="1" applyFill="1" applyBorder="1" applyAlignment="1" applyProtection="1">
      <alignment horizontal="center" vertical="center"/>
      <protection/>
    </xf>
    <xf numFmtId="0" fontId="106" fillId="36" borderId="29" xfId="53" applyFont="1" applyFill="1" applyBorder="1" applyAlignment="1" applyProtection="1">
      <alignment horizontal="center" vertical="center"/>
      <protection/>
    </xf>
    <xf numFmtId="0" fontId="106" fillId="36" borderId="37" xfId="53" applyFont="1" applyFill="1" applyBorder="1" applyAlignment="1" applyProtection="1">
      <alignment horizontal="center" vertical="center"/>
      <protection/>
    </xf>
    <xf numFmtId="173" fontId="12" fillId="0" borderId="19" xfId="53" applyNumberFormat="1" applyFont="1" applyFill="1" applyBorder="1" applyAlignment="1" applyProtection="1">
      <alignment horizontal="center" vertical="center"/>
      <protection/>
    </xf>
    <xf numFmtId="173" fontId="12" fillId="0" borderId="21" xfId="53" applyNumberFormat="1" applyFont="1" applyFill="1" applyBorder="1" applyAlignment="1" applyProtection="1">
      <alignment horizontal="center" vertical="center"/>
      <protection/>
    </xf>
    <xf numFmtId="0" fontId="12" fillId="0" borderId="34" xfId="53" applyFont="1" applyFill="1" applyBorder="1" applyAlignment="1" applyProtection="1">
      <alignment horizontal="center" vertical="center" wrapText="1"/>
      <protection/>
    </xf>
    <xf numFmtId="0" fontId="12" fillId="0" borderId="0" xfId="53" applyFont="1" applyFill="1" applyBorder="1" applyAlignment="1" applyProtection="1">
      <alignment horizontal="center" vertical="center" wrapText="1"/>
      <protection/>
    </xf>
    <xf numFmtId="0" fontId="12" fillId="0" borderId="47" xfId="53" applyFont="1" applyFill="1" applyBorder="1" applyAlignment="1" applyProtection="1">
      <alignment horizontal="center" vertical="center" wrapText="1"/>
      <protection/>
    </xf>
    <xf numFmtId="0" fontId="12" fillId="0" borderId="35" xfId="53" applyFont="1" applyFill="1" applyBorder="1" applyAlignment="1" applyProtection="1">
      <alignment horizontal="center" vertical="center" wrapText="1"/>
      <protection/>
    </xf>
    <xf numFmtId="0" fontId="12" fillId="0" borderId="32" xfId="53" applyFont="1" applyFill="1" applyBorder="1" applyAlignment="1" applyProtection="1">
      <alignment horizontal="center" vertical="center" wrapText="1"/>
      <protection/>
    </xf>
    <xf numFmtId="0" fontId="12" fillId="0" borderId="36" xfId="53" applyFont="1" applyFill="1" applyBorder="1" applyAlignment="1" applyProtection="1">
      <alignment horizontal="center" vertical="center" wrapText="1"/>
      <protection/>
    </xf>
    <xf numFmtId="0" fontId="106" fillId="36" borderId="21" xfId="53" applyFont="1" applyFill="1" applyBorder="1" applyAlignment="1" applyProtection="1">
      <alignment horizontal="center" vertical="center"/>
      <protection/>
    </xf>
    <xf numFmtId="0" fontId="18" fillId="0" borderId="46" xfId="53" applyFont="1" applyFill="1" applyBorder="1" applyAlignment="1" applyProtection="1">
      <alignment horizontal="center" vertical="center"/>
      <protection/>
    </xf>
    <xf numFmtId="0" fontId="0" fillId="0" borderId="30" xfId="0" applyBorder="1" applyAlignment="1">
      <alignment/>
    </xf>
    <xf numFmtId="0" fontId="0" fillId="0" borderId="31" xfId="0" applyBorder="1" applyAlignment="1">
      <alignment/>
    </xf>
    <xf numFmtId="0" fontId="18" fillId="0" borderId="35" xfId="53" applyFont="1" applyFill="1" applyBorder="1" applyAlignment="1" applyProtection="1">
      <alignment horizontal="center" vertical="center"/>
      <protection/>
    </xf>
    <xf numFmtId="0" fontId="0" fillId="0" borderId="32" xfId="0" applyBorder="1" applyAlignment="1">
      <alignment/>
    </xf>
    <xf numFmtId="0" fontId="0" fillId="0" borderId="36" xfId="0" applyBorder="1" applyAlignment="1">
      <alignment/>
    </xf>
    <xf numFmtId="0" fontId="15" fillId="46" borderId="0" xfId="53" applyFont="1" applyFill="1" applyBorder="1" applyAlignment="1" applyProtection="1">
      <alignment horizontal="center" vertical="center"/>
      <protection/>
    </xf>
    <xf numFmtId="173" fontId="6" fillId="46" borderId="0" xfId="53" applyNumberFormat="1" applyFont="1" applyFill="1" applyBorder="1" applyAlignment="1" applyProtection="1">
      <alignment horizontal="right" vertical="center"/>
      <protection/>
    </xf>
    <xf numFmtId="20" fontId="6" fillId="46" borderId="0" xfId="53" applyNumberFormat="1" applyFont="1" applyFill="1" applyBorder="1" applyAlignment="1" applyProtection="1">
      <alignment horizontal="left" vertical="center"/>
      <protection/>
    </xf>
    <xf numFmtId="0" fontId="13" fillId="46" borderId="0" xfId="53" applyFont="1" applyFill="1" applyBorder="1" applyAlignment="1" applyProtection="1">
      <alignment horizontal="center" vertical="center" wrapText="1"/>
      <protection/>
    </xf>
    <xf numFmtId="0" fontId="11" fillId="0" borderId="46" xfId="53" applyFont="1" applyFill="1" applyBorder="1" applyAlignment="1" applyProtection="1">
      <alignment horizontal="left" vertical="center" wrapText="1"/>
      <protection/>
    </xf>
    <xf numFmtId="0" fontId="11" fillId="0" borderId="30" xfId="53" applyFont="1" applyFill="1" applyBorder="1" applyAlignment="1" applyProtection="1">
      <alignment horizontal="left" vertical="center" wrapText="1"/>
      <protection/>
    </xf>
    <xf numFmtId="0" fontId="11" fillId="0" borderId="31" xfId="53" applyFont="1" applyFill="1" applyBorder="1" applyAlignment="1" applyProtection="1">
      <alignment horizontal="left" vertical="center" wrapText="1"/>
      <protection/>
    </xf>
    <xf numFmtId="0" fontId="11" fillId="0" borderId="34" xfId="53" applyFont="1" applyFill="1" applyBorder="1" applyAlignment="1" applyProtection="1">
      <alignment horizontal="left" vertical="center" wrapText="1"/>
      <protection/>
    </xf>
    <xf numFmtId="0" fontId="11" fillId="0" borderId="0" xfId="53" applyFont="1" applyFill="1" applyBorder="1" applyAlignment="1" applyProtection="1">
      <alignment horizontal="left" vertical="center" wrapText="1"/>
      <protection/>
    </xf>
    <xf numFmtId="0" fontId="11" fillId="0" borderId="47" xfId="53" applyFont="1" applyFill="1" applyBorder="1" applyAlignment="1" applyProtection="1">
      <alignment horizontal="left" vertical="center" wrapText="1"/>
      <protection/>
    </xf>
    <xf numFmtId="0" fontId="11" fillId="0" borderId="35" xfId="53" applyFont="1" applyFill="1" applyBorder="1" applyAlignment="1" applyProtection="1">
      <alignment horizontal="left" vertical="center" wrapText="1"/>
      <protection/>
    </xf>
    <xf numFmtId="0" fontId="11" fillId="0" borderId="32" xfId="53" applyFont="1" applyFill="1" applyBorder="1" applyAlignment="1" applyProtection="1">
      <alignment horizontal="left" vertical="center" wrapText="1"/>
      <protection/>
    </xf>
    <xf numFmtId="0" fontId="11" fillId="0" borderId="36" xfId="53" applyFont="1" applyFill="1" applyBorder="1" applyAlignment="1" applyProtection="1">
      <alignment horizontal="left" vertical="center" wrapText="1"/>
      <protection/>
    </xf>
    <xf numFmtId="0" fontId="27" fillId="0" borderId="46" xfId="53" applyFont="1" applyFill="1" applyBorder="1" applyAlignment="1" applyProtection="1">
      <alignment horizontal="justify" vertical="center" wrapText="1"/>
      <protection/>
    </xf>
    <xf numFmtId="0" fontId="27" fillId="0" borderId="30" xfId="53" applyFont="1" applyFill="1" applyBorder="1" applyAlignment="1" applyProtection="1">
      <alignment horizontal="justify" vertical="center" wrapText="1"/>
      <protection/>
    </xf>
    <xf numFmtId="0" fontId="27" fillId="0" borderId="31" xfId="53" applyFont="1" applyFill="1" applyBorder="1" applyAlignment="1" applyProtection="1">
      <alignment horizontal="justify" vertical="center" wrapText="1"/>
      <protection/>
    </xf>
    <xf numFmtId="0" fontId="27" fillId="0" borderId="35" xfId="53" applyFont="1" applyFill="1" applyBorder="1" applyAlignment="1" applyProtection="1">
      <alignment horizontal="justify" vertical="center" wrapText="1"/>
      <protection/>
    </xf>
    <xf numFmtId="0" fontId="27" fillId="0" borderId="32" xfId="53" applyFont="1" applyFill="1" applyBorder="1" applyAlignment="1" applyProtection="1">
      <alignment horizontal="justify" vertical="center" wrapText="1"/>
      <protection/>
    </xf>
    <xf numFmtId="0" fontId="27" fillId="0" borderId="36" xfId="53" applyFont="1" applyFill="1" applyBorder="1" applyAlignment="1" applyProtection="1">
      <alignment horizontal="justify" vertical="center" wrapText="1"/>
      <protection/>
    </xf>
    <xf numFmtId="167" fontId="18" fillId="0" borderId="46" xfId="53" applyNumberFormat="1" applyFont="1" applyFill="1" applyBorder="1" applyAlignment="1" applyProtection="1">
      <alignment horizontal="center" vertical="center"/>
      <protection/>
    </xf>
    <xf numFmtId="167" fontId="18" fillId="0" borderId="30" xfId="53" applyNumberFormat="1" applyFont="1" applyFill="1" applyBorder="1" applyAlignment="1" applyProtection="1">
      <alignment horizontal="center" vertical="center"/>
      <protection/>
    </xf>
    <xf numFmtId="167" fontId="18" fillId="0" borderId="35" xfId="53" applyNumberFormat="1" applyFont="1" applyFill="1" applyBorder="1" applyAlignment="1" applyProtection="1">
      <alignment horizontal="center" vertical="center"/>
      <protection/>
    </xf>
    <xf numFmtId="167" fontId="18" fillId="0" borderId="32" xfId="53" applyNumberFormat="1" applyFont="1" applyFill="1" applyBorder="1" applyAlignment="1" applyProtection="1">
      <alignment horizontal="center" vertical="center"/>
      <protection/>
    </xf>
    <xf numFmtId="164" fontId="18" fillId="0" borderId="30" xfId="53" applyNumberFormat="1" applyFont="1" applyFill="1" applyBorder="1" applyAlignment="1" applyProtection="1">
      <alignment horizontal="center" vertical="center"/>
      <protection/>
    </xf>
    <xf numFmtId="164" fontId="18" fillId="0" borderId="32" xfId="53" applyNumberFormat="1" applyFont="1" applyFill="1" applyBorder="1" applyAlignment="1" applyProtection="1">
      <alignment horizontal="center" vertical="center"/>
      <protection/>
    </xf>
    <xf numFmtId="167" fontId="18" fillId="0" borderId="31" xfId="53" applyNumberFormat="1" applyFont="1" applyFill="1" applyBorder="1" applyAlignment="1" applyProtection="1">
      <alignment horizontal="center" vertical="center"/>
      <protection/>
    </xf>
    <xf numFmtId="167" fontId="18" fillId="0" borderId="36" xfId="53" applyNumberFormat="1" applyFont="1" applyFill="1" applyBorder="1" applyAlignment="1" applyProtection="1">
      <alignment horizontal="center" vertical="center"/>
      <protection/>
    </xf>
    <xf numFmtId="0" fontId="21" fillId="0" borderId="46" xfId="53" applyFont="1" applyFill="1" applyBorder="1" applyAlignment="1" applyProtection="1">
      <alignment horizontal="center" vertical="center"/>
      <protection/>
    </xf>
    <xf numFmtId="0" fontId="21" fillId="0" borderId="30" xfId="53" applyFont="1" applyFill="1" applyBorder="1" applyAlignment="1" applyProtection="1">
      <alignment horizontal="center" vertical="center"/>
      <protection/>
    </xf>
    <xf numFmtId="0" fontId="21" fillId="0" borderId="31" xfId="53" applyFont="1" applyFill="1" applyBorder="1" applyAlignment="1" applyProtection="1">
      <alignment horizontal="center" vertical="center"/>
      <protection/>
    </xf>
    <xf numFmtId="0" fontId="21" fillId="0" borderId="34" xfId="53" applyFont="1" applyFill="1" applyBorder="1" applyAlignment="1" applyProtection="1">
      <alignment horizontal="center" vertical="center"/>
      <protection/>
    </xf>
    <xf numFmtId="0" fontId="21" fillId="0" borderId="0" xfId="53" applyFont="1" applyFill="1" applyBorder="1" applyAlignment="1" applyProtection="1">
      <alignment horizontal="center" vertical="center"/>
      <protection/>
    </xf>
    <xf numFmtId="0" fontId="21" fillId="0" borderId="47" xfId="53" applyFont="1" applyFill="1" applyBorder="1" applyAlignment="1" applyProtection="1">
      <alignment horizontal="center" vertical="center"/>
      <protection/>
    </xf>
    <xf numFmtId="0" fontId="21" fillId="0" borderId="35" xfId="53" applyFont="1" applyFill="1" applyBorder="1" applyAlignment="1" applyProtection="1">
      <alignment horizontal="center" vertical="center"/>
      <protection/>
    </xf>
    <xf numFmtId="0" fontId="21" fillId="0" borderId="32" xfId="53" applyFont="1" applyFill="1" applyBorder="1" applyAlignment="1" applyProtection="1">
      <alignment horizontal="center" vertical="center"/>
      <protection/>
    </xf>
    <xf numFmtId="0" fontId="21" fillId="0" borderId="36" xfId="53" applyFont="1" applyFill="1" applyBorder="1" applyAlignment="1" applyProtection="1">
      <alignment horizontal="center" vertical="center"/>
      <protection/>
    </xf>
    <xf numFmtId="0" fontId="20" fillId="0" borderId="46" xfId="53" applyFont="1" applyFill="1" applyBorder="1" applyAlignment="1" applyProtection="1">
      <alignment horizontal="right" vertical="center"/>
      <protection/>
    </xf>
    <xf numFmtId="0" fontId="20" fillId="0" borderId="30" xfId="53" applyFont="1" applyFill="1" applyBorder="1" applyAlignment="1" applyProtection="1">
      <alignment horizontal="right" vertical="center"/>
      <protection/>
    </xf>
    <xf numFmtId="168" fontId="12" fillId="0" borderId="19" xfId="53" applyNumberFormat="1" applyFont="1" applyFill="1" applyBorder="1" applyAlignment="1" applyProtection="1">
      <alignment horizontal="center" vertical="center"/>
      <protection/>
    </xf>
    <xf numFmtId="168" fontId="12" fillId="0" borderId="21" xfId="53" applyNumberFormat="1" applyFont="1" applyFill="1" applyBorder="1" applyAlignment="1" applyProtection="1">
      <alignment horizontal="center" vertical="center"/>
      <protection/>
    </xf>
    <xf numFmtId="0" fontId="12" fillId="0" borderId="34" xfId="53" applyFont="1" applyFill="1" applyBorder="1" applyAlignment="1" applyProtection="1">
      <alignment horizontal="center" vertical="center"/>
      <protection/>
    </xf>
    <xf numFmtId="0" fontId="97" fillId="0" borderId="0" xfId="0" applyFont="1" applyBorder="1" applyAlignment="1" applyProtection="1">
      <alignment/>
      <protection/>
    </xf>
    <xf numFmtId="0" fontId="97" fillId="0" borderId="47" xfId="0" applyFont="1" applyBorder="1" applyAlignment="1" applyProtection="1">
      <alignment/>
      <protection/>
    </xf>
    <xf numFmtId="0" fontId="97" fillId="0" borderId="35" xfId="0" applyFont="1" applyBorder="1" applyAlignment="1" applyProtection="1">
      <alignment/>
      <protection/>
    </xf>
    <xf numFmtId="0" fontId="97" fillId="0" borderId="32" xfId="0" applyFont="1" applyBorder="1" applyAlignment="1" applyProtection="1">
      <alignment/>
      <protection/>
    </xf>
    <xf numFmtId="0" fontId="97" fillId="0" borderId="36" xfId="0" applyFont="1" applyBorder="1" applyAlignment="1" applyProtection="1">
      <alignment/>
      <protection/>
    </xf>
    <xf numFmtId="0" fontId="20" fillId="0" borderId="34" xfId="53" applyFont="1" applyFill="1" applyBorder="1" applyAlignment="1" applyProtection="1">
      <alignment horizontal="right" vertical="center"/>
      <protection/>
    </xf>
    <xf numFmtId="0" fontId="20" fillId="0" borderId="0" xfId="53" applyFont="1" applyFill="1" applyBorder="1" applyAlignment="1" applyProtection="1">
      <alignment horizontal="right" vertical="center"/>
      <protection/>
    </xf>
    <xf numFmtId="0" fontId="18" fillId="0" borderId="30" xfId="53" applyFont="1" applyFill="1" applyBorder="1" applyAlignment="1" applyProtection="1">
      <alignment horizontal="center" vertical="center"/>
      <protection/>
    </xf>
    <xf numFmtId="0" fontId="18" fillId="0" borderId="31" xfId="53" applyFont="1" applyFill="1" applyBorder="1" applyAlignment="1" applyProtection="1">
      <alignment horizontal="center" vertical="center"/>
      <protection/>
    </xf>
    <xf numFmtId="0" fontId="18" fillId="0" borderId="32" xfId="53" applyFont="1" applyFill="1" applyBorder="1" applyAlignment="1" applyProtection="1">
      <alignment horizontal="center" vertical="center"/>
      <protection/>
    </xf>
    <xf numFmtId="0" fontId="18" fillId="0" borderId="36" xfId="53" applyFont="1" applyFill="1" applyBorder="1" applyAlignment="1" applyProtection="1">
      <alignment horizontal="center" vertical="center"/>
      <protection/>
    </xf>
    <xf numFmtId="0" fontId="12" fillId="0" borderId="0" xfId="53" applyFont="1" applyFill="1" applyBorder="1" applyAlignment="1" applyProtection="1">
      <alignment horizontal="center" vertical="center"/>
      <protection/>
    </xf>
    <xf numFmtId="0" fontId="12" fillId="0" borderId="47" xfId="53" applyFont="1" applyFill="1" applyBorder="1" applyAlignment="1" applyProtection="1">
      <alignment horizontal="center" vertical="center"/>
      <protection/>
    </xf>
    <xf numFmtId="0" fontId="20" fillId="0" borderId="35" xfId="53" applyFont="1" applyFill="1" applyBorder="1" applyAlignment="1" applyProtection="1">
      <alignment horizontal="center" vertical="center"/>
      <protection/>
    </xf>
    <xf numFmtId="0" fontId="20" fillId="0" borderId="32" xfId="53" applyFont="1" applyFill="1" applyBorder="1" applyAlignment="1" applyProtection="1">
      <alignment horizontal="center" vertical="center"/>
      <protection/>
    </xf>
    <xf numFmtId="168" fontId="12" fillId="0" borderId="32" xfId="53" applyNumberFormat="1" applyFont="1" applyFill="1" applyBorder="1" applyAlignment="1" applyProtection="1">
      <alignment horizontal="center"/>
      <protection/>
    </xf>
    <xf numFmtId="168" fontId="12" fillId="0" borderId="36" xfId="53" applyNumberFormat="1" applyFont="1" applyFill="1" applyBorder="1" applyAlignment="1" applyProtection="1">
      <alignment horizontal="center"/>
      <protection/>
    </xf>
    <xf numFmtId="0" fontId="20" fillId="0" borderId="21" xfId="53" applyFont="1" applyFill="1" applyBorder="1" applyAlignment="1" applyProtection="1">
      <alignment horizontal="center" vertical="center"/>
      <protection/>
    </xf>
    <xf numFmtId="0" fontId="20" fillId="0" borderId="50" xfId="53" applyFont="1" applyFill="1" applyBorder="1" applyAlignment="1" applyProtection="1">
      <alignment horizontal="center" vertical="center"/>
      <protection/>
    </xf>
    <xf numFmtId="0" fontId="20" fillId="0" borderId="29" xfId="53" applyFont="1" applyFill="1" applyBorder="1" applyAlignment="1" applyProtection="1">
      <alignment horizontal="center" vertical="center"/>
      <protection/>
    </xf>
    <xf numFmtId="0" fontId="20" fillId="0" borderId="37" xfId="53" applyFont="1" applyFill="1" applyBorder="1" applyAlignment="1" applyProtection="1">
      <alignment horizontal="center" vertical="center"/>
      <protection/>
    </xf>
    <xf numFmtId="0" fontId="20" fillId="0" borderId="46" xfId="53" applyFont="1" applyFill="1" applyBorder="1" applyAlignment="1" applyProtection="1">
      <alignment horizontal="center" vertical="center"/>
      <protection/>
    </xf>
    <xf numFmtId="0" fontId="20" fillId="0" borderId="30" xfId="53" applyFont="1" applyFill="1" applyBorder="1" applyAlignment="1" applyProtection="1">
      <alignment horizontal="center" vertical="center"/>
      <protection/>
    </xf>
    <xf numFmtId="0" fontId="12" fillId="0" borderId="30" xfId="53" applyFont="1" applyFill="1" applyBorder="1" applyAlignment="1" applyProtection="1">
      <alignment horizontal="center"/>
      <protection locked="0"/>
    </xf>
    <xf numFmtId="0" fontId="12" fillId="0" borderId="31" xfId="53" applyFont="1" applyFill="1" applyBorder="1" applyAlignment="1" applyProtection="1">
      <alignment horizontal="center"/>
      <protection locked="0"/>
    </xf>
    <xf numFmtId="0" fontId="13" fillId="0" borderId="21" xfId="53" applyFont="1" applyFill="1" applyBorder="1" applyAlignment="1" applyProtection="1">
      <alignment horizontal="right" textRotation="90"/>
      <protection/>
    </xf>
    <xf numFmtId="0" fontId="20" fillId="0" borderId="21" xfId="53" applyFont="1" applyFill="1" applyBorder="1" applyAlignment="1" applyProtection="1">
      <alignment horizontal="right"/>
      <protection/>
    </xf>
    <xf numFmtId="0" fontId="12" fillId="0" borderId="30" xfId="53" applyFont="1" applyFill="1" applyBorder="1" applyAlignment="1" applyProtection="1">
      <alignment horizontal="center" vertical="center"/>
      <protection locked="0"/>
    </xf>
    <xf numFmtId="0" fontId="12" fillId="0" borderId="31" xfId="53" applyFont="1" applyFill="1" applyBorder="1" applyAlignment="1" applyProtection="1">
      <alignment horizontal="center" vertical="center"/>
      <protection locked="0"/>
    </xf>
    <xf numFmtId="0" fontId="20" fillId="0" borderId="34" xfId="53" applyFont="1" applyFill="1" applyBorder="1" applyAlignment="1" applyProtection="1">
      <alignment horizontal="center" vertical="center"/>
      <protection/>
    </xf>
    <xf numFmtId="0" fontId="20" fillId="0" borderId="0" xfId="53" applyFont="1" applyFill="1" applyBorder="1" applyAlignment="1" applyProtection="1">
      <alignment horizontal="center" vertical="center"/>
      <protection/>
    </xf>
    <xf numFmtId="14" fontId="12" fillId="0" borderId="0" xfId="53" applyNumberFormat="1" applyFont="1" applyFill="1" applyBorder="1" applyAlignment="1" applyProtection="1">
      <alignment horizontal="center" vertical="center"/>
      <protection locked="0"/>
    </xf>
    <xf numFmtId="14" fontId="12" fillId="0" borderId="47" xfId="53" applyNumberFormat="1" applyFont="1" applyFill="1" applyBorder="1" applyAlignment="1" applyProtection="1">
      <alignment horizontal="center" vertical="center"/>
      <protection locked="0"/>
    </xf>
    <xf numFmtId="3" fontId="23" fillId="0" borderId="50" xfId="53" applyNumberFormat="1" applyFont="1" applyFill="1" applyBorder="1" applyAlignment="1" applyProtection="1">
      <alignment horizontal="right"/>
      <protection/>
    </xf>
    <xf numFmtId="3" fontId="23" fillId="0" borderId="29" xfId="53" applyNumberFormat="1" applyFont="1" applyFill="1" applyBorder="1" applyAlignment="1" applyProtection="1">
      <alignment horizontal="right"/>
      <protection/>
    </xf>
    <xf numFmtId="3" fontId="23" fillId="0" borderId="37" xfId="53" applyNumberFormat="1" applyFont="1" applyFill="1" applyBorder="1" applyAlignment="1" applyProtection="1">
      <alignment horizontal="right"/>
      <protection/>
    </xf>
    <xf numFmtId="0" fontId="4" fillId="0" borderId="34" xfId="53" applyFont="1" applyFill="1" applyBorder="1" applyAlignment="1" applyProtection="1">
      <alignment horizontal="center" vertical="center"/>
      <protection/>
    </xf>
    <xf numFmtId="0" fontId="4" fillId="0" borderId="0" xfId="53" applyFont="1" applyFill="1" applyBorder="1" applyAlignment="1" applyProtection="1">
      <alignment horizontal="center" vertical="center"/>
      <protection/>
    </xf>
    <xf numFmtId="0" fontId="4" fillId="0" borderId="47" xfId="53" applyFont="1" applyFill="1" applyBorder="1" applyAlignment="1" applyProtection="1">
      <alignment horizontal="center" vertical="center"/>
      <protection/>
    </xf>
    <xf numFmtId="0" fontId="12" fillId="0" borderId="0" xfId="53" applyFont="1" applyFill="1" applyBorder="1" applyAlignment="1" applyProtection="1">
      <alignment horizontal="center" vertical="center"/>
      <protection locked="0"/>
    </xf>
    <xf numFmtId="0" fontId="12" fillId="0" borderId="47" xfId="53" applyFont="1" applyFill="1" applyBorder="1" applyAlignment="1" applyProtection="1">
      <alignment horizontal="center" vertical="center"/>
      <protection locked="0"/>
    </xf>
    <xf numFmtId="0" fontId="12" fillId="0" borderId="32" xfId="53" applyFont="1" applyFill="1" applyBorder="1" applyAlignment="1" applyProtection="1">
      <alignment horizontal="center" vertical="center"/>
      <protection locked="0"/>
    </xf>
    <xf numFmtId="0" fontId="12" fillId="0" borderId="36" xfId="53" applyFont="1" applyFill="1" applyBorder="1" applyAlignment="1" applyProtection="1">
      <alignment horizontal="center" vertical="center"/>
      <protection locked="0"/>
    </xf>
    <xf numFmtId="175" fontId="12" fillId="0" borderId="0" xfId="53" applyNumberFormat="1" applyFont="1" applyFill="1" applyBorder="1" applyAlignment="1" applyProtection="1">
      <alignment horizontal="center" vertical="center"/>
      <protection locked="0"/>
    </xf>
    <xf numFmtId="175" fontId="12" fillId="0" borderId="47" xfId="53" applyNumberFormat="1" applyFont="1" applyFill="1" applyBorder="1" applyAlignment="1" applyProtection="1">
      <alignment horizontal="center" vertical="center"/>
      <protection locked="0"/>
    </xf>
    <xf numFmtId="10" fontId="4" fillId="0" borderId="21" xfId="53" applyNumberFormat="1" applyFont="1" applyFill="1" applyBorder="1" applyAlignment="1" applyProtection="1">
      <alignment horizontal="right" vertical="center"/>
      <protection/>
    </xf>
    <xf numFmtId="0" fontId="20" fillId="0" borderId="50" xfId="53" applyFont="1" applyFill="1" applyBorder="1" applyAlignment="1" applyProtection="1">
      <alignment horizontal="right" vertical="center"/>
      <protection/>
    </xf>
    <xf numFmtId="0" fontId="20" fillId="0" borderId="29" xfId="53" applyFont="1" applyFill="1" applyBorder="1" applyAlignment="1" applyProtection="1">
      <alignment horizontal="right" vertical="center"/>
      <protection/>
    </xf>
    <xf numFmtId="0" fontId="20" fillId="0" borderId="37" xfId="53" applyFont="1" applyFill="1" applyBorder="1" applyAlignment="1" applyProtection="1">
      <alignment horizontal="right" vertical="center"/>
      <protection/>
    </xf>
    <xf numFmtId="1" fontId="12" fillId="0" borderId="0" xfId="53" applyNumberFormat="1" applyFont="1" applyFill="1" applyBorder="1" applyAlignment="1" applyProtection="1">
      <alignment horizontal="center"/>
      <protection/>
    </xf>
    <xf numFmtId="1" fontId="12" fillId="0" borderId="47" xfId="53" applyNumberFormat="1" applyFont="1" applyFill="1" applyBorder="1" applyAlignment="1" applyProtection="1">
      <alignment horizontal="center"/>
      <protection/>
    </xf>
    <xf numFmtId="0" fontId="20" fillId="0" borderId="35" xfId="53" applyFont="1" applyFill="1" applyBorder="1" applyAlignment="1" applyProtection="1">
      <alignment horizontal="right" vertical="center"/>
      <protection/>
    </xf>
    <xf numFmtId="0" fontId="20" fillId="0" borderId="32" xfId="53" applyFont="1" applyFill="1" applyBorder="1" applyAlignment="1" applyProtection="1">
      <alignment horizontal="right" vertical="center"/>
      <protection/>
    </xf>
    <xf numFmtId="0" fontId="12" fillId="0" borderId="32" xfId="53" applyFont="1" applyFill="1" applyBorder="1" applyAlignment="1" applyProtection="1">
      <alignment horizontal="center"/>
      <protection locked="0"/>
    </xf>
    <xf numFmtId="0" fontId="12" fillId="0" borderId="36" xfId="53" applyFont="1" applyFill="1" applyBorder="1" applyAlignment="1" applyProtection="1">
      <alignment horizontal="center"/>
      <protection locked="0"/>
    </xf>
    <xf numFmtId="0" fontId="12" fillId="0" borderId="50" xfId="53" applyFont="1" applyFill="1" applyBorder="1" applyAlignment="1" applyProtection="1">
      <alignment horizontal="center" vertical="center"/>
      <protection locked="0"/>
    </xf>
    <xf numFmtId="0" fontId="12" fillId="0" borderId="29" xfId="53" applyFont="1" applyFill="1" applyBorder="1" applyAlignment="1" applyProtection="1">
      <alignment horizontal="center" vertical="center"/>
      <protection locked="0"/>
    </xf>
    <xf numFmtId="0" fontId="4" fillId="0" borderId="46" xfId="53" applyFont="1" applyFill="1" applyBorder="1" applyAlignment="1" applyProtection="1">
      <alignment horizontal="left" vertical="center"/>
      <protection/>
    </xf>
    <xf numFmtId="0" fontId="4" fillId="0" borderId="30" xfId="53" applyFont="1" applyFill="1" applyBorder="1" applyAlignment="1" applyProtection="1">
      <alignment horizontal="left" vertical="center"/>
      <protection/>
    </xf>
    <xf numFmtId="0" fontId="4" fillId="0" borderId="31" xfId="53" applyFont="1" applyFill="1" applyBorder="1" applyAlignment="1" applyProtection="1">
      <alignment horizontal="left" vertical="center"/>
      <protection/>
    </xf>
    <xf numFmtId="0" fontId="24" fillId="0" borderId="34" xfId="53" applyFont="1" applyFill="1" applyBorder="1" applyAlignment="1" applyProtection="1">
      <alignment horizontal="center"/>
      <protection/>
    </xf>
    <xf numFmtId="0" fontId="24" fillId="0" borderId="0" xfId="53" applyFont="1" applyFill="1" applyBorder="1" applyAlignment="1" applyProtection="1">
      <alignment horizontal="center"/>
      <protection/>
    </xf>
    <xf numFmtId="0" fontId="12" fillId="0" borderId="50" xfId="53" applyFont="1" applyFill="1" applyBorder="1" applyAlignment="1" applyProtection="1">
      <alignment horizontal="center" vertical="center"/>
      <protection/>
    </xf>
    <xf numFmtId="0" fontId="12" fillId="0" borderId="37" xfId="53" applyFont="1" applyFill="1" applyBorder="1" applyAlignment="1" applyProtection="1">
      <alignment horizontal="center" vertical="center"/>
      <protection/>
    </xf>
    <xf numFmtId="0" fontId="24" fillId="0" borderId="34" xfId="53" applyFont="1" applyFill="1" applyBorder="1" applyAlignment="1" applyProtection="1">
      <alignment horizontal="left" vertical="center"/>
      <protection/>
    </xf>
    <xf numFmtId="0" fontId="24" fillId="0" borderId="0" xfId="53" applyFont="1" applyFill="1" applyBorder="1" applyAlignment="1" applyProtection="1">
      <alignment horizontal="left" vertical="center"/>
      <protection/>
    </xf>
    <xf numFmtId="0" fontId="24" fillId="0" borderId="47" xfId="53" applyFont="1" applyFill="1" applyBorder="1" applyAlignment="1" applyProtection="1">
      <alignment horizontal="left" vertical="center"/>
      <protection/>
    </xf>
    <xf numFmtId="0" fontId="4" fillId="0" borderId="34" xfId="53" applyFont="1" applyFill="1" applyBorder="1" applyAlignment="1" applyProtection="1">
      <alignment horizontal="left" vertical="center"/>
      <protection/>
    </xf>
    <xf numFmtId="0" fontId="4" fillId="0" borderId="0" xfId="53" applyFont="1" applyFill="1" applyBorder="1" applyAlignment="1" applyProtection="1">
      <alignment horizontal="left" vertical="center"/>
      <protection/>
    </xf>
    <xf numFmtId="0" fontId="4" fillId="0" borderId="47" xfId="53" applyFont="1" applyFill="1" applyBorder="1" applyAlignment="1" applyProtection="1">
      <alignment horizontal="left" vertical="center"/>
      <protection/>
    </xf>
    <xf numFmtId="0" fontId="0" fillId="0" borderId="47" xfId="0" applyBorder="1" applyAlignment="1" applyProtection="1">
      <alignment/>
      <protection/>
    </xf>
    <xf numFmtId="0" fontId="105" fillId="45" borderId="21" xfId="53" applyFont="1" applyFill="1" applyBorder="1" applyAlignment="1" applyProtection="1">
      <alignment horizontal="center"/>
      <protection/>
    </xf>
    <xf numFmtId="0" fontId="11" fillId="0" borderId="46" xfId="53" applyFont="1" applyFill="1" applyBorder="1" applyAlignment="1" applyProtection="1">
      <alignment vertical="center" wrapText="1"/>
      <protection/>
    </xf>
    <xf numFmtId="0" fontId="11" fillId="0" borderId="30" xfId="53" applyFont="1" applyFill="1" applyBorder="1" applyAlignment="1" applyProtection="1">
      <alignment vertical="center" wrapText="1"/>
      <protection/>
    </xf>
    <xf numFmtId="0" fontId="11" fillId="0" borderId="31" xfId="53" applyFont="1" applyFill="1" applyBorder="1" applyAlignment="1" applyProtection="1">
      <alignment vertical="center" wrapText="1"/>
      <protection/>
    </xf>
    <xf numFmtId="0" fontId="11" fillId="0" borderId="34" xfId="53" applyFont="1" applyFill="1" applyBorder="1" applyAlignment="1" applyProtection="1">
      <alignment vertical="center" wrapText="1"/>
      <protection/>
    </xf>
    <xf numFmtId="0" fontId="11" fillId="0" borderId="0" xfId="53" applyFont="1" applyFill="1" applyBorder="1" applyAlignment="1" applyProtection="1">
      <alignment vertical="center" wrapText="1"/>
      <protection/>
    </xf>
    <xf numFmtId="0" fontId="11" fillId="0" borderId="47" xfId="53" applyFont="1" applyFill="1" applyBorder="1" applyAlignment="1" applyProtection="1">
      <alignment vertical="center" wrapText="1"/>
      <protection/>
    </xf>
    <xf numFmtId="0" fontId="11" fillId="0" borderId="35" xfId="53" applyFont="1" applyFill="1" applyBorder="1" applyAlignment="1" applyProtection="1">
      <alignment vertical="center" wrapText="1"/>
      <protection/>
    </xf>
    <xf numFmtId="0" fontId="11" fillId="0" borderId="32" xfId="53" applyFont="1" applyFill="1" applyBorder="1" applyAlignment="1" applyProtection="1">
      <alignment vertical="center" wrapText="1"/>
      <protection/>
    </xf>
    <xf numFmtId="0" fontId="11" fillId="0" borderId="36" xfId="53" applyFont="1" applyFill="1" applyBorder="1" applyAlignment="1" applyProtection="1">
      <alignment vertical="center" wrapText="1"/>
      <protection/>
    </xf>
    <xf numFmtId="0" fontId="105" fillId="45" borderId="50" xfId="53" applyFont="1" applyFill="1" applyBorder="1" applyAlignment="1" applyProtection="1">
      <alignment horizontal="center"/>
      <protection/>
    </xf>
    <xf numFmtId="0" fontId="105" fillId="45" borderId="29" xfId="53" applyFont="1" applyFill="1" applyBorder="1" applyAlignment="1" applyProtection="1">
      <alignment horizontal="center"/>
      <protection/>
    </xf>
    <xf numFmtId="0" fontId="105" fillId="45" borderId="37" xfId="53" applyFont="1" applyFill="1" applyBorder="1" applyAlignment="1" applyProtection="1">
      <alignment horizontal="center"/>
      <protection/>
    </xf>
    <xf numFmtId="0" fontId="11" fillId="0" borderId="21" xfId="53" applyFont="1" applyFill="1" applyBorder="1" applyAlignment="1" applyProtection="1">
      <alignment horizontal="center"/>
      <protection/>
    </xf>
    <xf numFmtId="0" fontId="11" fillId="0" borderId="48" xfId="53" applyFont="1" applyFill="1" applyBorder="1" applyAlignment="1" applyProtection="1">
      <alignment horizontal="center"/>
      <protection/>
    </xf>
    <xf numFmtId="0" fontId="11" fillId="0" borderId="50" xfId="53" applyFont="1" applyFill="1" applyBorder="1" applyAlignment="1" applyProtection="1">
      <alignment horizontal="center" vertical="center"/>
      <protection/>
    </xf>
    <xf numFmtId="0" fontId="11" fillId="0" borderId="29" xfId="53" applyFont="1" applyFill="1" applyBorder="1" applyAlignment="1" applyProtection="1">
      <alignment horizontal="center" vertical="center"/>
      <protection/>
    </xf>
    <xf numFmtId="0" fontId="11" fillId="0" borderId="37" xfId="53" applyFont="1" applyFill="1" applyBorder="1" applyAlignment="1" applyProtection="1">
      <alignment horizontal="center" vertical="center"/>
      <protection/>
    </xf>
    <xf numFmtId="0" fontId="11" fillId="0" borderId="34" xfId="53" applyFont="1" applyFill="1" applyBorder="1" applyAlignment="1" applyProtection="1">
      <alignment horizontal="center"/>
      <protection/>
    </xf>
    <xf numFmtId="0" fontId="11" fillId="0" borderId="0" xfId="53" applyFont="1" applyFill="1" applyBorder="1" applyAlignment="1" applyProtection="1">
      <alignment horizontal="center"/>
      <protection/>
    </xf>
    <xf numFmtId="0" fontId="11" fillId="0" borderId="47" xfId="53" applyFont="1" applyFill="1" applyBorder="1" applyAlignment="1" applyProtection="1">
      <alignment horizontal="center"/>
      <protection/>
    </xf>
    <xf numFmtId="0" fontId="5" fillId="0" borderId="35" xfId="53" applyFont="1" applyFill="1" applyBorder="1" applyAlignment="1" applyProtection="1">
      <alignment horizontal="center" vertical="center"/>
      <protection/>
    </xf>
    <xf numFmtId="0" fontId="5" fillId="0" borderId="32" xfId="53" applyFont="1" applyFill="1" applyBorder="1" applyAlignment="1" applyProtection="1">
      <alignment horizontal="center" vertical="center"/>
      <protection/>
    </xf>
    <xf numFmtId="0" fontId="5" fillId="0" borderId="36" xfId="53" applyFont="1" applyFill="1" applyBorder="1" applyAlignment="1" applyProtection="1">
      <alignment horizontal="center" vertical="center"/>
      <protection/>
    </xf>
    <xf numFmtId="0" fontId="12" fillId="0" borderId="0" xfId="53" applyFont="1" applyFill="1" applyBorder="1" applyAlignment="1" applyProtection="1">
      <alignment horizontal="right"/>
      <protection/>
    </xf>
    <xf numFmtId="176" fontId="12" fillId="0" borderId="0" xfId="53" applyNumberFormat="1" applyFont="1" applyFill="1" applyBorder="1" applyAlignment="1" applyProtection="1">
      <alignment horizontal="left"/>
      <protection/>
    </xf>
    <xf numFmtId="0" fontId="51" fillId="39" borderId="21" xfId="52" applyFont="1" applyFill="1" applyBorder="1" applyAlignment="1" applyProtection="1">
      <alignment horizontal="left" vertical="center"/>
      <protection/>
    </xf>
    <xf numFmtId="0" fontId="51" fillId="39" borderId="50" xfId="52" applyFont="1" applyFill="1" applyBorder="1" applyAlignment="1" applyProtection="1">
      <alignment vertical="center"/>
      <protection/>
    </xf>
    <xf numFmtId="0" fontId="51" fillId="39" borderId="29" xfId="52" applyFont="1" applyFill="1" applyBorder="1" applyAlignment="1" applyProtection="1">
      <alignment vertical="center"/>
      <protection/>
    </xf>
    <xf numFmtId="0" fontId="51" fillId="39" borderId="37" xfId="52" applyFont="1" applyFill="1" applyBorder="1" applyAlignment="1" applyProtection="1">
      <alignment vertical="center"/>
      <protection/>
    </xf>
    <xf numFmtId="0" fontId="54" fillId="35" borderId="50" xfId="52" applyFont="1" applyFill="1" applyBorder="1" applyAlignment="1" applyProtection="1">
      <alignment/>
      <protection/>
    </xf>
    <xf numFmtId="0" fontId="54" fillId="35" borderId="29" xfId="52" applyFont="1" applyFill="1" applyBorder="1" applyAlignment="1" applyProtection="1">
      <alignment/>
      <protection/>
    </xf>
    <xf numFmtId="0" fontId="54" fillId="35" borderId="37" xfId="52" applyFont="1" applyFill="1" applyBorder="1" applyAlignment="1" applyProtection="1">
      <alignment/>
      <protection/>
    </xf>
    <xf numFmtId="0" fontId="51" fillId="39" borderId="50" xfId="52" applyFont="1" applyFill="1" applyBorder="1" applyAlignment="1" applyProtection="1">
      <alignment horizontal="left" vertical="center"/>
      <protection/>
    </xf>
    <xf numFmtId="0" fontId="51" fillId="39" borderId="29" xfId="52" applyFont="1" applyFill="1" applyBorder="1" applyAlignment="1" applyProtection="1">
      <alignment horizontal="left" vertical="center"/>
      <protection/>
    </xf>
    <xf numFmtId="0" fontId="51" fillId="39" borderId="37" xfId="52" applyFont="1" applyFill="1" applyBorder="1" applyAlignment="1" applyProtection="1">
      <alignment horizontal="left" vertical="center"/>
      <protection/>
    </xf>
    <xf numFmtId="0" fontId="110" fillId="36" borderId="21" xfId="52" applyFont="1" applyFill="1" applyBorder="1" applyAlignment="1" applyProtection="1">
      <alignment horizontal="center" vertical="center"/>
      <protection/>
    </xf>
    <xf numFmtId="0" fontId="70" fillId="39" borderId="0" xfId="52" applyFont="1" applyFill="1" applyBorder="1" applyAlignment="1" applyProtection="1">
      <alignment horizontal="left" vertical="center"/>
      <protection/>
    </xf>
    <xf numFmtId="0" fontId="111" fillId="0" borderId="0" xfId="0" applyFont="1" applyFill="1" applyAlignment="1" applyProtection="1">
      <alignment horizontal="center"/>
      <protection/>
    </xf>
    <xf numFmtId="0" fontId="111" fillId="0" borderId="0" xfId="0" applyFont="1" applyFill="1" applyBorder="1" applyAlignment="1" applyProtection="1">
      <alignment horizontal="center" vertical="center" wrapText="1"/>
      <protection/>
    </xf>
    <xf numFmtId="0" fontId="54" fillId="40" borderId="50" xfId="52" applyFont="1" applyFill="1" applyBorder="1" applyAlignment="1" applyProtection="1">
      <alignment horizontal="right"/>
      <protection/>
    </xf>
    <xf numFmtId="0" fontId="54" fillId="40" borderId="29" xfId="52" applyFont="1" applyFill="1" applyBorder="1" applyAlignment="1" applyProtection="1">
      <alignment horizontal="right"/>
      <protection/>
    </xf>
    <xf numFmtId="0" fontId="54" fillId="40" borderId="37" xfId="52" applyFont="1" applyFill="1" applyBorder="1" applyAlignment="1" applyProtection="1">
      <alignment horizontal="right"/>
      <protection/>
    </xf>
    <xf numFmtId="1" fontId="110" fillId="36" borderId="21" xfId="52" applyNumberFormat="1" applyFont="1" applyFill="1" applyBorder="1" applyAlignment="1" applyProtection="1">
      <alignment horizontal="center" vertical="center" wrapText="1"/>
      <protection/>
    </xf>
    <xf numFmtId="3" fontId="110" fillId="36" borderId="21" xfId="52" applyNumberFormat="1" applyFont="1" applyFill="1" applyBorder="1" applyAlignment="1" applyProtection="1">
      <alignment horizontal="center" vertical="center" wrapText="1"/>
      <protection/>
    </xf>
    <xf numFmtId="0" fontId="70" fillId="39" borderId="30" xfId="52" applyFont="1" applyFill="1" applyBorder="1" applyAlignment="1" applyProtection="1">
      <alignment horizontal="left" vertical="center"/>
      <protection/>
    </xf>
    <xf numFmtId="0" fontId="70" fillId="39" borderId="32" xfId="52" applyFont="1" applyFill="1" applyBorder="1" applyAlignment="1" applyProtection="1">
      <alignment horizontal="left" vertical="center"/>
      <protection/>
    </xf>
    <xf numFmtId="0" fontId="51" fillId="39" borderId="21" xfId="52" applyFont="1" applyFill="1" applyBorder="1" applyAlignment="1" applyProtection="1">
      <alignment vertical="center"/>
      <protection/>
    </xf>
    <xf numFmtId="41" fontId="79" fillId="36" borderId="14" xfId="0" applyNumberFormat="1" applyFont="1" applyFill="1" applyBorder="1" applyAlignment="1">
      <alignment horizontal="center" vertical="center" wrapText="1"/>
    </xf>
    <xf numFmtId="41" fontId="79" fillId="40" borderId="51" xfId="0" applyNumberFormat="1" applyFont="1" applyFill="1" applyBorder="1" applyAlignment="1">
      <alignment horizontal="center" vertical="center"/>
    </xf>
    <xf numFmtId="41" fontId="79" fillId="40" borderId="22" xfId="0" applyNumberFormat="1" applyFont="1" applyFill="1" applyBorder="1" applyAlignment="1">
      <alignment horizontal="center" vertical="center"/>
    </xf>
    <xf numFmtId="165" fontId="107" fillId="40" borderId="16" xfId="0" applyNumberFormat="1" applyFont="1" applyFill="1" applyBorder="1" applyAlignment="1">
      <alignment horizontal="right" vertical="center"/>
    </xf>
    <xf numFmtId="0" fontId="79" fillId="36" borderId="14" xfId="0" applyFont="1" applyFill="1" applyBorder="1" applyAlignment="1">
      <alignment horizontal="center" vertical="center" wrapText="1"/>
    </xf>
    <xf numFmtId="164" fontId="79" fillId="36" borderId="14" xfId="0" applyNumberFormat="1" applyFont="1" applyFill="1" applyBorder="1" applyAlignment="1">
      <alignment horizontal="center" vertical="center" wrapText="1"/>
    </xf>
    <xf numFmtId="41" fontId="79" fillId="36" borderId="25" xfId="0" applyNumberFormat="1" applyFont="1" applyFill="1" applyBorder="1" applyAlignment="1">
      <alignment horizontal="center" vertical="center" wrapText="1"/>
    </xf>
    <xf numFmtId="0" fontId="79" fillId="36" borderId="52" xfId="0" applyFont="1" applyFill="1" applyBorder="1" applyAlignment="1">
      <alignment horizontal="center" vertical="center" wrapText="1"/>
    </xf>
    <xf numFmtId="0" fontId="79" fillId="36" borderId="25" xfId="0" applyFont="1" applyFill="1" applyBorder="1" applyAlignment="1">
      <alignment horizontal="center" vertical="center" wrapText="1"/>
    </xf>
    <xf numFmtId="164" fontId="79" fillId="36" borderId="25" xfId="0" applyNumberFormat="1" applyFont="1" applyFill="1" applyBorder="1" applyAlignment="1">
      <alignment horizontal="center" vertical="center" wrapText="1"/>
    </xf>
    <xf numFmtId="0" fontId="79" fillId="36" borderId="17" xfId="54" applyNumberFormat="1" applyFont="1" applyFill="1" applyBorder="1" applyAlignment="1" applyProtection="1">
      <alignment horizontal="center" vertical="center" wrapText="1"/>
      <protection/>
    </xf>
    <xf numFmtId="0" fontId="76" fillId="36" borderId="17" xfId="0" applyFont="1" applyFill="1" applyBorder="1" applyAlignment="1">
      <alignment/>
    </xf>
    <xf numFmtId="3" fontId="79" fillId="36" borderId="17" xfId="54" applyNumberFormat="1" applyFont="1" applyFill="1" applyBorder="1" applyAlignment="1" applyProtection="1">
      <alignment horizontal="center" vertical="center" wrapText="1"/>
      <protection/>
    </xf>
    <xf numFmtId="41" fontId="96" fillId="36" borderId="0" xfId="0" applyNumberFormat="1" applyFont="1" applyFill="1" applyAlignment="1">
      <alignment horizontal="center" vertical="center"/>
    </xf>
    <xf numFmtId="49" fontId="96" fillId="36" borderId="0" xfId="0" applyNumberFormat="1" applyFont="1" applyFill="1" applyBorder="1" applyAlignment="1">
      <alignment horizontal="center" vertical="center"/>
    </xf>
    <xf numFmtId="49" fontId="96" fillId="36" borderId="53" xfId="0" applyNumberFormat="1" applyFont="1" applyFill="1" applyBorder="1" applyAlignment="1">
      <alignment horizontal="center" vertical="center"/>
    </xf>
    <xf numFmtId="49" fontId="96" fillId="36" borderId="0" xfId="0" applyNumberFormat="1" applyFont="1" applyFill="1" applyAlignment="1">
      <alignment horizontal="center" vertical="center"/>
    </xf>
    <xf numFmtId="49" fontId="79" fillId="36" borderId="53" xfId="0" applyNumberFormat="1" applyFont="1" applyFill="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xfId="52"/>
    <cellStyle name="Normal 3" xfId="53"/>
    <cellStyle name="Normal_~9885111" xfId="54"/>
    <cellStyle name="Notas" xfId="55"/>
    <cellStyle name="Percent" xfId="56"/>
    <cellStyle name="Porcentual 2"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36">
    <dxf>
      <fill>
        <patternFill>
          <bgColor theme="9" tint="0.3999499976634979"/>
        </patternFill>
      </fill>
    </dxf>
    <dxf>
      <fill>
        <patternFill>
          <bgColor theme="9" tint="0.3999499976634979"/>
        </patternFill>
      </fill>
    </dxf>
    <dxf>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ill>
        <patternFill>
          <bgColor theme="9" tint="0.3999499976634979"/>
        </patternFill>
      </fill>
    </dxf>
    <dxf>
      <font>
        <color auto="1"/>
      </font>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ont>
        <b/>
        <i/>
        <color rgb="FFFF0000"/>
      </font>
    </dxf>
    <dxf>
      <font>
        <b/>
        <i/>
        <color rgb="FFFF0000"/>
      </font>
    </dxf>
    <dxf>
      <font>
        <color theme="0"/>
      </font>
    </dxf>
    <dxf>
      <font>
        <b/>
        <i/>
        <color rgb="FFFF0000"/>
      </font>
    </dxf>
    <dxf>
      <font>
        <b/>
        <i/>
        <color rgb="FFFF0000"/>
      </font>
    </dxf>
    <dxf>
      <font>
        <color theme="0"/>
      </font>
    </dxf>
    <dxf>
      <font>
        <b/>
        <i/>
        <color rgb="FFFF0000"/>
      </font>
      <fill>
        <patternFill>
          <bgColor rgb="FFFFFF00"/>
        </patternFill>
      </fill>
    </dxf>
    <dxf>
      <font>
        <color theme="0"/>
      </font>
    </dxf>
    <dxf>
      <font>
        <color theme="0"/>
      </font>
      <border/>
    </dxf>
    <dxf>
      <font>
        <b/>
        <i/>
        <color rgb="FFFF0000"/>
      </font>
      <fill>
        <patternFill>
          <bgColor rgb="FFFFFF00"/>
        </patternFill>
      </fill>
      <border/>
    </dxf>
    <dxf>
      <font>
        <b/>
        <i/>
        <color rgb="FFFF0000"/>
      </font>
      <border/>
    </dxf>
    <dxf>
      <font>
        <color auto="1"/>
      </font>
      <fill>
        <patternFill>
          <bgColor theme="9" tint="0.3999499976634979"/>
        </patternFill>
      </fill>
      <border/>
    </dxf>
  </dxfs>
  <tableStyles count="1" defaultTableStyle="TableStyleMedium9"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8"/>
      <c:rotY val="20"/>
      <c:depthPercent val="100"/>
      <c:rAngAx val="1"/>
    </c:view3D>
    <c:plotArea>
      <c:layout>
        <c:manualLayout>
          <c:xMode val="edge"/>
          <c:yMode val="edge"/>
          <c:x val="0.0245"/>
          <c:y val="0.02825"/>
          <c:w val="0.948"/>
          <c:h val="0.9405"/>
        </c:manualLayout>
      </c:layout>
      <c:bar3D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'Ficha Informativa'!$B$28:$B$37</c:f>
              <c:strCache/>
            </c:strRef>
          </c:cat>
          <c:val>
            <c:numRef>
              <c:f>'Ficha Informativa'!$C$28:$C$37</c:f>
              <c:numCache/>
            </c:numRef>
          </c:val>
          <c:shape val="cylinder"/>
        </c:ser>
        <c:gapWidth val="103"/>
        <c:gapDepth val="0"/>
        <c:shape val="cylinder"/>
        <c:axId val="13174967"/>
        <c:axId val="51465840"/>
      </c:bar3DChart>
      <c:catAx>
        <c:axId val="1317496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1" i="0" u="none" baseline="0">
                <a:solidFill>
                  <a:srgbClr val="000000"/>
                </a:solidFill>
                <a:latin typeface="Calibri"/>
                <a:ea typeface="Calibri"/>
                <a:cs typeface="Calibri"/>
              </a:defRPr>
            </a:pPr>
          </a:p>
        </c:txPr>
        <c:crossAx val="51465840"/>
        <c:crosses val="autoZero"/>
        <c:auto val="1"/>
        <c:lblOffset val="100"/>
        <c:tickLblSkip val="1"/>
        <c:noMultiLvlLbl val="0"/>
      </c:catAx>
      <c:valAx>
        <c:axId val="51465840"/>
        <c:scaling>
          <c:orientation val="minMax"/>
        </c:scaling>
        <c:axPos val="b"/>
        <c:majorGridlines>
          <c:spPr>
            <a:ln w="3175">
              <a:solidFill>
                <a:srgbClr val="808080"/>
              </a:solidFill>
            </a:ln>
          </c:spPr>
        </c:majorGridlines>
        <c:delete val="1"/>
        <c:majorTickMark val="out"/>
        <c:minorTickMark val="none"/>
        <c:tickLblPos val="nextTo"/>
        <c:crossAx val="13174967"/>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8675"/>
          <c:y val="0.0925"/>
          <c:w val="0.8235"/>
          <c:h val="0.811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dLbls>
          <c:cat>
            <c:strRef>
              <c:f>'Ficha Informativa'!$X$29:$X$37</c:f>
              <c:strCache/>
            </c:strRef>
          </c:cat>
          <c:val>
            <c:numRef>
              <c:f>'Ficha Informativa'!$Y$29:$Y$37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3575"/>
          <c:w val="0.946"/>
          <c:h val="0.978"/>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val>
            <c:numRef>
              <c:f>Estadisticas!$C$18:$C$20</c:f>
              <c:numCache/>
            </c:numRef>
          </c:val>
        </c:ser>
        <c:overlap val="90"/>
        <c:gapWidth val="18"/>
        <c:axId val="60539377"/>
        <c:axId val="7983482"/>
      </c:barChart>
      <c:catAx>
        <c:axId val="6053937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Calibri"/>
                <a:ea typeface="Calibri"/>
                <a:cs typeface="Calibri"/>
              </a:defRPr>
            </a:pPr>
          </a:p>
        </c:txPr>
        <c:crossAx val="7983482"/>
        <c:crosses val="autoZero"/>
        <c:auto val="1"/>
        <c:lblOffset val="100"/>
        <c:tickLblSkip val="1"/>
        <c:noMultiLvlLbl val="0"/>
      </c:catAx>
      <c:valAx>
        <c:axId val="7983482"/>
        <c:scaling>
          <c:orientation val="minMax"/>
        </c:scaling>
        <c:axPos val="l"/>
        <c:majorGridlines>
          <c:spPr>
            <a:ln w="3175">
              <a:solidFill>
                <a:srgbClr val="808080"/>
              </a:solidFill>
            </a:ln>
          </c:spPr>
        </c:majorGridlines>
        <c:delete val="1"/>
        <c:majorTickMark val="out"/>
        <c:minorTickMark val="none"/>
        <c:tickLblPos val="nextTo"/>
        <c:crossAx val="6053937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manualLayout>
          <c:xMode val="edge"/>
          <c:yMode val="edge"/>
          <c:x val="0.0255"/>
          <c:y val="0.03775"/>
          <c:w val="0.946"/>
          <c:h val="0.9205"/>
        </c:manualLayout>
      </c:layout>
      <c:bar3DChart>
        <c:barDir val="bar"/>
        <c:grouping val="stack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dPt>
            <c:idx val="3"/>
            <c:invertIfNegative val="0"/>
            <c:spPr>
              <a:solidFill>
                <a:srgbClr val="E46C0A"/>
              </a:solidFill>
              <a:ln w="3175">
                <a:noFill/>
              </a:ln>
              <a:effectLst>
                <a:outerShdw dist="35921" dir="2700000" algn="br">
                  <a:prstClr val="black"/>
                </a:outerShdw>
              </a:effectLst>
            </c:spPr>
          </c:dPt>
          <c:dPt>
            <c:idx val="4"/>
            <c:invertIfNegative val="0"/>
            <c:spPr>
              <a:solidFill>
                <a:srgbClr val="7030A0"/>
              </a:solidFill>
              <a:ln w="3175">
                <a:noFill/>
              </a:ln>
              <a:effectLst>
                <a:outerShdw dist="35921" dir="2700000" algn="br">
                  <a:prstClr val="black"/>
                </a:outerShdw>
              </a:effectLst>
            </c:spPr>
          </c:dPt>
          <c:cat>
            <c:numRef>
              <c:f>Estadisticas!$A$25:$A$29</c:f>
              <c:numCache/>
            </c:numRef>
          </c:cat>
          <c:val>
            <c:numRef>
              <c:f>Estadisticas!$C$25:$C$29</c:f>
              <c:numCache/>
            </c:numRef>
          </c:val>
          <c:shape val="cylinder"/>
        </c:ser>
        <c:overlap val="100"/>
        <c:gapWidth val="23"/>
        <c:shape val="cylinder"/>
        <c:axId val="4742475"/>
        <c:axId val="42682276"/>
      </c:bar3DChart>
      <c:catAx>
        <c:axId val="474247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latin typeface="Calibri"/>
                <a:ea typeface="Calibri"/>
                <a:cs typeface="Calibri"/>
              </a:defRPr>
            </a:pPr>
          </a:p>
        </c:txPr>
        <c:crossAx val="42682276"/>
        <c:crosses val="autoZero"/>
        <c:auto val="1"/>
        <c:lblOffset val="100"/>
        <c:tickLblSkip val="1"/>
        <c:noMultiLvlLbl val="0"/>
      </c:catAx>
      <c:valAx>
        <c:axId val="42682276"/>
        <c:scaling>
          <c:orientation val="minMax"/>
        </c:scaling>
        <c:axPos val="b"/>
        <c:majorGridlines>
          <c:spPr>
            <a:ln w="3175">
              <a:solidFill>
                <a:srgbClr val="808080"/>
              </a:solidFill>
            </a:ln>
          </c:spPr>
        </c:majorGridlines>
        <c:delete val="1"/>
        <c:majorTickMark val="out"/>
        <c:minorTickMark val="none"/>
        <c:tickLblPos val="nextTo"/>
        <c:crossAx val="4742475"/>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
          <c:y val="0.00825"/>
          <c:w val="0.98375"/>
          <c:h val="0.9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txPr>
              <a:bodyPr vert="horz" rot="0" anchor="ctr"/>
              <a:lstStyle/>
              <a:p>
                <a:pPr algn="ctr">
                  <a:defRPr lang="en-US" cap="none" sz="1400" b="0"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numRef>
              <c:f>Estadisticas!$I$18:$I$20</c:f>
              <c:numCache/>
            </c:numRef>
          </c:cat>
          <c:val>
            <c:numRef>
              <c:f>Estadisticas!$K$18:$K$20</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525"/>
          <c:y val="0.01"/>
          <c:w val="0.683"/>
          <c:h val="0.983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1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4"/>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1400" b="0" i="0" u="none" baseline="0">
                    <a:solidFill>
                      <a:srgbClr val="FFFFFF"/>
                    </a:solidFill>
                    <a:latin typeface="Calibri"/>
                    <a:ea typeface="Calibri"/>
                    <a:cs typeface="Calibri"/>
                  </a:defRPr>
                </a:pPr>
              </a:p>
            </c:txPr>
            <c:showLegendKey val="0"/>
            <c:showVal val="0"/>
            <c:showBubbleSize val="0"/>
            <c:showCatName val="0"/>
            <c:showSerName val="0"/>
            <c:showLeaderLines val="1"/>
            <c:showPercent val="1"/>
          </c:dLbls>
          <c:cat>
            <c:strRef>
              <c:f>Estadisticas!$J$25:$J$29</c:f>
              <c:strCache/>
            </c:strRef>
          </c:cat>
          <c:val>
            <c:numRef>
              <c:f>Estadisticas!$K$25:$K$29</c:f>
              <c:numCache/>
            </c:numRef>
          </c:val>
        </c:ser>
      </c:pieChart>
      <c:spPr>
        <a:noFill/>
        <a:ln>
          <a:noFill/>
        </a:ln>
      </c:spPr>
    </c:plotArea>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8</xdr:col>
      <xdr:colOff>0</xdr:colOff>
      <xdr:row>4</xdr:row>
      <xdr:rowOff>114300</xdr:rowOff>
    </xdr:to>
    <xdr:pic>
      <xdr:nvPicPr>
        <xdr:cNvPr id="1" name="1 Imagen" descr="Logo---texto-por-debajo.png"/>
        <xdr:cNvPicPr preferRelativeResize="1">
          <a:picLocks noChangeAspect="1"/>
        </xdr:cNvPicPr>
      </xdr:nvPicPr>
      <xdr:blipFill>
        <a:blip r:embed="rId1"/>
        <a:stretch>
          <a:fillRect/>
        </a:stretch>
      </xdr:blipFill>
      <xdr:spPr>
        <a:xfrm>
          <a:off x="0" y="38100"/>
          <a:ext cx="1600200" cy="838200"/>
        </a:xfrm>
        <a:prstGeom prst="rect">
          <a:avLst/>
        </a:prstGeom>
        <a:noFill/>
        <a:ln w="9525" cmpd="sng">
          <a:noFill/>
        </a:ln>
      </xdr:spPr>
    </xdr:pic>
    <xdr:clientData/>
  </xdr:twoCellAnchor>
  <xdr:twoCellAnchor>
    <xdr:from>
      <xdr:col>7</xdr:col>
      <xdr:colOff>171450</xdr:colOff>
      <xdr:row>0</xdr:row>
      <xdr:rowOff>0</xdr:rowOff>
    </xdr:from>
    <xdr:to>
      <xdr:col>32</xdr:col>
      <xdr:colOff>0</xdr:colOff>
      <xdr:row>5</xdr:row>
      <xdr:rowOff>0</xdr:rowOff>
    </xdr:to>
    <xdr:sp>
      <xdr:nvSpPr>
        <xdr:cNvPr id="2" name="2 CuadroTexto"/>
        <xdr:cNvSpPr txBox="1">
          <a:spLocks noChangeArrowheads="1"/>
        </xdr:cNvSpPr>
      </xdr:nvSpPr>
      <xdr:spPr>
        <a:xfrm>
          <a:off x="1571625" y="0"/>
          <a:ext cx="4829175" cy="952500"/>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Arial"/>
              <a:ea typeface="Arial"/>
              <a:cs typeface="Arial"/>
            </a:rPr>
            <a:t>DIRECCIÓN TÉCNICA</a:t>
          </a:r>
          <a:r>
            <a:rPr lang="en-US" cap="none" sz="1050" b="0" i="0" u="none" baseline="0">
              <a:solidFill>
                <a:srgbClr val="000000"/>
              </a:solidFill>
              <a:latin typeface="Arial"/>
              <a:ea typeface="Arial"/>
              <a:cs typeface="Arial"/>
            </a:rPr>
            <a:t>
</a:t>
          </a:r>
          <a:r>
            <a:rPr lang="en-US" cap="none" sz="1050" b="0" i="0" u="none" baseline="0">
              <a:solidFill>
                <a:srgbClr val="008080"/>
              </a:solidFill>
              <a:latin typeface="Arial"/>
              <a:ea typeface="Arial"/>
              <a:cs typeface="Arial"/>
            </a:rPr>
            <a:t>DEPARTAMENTO DE PLANEACIÓN, PROGRAMACIÓN Y COORDINACIÓN TÉCNICA</a:t>
          </a:r>
          <a:r>
            <a:rPr lang="en-US" cap="none" sz="1050" b="0" i="0" u="none" baseline="0">
              <a:solidFill>
                <a:srgbClr val="000000"/>
              </a:solidFill>
              <a:latin typeface="Arial"/>
              <a:ea typeface="Arial"/>
              <a:cs typeface="Arial"/>
            </a:rPr>
            <a:t>
</a:t>
          </a:r>
          <a:r>
            <a:rPr lang="en-US" cap="none" sz="1400" b="1" i="0" u="none" baseline="0">
              <a:solidFill>
                <a:srgbClr val="008080"/>
              </a:solidFill>
              <a:latin typeface="Arial"/>
              <a:ea typeface="Arial"/>
              <a:cs typeface="Arial"/>
            </a:rPr>
            <a:t>FICHA INFORMATIVA DE </a:t>
          </a:r>
          <a:r>
            <a:rPr lang="en-US" cap="none" sz="1400" b="1" i="0" u="none" baseline="0">
              <a:solidFill>
                <a:srgbClr val="008080"/>
              </a:solidFill>
              <a:latin typeface="Arial"/>
              <a:ea typeface="Arial"/>
              <a:cs typeface="Arial"/>
            </a:rPr>
            <a:t>REVISIÓN DE DOCUMENTOS</a:t>
          </a:r>
        </a:p>
      </xdr:txBody>
    </xdr:sp>
    <xdr:clientData/>
  </xdr:twoCellAnchor>
  <xdr:twoCellAnchor>
    <xdr:from>
      <xdr:col>0</xdr:col>
      <xdr:colOff>9525</xdr:colOff>
      <xdr:row>26</xdr:row>
      <xdr:rowOff>47625</xdr:rowOff>
    </xdr:from>
    <xdr:to>
      <xdr:col>19</xdr:col>
      <xdr:colOff>38100</xdr:colOff>
      <xdr:row>43</xdr:row>
      <xdr:rowOff>152400</xdr:rowOff>
    </xdr:to>
    <xdr:graphicFrame>
      <xdr:nvGraphicFramePr>
        <xdr:cNvPr id="3" name="3 Gráfico"/>
        <xdr:cNvGraphicFramePr/>
      </xdr:nvGraphicFramePr>
      <xdr:xfrm>
        <a:off x="9525" y="5000625"/>
        <a:ext cx="3829050" cy="3343275"/>
      </xdr:xfrm>
      <a:graphic>
        <a:graphicData uri="http://schemas.openxmlformats.org/drawingml/2006/chart">
          <c:chart xmlns:c="http://schemas.openxmlformats.org/drawingml/2006/chart" r:id="rId2"/>
        </a:graphicData>
      </a:graphic>
    </xdr:graphicFrame>
    <xdr:clientData/>
  </xdr:twoCellAnchor>
  <xdr:twoCellAnchor>
    <xdr:from>
      <xdr:col>20</xdr:col>
      <xdr:colOff>133350</xdr:colOff>
      <xdr:row>26</xdr:row>
      <xdr:rowOff>76200</xdr:rowOff>
    </xdr:from>
    <xdr:to>
      <xdr:col>41</xdr:col>
      <xdr:colOff>0</xdr:colOff>
      <xdr:row>43</xdr:row>
      <xdr:rowOff>133350</xdr:rowOff>
    </xdr:to>
    <xdr:graphicFrame>
      <xdr:nvGraphicFramePr>
        <xdr:cNvPr id="4" name="4 Gráfico"/>
        <xdr:cNvGraphicFramePr/>
      </xdr:nvGraphicFramePr>
      <xdr:xfrm>
        <a:off x="4133850" y="5029200"/>
        <a:ext cx="4067175" cy="32956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16</xdr:row>
      <xdr:rowOff>0</xdr:rowOff>
    </xdr:from>
    <xdr:to>
      <xdr:col>7</xdr:col>
      <xdr:colOff>714375</xdr:colOff>
      <xdr:row>21</xdr:row>
      <xdr:rowOff>0</xdr:rowOff>
    </xdr:to>
    <xdr:graphicFrame>
      <xdr:nvGraphicFramePr>
        <xdr:cNvPr id="1" name="8 Gráfico"/>
        <xdr:cNvGraphicFramePr/>
      </xdr:nvGraphicFramePr>
      <xdr:xfrm>
        <a:off x="4105275" y="3314700"/>
        <a:ext cx="3676650" cy="2381250"/>
      </xdr:xfrm>
      <a:graphic>
        <a:graphicData uri="http://schemas.openxmlformats.org/drawingml/2006/chart">
          <c:chart xmlns:c="http://schemas.openxmlformats.org/drawingml/2006/chart" r:id="rId1"/>
        </a:graphicData>
      </a:graphic>
    </xdr:graphicFrame>
    <xdr:clientData/>
  </xdr:twoCellAnchor>
  <xdr:twoCellAnchor>
    <xdr:from>
      <xdr:col>4</xdr:col>
      <xdr:colOff>38100</xdr:colOff>
      <xdr:row>22</xdr:row>
      <xdr:rowOff>266700</xdr:rowOff>
    </xdr:from>
    <xdr:to>
      <xdr:col>7</xdr:col>
      <xdr:colOff>714375</xdr:colOff>
      <xdr:row>29</xdr:row>
      <xdr:rowOff>190500</xdr:rowOff>
    </xdr:to>
    <xdr:graphicFrame>
      <xdr:nvGraphicFramePr>
        <xdr:cNvPr id="2" name="10 Gráfico"/>
        <xdr:cNvGraphicFramePr/>
      </xdr:nvGraphicFramePr>
      <xdr:xfrm>
        <a:off x="4105275" y="6153150"/>
        <a:ext cx="3676650" cy="2524125"/>
      </xdr:xfrm>
      <a:graphic>
        <a:graphicData uri="http://schemas.openxmlformats.org/drawingml/2006/chart">
          <c:chart xmlns:c="http://schemas.openxmlformats.org/drawingml/2006/chart" r:id="rId2"/>
        </a:graphicData>
      </a:graphic>
    </xdr:graphicFrame>
    <xdr:clientData/>
  </xdr:twoCellAnchor>
  <xdr:twoCellAnchor>
    <xdr:from>
      <xdr:col>12</xdr:col>
      <xdr:colOff>57150</xdr:colOff>
      <xdr:row>16</xdr:row>
      <xdr:rowOff>0</xdr:rowOff>
    </xdr:from>
    <xdr:to>
      <xdr:col>15</xdr:col>
      <xdr:colOff>685800</xdr:colOff>
      <xdr:row>21</xdr:row>
      <xdr:rowOff>0</xdr:rowOff>
    </xdr:to>
    <xdr:graphicFrame>
      <xdr:nvGraphicFramePr>
        <xdr:cNvPr id="3" name="12 Gráfico"/>
        <xdr:cNvGraphicFramePr/>
      </xdr:nvGraphicFramePr>
      <xdr:xfrm>
        <a:off x="11953875" y="3314700"/>
        <a:ext cx="3629025" cy="2381250"/>
      </xdr:xfrm>
      <a:graphic>
        <a:graphicData uri="http://schemas.openxmlformats.org/drawingml/2006/chart">
          <c:chart xmlns:c="http://schemas.openxmlformats.org/drawingml/2006/chart" r:id="rId3"/>
        </a:graphicData>
      </a:graphic>
    </xdr:graphicFrame>
    <xdr:clientData/>
  </xdr:twoCellAnchor>
  <xdr:twoCellAnchor>
    <xdr:from>
      <xdr:col>12</xdr:col>
      <xdr:colOff>57150</xdr:colOff>
      <xdr:row>22</xdr:row>
      <xdr:rowOff>257175</xdr:rowOff>
    </xdr:from>
    <xdr:to>
      <xdr:col>15</xdr:col>
      <xdr:colOff>666750</xdr:colOff>
      <xdr:row>30</xdr:row>
      <xdr:rowOff>0</xdr:rowOff>
    </xdr:to>
    <xdr:graphicFrame>
      <xdr:nvGraphicFramePr>
        <xdr:cNvPr id="4" name="13 Gráfico"/>
        <xdr:cNvGraphicFramePr/>
      </xdr:nvGraphicFramePr>
      <xdr:xfrm>
        <a:off x="11953875" y="6143625"/>
        <a:ext cx="3609975" cy="25336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3028950</xdr:colOff>
      <xdr:row>0</xdr:row>
      <xdr:rowOff>76200</xdr:rowOff>
    </xdr:from>
    <xdr:to>
      <xdr:col>1</xdr:col>
      <xdr:colOff>3228975</xdr:colOff>
      <xdr:row>3</xdr:row>
      <xdr:rowOff>9525</xdr:rowOff>
    </xdr:to>
    <xdr:pic>
      <xdr:nvPicPr>
        <xdr:cNvPr id="1" name="Picture 3" descr="C:\Documents and Settings\mfv-dt\Configuración local\Archivos temporales de Internet\Content.IE5\G9YBWLQB\MC900434750[2].png"/>
        <xdr:cNvPicPr preferRelativeResize="1">
          <a:picLocks noChangeAspect="1"/>
        </xdr:cNvPicPr>
      </xdr:nvPicPr>
      <xdr:blipFill>
        <a:blip r:embed="rId1"/>
        <a:stretch>
          <a:fillRect/>
        </a:stretch>
      </xdr:blipFill>
      <xdr:spPr>
        <a:xfrm>
          <a:off x="3486150" y="76200"/>
          <a:ext cx="20002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0</xdr:rowOff>
    </xdr:from>
    <xdr:to>
      <xdr:col>5</xdr:col>
      <xdr:colOff>781050</xdr:colOff>
      <xdr:row>1</xdr:row>
      <xdr:rowOff>0</xdr:rowOff>
    </xdr:to>
    <xdr:sp>
      <xdr:nvSpPr>
        <xdr:cNvPr id="1" name="WordArt 1"/>
        <xdr:cNvSpPr>
          <a:spLocks/>
        </xdr:cNvSpPr>
      </xdr:nvSpPr>
      <xdr:spPr>
        <a:xfrm>
          <a:off x="5667375" y="171450"/>
          <a:ext cx="600075"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MENSUAL</a:t>
          </a:r>
        </a:p>
      </xdr:txBody>
    </xdr:sp>
    <xdr:clientData/>
  </xdr:twoCellAnchor>
  <xdr:twoCellAnchor>
    <xdr:from>
      <xdr:col>6</xdr:col>
      <xdr:colOff>228600</xdr:colOff>
      <xdr:row>1</xdr:row>
      <xdr:rowOff>0</xdr:rowOff>
    </xdr:from>
    <xdr:to>
      <xdr:col>6</xdr:col>
      <xdr:colOff>666750</xdr:colOff>
      <xdr:row>1</xdr:row>
      <xdr:rowOff>0</xdr:rowOff>
    </xdr:to>
    <xdr:sp>
      <xdr:nvSpPr>
        <xdr:cNvPr id="2" name="WordArt 2"/>
        <xdr:cNvSpPr>
          <a:spLocks/>
        </xdr:cNvSpPr>
      </xdr:nvSpPr>
      <xdr:spPr>
        <a:xfrm>
          <a:off x="6819900" y="171450"/>
          <a:ext cx="438150"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ANUAL</a:t>
          </a:r>
        </a:p>
      </xdr:txBody>
    </xdr:sp>
    <xdr:clientData/>
  </xdr:twoCellAnchor>
</xdr:wsDr>
</file>

<file path=xl/tables/table1.xml><?xml version="1.0" encoding="utf-8"?>
<table xmlns="http://schemas.openxmlformats.org/spreadsheetml/2006/main" id="5" name="Tabla5" displayName="Tabla5" ref="A1:E144" comment="" totalsRowShown="0">
  <tableColumns count="5">
    <tableColumn id="1" name="F"/>
    <tableColumn id="2" name="FN"/>
    <tableColumn id="3" name="SF"/>
    <tableColumn id="4" name="Descripción"/>
    <tableColumn id="5" name="Definición"/>
  </tableColumns>
  <tableStyleInfo name="TableStyleLight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table" Target="../tables/table1.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A15517"/>
  </sheetPr>
  <dimension ref="A1:AP325"/>
  <sheetViews>
    <sheetView showGridLines="0" showRowColHeaders="0" zoomScalePageLayoutView="0" workbookViewId="0" topLeftCell="A1">
      <selection activeCell="O80" sqref="O80:AO81"/>
    </sheetView>
  </sheetViews>
  <sheetFormatPr defaultColWidth="0" defaultRowHeight="0" customHeight="1" zeroHeight="1"/>
  <cols>
    <col min="1" max="41" width="3.00390625" style="181" customWidth="1"/>
    <col min="42" max="42" width="0.2890625" style="181" customWidth="1"/>
    <col min="43" max="16384" width="3.00390625" style="181" hidden="1" customWidth="1"/>
  </cols>
  <sheetData>
    <row r="1" spans="2:42" ht="15" customHeight="1">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349" t="s">
        <v>1021</v>
      </c>
      <c r="AH1" s="349"/>
      <c r="AI1" s="349"/>
      <c r="AJ1" s="349"/>
      <c r="AK1" s="349"/>
      <c r="AL1" s="349" t="s">
        <v>1022</v>
      </c>
      <c r="AM1" s="349"/>
      <c r="AN1" s="349"/>
      <c r="AO1" s="349"/>
      <c r="AP1" s="182"/>
    </row>
    <row r="2" spans="2:42" ht="15" customHeight="1">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350"/>
      <c r="AH2" s="350"/>
      <c r="AI2" s="350"/>
      <c r="AJ2" s="351"/>
      <c r="AK2" s="351"/>
      <c r="AL2" s="352"/>
      <c r="AM2" s="352"/>
      <c r="AN2" s="352"/>
      <c r="AO2" s="352"/>
      <c r="AP2" s="182"/>
    </row>
    <row r="3" spans="2:42" s="183" customFormat="1" ht="15" customHeight="1">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349" t="s">
        <v>1023</v>
      </c>
      <c r="AH3" s="349"/>
      <c r="AI3" s="349"/>
      <c r="AJ3" s="349"/>
      <c r="AK3" s="349"/>
      <c r="AL3" s="352"/>
      <c r="AM3" s="352"/>
      <c r="AN3" s="352"/>
      <c r="AO3" s="352"/>
      <c r="AP3" s="184"/>
    </row>
    <row r="4" spans="2:42" ht="15" customHeight="1">
      <c r="B4" s="185"/>
      <c r="C4" s="186"/>
      <c r="D4" s="187"/>
      <c r="E4" s="188"/>
      <c r="F4" s="188"/>
      <c r="G4" s="188"/>
      <c r="H4" s="188"/>
      <c r="I4" s="188"/>
      <c r="J4" s="188"/>
      <c r="K4" s="188"/>
      <c r="L4" s="188"/>
      <c r="M4" s="188"/>
      <c r="N4" s="188"/>
      <c r="O4" s="188"/>
      <c r="P4" s="188"/>
      <c r="Q4" s="188"/>
      <c r="R4" s="188"/>
      <c r="S4" s="188"/>
      <c r="T4" s="188"/>
      <c r="U4" s="188"/>
      <c r="V4" s="188"/>
      <c r="W4" s="188"/>
      <c r="X4" s="188"/>
      <c r="Y4" s="188"/>
      <c r="Z4" s="188"/>
      <c r="AA4" s="188"/>
      <c r="AB4" s="189"/>
      <c r="AC4" s="185"/>
      <c r="AD4" s="189"/>
      <c r="AE4" s="189"/>
      <c r="AF4" s="189"/>
      <c r="AG4" s="350"/>
      <c r="AH4" s="350"/>
      <c r="AI4" s="350"/>
      <c r="AJ4" s="351"/>
      <c r="AK4" s="351"/>
      <c r="AL4" s="328" t="s">
        <v>1024</v>
      </c>
      <c r="AM4" s="328"/>
      <c r="AN4" s="329"/>
      <c r="AO4" s="329"/>
      <c r="AP4" s="183"/>
    </row>
    <row r="5" spans="1:42" s="192" customFormat="1" ht="15" customHeight="1" thickBot="1">
      <c r="A5" s="183"/>
      <c r="B5" s="181"/>
      <c r="C5" s="181"/>
      <c r="D5" s="181"/>
      <c r="E5" s="181"/>
      <c r="F5" s="181"/>
      <c r="G5" s="181"/>
      <c r="H5" s="181"/>
      <c r="I5" s="181"/>
      <c r="J5" s="181"/>
      <c r="K5" s="181"/>
      <c r="L5" s="181"/>
      <c r="M5" s="181"/>
      <c r="N5" s="183"/>
      <c r="O5" s="183"/>
      <c r="P5" s="183"/>
      <c r="Q5" s="183"/>
      <c r="R5" s="183"/>
      <c r="S5" s="183"/>
      <c r="T5" s="183"/>
      <c r="U5" s="183"/>
      <c r="V5" s="183"/>
      <c r="W5" s="183"/>
      <c r="X5" s="183"/>
      <c r="Y5" s="183"/>
      <c r="Z5" s="183"/>
      <c r="AA5" s="183"/>
      <c r="AB5" s="183"/>
      <c r="AC5" s="183"/>
      <c r="AD5" s="190">
        <f>IF(AL2="Con inconsistencias","SI",IF(AL2="Sin inconsistencias","SP",IF(AL2="No procede","NO",)))</f>
        <v>0</v>
      </c>
      <c r="AE5" s="183"/>
      <c r="AF5" s="183"/>
      <c r="AG5" s="330">
        <f>AJ4&amp;AN4</f>
      </c>
      <c r="AH5" s="330"/>
      <c r="AI5" s="330"/>
      <c r="AJ5" s="330"/>
      <c r="AK5" s="330"/>
      <c r="AL5" s="330"/>
      <c r="AM5" s="330"/>
      <c r="AN5" s="330"/>
      <c r="AO5" s="330"/>
      <c r="AP5" s="191"/>
    </row>
    <row r="6" spans="1:42" s="192" customFormat="1" ht="15" customHeight="1" thickTop="1">
      <c r="A6" s="183"/>
      <c r="B6" s="181"/>
      <c r="C6" s="181"/>
      <c r="D6" s="181"/>
      <c r="E6" s="181"/>
      <c r="F6" s="181"/>
      <c r="G6" s="181"/>
      <c r="H6" s="181"/>
      <c r="I6" s="181"/>
      <c r="J6" s="181"/>
      <c r="K6" s="181"/>
      <c r="L6" s="181"/>
      <c r="M6" s="181"/>
      <c r="N6" s="183"/>
      <c r="O6" s="183"/>
      <c r="P6" s="183"/>
      <c r="Q6" s="183"/>
      <c r="R6" s="183"/>
      <c r="S6" s="183"/>
      <c r="T6" s="183"/>
      <c r="U6" s="183"/>
      <c r="V6" s="183"/>
      <c r="W6" s="183"/>
      <c r="X6" s="183"/>
      <c r="Y6" s="183"/>
      <c r="Z6" s="183"/>
      <c r="AA6" s="183"/>
      <c r="AB6" s="183"/>
      <c r="AC6" s="183"/>
      <c r="AD6" s="315"/>
      <c r="AE6" s="183"/>
      <c r="AF6" s="183"/>
      <c r="AG6" s="247"/>
      <c r="AH6" s="247"/>
      <c r="AI6" s="247"/>
      <c r="AJ6" s="247"/>
      <c r="AK6" s="247"/>
      <c r="AL6" s="247"/>
      <c r="AM6" s="247"/>
      <c r="AN6" s="247"/>
      <c r="AO6" s="247"/>
      <c r="AP6" s="191"/>
    </row>
    <row r="7" spans="1:41" s="314" customFormat="1" ht="15" customHeight="1">
      <c r="A7" s="331" t="s">
        <v>1025</v>
      </c>
      <c r="B7" s="332"/>
      <c r="C7" s="332"/>
      <c r="D7" s="332"/>
      <c r="E7" s="332"/>
      <c r="F7" s="332"/>
      <c r="G7" s="332"/>
      <c r="H7" s="332"/>
      <c r="I7" s="332"/>
      <c r="J7" s="332"/>
      <c r="K7" s="333"/>
      <c r="L7" s="342" t="s">
        <v>1026</v>
      </c>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2"/>
      <c r="AN7" s="342"/>
      <c r="AO7" s="342"/>
    </row>
    <row r="8" spans="1:41" ht="15" customHeight="1">
      <c r="A8" s="368">
        <v>31110</v>
      </c>
      <c r="B8" s="369"/>
      <c r="C8" s="369"/>
      <c r="D8" s="369"/>
      <c r="E8" s="372">
        <v>22</v>
      </c>
      <c r="F8" s="372"/>
      <c r="G8" s="372"/>
      <c r="H8" s="369">
        <v>10000</v>
      </c>
      <c r="I8" s="369"/>
      <c r="J8" s="369"/>
      <c r="K8" s="374"/>
      <c r="L8" s="343" t="str">
        <f>IF(A8=31110,LOOKUP(E8,O118:O243,P118:P243)&amp;", Jalisco",IF(A8=21110,LOOKUP(E8,Q118:Q243,R118:R243)))</f>
        <v>Cocula, Jalisco</v>
      </c>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5"/>
    </row>
    <row r="9" spans="1:41" ht="15" customHeight="1">
      <c r="A9" s="370"/>
      <c r="B9" s="371"/>
      <c r="C9" s="371"/>
      <c r="D9" s="371"/>
      <c r="E9" s="373"/>
      <c r="F9" s="373"/>
      <c r="G9" s="373"/>
      <c r="H9" s="371"/>
      <c r="I9" s="371"/>
      <c r="J9" s="371"/>
      <c r="K9" s="375"/>
      <c r="L9" s="346"/>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8"/>
    </row>
    <row r="10" spans="1:41" ht="15" customHeight="1">
      <c r="A10" s="331" t="s">
        <v>1027</v>
      </c>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3"/>
    </row>
    <row r="11" spans="1:42" ht="15" customHeight="1">
      <c r="A11" s="343" t="str">
        <f>IF(A8=21110,IF(H8=10000,"Organo Ejecutivo Estatal"),IF(A8=31110,IF(H8=10000,"Organo Ejecutivo Municipal")))</f>
        <v>Organo Ejecutivo Municipal</v>
      </c>
      <c r="B11" s="397"/>
      <c r="C11" s="397"/>
      <c r="D11" s="397"/>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97"/>
      <c r="AI11" s="397"/>
      <c r="AJ11" s="397"/>
      <c r="AK11" s="397"/>
      <c r="AL11" s="397"/>
      <c r="AM11" s="397"/>
      <c r="AN11" s="397"/>
      <c r="AO11" s="398"/>
      <c r="AP11" s="182"/>
    </row>
    <row r="12" spans="1:41" ht="15" customHeight="1">
      <c r="A12" s="346"/>
      <c r="B12" s="399"/>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99"/>
      <c r="AI12" s="399"/>
      <c r="AJ12" s="399"/>
      <c r="AK12" s="399"/>
      <c r="AL12" s="399"/>
      <c r="AM12" s="399"/>
      <c r="AN12" s="399"/>
      <c r="AO12" s="400"/>
    </row>
    <row r="13" spans="1:41" ht="15" customHeight="1">
      <c r="A13" s="194" t="b">
        <f>IF(AL15="X",IF(AN16="C1","Error existe información capturada en conceptos de complementaria",IF(AN16="C2","Error existe información capturada en conceptos de complementaria",IF(AN16="C3","Error existe información capturada en conceptos de complementaria",IF(AM17&gt;0,"Error existe información capturada en conceptos de complementaria")))))</f>
        <v>0</v>
      </c>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4" t="b">
        <f>IF(AL16="X",IF(AM17="","Error falta capturar el No. de recepción"))</f>
        <v>0</v>
      </c>
      <c r="AB13" s="195"/>
      <c r="AC13" s="195"/>
      <c r="AD13" s="195"/>
      <c r="AE13" s="195"/>
      <c r="AF13" s="195"/>
      <c r="AG13" s="195"/>
      <c r="AJ13" s="195"/>
      <c r="AK13" s="195"/>
      <c r="AL13" s="195"/>
      <c r="AM13" s="195"/>
      <c r="AN13" s="196" t="str">
        <f>IF(AL15="X","01","")</f>
        <v>01</v>
      </c>
      <c r="AO13" s="196">
        <f>IF(AL16="X",AN16,"")</f>
      </c>
    </row>
    <row r="14" spans="1:41" s="197" customFormat="1" ht="15" customHeight="1">
      <c r="A14" s="326" t="s">
        <v>1028</v>
      </c>
      <c r="B14" s="326"/>
      <c r="C14" s="326"/>
      <c r="D14" s="326"/>
      <c r="E14" s="327"/>
      <c r="F14" s="327"/>
      <c r="G14" s="327"/>
      <c r="H14" s="327"/>
      <c r="I14" s="327" t="s">
        <v>1029</v>
      </c>
      <c r="J14" s="327"/>
      <c r="K14" s="327"/>
      <c r="L14" s="327"/>
      <c r="M14" s="327"/>
      <c r="N14" s="327"/>
      <c r="O14" s="327"/>
      <c r="P14" s="327"/>
      <c r="Q14" s="327"/>
      <c r="R14" s="327"/>
      <c r="S14" s="327"/>
      <c r="T14" s="327"/>
      <c r="U14" s="327"/>
      <c r="V14" s="327"/>
      <c r="W14" s="327"/>
      <c r="X14" s="327"/>
      <c r="Y14" s="327"/>
      <c r="Z14" s="327"/>
      <c r="AA14" s="327"/>
      <c r="AB14" s="327"/>
      <c r="AC14" s="327"/>
      <c r="AD14" s="327"/>
      <c r="AE14" s="327" t="s">
        <v>1030</v>
      </c>
      <c r="AF14" s="327"/>
      <c r="AG14" s="327"/>
      <c r="AH14" s="327"/>
      <c r="AI14" s="327"/>
      <c r="AJ14" s="327"/>
      <c r="AK14" s="327"/>
      <c r="AL14" s="327"/>
      <c r="AM14" s="327"/>
      <c r="AN14" s="327"/>
      <c r="AO14" s="327"/>
    </row>
    <row r="15" spans="1:41" ht="15" customHeight="1">
      <c r="A15" s="407" t="s">
        <v>1031</v>
      </c>
      <c r="B15" s="407"/>
      <c r="C15" s="407"/>
      <c r="D15" s="407"/>
      <c r="E15" s="407" t="s">
        <v>1032</v>
      </c>
      <c r="F15" s="407"/>
      <c r="G15" s="407"/>
      <c r="H15" s="407"/>
      <c r="I15" s="407" t="s">
        <v>1033</v>
      </c>
      <c r="J15" s="407"/>
      <c r="K15" s="407"/>
      <c r="L15" s="407"/>
      <c r="M15" s="407"/>
      <c r="N15" s="407"/>
      <c r="O15" s="407"/>
      <c r="P15" s="407"/>
      <c r="Q15" s="407"/>
      <c r="R15" s="407"/>
      <c r="S15" s="407"/>
      <c r="T15" s="407"/>
      <c r="U15" s="408" t="s">
        <v>840</v>
      </c>
      <c r="V15" s="409"/>
      <c r="W15" s="409"/>
      <c r="X15" s="410"/>
      <c r="Y15" s="376" t="str">
        <f>IF(I16="Presupuesto","PI",IF(I16="Modificación al Presupuesto","PM",IF(I16="Documento Diverso","DI")))&amp;AN13&amp;AO13&amp;U16</f>
        <v>PI012013</v>
      </c>
      <c r="Z15" s="377"/>
      <c r="AA15" s="377"/>
      <c r="AB15" s="377"/>
      <c r="AC15" s="377"/>
      <c r="AD15" s="378"/>
      <c r="AE15" s="385" t="s">
        <v>1034</v>
      </c>
      <c r="AF15" s="386"/>
      <c r="AG15" s="386"/>
      <c r="AH15" s="386"/>
      <c r="AI15" s="386"/>
      <c r="AJ15" s="386"/>
      <c r="AK15" s="386"/>
      <c r="AL15" s="198" t="s">
        <v>1068</v>
      </c>
      <c r="AM15" s="199"/>
      <c r="AN15" s="199"/>
      <c r="AO15" s="200"/>
    </row>
    <row r="16" spans="1:42" ht="15" customHeight="1">
      <c r="A16" s="387"/>
      <c r="B16" s="387"/>
      <c r="C16" s="387"/>
      <c r="D16" s="387"/>
      <c r="E16" s="334"/>
      <c r="F16" s="334"/>
      <c r="G16" s="334"/>
      <c r="H16" s="334"/>
      <c r="I16" s="336" t="s">
        <v>1089</v>
      </c>
      <c r="J16" s="337"/>
      <c r="K16" s="337"/>
      <c r="L16" s="337"/>
      <c r="M16" s="337"/>
      <c r="N16" s="337"/>
      <c r="O16" s="337"/>
      <c r="P16" s="337"/>
      <c r="Q16" s="337"/>
      <c r="R16" s="337"/>
      <c r="S16" s="337"/>
      <c r="T16" s="338"/>
      <c r="U16" s="389">
        <v>2013</v>
      </c>
      <c r="V16" s="390"/>
      <c r="W16" s="390"/>
      <c r="X16" s="391"/>
      <c r="Y16" s="379"/>
      <c r="Z16" s="380"/>
      <c r="AA16" s="380"/>
      <c r="AB16" s="380"/>
      <c r="AC16" s="380"/>
      <c r="AD16" s="381"/>
      <c r="AE16" s="395" t="s">
        <v>1035</v>
      </c>
      <c r="AF16" s="396"/>
      <c r="AG16" s="396"/>
      <c r="AH16" s="396"/>
      <c r="AI16" s="396"/>
      <c r="AJ16" s="396"/>
      <c r="AK16" s="396"/>
      <c r="AL16" s="201"/>
      <c r="AM16" s="202" t="s">
        <v>584</v>
      </c>
      <c r="AN16" s="401"/>
      <c r="AO16" s="402"/>
      <c r="AP16" s="203"/>
    </row>
    <row r="17" spans="1:42" ht="15" customHeight="1">
      <c r="A17" s="388"/>
      <c r="B17" s="388"/>
      <c r="C17" s="388"/>
      <c r="D17" s="388"/>
      <c r="E17" s="335"/>
      <c r="F17" s="335"/>
      <c r="G17" s="335"/>
      <c r="H17" s="335"/>
      <c r="I17" s="339"/>
      <c r="J17" s="340"/>
      <c r="K17" s="340"/>
      <c r="L17" s="340"/>
      <c r="M17" s="340"/>
      <c r="N17" s="340"/>
      <c r="O17" s="340"/>
      <c r="P17" s="340"/>
      <c r="Q17" s="340"/>
      <c r="R17" s="340"/>
      <c r="S17" s="340"/>
      <c r="T17" s="341"/>
      <c r="U17" s="392"/>
      <c r="V17" s="393"/>
      <c r="W17" s="393"/>
      <c r="X17" s="394"/>
      <c r="Y17" s="382"/>
      <c r="Z17" s="383"/>
      <c r="AA17" s="383"/>
      <c r="AB17" s="383"/>
      <c r="AC17" s="383"/>
      <c r="AD17" s="384"/>
      <c r="AE17" s="403" t="s">
        <v>1036</v>
      </c>
      <c r="AF17" s="404"/>
      <c r="AG17" s="404"/>
      <c r="AH17" s="404"/>
      <c r="AI17" s="404"/>
      <c r="AJ17" s="404"/>
      <c r="AK17" s="404"/>
      <c r="AL17" s="404"/>
      <c r="AM17" s="405"/>
      <c r="AN17" s="405"/>
      <c r="AO17" s="406"/>
      <c r="AP17" s="182"/>
    </row>
    <row r="18" spans="1:42" ht="15" customHeight="1">
      <c r="A18" s="204" t="b">
        <f>IF(AL15="X",IF(AL16="X","Error eligio dos opciones en el Tipo de documento Normal y Complementaria"))</f>
        <v>0</v>
      </c>
      <c r="B18" s="205"/>
      <c r="C18" s="205"/>
      <c r="D18" s="205"/>
      <c r="E18" s="206"/>
      <c r="F18" s="206"/>
      <c r="G18" s="206"/>
      <c r="H18" s="206"/>
      <c r="I18" s="207"/>
      <c r="J18" s="207"/>
      <c r="K18" s="207"/>
      <c r="L18" s="207"/>
      <c r="M18" s="207"/>
      <c r="N18" s="207"/>
      <c r="O18" s="207"/>
      <c r="P18" s="207"/>
      <c r="Q18" s="207"/>
      <c r="R18" s="207"/>
      <c r="S18" s="207"/>
      <c r="T18" s="207"/>
      <c r="U18" s="207"/>
      <c r="V18" s="207"/>
      <c r="W18" s="207"/>
      <c r="X18" s="207"/>
      <c r="Y18" s="207"/>
      <c r="Z18" s="207"/>
      <c r="AA18" s="194" t="b">
        <f>IF(AL16="X",IF(AN16="","Error falta elegir el No. de complementaria"))</f>
        <v>0</v>
      </c>
      <c r="AB18" s="207"/>
      <c r="AD18" s="207"/>
      <c r="AF18" s="208"/>
      <c r="AG18" s="208"/>
      <c r="AH18" s="208"/>
      <c r="AI18" s="208"/>
      <c r="AJ18" s="208"/>
      <c r="AK18" s="208"/>
      <c r="AL18" s="208"/>
      <c r="AM18" s="209"/>
      <c r="AN18" s="209"/>
      <c r="AO18" s="209"/>
      <c r="AP18" s="182"/>
    </row>
    <row r="19" spans="1:41" ht="15" customHeight="1">
      <c r="A19" s="327" t="s">
        <v>1037</v>
      </c>
      <c r="B19" s="327"/>
      <c r="C19" s="327"/>
      <c r="D19" s="327"/>
      <c r="E19" s="327"/>
      <c r="F19" s="327"/>
      <c r="G19" s="327"/>
      <c r="H19" s="327"/>
      <c r="I19" s="327"/>
      <c r="J19" s="327"/>
      <c r="K19" s="327"/>
      <c r="L19" s="327"/>
      <c r="M19" s="327"/>
      <c r="N19" s="327"/>
      <c r="O19" s="327"/>
      <c r="P19" s="327"/>
      <c r="Q19" s="327"/>
      <c r="R19" s="327"/>
      <c r="S19" s="327"/>
      <c r="T19" s="327"/>
      <c r="U19" s="327"/>
      <c r="V19" s="327"/>
      <c r="W19" s="327" t="s">
        <v>1038</v>
      </c>
      <c r="X19" s="327"/>
      <c r="Y19" s="327"/>
      <c r="Z19" s="327"/>
      <c r="AA19" s="327"/>
      <c r="AB19" s="327"/>
      <c r="AC19" s="327"/>
      <c r="AD19" s="327"/>
      <c r="AE19" s="327"/>
      <c r="AF19" s="327"/>
      <c r="AG19" s="327"/>
      <c r="AH19" s="327"/>
      <c r="AI19" s="327"/>
      <c r="AJ19" s="327"/>
      <c r="AK19" s="327"/>
      <c r="AL19" s="327"/>
      <c r="AM19" s="327"/>
      <c r="AN19" s="327"/>
      <c r="AO19" s="327"/>
    </row>
    <row r="20" spans="1:41" ht="15" customHeight="1">
      <c r="A20" s="411" t="s">
        <v>584</v>
      </c>
      <c r="B20" s="412"/>
      <c r="C20" s="413"/>
      <c r="D20" s="413"/>
      <c r="E20" s="413"/>
      <c r="F20" s="413"/>
      <c r="G20" s="413"/>
      <c r="H20" s="413"/>
      <c r="I20" s="413"/>
      <c r="J20" s="414"/>
      <c r="K20" s="415" t="s">
        <v>1039</v>
      </c>
      <c r="L20" s="416" t="s">
        <v>604</v>
      </c>
      <c r="M20" s="416"/>
      <c r="N20" s="416"/>
      <c r="O20" s="416"/>
      <c r="P20" s="416"/>
      <c r="Q20" s="416"/>
      <c r="R20" s="416"/>
      <c r="S20" s="416"/>
      <c r="T20" s="416"/>
      <c r="U20" s="416"/>
      <c r="V20" s="210"/>
      <c r="W20" s="385" t="s">
        <v>1040</v>
      </c>
      <c r="X20" s="386"/>
      <c r="Y20" s="386"/>
      <c r="Z20" s="386"/>
      <c r="AA20" s="386"/>
      <c r="AB20" s="386"/>
      <c r="AC20" s="386"/>
      <c r="AD20" s="386"/>
      <c r="AE20" s="386"/>
      <c r="AF20" s="417"/>
      <c r="AG20" s="417"/>
      <c r="AH20" s="417"/>
      <c r="AI20" s="417"/>
      <c r="AJ20" s="417"/>
      <c r="AK20" s="417"/>
      <c r="AL20" s="417"/>
      <c r="AM20" s="417"/>
      <c r="AN20" s="417"/>
      <c r="AO20" s="418"/>
    </row>
    <row r="21" spans="1:41" ht="15" customHeight="1">
      <c r="A21" s="419" t="s">
        <v>1041</v>
      </c>
      <c r="B21" s="420"/>
      <c r="C21" s="420"/>
      <c r="D21" s="421"/>
      <c r="E21" s="421"/>
      <c r="F21" s="421"/>
      <c r="G21" s="421"/>
      <c r="H21" s="421"/>
      <c r="I21" s="421"/>
      <c r="J21" s="422"/>
      <c r="K21" s="415"/>
      <c r="L21" s="416" t="s">
        <v>1042</v>
      </c>
      <c r="M21" s="416"/>
      <c r="N21" s="416"/>
      <c r="O21" s="416"/>
      <c r="P21" s="416"/>
      <c r="Q21" s="416"/>
      <c r="R21" s="416"/>
      <c r="S21" s="416"/>
      <c r="T21" s="416"/>
      <c r="U21" s="416"/>
      <c r="V21" s="210"/>
      <c r="W21" s="395" t="s">
        <v>1043</v>
      </c>
      <c r="X21" s="396"/>
      <c r="Y21" s="396"/>
      <c r="Z21" s="396"/>
      <c r="AA21" s="396"/>
      <c r="AB21" s="396"/>
      <c r="AC21" s="396"/>
      <c r="AD21" s="396"/>
      <c r="AE21" s="396"/>
      <c r="AF21" s="429"/>
      <c r="AG21" s="429"/>
      <c r="AH21" s="429"/>
      <c r="AI21" s="429"/>
      <c r="AJ21" s="429"/>
      <c r="AK21" s="429"/>
      <c r="AL21" s="429"/>
      <c r="AM21" s="429"/>
      <c r="AN21" s="429"/>
      <c r="AO21" s="430"/>
    </row>
    <row r="22" spans="1:41" ht="15" customHeight="1">
      <c r="A22" s="403" t="s">
        <v>585</v>
      </c>
      <c r="B22" s="404"/>
      <c r="C22" s="404"/>
      <c r="D22" s="404"/>
      <c r="E22" s="404"/>
      <c r="F22" s="404"/>
      <c r="G22" s="404"/>
      <c r="H22" s="404"/>
      <c r="I22" s="431"/>
      <c r="J22" s="432"/>
      <c r="K22" s="415"/>
      <c r="L22" s="416" t="s">
        <v>1044</v>
      </c>
      <c r="M22" s="416"/>
      <c r="N22" s="416"/>
      <c r="O22" s="416"/>
      <c r="P22" s="416"/>
      <c r="Q22" s="416"/>
      <c r="R22" s="416"/>
      <c r="S22" s="416"/>
      <c r="T22" s="416"/>
      <c r="U22" s="416"/>
      <c r="V22" s="210"/>
      <c r="W22" s="395" t="s">
        <v>1045</v>
      </c>
      <c r="X22" s="396"/>
      <c r="Y22" s="396"/>
      <c r="Z22" s="396"/>
      <c r="AA22" s="396"/>
      <c r="AB22" s="396"/>
      <c r="AC22" s="396"/>
      <c r="AD22" s="396"/>
      <c r="AE22" s="396"/>
      <c r="AF22" s="433"/>
      <c r="AG22" s="433"/>
      <c r="AH22" s="433"/>
      <c r="AI22" s="433"/>
      <c r="AJ22" s="433"/>
      <c r="AK22" s="433"/>
      <c r="AL22" s="433"/>
      <c r="AM22" s="433"/>
      <c r="AN22" s="433"/>
      <c r="AO22" s="434"/>
    </row>
    <row r="23" spans="1:41" ht="15" customHeight="1">
      <c r="A23" s="327" t="s">
        <v>1046</v>
      </c>
      <c r="B23" s="327"/>
      <c r="C23" s="327"/>
      <c r="D23" s="327"/>
      <c r="E23" s="327"/>
      <c r="F23" s="327"/>
      <c r="G23" s="327"/>
      <c r="H23" s="327"/>
      <c r="I23" s="327"/>
      <c r="J23" s="327"/>
      <c r="K23" s="327"/>
      <c r="L23" s="327"/>
      <c r="M23" s="327"/>
      <c r="N23" s="327"/>
      <c r="O23" s="327"/>
      <c r="P23" s="327"/>
      <c r="Q23" s="327"/>
      <c r="R23" s="327"/>
      <c r="S23" s="327"/>
      <c r="T23" s="327"/>
      <c r="U23" s="327"/>
      <c r="V23" s="327"/>
      <c r="W23" s="395" t="s">
        <v>1047</v>
      </c>
      <c r="X23" s="396"/>
      <c r="Y23" s="396"/>
      <c r="Z23" s="396"/>
      <c r="AA23" s="396"/>
      <c r="AB23" s="396"/>
      <c r="AC23" s="396"/>
      <c r="AD23" s="396"/>
      <c r="AE23" s="396"/>
      <c r="AF23" s="429"/>
      <c r="AG23" s="429"/>
      <c r="AH23" s="429"/>
      <c r="AI23" s="429"/>
      <c r="AJ23" s="429"/>
      <c r="AK23" s="429"/>
      <c r="AL23" s="429"/>
      <c r="AM23" s="429"/>
      <c r="AN23" s="429"/>
      <c r="AO23" s="430"/>
    </row>
    <row r="24" spans="1:41" ht="15" customHeight="1">
      <c r="A24" s="436" t="s">
        <v>1048</v>
      </c>
      <c r="B24" s="437"/>
      <c r="C24" s="437"/>
      <c r="D24" s="437"/>
      <c r="E24" s="437"/>
      <c r="F24" s="437"/>
      <c r="G24" s="437"/>
      <c r="H24" s="437"/>
      <c r="I24" s="437"/>
      <c r="J24" s="437"/>
      <c r="K24" s="437"/>
      <c r="L24" s="437"/>
      <c r="M24" s="438"/>
      <c r="N24" s="435">
        <f>Q24/Q26</f>
        <v>1</v>
      </c>
      <c r="O24" s="435"/>
      <c r="P24" s="435"/>
      <c r="Q24" s="423">
        <f>'E-OG'!I428</f>
        <v>83246878</v>
      </c>
      <c r="R24" s="424"/>
      <c r="S24" s="424"/>
      <c r="T24" s="424"/>
      <c r="U24" s="424"/>
      <c r="V24" s="425"/>
      <c r="W24" s="426" t="s">
        <v>1049</v>
      </c>
      <c r="X24" s="427"/>
      <c r="Y24" s="427"/>
      <c r="Z24" s="427"/>
      <c r="AA24" s="427"/>
      <c r="AB24" s="427"/>
      <c r="AC24" s="427"/>
      <c r="AD24" s="427"/>
      <c r="AE24" s="427"/>
      <c r="AF24" s="427"/>
      <c r="AG24" s="427"/>
      <c r="AH24" s="427"/>
      <c r="AI24" s="427"/>
      <c r="AJ24" s="427"/>
      <c r="AK24" s="427"/>
      <c r="AL24" s="427"/>
      <c r="AM24" s="427"/>
      <c r="AN24" s="427"/>
      <c r="AO24" s="428"/>
    </row>
    <row r="25" spans="1:41" ht="15" customHeight="1">
      <c r="A25" s="436" t="s">
        <v>1050</v>
      </c>
      <c r="B25" s="437"/>
      <c r="C25" s="437"/>
      <c r="D25" s="437"/>
      <c r="E25" s="437"/>
      <c r="F25" s="437"/>
      <c r="G25" s="437"/>
      <c r="H25" s="437"/>
      <c r="I25" s="437"/>
      <c r="J25" s="437"/>
      <c r="K25" s="438"/>
      <c r="L25" s="445"/>
      <c r="M25" s="446"/>
      <c r="N25" s="435">
        <f>Q25/Q26</f>
        <v>0</v>
      </c>
      <c r="O25" s="435"/>
      <c r="P25" s="435"/>
      <c r="Q25" s="423">
        <v>0</v>
      </c>
      <c r="R25" s="424"/>
      <c r="S25" s="424"/>
      <c r="T25" s="424"/>
      <c r="U25" s="424"/>
      <c r="V25" s="425"/>
      <c r="W25" s="395" t="s">
        <v>586</v>
      </c>
      <c r="X25" s="396"/>
      <c r="Y25" s="396"/>
      <c r="Z25" s="396"/>
      <c r="AA25" s="396"/>
      <c r="AB25" s="429"/>
      <c r="AC25" s="429"/>
      <c r="AD25" s="396" t="s">
        <v>588</v>
      </c>
      <c r="AE25" s="396"/>
      <c r="AF25" s="396"/>
      <c r="AG25" s="396"/>
      <c r="AH25" s="396"/>
      <c r="AI25" s="429"/>
      <c r="AJ25" s="429"/>
      <c r="AK25" s="396" t="s">
        <v>519</v>
      </c>
      <c r="AL25" s="396"/>
      <c r="AM25" s="396"/>
      <c r="AN25" s="439">
        <f>AB25+AI25</f>
        <v>0</v>
      </c>
      <c r="AO25" s="440"/>
    </row>
    <row r="26" spans="1:41" ht="15" customHeight="1">
      <c r="A26" s="436" t="s">
        <v>1255</v>
      </c>
      <c r="B26" s="437"/>
      <c r="C26" s="437"/>
      <c r="D26" s="437"/>
      <c r="E26" s="437"/>
      <c r="F26" s="437"/>
      <c r="G26" s="437"/>
      <c r="H26" s="437"/>
      <c r="I26" s="437"/>
      <c r="J26" s="437"/>
      <c r="K26" s="437"/>
      <c r="L26" s="437"/>
      <c r="M26" s="438"/>
      <c r="N26" s="435">
        <f>SUM(N24:P25)</f>
        <v>1</v>
      </c>
      <c r="O26" s="435"/>
      <c r="P26" s="435"/>
      <c r="Q26" s="423">
        <f>Q24+Q25</f>
        <v>83246878</v>
      </c>
      <c r="R26" s="424"/>
      <c r="S26" s="424"/>
      <c r="T26" s="424"/>
      <c r="U26" s="424"/>
      <c r="V26" s="425"/>
      <c r="W26" s="441" t="s">
        <v>1051</v>
      </c>
      <c r="X26" s="442"/>
      <c r="Y26" s="442"/>
      <c r="Z26" s="442"/>
      <c r="AA26" s="442"/>
      <c r="AB26" s="442"/>
      <c r="AC26" s="442"/>
      <c r="AD26" s="442"/>
      <c r="AE26" s="442"/>
      <c r="AF26" s="443"/>
      <c r="AG26" s="443"/>
      <c r="AH26" s="443"/>
      <c r="AI26" s="443"/>
      <c r="AJ26" s="443"/>
      <c r="AK26" s="443"/>
      <c r="AL26" s="443"/>
      <c r="AM26" s="443"/>
      <c r="AN26" s="443"/>
      <c r="AO26" s="444"/>
    </row>
    <row r="27" spans="1:41" ht="15" customHeight="1">
      <c r="A27" s="211"/>
      <c r="B27" s="211"/>
      <c r="C27" s="211"/>
      <c r="D27" s="211"/>
      <c r="E27" s="211"/>
      <c r="F27" s="211"/>
      <c r="G27" s="211"/>
      <c r="H27" s="211"/>
      <c r="I27" s="211"/>
      <c r="J27" s="211"/>
      <c r="K27" s="211"/>
      <c r="L27" s="211"/>
      <c r="M27" s="211"/>
      <c r="N27" s="211"/>
      <c r="O27" s="211"/>
      <c r="P27" s="212"/>
      <c r="Q27" s="212"/>
      <c r="R27" s="212"/>
      <c r="S27" s="212"/>
      <c r="T27" s="212"/>
      <c r="U27" s="212"/>
      <c r="V27" s="212"/>
      <c r="W27" s="211"/>
      <c r="X27" s="211"/>
      <c r="Y27" s="211"/>
      <c r="Z27" s="211"/>
      <c r="AA27" s="211"/>
      <c r="AB27" s="211"/>
      <c r="AC27" s="211"/>
      <c r="AD27" s="211"/>
      <c r="AE27" s="211"/>
      <c r="AF27" s="211"/>
      <c r="AG27" s="211"/>
      <c r="AH27" s="213"/>
      <c r="AI27" s="213"/>
      <c r="AJ27" s="213"/>
      <c r="AK27" s="213"/>
      <c r="AL27" s="213"/>
      <c r="AM27" s="213"/>
      <c r="AN27" s="213"/>
      <c r="AO27" s="213"/>
    </row>
    <row r="28" spans="1:41" ht="15" customHeight="1">
      <c r="A28" s="214"/>
      <c r="B28" s="218" t="s">
        <v>1052</v>
      </c>
      <c r="C28" s="303">
        <f>Estadisticas!F13</f>
        <v>3297000</v>
      </c>
      <c r="D28" s="214"/>
      <c r="E28" s="214"/>
      <c r="F28" s="214"/>
      <c r="G28" s="214"/>
      <c r="H28" s="214"/>
      <c r="I28" s="214"/>
      <c r="J28" s="214"/>
      <c r="K28" s="214"/>
      <c r="L28" s="214"/>
      <c r="M28" s="214"/>
      <c r="N28" s="214"/>
      <c r="O28" s="214"/>
      <c r="P28" s="215"/>
      <c r="Q28" s="215"/>
      <c r="R28" s="215"/>
      <c r="S28" s="215"/>
      <c r="T28" s="215"/>
      <c r="U28" s="215"/>
      <c r="V28" s="215"/>
      <c r="W28" s="214"/>
      <c r="X28" s="216"/>
      <c r="Y28" s="214"/>
      <c r="Z28" s="214"/>
      <c r="AA28" s="214"/>
      <c r="AB28" s="214"/>
      <c r="AC28" s="214"/>
      <c r="AD28" s="214"/>
      <c r="AE28" s="214"/>
      <c r="AF28" s="214"/>
      <c r="AG28" s="214"/>
      <c r="AH28" s="217"/>
      <c r="AI28" s="217"/>
      <c r="AJ28" s="217"/>
      <c r="AK28" s="217"/>
      <c r="AL28" s="217"/>
      <c r="AM28" s="217"/>
      <c r="AN28" s="217"/>
      <c r="AO28" s="217"/>
    </row>
    <row r="29" spans="1:41" ht="15" customHeight="1">
      <c r="A29" s="214"/>
      <c r="B29" s="304" t="s">
        <v>1254</v>
      </c>
      <c r="C29" s="303">
        <f>Estadisticas!F12</f>
        <v>9485000</v>
      </c>
      <c r="D29" s="214"/>
      <c r="E29" s="214"/>
      <c r="F29" s="214"/>
      <c r="G29" s="214"/>
      <c r="H29" s="214"/>
      <c r="I29" s="214"/>
      <c r="J29" s="214"/>
      <c r="K29" s="214"/>
      <c r="L29" s="214"/>
      <c r="M29" s="214"/>
      <c r="N29" s="214"/>
      <c r="O29" s="214"/>
      <c r="P29" s="215"/>
      <c r="Q29" s="215"/>
      <c r="R29" s="215"/>
      <c r="S29" s="215"/>
      <c r="T29" s="215"/>
      <c r="U29" s="215"/>
      <c r="V29" s="215"/>
      <c r="W29" s="214"/>
      <c r="X29" s="219" t="s">
        <v>1053</v>
      </c>
      <c r="Y29" s="303">
        <f>Estadisticas!N13</f>
        <v>7514720</v>
      </c>
      <c r="Z29" s="214"/>
      <c r="AA29" s="214"/>
      <c r="AB29" s="214"/>
      <c r="AC29" s="214"/>
      <c r="AD29" s="214"/>
      <c r="AE29" s="214"/>
      <c r="AF29" s="214"/>
      <c r="AG29" s="214"/>
      <c r="AH29" s="217"/>
      <c r="AI29" s="217"/>
      <c r="AJ29" s="217"/>
      <c r="AK29" s="217"/>
      <c r="AL29" s="217"/>
      <c r="AM29" s="217"/>
      <c r="AN29" s="217"/>
      <c r="AO29" s="217"/>
    </row>
    <row r="30" spans="1:41" ht="15" customHeight="1">
      <c r="A30" s="214"/>
      <c r="B30" s="218" t="s">
        <v>1054</v>
      </c>
      <c r="C30" s="303">
        <f>Estadisticas!F11</f>
        <v>50559300</v>
      </c>
      <c r="D30" s="214"/>
      <c r="E30" s="214"/>
      <c r="F30" s="214"/>
      <c r="G30" s="214"/>
      <c r="H30" s="214"/>
      <c r="I30" s="214"/>
      <c r="J30" s="214"/>
      <c r="K30" s="214"/>
      <c r="L30" s="214"/>
      <c r="M30" s="214"/>
      <c r="N30" s="214"/>
      <c r="O30" s="214"/>
      <c r="P30" s="215"/>
      <c r="Q30" s="215"/>
      <c r="R30" s="215"/>
      <c r="S30" s="215"/>
      <c r="T30" s="215"/>
      <c r="U30" s="215"/>
      <c r="V30" s="215"/>
      <c r="W30" s="214"/>
      <c r="X30" s="219" t="s">
        <v>1054</v>
      </c>
      <c r="Y30" s="303">
        <f>Estadisticas!N12</f>
        <v>0</v>
      </c>
      <c r="Z30" s="214"/>
      <c r="AA30" s="214"/>
      <c r="AB30" s="214"/>
      <c r="AC30" s="214"/>
      <c r="AD30" s="214"/>
      <c r="AE30" s="214"/>
      <c r="AF30" s="214"/>
      <c r="AG30" s="214"/>
      <c r="AH30" s="217"/>
      <c r="AI30" s="217"/>
      <c r="AJ30" s="217"/>
      <c r="AK30" s="217"/>
      <c r="AL30" s="217"/>
      <c r="AM30" s="217"/>
      <c r="AN30" s="217"/>
      <c r="AO30" s="217"/>
    </row>
    <row r="31" spans="1:41" ht="15" customHeight="1">
      <c r="A31" s="214"/>
      <c r="B31" s="218" t="s">
        <v>1055</v>
      </c>
      <c r="C31" s="303">
        <f>Estadisticas!F10</f>
        <v>0</v>
      </c>
      <c r="D31" s="214"/>
      <c r="E31" s="214"/>
      <c r="F31" s="214"/>
      <c r="G31" s="214"/>
      <c r="H31" s="214"/>
      <c r="I31" s="214"/>
      <c r="J31" s="214"/>
      <c r="K31" s="214"/>
      <c r="L31" s="214"/>
      <c r="M31" s="214"/>
      <c r="N31" s="214"/>
      <c r="O31" s="214"/>
      <c r="P31" s="215"/>
      <c r="Q31" s="215"/>
      <c r="R31" s="215"/>
      <c r="S31" s="215"/>
      <c r="T31" s="215"/>
      <c r="U31" s="215"/>
      <c r="V31" s="215"/>
      <c r="W31" s="214"/>
      <c r="X31" s="219" t="s">
        <v>1056</v>
      </c>
      <c r="Y31" s="303">
        <f>Estadisticas!N11</f>
        <v>0</v>
      </c>
      <c r="Z31" s="214"/>
      <c r="AA31" s="214"/>
      <c r="AB31" s="214"/>
      <c r="AC31" s="214"/>
      <c r="AD31" s="214"/>
      <c r="AE31" s="214"/>
      <c r="AF31" s="214"/>
      <c r="AG31" s="214"/>
      <c r="AH31" s="217"/>
      <c r="AI31" s="217"/>
      <c r="AJ31" s="217"/>
      <c r="AK31" s="217"/>
      <c r="AL31" s="217"/>
      <c r="AM31" s="217"/>
      <c r="AN31" s="217"/>
      <c r="AO31" s="217"/>
    </row>
    <row r="32" spans="1:41" ht="15" customHeight="1">
      <c r="A32" s="214"/>
      <c r="B32" s="218" t="s">
        <v>1057</v>
      </c>
      <c r="C32" s="303">
        <f>Estadisticas!F9</f>
        <v>1125000</v>
      </c>
      <c r="D32" s="214"/>
      <c r="E32" s="214"/>
      <c r="F32" s="214"/>
      <c r="G32" s="214"/>
      <c r="H32" s="214"/>
      <c r="I32" s="214"/>
      <c r="J32" s="214"/>
      <c r="K32" s="214"/>
      <c r="L32" s="214"/>
      <c r="M32" s="214"/>
      <c r="N32" s="214"/>
      <c r="O32" s="214"/>
      <c r="P32" s="215"/>
      <c r="Q32" s="215"/>
      <c r="R32" s="215"/>
      <c r="S32" s="215"/>
      <c r="T32" s="215"/>
      <c r="U32" s="215"/>
      <c r="V32" s="215"/>
      <c r="W32" s="214"/>
      <c r="X32" s="219" t="s">
        <v>1058</v>
      </c>
      <c r="Y32" s="303">
        <f>Estadisticas!N10</f>
        <v>21945546</v>
      </c>
      <c r="Z32" s="214"/>
      <c r="AA32" s="214"/>
      <c r="AB32" s="214"/>
      <c r="AC32" s="214"/>
      <c r="AD32" s="214"/>
      <c r="AE32" s="214"/>
      <c r="AF32" s="214"/>
      <c r="AG32" s="214"/>
      <c r="AH32" s="217"/>
      <c r="AI32" s="217"/>
      <c r="AJ32" s="217"/>
      <c r="AK32" s="217"/>
      <c r="AL32" s="217"/>
      <c r="AM32" s="217"/>
      <c r="AN32" s="217"/>
      <c r="AO32" s="217"/>
    </row>
    <row r="33" spans="1:41" ht="15" customHeight="1">
      <c r="A33" s="214"/>
      <c r="B33" s="218" t="s">
        <v>1059</v>
      </c>
      <c r="C33" s="303">
        <f>Estadisticas!F8</f>
        <v>627294</v>
      </c>
      <c r="D33" s="214"/>
      <c r="E33" s="214"/>
      <c r="F33" s="214"/>
      <c r="G33" s="214"/>
      <c r="H33" s="214"/>
      <c r="I33" s="214"/>
      <c r="J33" s="214"/>
      <c r="K33" s="214"/>
      <c r="L33" s="214"/>
      <c r="M33" s="214"/>
      <c r="N33" s="214"/>
      <c r="O33" s="214"/>
      <c r="P33" s="215"/>
      <c r="Q33" s="215"/>
      <c r="R33" s="215"/>
      <c r="S33" s="215"/>
      <c r="T33" s="215"/>
      <c r="U33" s="215"/>
      <c r="V33" s="215"/>
      <c r="W33" s="214"/>
      <c r="X33" s="219" t="s">
        <v>1060</v>
      </c>
      <c r="Y33" s="303">
        <f>Estadisticas!N9</f>
        <v>1749595</v>
      </c>
      <c r="Z33" s="214"/>
      <c r="AA33" s="214"/>
      <c r="AB33" s="214"/>
      <c r="AC33" s="214"/>
      <c r="AD33" s="214"/>
      <c r="AE33" s="214"/>
      <c r="AF33" s="214"/>
      <c r="AG33" s="214"/>
      <c r="AH33" s="217"/>
      <c r="AI33" s="217"/>
      <c r="AJ33" s="217"/>
      <c r="AK33" s="217"/>
      <c r="AL33" s="217"/>
      <c r="AM33" s="217"/>
      <c r="AN33" s="217"/>
      <c r="AO33" s="217"/>
    </row>
    <row r="34" spans="1:41" ht="15" customHeight="1">
      <c r="A34" s="214"/>
      <c r="B34" s="218" t="s">
        <v>210</v>
      </c>
      <c r="C34" s="303">
        <f>Estadisticas!F7</f>
        <v>11000784</v>
      </c>
      <c r="D34" s="214"/>
      <c r="E34" s="214"/>
      <c r="F34" s="214"/>
      <c r="G34" s="214"/>
      <c r="H34" s="214"/>
      <c r="I34" s="214"/>
      <c r="J34" s="214"/>
      <c r="K34" s="214"/>
      <c r="L34" s="214"/>
      <c r="M34" s="214"/>
      <c r="N34" s="214"/>
      <c r="O34" s="214"/>
      <c r="P34" s="215"/>
      <c r="Q34" s="215"/>
      <c r="R34" s="215"/>
      <c r="S34" s="215"/>
      <c r="T34" s="215"/>
      <c r="U34" s="215"/>
      <c r="V34" s="215"/>
      <c r="W34" s="214"/>
      <c r="X34" s="219" t="s">
        <v>1061</v>
      </c>
      <c r="Y34" s="303">
        <f>Estadisticas!N8</f>
        <v>2700000</v>
      </c>
      <c r="Z34" s="214"/>
      <c r="AA34" s="214"/>
      <c r="AB34" s="214"/>
      <c r="AC34" s="214"/>
      <c r="AD34" s="214"/>
      <c r="AE34" s="214"/>
      <c r="AF34" s="214"/>
      <c r="AG34" s="214"/>
      <c r="AH34" s="217"/>
      <c r="AI34" s="217"/>
      <c r="AJ34" s="217"/>
      <c r="AK34" s="217"/>
      <c r="AL34" s="217"/>
      <c r="AM34" s="217"/>
      <c r="AN34" s="217"/>
      <c r="AO34" s="217"/>
    </row>
    <row r="35" spans="1:41" ht="15" customHeight="1">
      <c r="A35" s="214"/>
      <c r="B35" s="218" t="s">
        <v>922</v>
      </c>
      <c r="C35" s="303">
        <f>Estadisticas!F6</f>
        <v>0</v>
      </c>
      <c r="D35" s="214"/>
      <c r="E35" s="214"/>
      <c r="F35" s="214"/>
      <c r="G35" s="214"/>
      <c r="H35" s="214"/>
      <c r="I35" s="214"/>
      <c r="J35" s="214"/>
      <c r="K35" s="214"/>
      <c r="L35" s="214"/>
      <c r="M35" s="214"/>
      <c r="N35" s="214"/>
      <c r="O35" s="214"/>
      <c r="P35" s="215"/>
      <c r="Q35" s="215"/>
      <c r="R35" s="215"/>
      <c r="S35" s="215"/>
      <c r="T35" s="215"/>
      <c r="U35" s="215"/>
      <c r="V35" s="215"/>
      <c r="W35" s="214"/>
      <c r="X35" s="219" t="s">
        <v>1062</v>
      </c>
      <c r="Y35" s="303">
        <f>Estadisticas!N7</f>
        <v>16290314</v>
      </c>
      <c r="Z35" s="214"/>
      <c r="AA35" s="214"/>
      <c r="AB35" s="214"/>
      <c r="AC35" s="214"/>
      <c r="AD35" s="214"/>
      <c r="AE35" s="214"/>
      <c r="AF35" s="214"/>
      <c r="AG35" s="214"/>
      <c r="AH35" s="217"/>
      <c r="AI35" s="217"/>
      <c r="AJ35" s="217"/>
      <c r="AK35" s="217"/>
      <c r="AL35" s="217"/>
      <c r="AM35" s="217"/>
      <c r="AN35" s="217"/>
      <c r="AO35" s="217"/>
    </row>
    <row r="36" spans="1:41" ht="15" customHeight="1">
      <c r="A36" s="214"/>
      <c r="B36" s="218" t="s">
        <v>1063</v>
      </c>
      <c r="C36" s="303">
        <f>Estadisticas!F5</f>
        <v>0</v>
      </c>
      <c r="D36" s="214"/>
      <c r="E36" s="214"/>
      <c r="F36" s="214"/>
      <c r="G36" s="214"/>
      <c r="H36" s="214"/>
      <c r="I36" s="214"/>
      <c r="J36" s="214"/>
      <c r="K36" s="214"/>
      <c r="L36" s="214"/>
      <c r="M36" s="214"/>
      <c r="N36" s="214"/>
      <c r="O36" s="214"/>
      <c r="P36" s="215"/>
      <c r="Q36" s="215"/>
      <c r="R36" s="215"/>
      <c r="S36" s="215"/>
      <c r="T36" s="215"/>
      <c r="U36" s="215"/>
      <c r="V36" s="215"/>
      <c r="W36" s="214"/>
      <c r="X36" s="219" t="s">
        <v>1064</v>
      </c>
      <c r="Y36" s="303">
        <f>Estadisticas!N6</f>
        <v>6222842</v>
      </c>
      <c r="Z36" s="214"/>
      <c r="AA36" s="214"/>
      <c r="AB36" s="214"/>
      <c r="AC36" s="214"/>
      <c r="AD36" s="214"/>
      <c r="AE36" s="214"/>
      <c r="AF36" s="214"/>
      <c r="AG36" s="214"/>
      <c r="AH36" s="217"/>
      <c r="AI36" s="217"/>
      <c r="AJ36" s="217"/>
      <c r="AK36" s="217"/>
      <c r="AL36" s="217"/>
      <c r="AM36" s="217"/>
      <c r="AN36" s="217"/>
      <c r="AO36" s="217"/>
    </row>
    <row r="37" spans="1:41" ht="15" customHeight="1">
      <c r="A37" s="214"/>
      <c r="B37" s="218" t="s">
        <v>1065</v>
      </c>
      <c r="C37" s="303">
        <f>Estadisticas!F4</f>
        <v>7152500</v>
      </c>
      <c r="D37" s="214"/>
      <c r="E37" s="214"/>
      <c r="F37" s="214"/>
      <c r="G37" s="214"/>
      <c r="H37" s="214"/>
      <c r="I37" s="214"/>
      <c r="J37" s="214"/>
      <c r="K37" s="214"/>
      <c r="L37" s="214"/>
      <c r="M37" s="214"/>
      <c r="N37" s="214"/>
      <c r="O37" s="214"/>
      <c r="P37" s="215"/>
      <c r="Q37" s="215"/>
      <c r="R37" s="215"/>
      <c r="S37" s="215"/>
      <c r="T37" s="215"/>
      <c r="U37" s="215"/>
      <c r="V37" s="215"/>
      <c r="W37" s="214"/>
      <c r="X37" s="219" t="s">
        <v>1066</v>
      </c>
      <c r="Y37" s="303">
        <f>Estadisticas!N5</f>
        <v>26823861</v>
      </c>
      <c r="Z37" s="214"/>
      <c r="AA37" s="214"/>
      <c r="AB37" s="214"/>
      <c r="AC37" s="214"/>
      <c r="AD37" s="214"/>
      <c r="AE37" s="214"/>
      <c r="AF37" s="214"/>
      <c r="AG37" s="214"/>
      <c r="AH37" s="217"/>
      <c r="AI37" s="217"/>
      <c r="AJ37" s="217"/>
      <c r="AK37" s="217"/>
      <c r="AL37" s="217"/>
      <c r="AM37" s="217"/>
      <c r="AN37" s="217"/>
      <c r="AO37" s="217"/>
    </row>
    <row r="38" spans="1:41" ht="15" customHeight="1">
      <c r="A38" s="214"/>
      <c r="B38" s="220"/>
      <c r="C38" s="214"/>
      <c r="D38" s="214"/>
      <c r="E38" s="214"/>
      <c r="F38" s="214"/>
      <c r="G38" s="214"/>
      <c r="H38" s="214"/>
      <c r="I38" s="214"/>
      <c r="J38" s="214"/>
      <c r="K38" s="214"/>
      <c r="L38" s="214"/>
      <c r="M38" s="214"/>
      <c r="N38" s="214"/>
      <c r="O38" s="214"/>
      <c r="P38" s="215"/>
      <c r="Q38" s="215"/>
      <c r="R38" s="215"/>
      <c r="S38" s="215"/>
      <c r="T38" s="215"/>
      <c r="U38" s="215"/>
      <c r="V38" s="215"/>
      <c r="W38" s="214"/>
      <c r="X38" s="219"/>
      <c r="Y38" s="214"/>
      <c r="Z38" s="214"/>
      <c r="AA38" s="214"/>
      <c r="AB38" s="214"/>
      <c r="AC38" s="214"/>
      <c r="AD38" s="214"/>
      <c r="AE38" s="214"/>
      <c r="AF38" s="214"/>
      <c r="AG38" s="214"/>
      <c r="AH38" s="217"/>
      <c r="AI38" s="217"/>
      <c r="AJ38" s="217"/>
      <c r="AK38" s="217"/>
      <c r="AL38" s="217"/>
      <c r="AM38" s="217"/>
      <c r="AN38" s="217"/>
      <c r="AO38" s="217"/>
    </row>
    <row r="39" spans="1:41" ht="15" customHeight="1">
      <c r="A39" s="214"/>
      <c r="B39" s="220"/>
      <c r="C39" s="214"/>
      <c r="D39" s="214"/>
      <c r="E39" s="214"/>
      <c r="F39" s="214"/>
      <c r="G39" s="214"/>
      <c r="H39" s="214"/>
      <c r="I39" s="214"/>
      <c r="J39" s="214"/>
      <c r="K39" s="214"/>
      <c r="L39" s="214"/>
      <c r="M39" s="214"/>
      <c r="N39" s="214"/>
      <c r="O39" s="214"/>
      <c r="P39" s="215"/>
      <c r="Q39" s="215"/>
      <c r="R39" s="215"/>
      <c r="S39" s="215"/>
      <c r="T39" s="215"/>
      <c r="U39" s="215"/>
      <c r="V39" s="215"/>
      <c r="W39" s="214"/>
      <c r="X39" s="221"/>
      <c r="Y39" s="214"/>
      <c r="Z39" s="214"/>
      <c r="AA39" s="214"/>
      <c r="AB39" s="214"/>
      <c r="AC39" s="214"/>
      <c r="AD39" s="214"/>
      <c r="AE39" s="214"/>
      <c r="AF39" s="214"/>
      <c r="AG39" s="214"/>
      <c r="AH39" s="217"/>
      <c r="AI39" s="217"/>
      <c r="AJ39" s="217"/>
      <c r="AK39" s="217"/>
      <c r="AL39" s="217"/>
      <c r="AM39" s="217"/>
      <c r="AN39" s="217"/>
      <c r="AO39" s="217"/>
    </row>
    <row r="40" spans="1:41" ht="15" customHeight="1">
      <c r="A40" s="214"/>
      <c r="B40" s="220"/>
      <c r="C40" s="214"/>
      <c r="D40" s="214"/>
      <c r="E40" s="214"/>
      <c r="F40" s="214"/>
      <c r="G40" s="214"/>
      <c r="H40" s="214"/>
      <c r="I40" s="214"/>
      <c r="J40" s="214"/>
      <c r="K40" s="214"/>
      <c r="L40" s="214"/>
      <c r="M40" s="214"/>
      <c r="N40" s="214"/>
      <c r="O40" s="214"/>
      <c r="P40" s="215"/>
      <c r="Q40" s="215"/>
      <c r="R40" s="215"/>
      <c r="S40" s="215"/>
      <c r="T40" s="215"/>
      <c r="U40" s="215"/>
      <c r="V40" s="215"/>
      <c r="W40" s="214"/>
      <c r="X40" s="214"/>
      <c r="Y40" s="214"/>
      <c r="Z40" s="214"/>
      <c r="AA40" s="214"/>
      <c r="AB40" s="214"/>
      <c r="AC40" s="214"/>
      <c r="AD40" s="214"/>
      <c r="AE40" s="214"/>
      <c r="AF40" s="214"/>
      <c r="AG40" s="214"/>
      <c r="AH40" s="217"/>
      <c r="AI40" s="217"/>
      <c r="AJ40" s="217"/>
      <c r="AK40" s="217"/>
      <c r="AL40" s="217"/>
      <c r="AM40" s="217"/>
      <c r="AN40" s="217"/>
      <c r="AO40" s="217"/>
    </row>
    <row r="41" spans="1:41" ht="15" customHeight="1">
      <c r="A41" s="214"/>
      <c r="B41" s="220"/>
      <c r="C41" s="214"/>
      <c r="D41" s="214"/>
      <c r="E41" s="214"/>
      <c r="F41" s="214"/>
      <c r="G41" s="214"/>
      <c r="H41" s="214"/>
      <c r="I41" s="214"/>
      <c r="J41" s="214"/>
      <c r="K41" s="214"/>
      <c r="L41" s="214"/>
      <c r="M41" s="214"/>
      <c r="N41" s="214"/>
      <c r="O41" s="214"/>
      <c r="P41" s="215"/>
      <c r="Q41" s="215"/>
      <c r="R41" s="215"/>
      <c r="S41" s="215"/>
      <c r="T41" s="215"/>
      <c r="U41" s="215"/>
      <c r="V41" s="215"/>
      <c r="W41" s="214"/>
      <c r="X41" s="214"/>
      <c r="Y41" s="214"/>
      <c r="Z41" s="214"/>
      <c r="AA41" s="214"/>
      <c r="AB41" s="214"/>
      <c r="AC41" s="214"/>
      <c r="AD41" s="214"/>
      <c r="AE41" s="214"/>
      <c r="AF41" s="214"/>
      <c r="AG41" s="214"/>
      <c r="AH41" s="217"/>
      <c r="AI41" s="217"/>
      <c r="AJ41" s="217"/>
      <c r="AK41" s="217"/>
      <c r="AL41" s="217"/>
      <c r="AM41" s="217"/>
      <c r="AN41" s="217"/>
      <c r="AO41" s="217"/>
    </row>
    <row r="42" spans="1:41" ht="15" customHeight="1">
      <c r="A42" s="214"/>
      <c r="B42" s="220"/>
      <c r="C42" s="214"/>
      <c r="D42" s="214"/>
      <c r="E42" s="214"/>
      <c r="F42" s="214"/>
      <c r="G42" s="214"/>
      <c r="H42" s="214"/>
      <c r="I42" s="214"/>
      <c r="J42" s="214"/>
      <c r="K42" s="214"/>
      <c r="L42" s="214"/>
      <c r="M42" s="214"/>
      <c r="N42" s="214"/>
      <c r="O42" s="214"/>
      <c r="P42" s="215"/>
      <c r="Q42" s="215"/>
      <c r="R42" s="215"/>
      <c r="S42" s="215"/>
      <c r="T42" s="215"/>
      <c r="U42" s="215"/>
      <c r="V42" s="215"/>
      <c r="W42" s="214"/>
      <c r="X42" s="214"/>
      <c r="Y42" s="214"/>
      <c r="Z42" s="214"/>
      <c r="AA42" s="214"/>
      <c r="AB42" s="214"/>
      <c r="AC42" s="214"/>
      <c r="AD42" s="214"/>
      <c r="AE42" s="214"/>
      <c r="AF42" s="214"/>
      <c r="AG42" s="214"/>
      <c r="AH42" s="217"/>
      <c r="AI42" s="217"/>
      <c r="AJ42" s="217"/>
      <c r="AK42" s="217"/>
      <c r="AL42" s="217"/>
      <c r="AM42" s="217"/>
      <c r="AN42" s="217"/>
      <c r="AO42" s="217"/>
    </row>
    <row r="43" spans="1:41" ht="15" customHeight="1">
      <c r="A43" s="214"/>
      <c r="B43" s="220"/>
      <c r="C43" s="214"/>
      <c r="D43" s="214"/>
      <c r="E43" s="214"/>
      <c r="F43" s="214"/>
      <c r="G43" s="214"/>
      <c r="H43" s="214"/>
      <c r="I43" s="214"/>
      <c r="J43" s="214"/>
      <c r="K43" s="214"/>
      <c r="L43" s="214"/>
      <c r="M43" s="214"/>
      <c r="N43" s="214"/>
      <c r="O43" s="214"/>
      <c r="P43" s="215"/>
      <c r="Q43" s="215"/>
      <c r="R43" s="215"/>
      <c r="S43" s="215"/>
      <c r="T43" s="215"/>
      <c r="U43" s="215"/>
      <c r="V43" s="215"/>
      <c r="W43" s="214"/>
      <c r="X43" s="214"/>
      <c r="Y43" s="214"/>
      <c r="Z43" s="214"/>
      <c r="AA43" s="214"/>
      <c r="AB43" s="214"/>
      <c r="AC43" s="214"/>
      <c r="AD43" s="214"/>
      <c r="AE43" s="214"/>
      <c r="AF43" s="214"/>
      <c r="AG43" s="214"/>
      <c r="AH43" s="217"/>
      <c r="AI43" s="217"/>
      <c r="AJ43" s="217"/>
      <c r="AK43" s="217"/>
      <c r="AL43" s="217"/>
      <c r="AM43" s="217"/>
      <c r="AN43" s="217"/>
      <c r="AO43" s="217"/>
    </row>
    <row r="44" spans="1:41" ht="15" customHeight="1">
      <c r="A44" s="222"/>
      <c r="B44" s="222"/>
      <c r="C44" s="222"/>
      <c r="D44" s="222"/>
      <c r="E44" s="222"/>
      <c r="F44" s="222"/>
      <c r="G44" s="222"/>
      <c r="H44" s="222"/>
      <c r="I44" s="222"/>
      <c r="J44" s="222"/>
      <c r="K44" s="222"/>
      <c r="L44" s="222"/>
      <c r="M44" s="222"/>
      <c r="N44" s="222"/>
      <c r="O44" s="222"/>
      <c r="P44" s="223"/>
      <c r="Q44" s="223"/>
      <c r="R44" s="223"/>
      <c r="S44" s="223"/>
      <c r="T44" s="223"/>
      <c r="U44" s="223"/>
      <c r="V44" s="223"/>
      <c r="W44" s="224"/>
      <c r="X44" s="224"/>
      <c r="Y44" s="224"/>
      <c r="Z44" s="224"/>
      <c r="AA44" s="224"/>
      <c r="AB44" s="224"/>
      <c r="AC44" s="224"/>
      <c r="AD44" s="224"/>
      <c r="AE44" s="224"/>
      <c r="AF44" s="224"/>
      <c r="AG44" s="224"/>
      <c r="AH44" s="225"/>
      <c r="AI44" s="225"/>
      <c r="AJ44" s="225"/>
      <c r="AK44" s="225"/>
      <c r="AL44" s="225"/>
      <c r="AM44" s="225"/>
      <c r="AN44" s="225"/>
      <c r="AO44" s="225"/>
    </row>
    <row r="45" spans="1:42" ht="15" customHeight="1">
      <c r="A45" s="327" t="s">
        <v>1246</v>
      </c>
      <c r="B45" s="327"/>
      <c r="C45" s="327"/>
      <c r="D45" s="327"/>
      <c r="E45" s="327"/>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226"/>
    </row>
    <row r="46" spans="1:42" ht="15" customHeight="1">
      <c r="A46" s="447" t="s">
        <v>1067</v>
      </c>
      <c r="B46" s="448"/>
      <c r="C46" s="448"/>
      <c r="D46" s="448"/>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8"/>
      <c r="AH46" s="448"/>
      <c r="AI46" s="448"/>
      <c r="AJ46" s="448"/>
      <c r="AK46" s="448"/>
      <c r="AL46" s="448"/>
      <c r="AM46" s="448"/>
      <c r="AN46" s="448"/>
      <c r="AO46" s="449"/>
      <c r="AP46" s="226"/>
    </row>
    <row r="47" spans="1:41" s="228" customFormat="1" ht="15" customHeight="1">
      <c r="A47" s="227"/>
      <c r="B47" s="313">
        <f>IF(E47&gt;0,"X","")</f>
      </c>
      <c r="C47" s="450" t="s">
        <v>1069</v>
      </c>
      <c r="D47" s="451"/>
      <c r="E47" s="452"/>
      <c r="F47" s="453"/>
      <c r="G47" s="454" t="s">
        <v>1070</v>
      </c>
      <c r="H47" s="455"/>
      <c r="I47" s="455"/>
      <c r="J47" s="455"/>
      <c r="K47" s="455"/>
      <c r="L47" s="455"/>
      <c r="M47" s="455"/>
      <c r="N47" s="455"/>
      <c r="O47" s="455"/>
      <c r="P47" s="455"/>
      <c r="Q47" s="455"/>
      <c r="R47" s="455"/>
      <c r="S47" s="455"/>
      <c r="T47" s="455"/>
      <c r="U47" s="455"/>
      <c r="V47" s="455"/>
      <c r="W47" s="455"/>
      <c r="X47" s="455"/>
      <c r="Y47" s="455"/>
      <c r="Z47" s="455"/>
      <c r="AA47" s="455"/>
      <c r="AB47" s="455"/>
      <c r="AC47" s="455"/>
      <c r="AD47" s="455"/>
      <c r="AE47" s="455"/>
      <c r="AF47" s="455"/>
      <c r="AG47" s="455"/>
      <c r="AH47" s="455"/>
      <c r="AI47" s="455"/>
      <c r="AJ47" s="455"/>
      <c r="AK47" s="455"/>
      <c r="AL47" s="455"/>
      <c r="AM47" s="455"/>
      <c r="AN47" s="455"/>
      <c r="AO47" s="456"/>
    </row>
    <row r="48" spans="1:41" s="228" customFormat="1" ht="15" customHeight="1">
      <c r="A48" s="457" t="s">
        <v>1071</v>
      </c>
      <c r="B48" s="448"/>
      <c r="C48" s="458"/>
      <c r="D48" s="458"/>
      <c r="E48" s="458"/>
      <c r="F48" s="458"/>
      <c r="G48" s="458"/>
      <c r="H48" s="458"/>
      <c r="I48" s="458"/>
      <c r="J48" s="458"/>
      <c r="K48" s="458"/>
      <c r="L48" s="458"/>
      <c r="M48" s="458"/>
      <c r="N48" s="458"/>
      <c r="O48" s="458"/>
      <c r="P48" s="458"/>
      <c r="Q48" s="458"/>
      <c r="R48" s="458"/>
      <c r="S48" s="458"/>
      <c r="T48" s="458"/>
      <c r="U48" s="458"/>
      <c r="V48" s="458"/>
      <c r="W48" s="458"/>
      <c r="X48" s="458"/>
      <c r="Y48" s="458"/>
      <c r="Z48" s="458"/>
      <c r="AA48" s="458"/>
      <c r="AB48" s="458"/>
      <c r="AC48" s="458"/>
      <c r="AD48" s="458"/>
      <c r="AE48" s="458"/>
      <c r="AF48" s="458"/>
      <c r="AG48" s="458"/>
      <c r="AH48" s="458"/>
      <c r="AI48" s="458"/>
      <c r="AJ48" s="458"/>
      <c r="AK48" s="458"/>
      <c r="AL48" s="458"/>
      <c r="AM48" s="458"/>
      <c r="AN48" s="458"/>
      <c r="AO48" s="459"/>
    </row>
    <row r="49" spans="1:41" s="228" customFormat="1" ht="15" customHeight="1">
      <c r="A49" s="227"/>
      <c r="B49" s="313">
        <f>IF(E49&gt;0,"X","")</f>
      </c>
      <c r="C49" s="450" t="s">
        <v>1069</v>
      </c>
      <c r="D49" s="460"/>
      <c r="E49" s="452"/>
      <c r="F49" s="453"/>
      <c r="G49" s="454" t="s">
        <v>1072</v>
      </c>
      <c r="H49" s="455"/>
      <c r="I49" s="455"/>
      <c r="J49" s="455"/>
      <c r="K49" s="455"/>
      <c r="L49" s="455"/>
      <c r="M49" s="455"/>
      <c r="N49" s="455"/>
      <c r="O49" s="455"/>
      <c r="P49" s="455"/>
      <c r="Q49" s="455"/>
      <c r="R49" s="455"/>
      <c r="S49" s="455"/>
      <c r="T49" s="455"/>
      <c r="U49" s="455"/>
      <c r="V49" s="455"/>
      <c r="W49" s="455"/>
      <c r="X49" s="455"/>
      <c r="Y49" s="455"/>
      <c r="Z49" s="455"/>
      <c r="AA49" s="455"/>
      <c r="AB49" s="455"/>
      <c r="AC49" s="455"/>
      <c r="AD49" s="455"/>
      <c r="AE49" s="455"/>
      <c r="AF49" s="455"/>
      <c r="AG49" s="455"/>
      <c r="AH49" s="455"/>
      <c r="AI49" s="455"/>
      <c r="AJ49" s="455"/>
      <c r="AK49" s="455"/>
      <c r="AL49" s="455"/>
      <c r="AM49" s="455"/>
      <c r="AN49" s="455"/>
      <c r="AO49" s="456"/>
    </row>
    <row r="50" spans="1:41" s="229" customFormat="1" ht="15" customHeight="1">
      <c r="A50" s="457" t="s">
        <v>1073</v>
      </c>
      <c r="B50" s="448"/>
      <c r="C50" s="458"/>
      <c r="D50" s="458"/>
      <c r="E50" s="458"/>
      <c r="F50" s="458"/>
      <c r="G50" s="458"/>
      <c r="H50" s="458"/>
      <c r="I50" s="458"/>
      <c r="J50" s="458"/>
      <c r="K50" s="458"/>
      <c r="L50" s="458"/>
      <c r="M50" s="458"/>
      <c r="N50" s="458"/>
      <c r="O50" s="458"/>
      <c r="P50" s="458"/>
      <c r="Q50" s="458"/>
      <c r="R50" s="458"/>
      <c r="S50" s="458"/>
      <c r="T50" s="458"/>
      <c r="U50" s="458"/>
      <c r="V50" s="458"/>
      <c r="W50" s="458"/>
      <c r="X50" s="458"/>
      <c r="Y50" s="458"/>
      <c r="Z50" s="458"/>
      <c r="AA50" s="458"/>
      <c r="AB50" s="458"/>
      <c r="AC50" s="458"/>
      <c r="AD50" s="458"/>
      <c r="AE50" s="458"/>
      <c r="AF50" s="458"/>
      <c r="AG50" s="458"/>
      <c r="AH50" s="458"/>
      <c r="AI50" s="458"/>
      <c r="AJ50" s="458"/>
      <c r="AK50" s="458"/>
      <c r="AL50" s="458"/>
      <c r="AM50" s="458"/>
      <c r="AN50" s="458"/>
      <c r="AO50" s="459"/>
    </row>
    <row r="51" spans="1:42" s="228" customFormat="1" ht="15" customHeight="1">
      <c r="A51" s="227"/>
      <c r="B51" s="313" t="str">
        <f>IF(Estadisticas!M14&gt;0,"X","")</f>
        <v>X</v>
      </c>
      <c r="C51" s="454" t="s">
        <v>1074</v>
      </c>
      <c r="D51" s="455"/>
      <c r="E51" s="455"/>
      <c r="F51" s="455"/>
      <c r="G51" s="455"/>
      <c r="H51" s="455"/>
      <c r="I51" s="455"/>
      <c r="J51" s="455"/>
      <c r="K51" s="455"/>
      <c r="L51" s="455"/>
      <c r="M51" s="455"/>
      <c r="N51" s="455"/>
      <c r="O51" s="455"/>
      <c r="P51" s="455"/>
      <c r="Q51" s="455"/>
      <c r="R51" s="455"/>
      <c r="S51" s="455"/>
      <c r="T51" s="455"/>
      <c r="U51" s="455"/>
      <c r="V51" s="455"/>
      <c r="W51" s="455"/>
      <c r="X51" s="455"/>
      <c r="Y51" s="455"/>
      <c r="Z51" s="455"/>
      <c r="AA51" s="455"/>
      <c r="AB51" s="455"/>
      <c r="AC51" s="455"/>
      <c r="AD51" s="455"/>
      <c r="AE51" s="455"/>
      <c r="AF51" s="455"/>
      <c r="AG51" s="455"/>
      <c r="AH51" s="455"/>
      <c r="AI51" s="455"/>
      <c r="AJ51" s="455"/>
      <c r="AK51" s="455"/>
      <c r="AL51" s="455"/>
      <c r="AM51" s="455"/>
      <c r="AN51" s="455"/>
      <c r="AO51" s="455"/>
      <c r="AP51" s="230"/>
    </row>
    <row r="52" spans="1:42" s="228" customFormat="1" ht="15" customHeight="1">
      <c r="A52" s="227"/>
      <c r="B52" s="313" t="str">
        <f>IF('I-TI'!I278&gt;0,"X","")</f>
        <v>X</v>
      </c>
      <c r="C52" s="454" t="s">
        <v>1075</v>
      </c>
      <c r="D52" s="455"/>
      <c r="E52" s="455"/>
      <c r="F52" s="455"/>
      <c r="G52" s="455"/>
      <c r="H52" s="455"/>
      <c r="I52" s="455"/>
      <c r="J52" s="455"/>
      <c r="K52" s="455"/>
      <c r="L52" s="455"/>
      <c r="M52" s="455"/>
      <c r="N52" s="455"/>
      <c r="O52" s="455"/>
      <c r="P52" s="455"/>
      <c r="Q52" s="455"/>
      <c r="R52" s="455"/>
      <c r="S52" s="455"/>
      <c r="T52" s="455"/>
      <c r="U52" s="455"/>
      <c r="V52" s="455"/>
      <c r="W52" s="455"/>
      <c r="X52" s="455"/>
      <c r="Y52" s="455"/>
      <c r="Z52" s="455"/>
      <c r="AA52" s="455"/>
      <c r="AB52" s="455"/>
      <c r="AC52" s="455"/>
      <c r="AD52" s="455"/>
      <c r="AE52" s="455"/>
      <c r="AF52" s="455"/>
      <c r="AG52" s="455"/>
      <c r="AH52" s="455"/>
      <c r="AI52" s="455"/>
      <c r="AJ52" s="455"/>
      <c r="AK52" s="455"/>
      <c r="AL52" s="455"/>
      <c r="AM52" s="455"/>
      <c r="AN52" s="455"/>
      <c r="AO52" s="455"/>
      <c r="AP52" s="231"/>
    </row>
    <row r="53" spans="1:42" s="228" customFormat="1" ht="15" customHeight="1">
      <c r="A53" s="227"/>
      <c r="B53" s="313" t="str">
        <f>IF('E-OG'!I428&gt;0,"X","")</f>
        <v>X</v>
      </c>
      <c r="C53" s="454" t="s">
        <v>1076</v>
      </c>
      <c r="D53" s="455"/>
      <c r="E53" s="455"/>
      <c r="F53" s="455"/>
      <c r="G53" s="455"/>
      <c r="H53" s="455"/>
      <c r="I53" s="455"/>
      <c r="J53" s="455"/>
      <c r="K53" s="455"/>
      <c r="L53" s="455"/>
      <c r="M53" s="455"/>
      <c r="N53" s="455"/>
      <c r="O53" s="455"/>
      <c r="P53" s="455"/>
      <c r="Q53" s="455"/>
      <c r="R53" s="455"/>
      <c r="S53" s="455"/>
      <c r="T53" s="455"/>
      <c r="U53" s="455"/>
      <c r="V53" s="455"/>
      <c r="W53" s="455"/>
      <c r="X53" s="455"/>
      <c r="Y53" s="455"/>
      <c r="Z53" s="455"/>
      <c r="AA53" s="455"/>
      <c r="AB53" s="455"/>
      <c r="AC53" s="455"/>
      <c r="AD53" s="455"/>
      <c r="AE53" s="455"/>
      <c r="AF53" s="455"/>
      <c r="AG53" s="455"/>
      <c r="AH53" s="455"/>
      <c r="AI53" s="455"/>
      <c r="AJ53" s="455"/>
      <c r="AK53" s="455"/>
      <c r="AL53" s="455"/>
      <c r="AM53" s="455"/>
      <c r="AN53" s="455"/>
      <c r="AO53" s="455"/>
      <c r="AP53" s="232"/>
    </row>
    <row r="54" spans="1:42" s="229" customFormat="1" ht="15" customHeight="1">
      <c r="A54" s="233"/>
      <c r="B54" s="313" t="str">
        <f>IF(P!G153&gt;0,"X","")</f>
        <v>X</v>
      </c>
      <c r="C54" s="454" t="s">
        <v>1077</v>
      </c>
      <c r="D54" s="455"/>
      <c r="E54" s="455"/>
      <c r="F54" s="455"/>
      <c r="G54" s="455"/>
      <c r="H54" s="455"/>
      <c r="I54" s="455"/>
      <c r="J54" s="455"/>
      <c r="K54" s="455"/>
      <c r="L54" s="455"/>
      <c r="M54" s="455"/>
      <c r="N54" s="455"/>
      <c r="O54" s="455"/>
      <c r="P54" s="455"/>
      <c r="Q54" s="455"/>
      <c r="R54" s="455"/>
      <c r="S54" s="455"/>
      <c r="T54" s="455"/>
      <c r="U54" s="455"/>
      <c r="V54" s="455"/>
      <c r="W54" s="455"/>
      <c r="X54" s="455"/>
      <c r="Y54" s="455"/>
      <c r="Z54" s="455"/>
      <c r="AA54" s="455"/>
      <c r="AB54" s="455"/>
      <c r="AC54" s="455"/>
      <c r="AD54" s="455"/>
      <c r="AE54" s="455"/>
      <c r="AF54" s="455"/>
      <c r="AG54" s="455"/>
      <c r="AH54" s="455"/>
      <c r="AI54" s="455"/>
      <c r="AJ54" s="455"/>
      <c r="AK54" s="455"/>
      <c r="AL54" s="455"/>
      <c r="AM54" s="455"/>
      <c r="AN54" s="455"/>
      <c r="AO54" s="455"/>
      <c r="AP54" s="231"/>
    </row>
    <row r="55" spans="1:42" s="228" customFormat="1" ht="15" customHeight="1">
      <c r="A55" s="227"/>
      <c r="B55" s="313">
        <f>IF('E-UA'!M25&gt;0,"X","")</f>
      </c>
      <c r="C55" s="454" t="s">
        <v>1078</v>
      </c>
      <c r="D55" s="455"/>
      <c r="E55" s="455"/>
      <c r="F55" s="455"/>
      <c r="G55" s="455"/>
      <c r="H55" s="455"/>
      <c r="I55" s="455"/>
      <c r="J55" s="455"/>
      <c r="K55" s="455"/>
      <c r="L55" s="455"/>
      <c r="M55" s="455"/>
      <c r="N55" s="455"/>
      <c r="O55" s="455"/>
      <c r="P55" s="455"/>
      <c r="Q55" s="455"/>
      <c r="R55" s="455"/>
      <c r="S55" s="455"/>
      <c r="T55" s="455"/>
      <c r="U55" s="455"/>
      <c r="V55" s="455"/>
      <c r="W55" s="455"/>
      <c r="X55" s="455"/>
      <c r="Y55" s="455"/>
      <c r="Z55" s="455"/>
      <c r="AA55" s="455"/>
      <c r="AB55" s="455"/>
      <c r="AC55" s="455"/>
      <c r="AD55" s="455"/>
      <c r="AE55" s="455"/>
      <c r="AF55" s="455"/>
      <c r="AG55" s="455"/>
      <c r="AH55" s="455"/>
      <c r="AI55" s="455"/>
      <c r="AJ55" s="455"/>
      <c r="AK55" s="455"/>
      <c r="AL55" s="455"/>
      <c r="AM55" s="455"/>
      <c r="AN55" s="455"/>
      <c r="AO55" s="455"/>
      <c r="AP55" s="232"/>
    </row>
    <row r="56" spans="1:42" s="229" customFormat="1" ht="15" customHeight="1">
      <c r="A56" s="233"/>
      <c r="B56" s="313">
        <f>IF('E-FP'!S30&gt;0,"X","")</f>
      </c>
      <c r="C56" s="454" t="s">
        <v>1079</v>
      </c>
      <c r="D56" s="455"/>
      <c r="E56" s="455"/>
      <c r="F56" s="455"/>
      <c r="G56" s="455"/>
      <c r="H56" s="455"/>
      <c r="I56" s="455"/>
      <c r="J56" s="455"/>
      <c r="K56" s="455"/>
      <c r="L56" s="455"/>
      <c r="M56" s="455"/>
      <c r="N56" s="455"/>
      <c r="O56" s="455"/>
      <c r="P56" s="455"/>
      <c r="Q56" s="455"/>
      <c r="R56" s="455"/>
      <c r="S56" s="455"/>
      <c r="T56" s="455"/>
      <c r="U56" s="455"/>
      <c r="V56" s="455"/>
      <c r="W56" s="455"/>
      <c r="X56" s="455"/>
      <c r="Y56" s="455"/>
      <c r="Z56" s="455"/>
      <c r="AA56" s="455"/>
      <c r="AB56" s="455"/>
      <c r="AC56" s="455"/>
      <c r="AD56" s="455"/>
      <c r="AE56" s="455"/>
      <c r="AF56" s="455"/>
      <c r="AG56" s="455"/>
      <c r="AH56" s="455"/>
      <c r="AI56" s="455"/>
      <c r="AJ56" s="455"/>
      <c r="AK56" s="455"/>
      <c r="AL56" s="455"/>
      <c r="AM56" s="455"/>
      <c r="AN56" s="455"/>
      <c r="AO56" s="455"/>
      <c r="AP56" s="231"/>
    </row>
    <row r="57" spans="1:41" ht="15" customHeight="1">
      <c r="A57" s="234"/>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6"/>
    </row>
    <row r="58" spans="1:41" ht="15" customHeight="1">
      <c r="A58" s="326" t="s">
        <v>1080</v>
      </c>
      <c r="B58" s="326"/>
      <c r="C58" s="326"/>
      <c r="D58" s="326"/>
      <c r="E58" s="326"/>
      <c r="F58" s="326"/>
      <c r="G58" s="326"/>
      <c r="H58" s="326"/>
      <c r="I58" s="326"/>
      <c r="J58" s="326"/>
      <c r="K58" s="326"/>
      <c r="L58" s="326"/>
      <c r="M58" s="326"/>
      <c r="N58" s="326"/>
      <c r="O58" s="326"/>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326"/>
      <c r="AM58" s="326"/>
      <c r="AN58" s="326"/>
      <c r="AO58" s="326"/>
    </row>
    <row r="59" spans="1:42" ht="15" customHeight="1">
      <c r="A59" s="317"/>
      <c r="B59" s="318"/>
      <c r="C59" s="318"/>
      <c r="D59" s="318"/>
      <c r="E59" s="318"/>
      <c r="F59" s="318"/>
      <c r="G59" s="318"/>
      <c r="H59" s="318"/>
      <c r="I59" s="318"/>
      <c r="J59" s="318"/>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8"/>
      <c r="AH59" s="318"/>
      <c r="AI59" s="318"/>
      <c r="AJ59" s="318"/>
      <c r="AK59" s="318"/>
      <c r="AL59" s="318"/>
      <c r="AM59" s="318"/>
      <c r="AN59" s="318"/>
      <c r="AO59" s="319"/>
      <c r="AP59" s="237"/>
    </row>
    <row r="60" spans="1:42" ht="15" customHeight="1">
      <c r="A60" s="320"/>
      <c r="B60" s="321"/>
      <c r="C60" s="321"/>
      <c r="D60" s="321"/>
      <c r="E60" s="321"/>
      <c r="F60" s="321"/>
      <c r="G60" s="321"/>
      <c r="H60" s="321"/>
      <c r="I60" s="321"/>
      <c r="J60" s="321"/>
      <c r="K60" s="321"/>
      <c r="L60" s="321"/>
      <c r="M60" s="321"/>
      <c r="N60" s="321"/>
      <c r="O60" s="321"/>
      <c r="P60" s="321"/>
      <c r="Q60" s="321"/>
      <c r="R60" s="321"/>
      <c r="S60" s="321"/>
      <c r="T60" s="321"/>
      <c r="U60" s="321"/>
      <c r="V60" s="321"/>
      <c r="W60" s="321"/>
      <c r="X60" s="321"/>
      <c r="Y60" s="321"/>
      <c r="Z60" s="321"/>
      <c r="AA60" s="321"/>
      <c r="AB60" s="321"/>
      <c r="AC60" s="321"/>
      <c r="AD60" s="321"/>
      <c r="AE60" s="321"/>
      <c r="AF60" s="321"/>
      <c r="AG60" s="321"/>
      <c r="AH60" s="321"/>
      <c r="AI60" s="321"/>
      <c r="AJ60" s="321"/>
      <c r="AK60" s="321"/>
      <c r="AL60" s="321"/>
      <c r="AM60" s="321"/>
      <c r="AN60" s="321"/>
      <c r="AO60" s="322"/>
      <c r="AP60" s="237"/>
    </row>
    <row r="61" spans="1:42" ht="15" customHeight="1">
      <c r="A61" s="320"/>
      <c r="B61" s="321"/>
      <c r="C61" s="321"/>
      <c r="D61" s="321"/>
      <c r="E61" s="321"/>
      <c r="F61" s="321"/>
      <c r="G61" s="321"/>
      <c r="H61" s="321"/>
      <c r="I61" s="321"/>
      <c r="J61" s="321"/>
      <c r="K61" s="321"/>
      <c r="L61" s="321"/>
      <c r="M61" s="321"/>
      <c r="N61" s="321"/>
      <c r="O61" s="321"/>
      <c r="P61" s="321"/>
      <c r="Q61" s="321"/>
      <c r="R61" s="321"/>
      <c r="S61" s="321"/>
      <c r="T61" s="321"/>
      <c r="U61" s="321"/>
      <c r="V61" s="321"/>
      <c r="W61" s="321"/>
      <c r="X61" s="321"/>
      <c r="Y61" s="321"/>
      <c r="Z61" s="321"/>
      <c r="AA61" s="321"/>
      <c r="AB61" s="321"/>
      <c r="AC61" s="321"/>
      <c r="AD61" s="321"/>
      <c r="AE61" s="321"/>
      <c r="AF61" s="321"/>
      <c r="AG61" s="321"/>
      <c r="AH61" s="321"/>
      <c r="AI61" s="321"/>
      <c r="AJ61" s="321"/>
      <c r="AK61" s="321"/>
      <c r="AL61" s="321"/>
      <c r="AM61" s="321"/>
      <c r="AN61" s="321"/>
      <c r="AO61" s="322"/>
      <c r="AP61" s="237"/>
    </row>
    <row r="62" spans="1:42" ht="15" customHeight="1">
      <c r="A62" s="320"/>
      <c r="B62" s="321"/>
      <c r="C62" s="321"/>
      <c r="D62" s="321"/>
      <c r="E62" s="321"/>
      <c r="F62" s="321"/>
      <c r="G62" s="321"/>
      <c r="H62" s="321"/>
      <c r="I62" s="321"/>
      <c r="J62" s="321"/>
      <c r="K62" s="321"/>
      <c r="L62" s="321"/>
      <c r="M62" s="321"/>
      <c r="N62" s="321"/>
      <c r="O62" s="321"/>
      <c r="P62" s="321"/>
      <c r="Q62" s="321"/>
      <c r="R62" s="321"/>
      <c r="S62" s="321"/>
      <c r="T62" s="321"/>
      <c r="U62" s="321"/>
      <c r="V62" s="321"/>
      <c r="W62" s="321"/>
      <c r="X62" s="321"/>
      <c r="Y62" s="321"/>
      <c r="Z62" s="321"/>
      <c r="AA62" s="321"/>
      <c r="AB62" s="321"/>
      <c r="AC62" s="321"/>
      <c r="AD62" s="321"/>
      <c r="AE62" s="321"/>
      <c r="AF62" s="321"/>
      <c r="AG62" s="321"/>
      <c r="AH62" s="321"/>
      <c r="AI62" s="321"/>
      <c r="AJ62" s="321"/>
      <c r="AK62" s="321"/>
      <c r="AL62" s="321"/>
      <c r="AM62" s="321"/>
      <c r="AN62" s="321"/>
      <c r="AO62" s="322"/>
      <c r="AP62" s="237"/>
    </row>
    <row r="63" spans="1:42" ht="15" customHeight="1">
      <c r="A63" s="320"/>
      <c r="B63" s="321"/>
      <c r="C63" s="321"/>
      <c r="D63" s="321"/>
      <c r="E63" s="321"/>
      <c r="F63" s="321"/>
      <c r="G63" s="321"/>
      <c r="H63" s="321"/>
      <c r="I63" s="321"/>
      <c r="J63" s="321"/>
      <c r="K63" s="321"/>
      <c r="L63" s="321"/>
      <c r="M63" s="321"/>
      <c r="N63" s="321"/>
      <c r="O63" s="321"/>
      <c r="P63" s="321"/>
      <c r="Q63" s="321"/>
      <c r="R63" s="321"/>
      <c r="S63" s="321"/>
      <c r="T63" s="321"/>
      <c r="U63" s="321"/>
      <c r="V63" s="321"/>
      <c r="W63" s="321"/>
      <c r="X63" s="321"/>
      <c r="Y63" s="321"/>
      <c r="Z63" s="321"/>
      <c r="AA63" s="321"/>
      <c r="AB63" s="321"/>
      <c r="AC63" s="321"/>
      <c r="AD63" s="321"/>
      <c r="AE63" s="321"/>
      <c r="AF63" s="321"/>
      <c r="AG63" s="321"/>
      <c r="AH63" s="321"/>
      <c r="AI63" s="321"/>
      <c r="AJ63" s="321"/>
      <c r="AK63" s="321"/>
      <c r="AL63" s="321"/>
      <c r="AM63" s="321"/>
      <c r="AN63" s="321"/>
      <c r="AO63" s="322"/>
      <c r="AP63" s="237"/>
    </row>
    <row r="64" spans="1:42" ht="15" customHeight="1">
      <c r="A64" s="320"/>
      <c r="B64" s="321"/>
      <c r="C64" s="321"/>
      <c r="D64" s="321"/>
      <c r="E64" s="321"/>
      <c r="F64" s="321"/>
      <c r="G64" s="321"/>
      <c r="H64" s="321"/>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1"/>
      <c r="AF64" s="321"/>
      <c r="AG64" s="321"/>
      <c r="AH64" s="321"/>
      <c r="AI64" s="321"/>
      <c r="AJ64" s="321"/>
      <c r="AK64" s="321"/>
      <c r="AL64" s="321"/>
      <c r="AM64" s="321"/>
      <c r="AN64" s="321"/>
      <c r="AO64" s="322"/>
      <c r="AP64" s="237"/>
    </row>
    <row r="65" spans="1:42" ht="15" customHeight="1">
      <c r="A65" s="320"/>
      <c r="B65" s="321"/>
      <c r="C65" s="321"/>
      <c r="D65" s="321"/>
      <c r="E65" s="321"/>
      <c r="F65" s="321"/>
      <c r="G65" s="321"/>
      <c r="H65" s="321"/>
      <c r="I65" s="321"/>
      <c r="J65" s="321"/>
      <c r="K65" s="321"/>
      <c r="L65" s="321"/>
      <c r="M65" s="321"/>
      <c r="N65" s="321"/>
      <c r="O65" s="321"/>
      <c r="P65" s="321"/>
      <c r="Q65" s="321"/>
      <c r="R65" s="321"/>
      <c r="S65" s="321"/>
      <c r="T65" s="321"/>
      <c r="U65" s="321"/>
      <c r="V65" s="321"/>
      <c r="W65" s="321"/>
      <c r="X65" s="321"/>
      <c r="Y65" s="321"/>
      <c r="Z65" s="321"/>
      <c r="AA65" s="321"/>
      <c r="AB65" s="321"/>
      <c r="AC65" s="321"/>
      <c r="AD65" s="321"/>
      <c r="AE65" s="321"/>
      <c r="AF65" s="321"/>
      <c r="AG65" s="321"/>
      <c r="AH65" s="321"/>
      <c r="AI65" s="321"/>
      <c r="AJ65" s="321"/>
      <c r="AK65" s="321"/>
      <c r="AL65" s="321"/>
      <c r="AM65" s="321"/>
      <c r="AN65" s="321"/>
      <c r="AO65" s="322"/>
      <c r="AP65" s="237"/>
    </row>
    <row r="66" spans="1:42" ht="15" customHeight="1">
      <c r="A66" s="320"/>
      <c r="B66" s="321"/>
      <c r="C66" s="321"/>
      <c r="D66" s="321"/>
      <c r="E66" s="321"/>
      <c r="F66" s="321"/>
      <c r="G66" s="321"/>
      <c r="H66" s="321"/>
      <c r="I66" s="321"/>
      <c r="J66" s="321"/>
      <c r="K66" s="321"/>
      <c r="L66" s="321"/>
      <c r="M66" s="321"/>
      <c r="N66" s="321"/>
      <c r="O66" s="321"/>
      <c r="P66" s="321"/>
      <c r="Q66" s="321"/>
      <c r="R66" s="321"/>
      <c r="S66" s="321"/>
      <c r="T66" s="321"/>
      <c r="U66" s="321"/>
      <c r="V66" s="321"/>
      <c r="W66" s="321"/>
      <c r="X66" s="321"/>
      <c r="Y66" s="321"/>
      <c r="Z66" s="321"/>
      <c r="AA66" s="321"/>
      <c r="AB66" s="321"/>
      <c r="AC66" s="321"/>
      <c r="AD66" s="321"/>
      <c r="AE66" s="321"/>
      <c r="AF66" s="321"/>
      <c r="AG66" s="321"/>
      <c r="AH66" s="321"/>
      <c r="AI66" s="321"/>
      <c r="AJ66" s="321"/>
      <c r="AK66" s="321"/>
      <c r="AL66" s="321"/>
      <c r="AM66" s="321"/>
      <c r="AN66" s="321"/>
      <c r="AO66" s="322"/>
      <c r="AP66" s="237"/>
    </row>
    <row r="67" spans="1:42" ht="15" customHeight="1">
      <c r="A67" s="320"/>
      <c r="B67" s="321"/>
      <c r="C67" s="321"/>
      <c r="D67" s="321"/>
      <c r="E67" s="321"/>
      <c r="F67" s="321"/>
      <c r="G67" s="321"/>
      <c r="H67" s="321"/>
      <c r="I67" s="321"/>
      <c r="J67" s="321"/>
      <c r="K67" s="321"/>
      <c r="L67" s="321"/>
      <c r="M67" s="321"/>
      <c r="N67" s="321"/>
      <c r="O67" s="321"/>
      <c r="P67" s="321"/>
      <c r="Q67" s="321"/>
      <c r="R67" s="321"/>
      <c r="S67" s="321"/>
      <c r="T67" s="321"/>
      <c r="U67" s="321"/>
      <c r="V67" s="321"/>
      <c r="W67" s="321"/>
      <c r="X67" s="321"/>
      <c r="Y67" s="321"/>
      <c r="Z67" s="321"/>
      <c r="AA67" s="321"/>
      <c r="AB67" s="321"/>
      <c r="AC67" s="321"/>
      <c r="AD67" s="321"/>
      <c r="AE67" s="321"/>
      <c r="AF67" s="321"/>
      <c r="AG67" s="321"/>
      <c r="AH67" s="321"/>
      <c r="AI67" s="321"/>
      <c r="AJ67" s="321"/>
      <c r="AK67" s="321"/>
      <c r="AL67" s="321"/>
      <c r="AM67" s="321"/>
      <c r="AN67" s="321"/>
      <c r="AO67" s="322"/>
      <c r="AP67" s="238"/>
    </row>
    <row r="68" spans="1:42" s="182" customFormat="1" ht="15" customHeight="1">
      <c r="A68" s="323"/>
      <c r="B68" s="324"/>
      <c r="C68" s="324"/>
      <c r="D68" s="324"/>
      <c r="E68" s="324"/>
      <c r="F68" s="324"/>
      <c r="G68" s="324"/>
      <c r="H68" s="324"/>
      <c r="I68" s="324"/>
      <c r="J68" s="324"/>
      <c r="K68" s="324"/>
      <c r="L68" s="324"/>
      <c r="M68" s="324"/>
      <c r="N68" s="324"/>
      <c r="O68" s="324"/>
      <c r="P68" s="324"/>
      <c r="Q68" s="324"/>
      <c r="R68" s="324"/>
      <c r="S68" s="324"/>
      <c r="T68" s="324"/>
      <c r="U68" s="324"/>
      <c r="V68" s="324"/>
      <c r="W68" s="324"/>
      <c r="X68" s="324"/>
      <c r="Y68" s="324"/>
      <c r="Z68" s="324"/>
      <c r="AA68" s="324"/>
      <c r="AB68" s="324"/>
      <c r="AC68" s="324"/>
      <c r="AD68" s="324"/>
      <c r="AE68" s="324"/>
      <c r="AF68" s="324"/>
      <c r="AG68" s="324"/>
      <c r="AH68" s="324"/>
      <c r="AI68" s="324"/>
      <c r="AJ68" s="324"/>
      <c r="AK68" s="324"/>
      <c r="AL68" s="324"/>
      <c r="AM68" s="324"/>
      <c r="AN68" s="324"/>
      <c r="AO68" s="325"/>
      <c r="AP68" s="238"/>
    </row>
    <row r="69" spans="1:41" ht="15" customHeight="1">
      <c r="A69" s="461" t="s">
        <v>589</v>
      </c>
      <c r="B69" s="461"/>
      <c r="C69" s="461"/>
      <c r="D69" s="461"/>
      <c r="E69" s="461"/>
      <c r="F69" s="461"/>
      <c r="G69" s="461"/>
      <c r="H69" s="461"/>
      <c r="I69" s="461"/>
      <c r="J69" s="461"/>
      <c r="K69" s="461"/>
      <c r="L69" s="461"/>
      <c r="M69" s="461"/>
      <c r="N69" s="461"/>
      <c r="O69" s="461" t="s">
        <v>1081</v>
      </c>
      <c r="P69" s="461"/>
      <c r="Q69" s="461"/>
      <c r="R69" s="461"/>
      <c r="S69" s="461"/>
      <c r="T69" s="461"/>
      <c r="U69" s="461"/>
      <c r="V69" s="461"/>
      <c r="W69" s="461"/>
      <c r="X69" s="461"/>
      <c r="Y69" s="461"/>
      <c r="Z69" s="461"/>
      <c r="AA69" s="461"/>
      <c r="AB69" s="461"/>
      <c r="AC69" s="461"/>
      <c r="AD69" s="461"/>
      <c r="AE69" s="461"/>
      <c r="AF69" s="461"/>
      <c r="AG69" s="461"/>
      <c r="AH69" s="461"/>
      <c r="AI69" s="461"/>
      <c r="AJ69" s="461"/>
      <c r="AK69" s="461"/>
      <c r="AL69" s="461"/>
      <c r="AM69" s="461"/>
      <c r="AN69" s="461"/>
      <c r="AO69" s="461"/>
    </row>
    <row r="70" spans="1:41" ht="18.75" customHeight="1">
      <c r="A70" s="353" t="s">
        <v>616</v>
      </c>
      <c r="B70" s="354"/>
      <c r="C70" s="354"/>
      <c r="D70" s="354"/>
      <c r="E70" s="354"/>
      <c r="F70" s="354"/>
      <c r="G70" s="354"/>
      <c r="H70" s="354"/>
      <c r="I70" s="354"/>
      <c r="J70" s="354"/>
      <c r="K70" s="354"/>
      <c r="L70" s="354"/>
      <c r="M70" s="354"/>
      <c r="N70" s="355"/>
      <c r="O70" s="362">
        <f>IF(B51="X","","No anexa o hace falta integrar información en el formato de Situación Hacendaria.")</f>
      </c>
      <c r="P70" s="363"/>
      <c r="Q70" s="363"/>
      <c r="R70" s="363"/>
      <c r="S70" s="363"/>
      <c r="T70" s="363"/>
      <c r="U70" s="363"/>
      <c r="V70" s="363"/>
      <c r="W70" s="363"/>
      <c r="X70" s="363"/>
      <c r="Y70" s="363"/>
      <c r="Z70" s="363"/>
      <c r="AA70" s="363"/>
      <c r="AB70" s="363"/>
      <c r="AC70" s="363"/>
      <c r="AD70" s="363"/>
      <c r="AE70" s="363"/>
      <c r="AF70" s="363"/>
      <c r="AG70" s="363"/>
      <c r="AH70" s="363"/>
      <c r="AI70" s="363"/>
      <c r="AJ70" s="363"/>
      <c r="AK70" s="363"/>
      <c r="AL70" s="363"/>
      <c r="AM70" s="363"/>
      <c r="AN70" s="363"/>
      <c r="AO70" s="364"/>
    </row>
    <row r="71" spans="1:41" ht="18.75" customHeight="1">
      <c r="A71" s="356"/>
      <c r="B71" s="357"/>
      <c r="C71" s="357"/>
      <c r="D71" s="357"/>
      <c r="E71" s="357"/>
      <c r="F71" s="357"/>
      <c r="G71" s="357"/>
      <c r="H71" s="357"/>
      <c r="I71" s="357"/>
      <c r="J71" s="357"/>
      <c r="K71" s="357"/>
      <c r="L71" s="357"/>
      <c r="M71" s="357"/>
      <c r="N71" s="358"/>
      <c r="O71" s="365"/>
      <c r="P71" s="366"/>
      <c r="Q71" s="366"/>
      <c r="R71" s="366"/>
      <c r="S71" s="366"/>
      <c r="T71" s="366"/>
      <c r="U71" s="366"/>
      <c r="V71" s="366"/>
      <c r="W71" s="366"/>
      <c r="X71" s="366"/>
      <c r="Y71" s="366"/>
      <c r="Z71" s="366"/>
      <c r="AA71" s="366"/>
      <c r="AB71" s="366"/>
      <c r="AC71" s="366"/>
      <c r="AD71" s="366"/>
      <c r="AE71" s="366"/>
      <c r="AF71" s="366"/>
      <c r="AG71" s="366"/>
      <c r="AH71" s="366"/>
      <c r="AI71" s="366"/>
      <c r="AJ71" s="366"/>
      <c r="AK71" s="366"/>
      <c r="AL71" s="366"/>
      <c r="AM71" s="366"/>
      <c r="AN71" s="366"/>
      <c r="AO71" s="367"/>
    </row>
    <row r="72" spans="1:41" ht="18.75" customHeight="1">
      <c r="A72" s="356"/>
      <c r="B72" s="357"/>
      <c r="C72" s="357"/>
      <c r="D72" s="357"/>
      <c r="E72" s="357"/>
      <c r="F72" s="357"/>
      <c r="G72" s="357"/>
      <c r="H72" s="357"/>
      <c r="I72" s="357"/>
      <c r="J72" s="357"/>
      <c r="K72" s="357"/>
      <c r="L72" s="357"/>
      <c r="M72" s="357"/>
      <c r="N72" s="358"/>
      <c r="O72" s="362">
        <f>IF(Estadisticas!F14=Estadisticas!N14,"","En lo general no existe equilibrio entre los Ingresos estimados y el presupuesto de Egresos, en los primeros se tiene $"&amp;Estadisticas!F14&amp;" cuando para los Egresos asciende a un monto de $"&amp;Estadisticas!N14&amp;".")</f>
      </c>
      <c r="P72" s="363"/>
      <c r="Q72" s="363"/>
      <c r="R72" s="363"/>
      <c r="S72" s="363"/>
      <c r="T72" s="363"/>
      <c r="U72" s="363"/>
      <c r="V72" s="363"/>
      <c r="W72" s="363"/>
      <c r="X72" s="363"/>
      <c r="Y72" s="363"/>
      <c r="Z72" s="363"/>
      <c r="AA72" s="363"/>
      <c r="AB72" s="363"/>
      <c r="AC72" s="363"/>
      <c r="AD72" s="363"/>
      <c r="AE72" s="363"/>
      <c r="AF72" s="363"/>
      <c r="AG72" s="363"/>
      <c r="AH72" s="363"/>
      <c r="AI72" s="363"/>
      <c r="AJ72" s="363"/>
      <c r="AK72" s="363"/>
      <c r="AL72" s="363"/>
      <c r="AM72" s="363"/>
      <c r="AN72" s="363"/>
      <c r="AO72" s="364"/>
    </row>
    <row r="73" spans="1:41" ht="18.75" customHeight="1">
      <c r="A73" s="359"/>
      <c r="B73" s="360"/>
      <c r="C73" s="360"/>
      <c r="D73" s="360"/>
      <c r="E73" s="360"/>
      <c r="F73" s="360"/>
      <c r="G73" s="360"/>
      <c r="H73" s="360"/>
      <c r="I73" s="360"/>
      <c r="J73" s="360"/>
      <c r="K73" s="360"/>
      <c r="L73" s="360"/>
      <c r="M73" s="360"/>
      <c r="N73" s="361"/>
      <c r="O73" s="365"/>
      <c r="P73" s="366"/>
      <c r="Q73" s="366"/>
      <c r="R73" s="366"/>
      <c r="S73" s="366"/>
      <c r="T73" s="366"/>
      <c r="U73" s="366"/>
      <c r="V73" s="366"/>
      <c r="W73" s="366"/>
      <c r="X73" s="366"/>
      <c r="Y73" s="366"/>
      <c r="Z73" s="366"/>
      <c r="AA73" s="366"/>
      <c r="AB73" s="366"/>
      <c r="AC73" s="366"/>
      <c r="AD73" s="366"/>
      <c r="AE73" s="366"/>
      <c r="AF73" s="366"/>
      <c r="AG73" s="366"/>
      <c r="AH73" s="366"/>
      <c r="AI73" s="366"/>
      <c r="AJ73" s="366"/>
      <c r="AK73" s="366"/>
      <c r="AL73" s="366"/>
      <c r="AM73" s="366"/>
      <c r="AN73" s="366"/>
      <c r="AO73" s="367"/>
    </row>
    <row r="74" spans="1:41" ht="18.75" customHeight="1">
      <c r="A74" s="462" t="s">
        <v>1082</v>
      </c>
      <c r="B74" s="463"/>
      <c r="C74" s="463"/>
      <c r="D74" s="463"/>
      <c r="E74" s="463"/>
      <c r="F74" s="463"/>
      <c r="G74" s="463"/>
      <c r="H74" s="463"/>
      <c r="I74" s="463"/>
      <c r="J74" s="463"/>
      <c r="K74" s="463"/>
      <c r="L74" s="463"/>
      <c r="M74" s="463"/>
      <c r="N74" s="464"/>
      <c r="O74" s="362">
        <f>IF(B52="X","","No anexa o hace falta integrar información en el formato de Estimación de Ingresos por Clasificación Económica, Fuente de Financiamiento y Concepto.")</f>
      </c>
      <c r="P74" s="363"/>
      <c r="Q74" s="363"/>
      <c r="R74" s="363"/>
      <c r="S74" s="363"/>
      <c r="T74" s="363"/>
      <c r="U74" s="363"/>
      <c r="V74" s="363"/>
      <c r="W74" s="363"/>
      <c r="X74" s="363"/>
      <c r="Y74" s="363"/>
      <c r="Z74" s="363"/>
      <c r="AA74" s="363"/>
      <c r="AB74" s="363"/>
      <c r="AC74" s="363"/>
      <c r="AD74" s="363"/>
      <c r="AE74" s="363"/>
      <c r="AF74" s="363"/>
      <c r="AG74" s="363"/>
      <c r="AH74" s="363"/>
      <c r="AI74" s="363"/>
      <c r="AJ74" s="363"/>
      <c r="AK74" s="363"/>
      <c r="AL74" s="363"/>
      <c r="AM74" s="363"/>
      <c r="AN74" s="363"/>
      <c r="AO74" s="364"/>
    </row>
    <row r="75" spans="1:41" ht="18.75" customHeight="1">
      <c r="A75" s="465"/>
      <c r="B75" s="466"/>
      <c r="C75" s="466"/>
      <c r="D75" s="466"/>
      <c r="E75" s="466"/>
      <c r="F75" s="466"/>
      <c r="G75" s="466"/>
      <c r="H75" s="466"/>
      <c r="I75" s="466"/>
      <c r="J75" s="466"/>
      <c r="K75" s="466"/>
      <c r="L75" s="466"/>
      <c r="M75" s="466"/>
      <c r="N75" s="467"/>
      <c r="O75" s="365"/>
      <c r="P75" s="366"/>
      <c r="Q75" s="366"/>
      <c r="R75" s="366"/>
      <c r="S75" s="366"/>
      <c r="T75" s="366"/>
      <c r="U75" s="366"/>
      <c r="V75" s="366"/>
      <c r="W75" s="366"/>
      <c r="X75" s="366"/>
      <c r="Y75" s="366"/>
      <c r="Z75" s="366"/>
      <c r="AA75" s="366"/>
      <c r="AB75" s="366"/>
      <c r="AC75" s="366"/>
      <c r="AD75" s="366"/>
      <c r="AE75" s="366"/>
      <c r="AF75" s="366"/>
      <c r="AG75" s="366"/>
      <c r="AH75" s="366"/>
      <c r="AI75" s="366"/>
      <c r="AJ75" s="366"/>
      <c r="AK75" s="366"/>
      <c r="AL75" s="366"/>
      <c r="AM75" s="366"/>
      <c r="AN75" s="366"/>
      <c r="AO75" s="367"/>
    </row>
    <row r="76" spans="1:41" ht="18.75" customHeight="1">
      <c r="A76" s="465"/>
      <c r="B76" s="466"/>
      <c r="C76" s="466"/>
      <c r="D76" s="466"/>
      <c r="E76" s="466"/>
      <c r="F76" s="466"/>
      <c r="G76" s="466"/>
      <c r="H76" s="466"/>
      <c r="I76" s="466"/>
      <c r="J76" s="466"/>
      <c r="K76" s="466"/>
      <c r="L76" s="466"/>
      <c r="M76" s="466"/>
      <c r="N76" s="467"/>
      <c r="O76" s="362" t="str">
        <f>IF(H8=10000,"En la estimación de los Ingresos se dejó de presupuestar en algunos de los rubros que integran las cuentas: "&amp;IF('I-TI'!I5&lt;1,"11010, ",)&amp;IF('I-TI'!I14&lt;1,"12010, ",)&amp;IF('I-TI'!I17&lt;1,"12020, ",)&amp;IF('I-TI'!I20&lt;1,"12030, ",)&amp;IF('I-TI'!I29&lt;1,"17010, ",)&amp;IF('I-TI'!I107&lt;1,"43070, ",)&amp;IF('I-TI'!I77&lt;1,"43010, ",)&amp;IF('I-TI'!I82&lt;1,"43020, ",)&amp;IF('I-TI'!I86&lt;1,"43030, ",)&amp;IF('I-TI'!I239&lt;1,"61020, ",)&amp;IF('I-TI'!I243&lt;1,"81010, ",)&amp;IF('I-TI'!I243&lt;1," 82010",),"")</f>
        <v>En la estimación de los Ingresos se dejó de presupuestar en algunos de los rubros que integran las cuentas: </v>
      </c>
      <c r="P76" s="363"/>
      <c r="Q76" s="363"/>
      <c r="R76" s="363"/>
      <c r="S76" s="363"/>
      <c r="T76" s="363"/>
      <c r="U76" s="363"/>
      <c r="V76" s="363"/>
      <c r="W76" s="363"/>
      <c r="X76" s="363"/>
      <c r="Y76" s="363"/>
      <c r="Z76" s="363"/>
      <c r="AA76" s="363"/>
      <c r="AB76" s="363"/>
      <c r="AC76" s="363"/>
      <c r="AD76" s="363"/>
      <c r="AE76" s="363"/>
      <c r="AF76" s="363"/>
      <c r="AG76" s="363"/>
      <c r="AH76" s="363"/>
      <c r="AI76" s="363"/>
      <c r="AJ76" s="363"/>
      <c r="AK76" s="363"/>
      <c r="AL76" s="363"/>
      <c r="AM76" s="363"/>
      <c r="AN76" s="363"/>
      <c r="AO76" s="364"/>
    </row>
    <row r="77" spans="1:41" ht="18.75" customHeight="1">
      <c r="A77" s="465"/>
      <c r="B77" s="466"/>
      <c r="C77" s="466"/>
      <c r="D77" s="466"/>
      <c r="E77" s="466"/>
      <c r="F77" s="466"/>
      <c r="G77" s="466"/>
      <c r="H77" s="466"/>
      <c r="I77" s="466"/>
      <c r="J77" s="466"/>
      <c r="K77" s="466"/>
      <c r="L77" s="466"/>
      <c r="M77" s="466"/>
      <c r="N77" s="467"/>
      <c r="O77" s="365"/>
      <c r="P77" s="366"/>
      <c r="Q77" s="366"/>
      <c r="R77" s="366"/>
      <c r="S77" s="366"/>
      <c r="T77" s="366"/>
      <c r="U77" s="366"/>
      <c r="V77" s="366"/>
      <c r="W77" s="366"/>
      <c r="X77" s="366"/>
      <c r="Y77" s="366"/>
      <c r="Z77" s="366"/>
      <c r="AA77" s="366"/>
      <c r="AB77" s="366"/>
      <c r="AC77" s="366"/>
      <c r="AD77" s="366"/>
      <c r="AE77" s="366"/>
      <c r="AF77" s="366"/>
      <c r="AG77" s="366"/>
      <c r="AH77" s="366"/>
      <c r="AI77" s="366"/>
      <c r="AJ77" s="366"/>
      <c r="AK77" s="366"/>
      <c r="AL77" s="366"/>
      <c r="AM77" s="366"/>
      <c r="AN77" s="366"/>
      <c r="AO77" s="367"/>
    </row>
    <row r="78" spans="1:41" ht="18.75" customHeight="1">
      <c r="A78" s="353" t="s">
        <v>1083</v>
      </c>
      <c r="B78" s="354"/>
      <c r="C78" s="354"/>
      <c r="D78" s="354"/>
      <c r="E78" s="354"/>
      <c r="F78" s="354"/>
      <c r="G78" s="354"/>
      <c r="H78" s="354"/>
      <c r="I78" s="354"/>
      <c r="J78" s="354"/>
      <c r="K78" s="354"/>
      <c r="L78" s="354"/>
      <c r="M78" s="354"/>
      <c r="N78" s="355"/>
      <c r="O78" s="362">
        <f>IF(B53="X","","No anexa o hace falta integrar información en el formato de Presupuesto de Egresos por Clasificación Económica y Objeto del Gasto.")</f>
      </c>
      <c r="P78" s="363"/>
      <c r="Q78" s="363"/>
      <c r="R78" s="363"/>
      <c r="S78" s="363"/>
      <c r="T78" s="363"/>
      <c r="U78" s="363"/>
      <c r="V78" s="363"/>
      <c r="W78" s="363"/>
      <c r="X78" s="363"/>
      <c r="Y78" s="363"/>
      <c r="Z78" s="363"/>
      <c r="AA78" s="363"/>
      <c r="AB78" s="363"/>
      <c r="AC78" s="363"/>
      <c r="AD78" s="363"/>
      <c r="AE78" s="363"/>
      <c r="AF78" s="363"/>
      <c r="AG78" s="363"/>
      <c r="AH78" s="363"/>
      <c r="AI78" s="363"/>
      <c r="AJ78" s="363"/>
      <c r="AK78" s="363"/>
      <c r="AL78" s="363"/>
      <c r="AM78" s="363"/>
      <c r="AN78" s="363"/>
      <c r="AO78" s="364"/>
    </row>
    <row r="79" spans="1:41" ht="18.75" customHeight="1">
      <c r="A79" s="356"/>
      <c r="B79" s="357"/>
      <c r="C79" s="357"/>
      <c r="D79" s="357"/>
      <c r="E79" s="357"/>
      <c r="F79" s="357"/>
      <c r="G79" s="357"/>
      <c r="H79" s="357"/>
      <c r="I79" s="357"/>
      <c r="J79" s="357"/>
      <c r="K79" s="357"/>
      <c r="L79" s="357"/>
      <c r="M79" s="357"/>
      <c r="N79" s="358"/>
      <c r="O79" s="365"/>
      <c r="P79" s="366"/>
      <c r="Q79" s="366"/>
      <c r="R79" s="366"/>
      <c r="S79" s="366"/>
      <c r="T79" s="366"/>
      <c r="U79" s="366"/>
      <c r="V79" s="366"/>
      <c r="W79" s="366"/>
      <c r="X79" s="366"/>
      <c r="Y79" s="366"/>
      <c r="Z79" s="366"/>
      <c r="AA79" s="366"/>
      <c r="AB79" s="366"/>
      <c r="AC79" s="366"/>
      <c r="AD79" s="366"/>
      <c r="AE79" s="366"/>
      <c r="AF79" s="366"/>
      <c r="AG79" s="366"/>
      <c r="AH79" s="366"/>
      <c r="AI79" s="366"/>
      <c r="AJ79" s="366"/>
      <c r="AK79" s="366"/>
      <c r="AL79" s="366"/>
      <c r="AM79" s="366"/>
      <c r="AN79" s="366"/>
      <c r="AO79" s="367"/>
    </row>
    <row r="80" spans="1:41" ht="18.75" customHeight="1">
      <c r="A80" s="356"/>
      <c r="B80" s="357"/>
      <c r="C80" s="357"/>
      <c r="D80" s="357"/>
      <c r="E80" s="357"/>
      <c r="F80" s="357"/>
      <c r="G80" s="357"/>
      <c r="H80" s="357"/>
      <c r="I80" s="357"/>
      <c r="J80" s="357"/>
      <c r="K80" s="357"/>
      <c r="L80" s="357"/>
      <c r="M80" s="357"/>
      <c r="N80" s="358"/>
      <c r="O80" s="362" t="str">
        <f>IF(H8=10000,"En la estimación de los Egresos se dejó de presupuestar en las partidas: "&amp;IF('E-OG'!I5&lt;1,"111, ",)&amp;IF('E-OG'!I7&lt;1,"113, ",)&amp;IF('E-OG'!I16&lt;1,"132, ",)&amp;IF('E-OG'!I24&lt;1,"141, ",)&amp;IF('E-OG'!I26&lt;1,"143",),"")</f>
        <v>En la estimación de los Egresos se dejó de presupuestar en las partidas: 141, 143</v>
      </c>
      <c r="P80" s="363"/>
      <c r="Q80" s="363"/>
      <c r="R80" s="363"/>
      <c r="S80" s="363"/>
      <c r="T80" s="363"/>
      <c r="U80" s="363"/>
      <c r="V80" s="363"/>
      <c r="W80" s="363"/>
      <c r="X80" s="363"/>
      <c r="Y80" s="363"/>
      <c r="Z80" s="363"/>
      <c r="AA80" s="363"/>
      <c r="AB80" s="363"/>
      <c r="AC80" s="363"/>
      <c r="AD80" s="363"/>
      <c r="AE80" s="363"/>
      <c r="AF80" s="363"/>
      <c r="AG80" s="363"/>
      <c r="AH80" s="363"/>
      <c r="AI80" s="363"/>
      <c r="AJ80" s="363"/>
      <c r="AK80" s="363"/>
      <c r="AL80" s="363"/>
      <c r="AM80" s="363"/>
      <c r="AN80" s="363"/>
      <c r="AO80" s="364"/>
    </row>
    <row r="81" spans="1:41" ht="18.75" customHeight="1">
      <c r="A81" s="356"/>
      <c r="B81" s="357"/>
      <c r="C81" s="357"/>
      <c r="D81" s="357"/>
      <c r="E81" s="357"/>
      <c r="F81" s="357"/>
      <c r="G81" s="357"/>
      <c r="H81" s="357"/>
      <c r="I81" s="357"/>
      <c r="J81" s="357"/>
      <c r="K81" s="357"/>
      <c r="L81" s="357"/>
      <c r="M81" s="357"/>
      <c r="N81" s="358"/>
      <c r="O81" s="365"/>
      <c r="P81" s="366"/>
      <c r="Q81" s="366"/>
      <c r="R81" s="366"/>
      <c r="S81" s="366"/>
      <c r="T81" s="366"/>
      <c r="U81" s="366"/>
      <c r="V81" s="366"/>
      <c r="W81" s="366"/>
      <c r="X81" s="366"/>
      <c r="Y81" s="366"/>
      <c r="Z81" s="366"/>
      <c r="AA81" s="366"/>
      <c r="AB81" s="366"/>
      <c r="AC81" s="366"/>
      <c r="AD81" s="366"/>
      <c r="AE81" s="366"/>
      <c r="AF81" s="366"/>
      <c r="AG81" s="366"/>
      <c r="AH81" s="366"/>
      <c r="AI81" s="366"/>
      <c r="AJ81" s="366"/>
      <c r="AK81" s="366"/>
      <c r="AL81" s="366"/>
      <c r="AM81" s="366"/>
      <c r="AN81" s="366"/>
      <c r="AO81" s="367"/>
    </row>
    <row r="82" spans="1:41" ht="18.75" customHeight="1">
      <c r="A82" s="356"/>
      <c r="B82" s="357"/>
      <c r="C82" s="357"/>
      <c r="D82" s="357"/>
      <c r="E82" s="357"/>
      <c r="F82" s="357"/>
      <c r="G82" s="357"/>
      <c r="H82" s="357"/>
      <c r="I82" s="357"/>
      <c r="J82" s="357"/>
      <c r="K82" s="357"/>
      <c r="L82" s="357"/>
      <c r="M82" s="357"/>
      <c r="N82" s="358"/>
      <c r="O82" s="362">
        <f>IF(Estadisticas!C25=Estadisticas!K25,"","En lo particular, en los recursos propios, no existe equilibrio entre los Ingresos estimados y el presupuesto de Egresos, en los primeros se tiene un importe de $"&amp;Estadisticas!C25&amp;" cuando para los Egresos con el mismo recurso se presupuestan $"&amp;Estadisticas!K25&amp;".")</f>
      </c>
      <c r="P82" s="363"/>
      <c r="Q82" s="363"/>
      <c r="R82" s="363"/>
      <c r="S82" s="363"/>
      <c r="T82" s="363"/>
      <c r="U82" s="363"/>
      <c r="V82" s="363"/>
      <c r="W82" s="363"/>
      <c r="X82" s="363"/>
      <c r="Y82" s="363"/>
      <c r="Z82" s="363"/>
      <c r="AA82" s="363"/>
      <c r="AB82" s="363"/>
      <c r="AC82" s="363"/>
      <c r="AD82" s="363"/>
      <c r="AE82" s="363"/>
      <c r="AF82" s="363"/>
      <c r="AG82" s="363"/>
      <c r="AH82" s="363"/>
      <c r="AI82" s="363"/>
      <c r="AJ82" s="363"/>
      <c r="AK82" s="363"/>
      <c r="AL82" s="363"/>
      <c r="AM82" s="363"/>
      <c r="AN82" s="363"/>
      <c r="AO82" s="364"/>
    </row>
    <row r="83" spans="1:41" ht="18.75" customHeight="1">
      <c r="A83" s="356"/>
      <c r="B83" s="357"/>
      <c r="C83" s="357"/>
      <c r="D83" s="357"/>
      <c r="E83" s="357"/>
      <c r="F83" s="357"/>
      <c r="G83" s="357"/>
      <c r="H83" s="357"/>
      <c r="I83" s="357"/>
      <c r="J83" s="357"/>
      <c r="K83" s="357"/>
      <c r="L83" s="357"/>
      <c r="M83" s="357"/>
      <c r="N83" s="358"/>
      <c r="O83" s="365"/>
      <c r="P83" s="366"/>
      <c r="Q83" s="366"/>
      <c r="R83" s="366"/>
      <c r="S83" s="366"/>
      <c r="T83" s="366"/>
      <c r="U83" s="366"/>
      <c r="V83" s="366"/>
      <c r="W83" s="366"/>
      <c r="X83" s="366"/>
      <c r="Y83" s="366"/>
      <c r="Z83" s="366"/>
      <c r="AA83" s="366"/>
      <c r="AB83" s="366"/>
      <c r="AC83" s="366"/>
      <c r="AD83" s="366"/>
      <c r="AE83" s="366"/>
      <c r="AF83" s="366"/>
      <c r="AG83" s="366"/>
      <c r="AH83" s="366"/>
      <c r="AI83" s="366"/>
      <c r="AJ83" s="366"/>
      <c r="AK83" s="366"/>
      <c r="AL83" s="366"/>
      <c r="AM83" s="366"/>
      <c r="AN83" s="366"/>
      <c r="AO83" s="367"/>
    </row>
    <row r="84" spans="1:41" ht="18.75" customHeight="1">
      <c r="A84" s="356"/>
      <c r="B84" s="357"/>
      <c r="C84" s="357"/>
      <c r="D84" s="357"/>
      <c r="E84" s="357"/>
      <c r="F84" s="357"/>
      <c r="G84" s="357"/>
      <c r="H84" s="357"/>
      <c r="I84" s="357"/>
      <c r="J84" s="357"/>
      <c r="K84" s="357"/>
      <c r="L84" s="357"/>
      <c r="M84" s="357"/>
      <c r="N84" s="358"/>
      <c r="O84" s="362">
        <f>IF('I-TI'!D278='E-OG'!D428,"","En lo particular, en las aportaciones para la infraestructura, no existe equilibrio entre los Ingresos estimados y el presupuesto de Egresos, en los primeros se tiene un importe de $"&amp;'I-TI'!D278&amp;" cuando para los Egresos con el mismo recurso se presupuestan $"&amp;'E-OG'!D428&amp;".")</f>
      </c>
      <c r="P84" s="363"/>
      <c r="Q84" s="363"/>
      <c r="R84" s="363"/>
      <c r="S84" s="363"/>
      <c r="T84" s="363"/>
      <c r="U84" s="363"/>
      <c r="V84" s="363"/>
      <c r="W84" s="363"/>
      <c r="X84" s="363"/>
      <c r="Y84" s="363"/>
      <c r="Z84" s="363"/>
      <c r="AA84" s="363"/>
      <c r="AB84" s="363"/>
      <c r="AC84" s="363"/>
      <c r="AD84" s="363"/>
      <c r="AE84" s="363"/>
      <c r="AF84" s="363"/>
      <c r="AG84" s="363"/>
      <c r="AH84" s="363"/>
      <c r="AI84" s="363"/>
      <c r="AJ84" s="363"/>
      <c r="AK84" s="363"/>
      <c r="AL84" s="363"/>
      <c r="AM84" s="363"/>
      <c r="AN84" s="363"/>
      <c r="AO84" s="364"/>
    </row>
    <row r="85" spans="1:41" ht="18.75" customHeight="1">
      <c r="A85" s="356"/>
      <c r="B85" s="357"/>
      <c r="C85" s="357"/>
      <c r="D85" s="357"/>
      <c r="E85" s="357"/>
      <c r="F85" s="357"/>
      <c r="G85" s="357"/>
      <c r="H85" s="357"/>
      <c r="I85" s="357"/>
      <c r="J85" s="357"/>
      <c r="K85" s="357"/>
      <c r="L85" s="357"/>
      <c r="M85" s="357"/>
      <c r="N85" s="358"/>
      <c r="O85" s="365"/>
      <c r="P85" s="366"/>
      <c r="Q85" s="366"/>
      <c r="R85" s="366"/>
      <c r="S85" s="366"/>
      <c r="T85" s="366"/>
      <c r="U85" s="366"/>
      <c r="V85" s="366"/>
      <c r="W85" s="366"/>
      <c r="X85" s="366"/>
      <c r="Y85" s="366"/>
      <c r="Z85" s="366"/>
      <c r="AA85" s="366"/>
      <c r="AB85" s="366"/>
      <c r="AC85" s="366"/>
      <c r="AD85" s="366"/>
      <c r="AE85" s="366"/>
      <c r="AF85" s="366"/>
      <c r="AG85" s="366"/>
      <c r="AH85" s="366"/>
      <c r="AI85" s="366"/>
      <c r="AJ85" s="366"/>
      <c r="AK85" s="366"/>
      <c r="AL85" s="366"/>
      <c r="AM85" s="366"/>
      <c r="AN85" s="366"/>
      <c r="AO85" s="367"/>
    </row>
    <row r="86" spans="1:41" ht="18.75" customHeight="1">
      <c r="A86" s="356"/>
      <c r="B86" s="357"/>
      <c r="C86" s="357"/>
      <c r="D86" s="357"/>
      <c r="E86" s="357"/>
      <c r="F86" s="357"/>
      <c r="G86" s="357"/>
      <c r="H86" s="357"/>
      <c r="I86" s="357"/>
      <c r="J86" s="357"/>
      <c r="K86" s="357"/>
      <c r="L86" s="357"/>
      <c r="M86" s="357"/>
      <c r="N86" s="358"/>
      <c r="O86" s="362">
        <f>IF('I-TI'!E278='E-OG'!E428,"","En lo particular, en las aportaciones para el fortalecimiento, no existe equilibrio entre los Ingresos estimados y el presupuesto de Egresos, en los primeros se tiene un importe de $"&amp;'I-TI'!E278&amp;" cuando para los Egresos con el mismo recurso se presupuestan $"&amp;'E-OG'!E428&amp;".")</f>
      </c>
      <c r="P86" s="363"/>
      <c r="Q86" s="363"/>
      <c r="R86" s="363"/>
      <c r="S86" s="363"/>
      <c r="T86" s="363"/>
      <c r="U86" s="363"/>
      <c r="V86" s="363"/>
      <c r="W86" s="363"/>
      <c r="X86" s="363"/>
      <c r="Y86" s="363"/>
      <c r="Z86" s="363"/>
      <c r="AA86" s="363"/>
      <c r="AB86" s="363"/>
      <c r="AC86" s="363"/>
      <c r="AD86" s="363"/>
      <c r="AE86" s="363"/>
      <c r="AF86" s="363"/>
      <c r="AG86" s="363"/>
      <c r="AH86" s="363"/>
      <c r="AI86" s="363"/>
      <c r="AJ86" s="363"/>
      <c r="AK86" s="363"/>
      <c r="AL86" s="363"/>
      <c r="AM86" s="363"/>
      <c r="AN86" s="363"/>
      <c r="AO86" s="364"/>
    </row>
    <row r="87" spans="1:41" ht="18.75" customHeight="1">
      <c r="A87" s="356"/>
      <c r="B87" s="357"/>
      <c r="C87" s="357"/>
      <c r="D87" s="357"/>
      <c r="E87" s="357"/>
      <c r="F87" s="357"/>
      <c r="G87" s="357"/>
      <c r="H87" s="357"/>
      <c r="I87" s="357"/>
      <c r="J87" s="357"/>
      <c r="K87" s="357"/>
      <c r="L87" s="357"/>
      <c r="M87" s="357"/>
      <c r="N87" s="358"/>
      <c r="O87" s="365"/>
      <c r="P87" s="366"/>
      <c r="Q87" s="366"/>
      <c r="R87" s="366"/>
      <c r="S87" s="366"/>
      <c r="T87" s="366"/>
      <c r="U87" s="366"/>
      <c r="V87" s="366"/>
      <c r="W87" s="366"/>
      <c r="X87" s="366"/>
      <c r="Y87" s="366"/>
      <c r="Z87" s="366"/>
      <c r="AA87" s="366"/>
      <c r="AB87" s="366"/>
      <c r="AC87" s="366"/>
      <c r="AD87" s="366"/>
      <c r="AE87" s="366"/>
      <c r="AF87" s="366"/>
      <c r="AG87" s="366"/>
      <c r="AH87" s="366"/>
      <c r="AI87" s="366"/>
      <c r="AJ87" s="366"/>
      <c r="AK87" s="366"/>
      <c r="AL87" s="366"/>
      <c r="AM87" s="366"/>
      <c r="AN87" s="366"/>
      <c r="AO87" s="367"/>
    </row>
    <row r="88" spans="1:41" ht="18.75" customHeight="1">
      <c r="A88" s="356"/>
      <c r="B88" s="357"/>
      <c r="C88" s="357"/>
      <c r="D88" s="357"/>
      <c r="E88" s="357"/>
      <c r="F88" s="357"/>
      <c r="G88" s="357"/>
      <c r="H88" s="357"/>
      <c r="I88" s="357"/>
      <c r="J88" s="357"/>
      <c r="K88" s="357"/>
      <c r="L88" s="357"/>
      <c r="M88" s="357"/>
      <c r="N88" s="358"/>
      <c r="O88" s="362">
        <f>IF(Estadisticas!C27=Estadisticas!K27,"","En lo particular, en programas y/o convenios federales, no existe equilibrio entre los Ingresos estimados y el presupuesto de Egresos, en los primeros se tiene un importe de $"&amp;Estadisticas!C27&amp;" cuando para los Egresos con el mismo recurso se presupuestan $"&amp;Estadisticas!K27&amp;".")</f>
      </c>
      <c r="P88" s="363"/>
      <c r="Q88" s="363"/>
      <c r="R88" s="363"/>
      <c r="S88" s="363"/>
      <c r="T88" s="363"/>
      <c r="U88" s="363"/>
      <c r="V88" s="363"/>
      <c r="W88" s="363"/>
      <c r="X88" s="363"/>
      <c r="Y88" s="363"/>
      <c r="Z88" s="363"/>
      <c r="AA88" s="363"/>
      <c r="AB88" s="363"/>
      <c r="AC88" s="363"/>
      <c r="AD88" s="363"/>
      <c r="AE88" s="363"/>
      <c r="AF88" s="363"/>
      <c r="AG88" s="363"/>
      <c r="AH88" s="363"/>
      <c r="AI88" s="363"/>
      <c r="AJ88" s="363"/>
      <c r="AK88" s="363"/>
      <c r="AL88" s="363"/>
      <c r="AM88" s="363"/>
      <c r="AN88" s="363"/>
      <c r="AO88" s="364"/>
    </row>
    <row r="89" spans="1:41" ht="18.75" customHeight="1">
      <c r="A89" s="356"/>
      <c r="B89" s="357"/>
      <c r="C89" s="357"/>
      <c r="D89" s="357"/>
      <c r="E89" s="357"/>
      <c r="F89" s="357"/>
      <c r="G89" s="357"/>
      <c r="H89" s="357"/>
      <c r="I89" s="357"/>
      <c r="J89" s="357"/>
      <c r="K89" s="357"/>
      <c r="L89" s="357"/>
      <c r="M89" s="357"/>
      <c r="N89" s="358"/>
      <c r="O89" s="365"/>
      <c r="P89" s="366"/>
      <c r="Q89" s="366"/>
      <c r="R89" s="366"/>
      <c r="S89" s="366"/>
      <c r="T89" s="366"/>
      <c r="U89" s="366"/>
      <c r="V89" s="366"/>
      <c r="W89" s="366"/>
      <c r="X89" s="366"/>
      <c r="Y89" s="366"/>
      <c r="Z89" s="366"/>
      <c r="AA89" s="366"/>
      <c r="AB89" s="366"/>
      <c r="AC89" s="366"/>
      <c r="AD89" s="366"/>
      <c r="AE89" s="366"/>
      <c r="AF89" s="366"/>
      <c r="AG89" s="366"/>
      <c r="AH89" s="366"/>
      <c r="AI89" s="366"/>
      <c r="AJ89" s="366"/>
      <c r="AK89" s="366"/>
      <c r="AL89" s="366"/>
      <c r="AM89" s="366"/>
      <c r="AN89" s="366"/>
      <c r="AO89" s="367"/>
    </row>
    <row r="90" spans="1:41" ht="18.75" customHeight="1">
      <c r="A90" s="356"/>
      <c r="B90" s="357"/>
      <c r="C90" s="357"/>
      <c r="D90" s="357"/>
      <c r="E90" s="357"/>
      <c r="F90" s="357"/>
      <c r="G90" s="357"/>
      <c r="H90" s="357"/>
      <c r="I90" s="357"/>
      <c r="J90" s="357"/>
      <c r="K90" s="357"/>
      <c r="L90" s="357"/>
      <c r="M90" s="357"/>
      <c r="N90" s="358"/>
      <c r="O90" s="362">
        <f>IF(Estadisticas!C28=Estadisticas!K28,"","En lo particular, en programas y/o convenios estatales, no existe equilibrio entre los Ingresos estimados y el presupuesto de Egresos, en los primeros se tiene un importe de $"&amp;Estadisticas!C28&amp;" cuando para los Egresos con el mismo recurso se presupuestan $"&amp;Estadisticas!K28&amp;".")</f>
      </c>
      <c r="P90" s="363"/>
      <c r="Q90" s="363"/>
      <c r="R90" s="363"/>
      <c r="S90" s="363"/>
      <c r="T90" s="363"/>
      <c r="U90" s="363"/>
      <c r="V90" s="363"/>
      <c r="W90" s="363"/>
      <c r="X90" s="363"/>
      <c r="Y90" s="363"/>
      <c r="Z90" s="363"/>
      <c r="AA90" s="363"/>
      <c r="AB90" s="363"/>
      <c r="AC90" s="363"/>
      <c r="AD90" s="363"/>
      <c r="AE90" s="363"/>
      <c r="AF90" s="363"/>
      <c r="AG90" s="363"/>
      <c r="AH90" s="363"/>
      <c r="AI90" s="363"/>
      <c r="AJ90" s="363"/>
      <c r="AK90" s="363"/>
      <c r="AL90" s="363"/>
      <c r="AM90" s="363"/>
      <c r="AN90" s="363"/>
      <c r="AO90" s="364"/>
    </row>
    <row r="91" spans="1:41" ht="18.75" customHeight="1">
      <c r="A91" s="356"/>
      <c r="B91" s="357"/>
      <c r="C91" s="357"/>
      <c r="D91" s="357"/>
      <c r="E91" s="357"/>
      <c r="F91" s="357"/>
      <c r="G91" s="357"/>
      <c r="H91" s="357"/>
      <c r="I91" s="357"/>
      <c r="J91" s="357"/>
      <c r="K91" s="357"/>
      <c r="L91" s="357"/>
      <c r="M91" s="357"/>
      <c r="N91" s="358"/>
      <c r="O91" s="365"/>
      <c r="P91" s="366"/>
      <c r="Q91" s="366"/>
      <c r="R91" s="366"/>
      <c r="S91" s="366"/>
      <c r="T91" s="366"/>
      <c r="U91" s="366"/>
      <c r="V91" s="366"/>
      <c r="W91" s="366"/>
      <c r="X91" s="366"/>
      <c r="Y91" s="366"/>
      <c r="Z91" s="366"/>
      <c r="AA91" s="366"/>
      <c r="AB91" s="366"/>
      <c r="AC91" s="366"/>
      <c r="AD91" s="366"/>
      <c r="AE91" s="366"/>
      <c r="AF91" s="366"/>
      <c r="AG91" s="366"/>
      <c r="AH91" s="366"/>
      <c r="AI91" s="366"/>
      <c r="AJ91" s="366"/>
      <c r="AK91" s="366"/>
      <c r="AL91" s="366"/>
      <c r="AM91" s="366"/>
      <c r="AN91" s="366"/>
      <c r="AO91" s="367"/>
    </row>
    <row r="92" spans="1:41" ht="18.75" customHeight="1">
      <c r="A92" s="356"/>
      <c r="B92" s="357"/>
      <c r="C92" s="357"/>
      <c r="D92" s="357"/>
      <c r="E92" s="357"/>
      <c r="F92" s="357"/>
      <c r="G92" s="357"/>
      <c r="H92" s="357"/>
      <c r="I92" s="357"/>
      <c r="J92" s="357"/>
      <c r="K92" s="357"/>
      <c r="L92" s="357"/>
      <c r="M92" s="357"/>
      <c r="N92" s="358"/>
      <c r="O92" s="362">
        <f>IF(Estadisticas!C29=Estadisticas!K29,"","En lo particular, en otros tipos de origen de recurso, no existe equilibrio entre los Ingresos estimados y el presupuesto de Egresos, en los primeros se tiene un importe de $"&amp;Estadisticas!C29&amp;" cuando para los Egresos con el mismo recurso se presupuestan $"&amp;Estadisticas!K29&amp;".")</f>
      </c>
      <c r="P92" s="363"/>
      <c r="Q92" s="363"/>
      <c r="R92" s="363"/>
      <c r="S92" s="363"/>
      <c r="T92" s="363"/>
      <c r="U92" s="363"/>
      <c r="V92" s="363"/>
      <c r="W92" s="363"/>
      <c r="X92" s="363"/>
      <c r="Y92" s="363"/>
      <c r="Z92" s="363"/>
      <c r="AA92" s="363"/>
      <c r="AB92" s="363"/>
      <c r="AC92" s="363"/>
      <c r="AD92" s="363"/>
      <c r="AE92" s="363"/>
      <c r="AF92" s="363"/>
      <c r="AG92" s="363"/>
      <c r="AH92" s="363"/>
      <c r="AI92" s="363"/>
      <c r="AJ92" s="363"/>
      <c r="AK92" s="363"/>
      <c r="AL92" s="363"/>
      <c r="AM92" s="363"/>
      <c r="AN92" s="363"/>
      <c r="AO92" s="364"/>
    </row>
    <row r="93" spans="1:41" ht="18.75" customHeight="1">
      <c r="A93" s="356"/>
      <c r="B93" s="357"/>
      <c r="C93" s="357"/>
      <c r="D93" s="357"/>
      <c r="E93" s="357"/>
      <c r="F93" s="357"/>
      <c r="G93" s="357"/>
      <c r="H93" s="357"/>
      <c r="I93" s="357"/>
      <c r="J93" s="357"/>
      <c r="K93" s="357"/>
      <c r="L93" s="357"/>
      <c r="M93" s="357"/>
      <c r="N93" s="358"/>
      <c r="O93" s="365"/>
      <c r="P93" s="366"/>
      <c r="Q93" s="366"/>
      <c r="R93" s="366"/>
      <c r="S93" s="366"/>
      <c r="T93" s="366"/>
      <c r="U93" s="366"/>
      <c r="V93" s="366"/>
      <c r="W93" s="366"/>
      <c r="X93" s="366"/>
      <c r="Y93" s="366"/>
      <c r="Z93" s="366"/>
      <c r="AA93" s="366"/>
      <c r="AB93" s="366"/>
      <c r="AC93" s="366"/>
      <c r="AD93" s="366"/>
      <c r="AE93" s="366"/>
      <c r="AF93" s="366"/>
      <c r="AG93" s="366"/>
      <c r="AH93" s="366"/>
      <c r="AI93" s="366"/>
      <c r="AJ93" s="366"/>
      <c r="AK93" s="366"/>
      <c r="AL93" s="366"/>
      <c r="AM93" s="366"/>
      <c r="AN93" s="366"/>
      <c r="AO93" s="367"/>
    </row>
    <row r="94" spans="1:41" ht="18.75" customHeight="1">
      <c r="A94" s="462" t="s">
        <v>617</v>
      </c>
      <c r="B94" s="463"/>
      <c r="C94" s="463"/>
      <c r="D94" s="463"/>
      <c r="E94" s="463"/>
      <c r="F94" s="463"/>
      <c r="G94" s="463"/>
      <c r="H94" s="463"/>
      <c r="I94" s="463"/>
      <c r="J94" s="463"/>
      <c r="K94" s="463"/>
      <c r="L94" s="463"/>
      <c r="M94" s="463"/>
      <c r="N94" s="464"/>
      <c r="O94" s="362">
        <f>IF(B54="X","","No anexa o hace falta integrar información en el formato de Plantilla de Personal de Carácter Permanente.")</f>
      </c>
      <c r="P94" s="363"/>
      <c r="Q94" s="363"/>
      <c r="R94" s="363"/>
      <c r="S94" s="363"/>
      <c r="T94" s="363"/>
      <c r="U94" s="363"/>
      <c r="V94" s="363"/>
      <c r="W94" s="363"/>
      <c r="X94" s="363"/>
      <c r="Y94" s="363"/>
      <c r="Z94" s="363"/>
      <c r="AA94" s="363"/>
      <c r="AB94" s="363"/>
      <c r="AC94" s="363"/>
      <c r="AD94" s="363"/>
      <c r="AE94" s="363"/>
      <c r="AF94" s="363"/>
      <c r="AG94" s="363"/>
      <c r="AH94" s="363"/>
      <c r="AI94" s="363"/>
      <c r="AJ94" s="363"/>
      <c r="AK94" s="363"/>
      <c r="AL94" s="363"/>
      <c r="AM94" s="363"/>
      <c r="AN94" s="363"/>
      <c r="AO94" s="364"/>
    </row>
    <row r="95" spans="1:41" ht="18.75" customHeight="1">
      <c r="A95" s="465"/>
      <c r="B95" s="466"/>
      <c r="C95" s="466"/>
      <c r="D95" s="466"/>
      <c r="E95" s="466"/>
      <c r="F95" s="466"/>
      <c r="G95" s="466"/>
      <c r="H95" s="466"/>
      <c r="I95" s="466"/>
      <c r="J95" s="466"/>
      <c r="K95" s="466"/>
      <c r="L95" s="466"/>
      <c r="M95" s="466"/>
      <c r="N95" s="467"/>
      <c r="O95" s="365"/>
      <c r="P95" s="366"/>
      <c r="Q95" s="366"/>
      <c r="R95" s="366"/>
      <c r="S95" s="366"/>
      <c r="T95" s="366"/>
      <c r="U95" s="366"/>
      <c r="V95" s="366"/>
      <c r="W95" s="366"/>
      <c r="X95" s="366"/>
      <c r="Y95" s="366"/>
      <c r="Z95" s="366"/>
      <c r="AA95" s="366"/>
      <c r="AB95" s="366"/>
      <c r="AC95" s="366"/>
      <c r="AD95" s="366"/>
      <c r="AE95" s="366"/>
      <c r="AF95" s="366"/>
      <c r="AG95" s="366"/>
      <c r="AH95" s="366"/>
      <c r="AI95" s="366"/>
      <c r="AJ95" s="366"/>
      <c r="AK95" s="366"/>
      <c r="AL95" s="366"/>
      <c r="AM95" s="366"/>
      <c r="AN95" s="366"/>
      <c r="AO95" s="367"/>
    </row>
    <row r="96" spans="1:41" ht="18.75" customHeight="1">
      <c r="A96" s="465"/>
      <c r="B96" s="466"/>
      <c r="C96" s="466"/>
      <c r="D96" s="466"/>
      <c r="E96" s="466"/>
      <c r="F96" s="466"/>
      <c r="G96" s="466"/>
      <c r="H96" s="466"/>
      <c r="I96" s="466"/>
      <c r="J96" s="466"/>
      <c r="K96" s="466"/>
      <c r="L96" s="466"/>
      <c r="M96" s="466"/>
      <c r="N96" s="467"/>
      <c r="O96" s="362">
        <f>IF('E-OG'!I4=P!G153,"","Los sueldos base al personal permanente estimado en el presupuesto de egresos(partida 1100) son por $"&amp;'E-OG'!I4&amp;", en cuanto en la plantilla de personal de carácter permanente es por $"&amp;P!G153&amp;", por lo que no existe equilibrio.")</f>
      </c>
      <c r="P96" s="363"/>
      <c r="Q96" s="363"/>
      <c r="R96" s="363"/>
      <c r="S96" s="363"/>
      <c r="T96" s="363"/>
      <c r="U96" s="363"/>
      <c r="V96" s="363"/>
      <c r="W96" s="363"/>
      <c r="X96" s="363"/>
      <c r="Y96" s="363"/>
      <c r="Z96" s="363"/>
      <c r="AA96" s="363"/>
      <c r="AB96" s="363"/>
      <c r="AC96" s="363"/>
      <c r="AD96" s="363"/>
      <c r="AE96" s="363"/>
      <c r="AF96" s="363"/>
      <c r="AG96" s="363"/>
      <c r="AH96" s="363"/>
      <c r="AI96" s="363"/>
      <c r="AJ96" s="363"/>
      <c r="AK96" s="363"/>
      <c r="AL96" s="363"/>
      <c r="AM96" s="363"/>
      <c r="AN96" s="363"/>
      <c r="AO96" s="364"/>
    </row>
    <row r="97" spans="1:41" ht="18.75" customHeight="1">
      <c r="A97" s="468"/>
      <c r="B97" s="469"/>
      <c r="C97" s="469"/>
      <c r="D97" s="469"/>
      <c r="E97" s="469"/>
      <c r="F97" s="469"/>
      <c r="G97" s="469"/>
      <c r="H97" s="469"/>
      <c r="I97" s="469"/>
      <c r="J97" s="469"/>
      <c r="K97" s="469"/>
      <c r="L97" s="469"/>
      <c r="M97" s="469"/>
      <c r="N97" s="470"/>
      <c r="O97" s="365"/>
      <c r="P97" s="366"/>
      <c r="Q97" s="366"/>
      <c r="R97" s="366"/>
      <c r="S97" s="366"/>
      <c r="T97" s="366"/>
      <c r="U97" s="366"/>
      <c r="V97" s="366"/>
      <c r="W97" s="366"/>
      <c r="X97" s="366"/>
      <c r="Y97" s="366"/>
      <c r="Z97" s="366"/>
      <c r="AA97" s="366"/>
      <c r="AB97" s="366"/>
      <c r="AC97" s="366"/>
      <c r="AD97" s="366"/>
      <c r="AE97" s="366"/>
      <c r="AF97" s="366"/>
      <c r="AG97" s="366"/>
      <c r="AH97" s="366"/>
      <c r="AI97" s="366"/>
      <c r="AJ97" s="366"/>
      <c r="AK97" s="366"/>
      <c r="AL97" s="366"/>
      <c r="AM97" s="366"/>
      <c r="AN97" s="366"/>
      <c r="AO97" s="367"/>
    </row>
    <row r="98" spans="1:41" ht="18.75" customHeight="1">
      <c r="A98" s="462" t="s">
        <v>1084</v>
      </c>
      <c r="B98" s="463"/>
      <c r="C98" s="463"/>
      <c r="D98" s="463"/>
      <c r="E98" s="463"/>
      <c r="F98" s="463"/>
      <c r="G98" s="463"/>
      <c r="H98" s="463"/>
      <c r="I98" s="463"/>
      <c r="J98" s="463"/>
      <c r="K98" s="463"/>
      <c r="L98" s="463"/>
      <c r="M98" s="463"/>
      <c r="N98" s="464"/>
      <c r="O98" s="362" t="str">
        <f>IF(B55="X","","No anexa o hace falta integrar información en el formato de Presupuesto de Egresos por Clasificación Administrativa.")</f>
        <v>No anexa o hace falta integrar información en el formato de Presupuesto de Egresos por Clasificación Administrativa.</v>
      </c>
      <c r="P98" s="363"/>
      <c r="Q98" s="363"/>
      <c r="R98" s="363"/>
      <c r="S98" s="363"/>
      <c r="T98" s="363"/>
      <c r="U98" s="363"/>
      <c r="V98" s="363"/>
      <c r="W98" s="363"/>
      <c r="X98" s="363"/>
      <c r="Y98" s="363"/>
      <c r="Z98" s="363"/>
      <c r="AA98" s="363"/>
      <c r="AB98" s="363"/>
      <c r="AC98" s="363"/>
      <c r="AD98" s="363"/>
      <c r="AE98" s="363"/>
      <c r="AF98" s="363"/>
      <c r="AG98" s="363"/>
      <c r="AH98" s="363"/>
      <c r="AI98" s="363"/>
      <c r="AJ98" s="363"/>
      <c r="AK98" s="363"/>
      <c r="AL98" s="363"/>
      <c r="AM98" s="363"/>
      <c r="AN98" s="363"/>
      <c r="AO98" s="364"/>
    </row>
    <row r="99" spans="1:41" ht="18.75" customHeight="1">
      <c r="A99" s="465"/>
      <c r="B99" s="466"/>
      <c r="C99" s="466"/>
      <c r="D99" s="466"/>
      <c r="E99" s="466"/>
      <c r="F99" s="466"/>
      <c r="G99" s="466"/>
      <c r="H99" s="466"/>
      <c r="I99" s="466"/>
      <c r="J99" s="466"/>
      <c r="K99" s="466"/>
      <c r="L99" s="466"/>
      <c r="M99" s="466"/>
      <c r="N99" s="467"/>
      <c r="O99" s="365"/>
      <c r="P99" s="366"/>
      <c r="Q99" s="366"/>
      <c r="R99" s="366"/>
      <c r="S99" s="366"/>
      <c r="T99" s="366"/>
      <c r="U99" s="366"/>
      <c r="V99" s="366"/>
      <c r="W99" s="366"/>
      <c r="X99" s="366"/>
      <c r="Y99" s="366"/>
      <c r="Z99" s="366"/>
      <c r="AA99" s="366"/>
      <c r="AB99" s="366"/>
      <c r="AC99" s="366"/>
      <c r="AD99" s="366"/>
      <c r="AE99" s="366"/>
      <c r="AF99" s="366"/>
      <c r="AG99" s="366"/>
      <c r="AH99" s="366"/>
      <c r="AI99" s="366"/>
      <c r="AJ99" s="366"/>
      <c r="AK99" s="366"/>
      <c r="AL99" s="366"/>
      <c r="AM99" s="366"/>
      <c r="AN99" s="366"/>
      <c r="AO99" s="367"/>
    </row>
    <row r="100" spans="1:41" ht="18.75" customHeight="1">
      <c r="A100" s="465"/>
      <c r="B100" s="466"/>
      <c r="C100" s="466"/>
      <c r="D100" s="466"/>
      <c r="E100" s="466"/>
      <c r="F100" s="466"/>
      <c r="G100" s="466"/>
      <c r="H100" s="466"/>
      <c r="I100" s="466"/>
      <c r="J100" s="466"/>
      <c r="K100" s="466"/>
      <c r="L100" s="466"/>
      <c r="M100" s="466"/>
      <c r="N100" s="467"/>
      <c r="O100" s="362" t="str">
        <f>IF('E-UA'!M25=Estadisticas!N14,"","En lo general no existe equilibrio entre el presupuesto de egresos por clasificación administrativa y el presupuesto de Egresos, en el primero se tiene $"&amp;'E-UA'!M25&amp;" cuando para los Egresos asiende a un monto de $"&amp;Estadisticas!N14&amp;".")</f>
        <v>En lo general no existe equilibrio entre el presupuesto de egresos por clasificación administrativa y el presupuesto de Egresos, en el primero se tiene $0 cuando para los Egresos asiende a un monto de $83246878.</v>
      </c>
      <c r="P100" s="363"/>
      <c r="Q100" s="363"/>
      <c r="R100" s="363"/>
      <c r="S100" s="363"/>
      <c r="T100" s="363"/>
      <c r="U100" s="363"/>
      <c r="V100" s="363"/>
      <c r="W100" s="363"/>
      <c r="X100" s="363"/>
      <c r="Y100" s="363"/>
      <c r="Z100" s="363"/>
      <c r="AA100" s="363"/>
      <c r="AB100" s="363"/>
      <c r="AC100" s="363"/>
      <c r="AD100" s="363"/>
      <c r="AE100" s="363"/>
      <c r="AF100" s="363"/>
      <c r="AG100" s="363"/>
      <c r="AH100" s="363"/>
      <c r="AI100" s="363"/>
      <c r="AJ100" s="363"/>
      <c r="AK100" s="363"/>
      <c r="AL100" s="363"/>
      <c r="AM100" s="363"/>
      <c r="AN100" s="363"/>
      <c r="AO100" s="364"/>
    </row>
    <row r="101" spans="1:41" ht="18.75" customHeight="1">
      <c r="A101" s="468"/>
      <c r="B101" s="469"/>
      <c r="C101" s="469"/>
      <c r="D101" s="469"/>
      <c r="E101" s="469"/>
      <c r="F101" s="469"/>
      <c r="G101" s="469"/>
      <c r="H101" s="469"/>
      <c r="I101" s="469"/>
      <c r="J101" s="469"/>
      <c r="K101" s="469"/>
      <c r="L101" s="469"/>
      <c r="M101" s="469"/>
      <c r="N101" s="470"/>
      <c r="O101" s="365"/>
      <c r="P101" s="366"/>
      <c r="Q101" s="366"/>
      <c r="R101" s="366"/>
      <c r="S101" s="366"/>
      <c r="T101" s="366"/>
      <c r="U101" s="366"/>
      <c r="V101" s="366"/>
      <c r="W101" s="366"/>
      <c r="X101" s="366"/>
      <c r="Y101" s="366"/>
      <c r="Z101" s="366"/>
      <c r="AA101" s="366"/>
      <c r="AB101" s="366"/>
      <c r="AC101" s="366"/>
      <c r="AD101" s="366"/>
      <c r="AE101" s="366"/>
      <c r="AF101" s="366"/>
      <c r="AG101" s="366"/>
      <c r="AH101" s="366"/>
      <c r="AI101" s="366"/>
      <c r="AJ101" s="366"/>
      <c r="AK101" s="366"/>
      <c r="AL101" s="366"/>
      <c r="AM101" s="366"/>
      <c r="AN101" s="366"/>
      <c r="AO101" s="367"/>
    </row>
    <row r="102" spans="1:41" ht="18.75" customHeight="1">
      <c r="A102" s="462" t="s">
        <v>1085</v>
      </c>
      <c r="B102" s="463"/>
      <c r="C102" s="463"/>
      <c r="D102" s="463"/>
      <c r="E102" s="463"/>
      <c r="F102" s="463"/>
      <c r="G102" s="463"/>
      <c r="H102" s="463"/>
      <c r="I102" s="463"/>
      <c r="J102" s="463"/>
      <c r="K102" s="463"/>
      <c r="L102" s="463"/>
      <c r="M102" s="463"/>
      <c r="N102" s="464"/>
      <c r="O102" s="362" t="str">
        <f>IF(B56="X","","No anexa o hace falta integrar información en el formato de Presupuesto de Egresos por Clasificación Funcional-Programática.")</f>
        <v>No anexa o hace falta integrar información en el formato de Presupuesto de Egresos por Clasificación Funcional-Programática.</v>
      </c>
      <c r="P102" s="363"/>
      <c r="Q102" s="363"/>
      <c r="R102" s="363"/>
      <c r="S102" s="363"/>
      <c r="T102" s="363"/>
      <c r="U102" s="363"/>
      <c r="V102" s="363"/>
      <c r="W102" s="363"/>
      <c r="X102" s="363"/>
      <c r="Y102" s="363"/>
      <c r="Z102" s="363"/>
      <c r="AA102" s="363"/>
      <c r="AB102" s="363"/>
      <c r="AC102" s="363"/>
      <c r="AD102" s="363"/>
      <c r="AE102" s="363"/>
      <c r="AF102" s="363"/>
      <c r="AG102" s="363"/>
      <c r="AH102" s="363"/>
      <c r="AI102" s="363"/>
      <c r="AJ102" s="363"/>
      <c r="AK102" s="363"/>
      <c r="AL102" s="363"/>
      <c r="AM102" s="363"/>
      <c r="AN102" s="363"/>
      <c r="AO102" s="364"/>
    </row>
    <row r="103" spans="1:41" ht="18.75" customHeight="1">
      <c r="A103" s="465"/>
      <c r="B103" s="466"/>
      <c r="C103" s="466"/>
      <c r="D103" s="466"/>
      <c r="E103" s="466"/>
      <c r="F103" s="466"/>
      <c r="G103" s="466"/>
      <c r="H103" s="466"/>
      <c r="I103" s="466"/>
      <c r="J103" s="466"/>
      <c r="K103" s="466"/>
      <c r="L103" s="466"/>
      <c r="M103" s="466"/>
      <c r="N103" s="467"/>
      <c r="O103" s="365"/>
      <c r="P103" s="366"/>
      <c r="Q103" s="366"/>
      <c r="R103" s="366"/>
      <c r="S103" s="366"/>
      <c r="T103" s="366"/>
      <c r="U103" s="366"/>
      <c r="V103" s="366"/>
      <c r="W103" s="366"/>
      <c r="X103" s="366"/>
      <c r="Y103" s="366"/>
      <c r="Z103" s="366"/>
      <c r="AA103" s="366"/>
      <c r="AB103" s="366"/>
      <c r="AC103" s="366"/>
      <c r="AD103" s="366"/>
      <c r="AE103" s="366"/>
      <c r="AF103" s="366"/>
      <c r="AG103" s="366"/>
      <c r="AH103" s="366"/>
      <c r="AI103" s="366"/>
      <c r="AJ103" s="366"/>
      <c r="AK103" s="366"/>
      <c r="AL103" s="366"/>
      <c r="AM103" s="366"/>
      <c r="AN103" s="366"/>
      <c r="AO103" s="367"/>
    </row>
    <row r="104" spans="1:41" ht="18.75" customHeight="1">
      <c r="A104" s="465"/>
      <c r="B104" s="466"/>
      <c r="C104" s="466"/>
      <c r="D104" s="466"/>
      <c r="E104" s="466"/>
      <c r="F104" s="466"/>
      <c r="G104" s="466"/>
      <c r="H104" s="466"/>
      <c r="I104" s="466"/>
      <c r="J104" s="466"/>
      <c r="K104" s="466"/>
      <c r="L104" s="466"/>
      <c r="M104" s="466"/>
      <c r="N104" s="467"/>
      <c r="O104" s="362" t="str">
        <f>IF('E-FP'!S30=Estadisticas!N14,"","En lo general no existe equilibrio entre el presupuesto de egresos por clasificación funcional-prográmatica y el presupuesto de Egresos, en el primero se tiene $"&amp;'E-FP'!S30&amp;" cuando para los Egresos asiende a un monto de $"&amp;Estadisticas!N14&amp;".")</f>
        <v>En lo general no existe equilibrio entre el presupuesto de egresos por clasificación funcional-prográmatica y el presupuesto de Egresos, en el primero se tiene $0 cuando para los Egresos asiende a un monto de $83246878.</v>
      </c>
      <c r="P104" s="363"/>
      <c r="Q104" s="363"/>
      <c r="R104" s="363"/>
      <c r="S104" s="363"/>
      <c r="T104" s="363"/>
      <c r="U104" s="363"/>
      <c r="V104" s="363"/>
      <c r="W104" s="363"/>
      <c r="X104" s="363"/>
      <c r="Y104" s="363"/>
      <c r="Z104" s="363"/>
      <c r="AA104" s="363"/>
      <c r="AB104" s="363"/>
      <c r="AC104" s="363"/>
      <c r="AD104" s="363"/>
      <c r="AE104" s="363"/>
      <c r="AF104" s="363"/>
      <c r="AG104" s="363"/>
      <c r="AH104" s="363"/>
      <c r="AI104" s="363"/>
      <c r="AJ104" s="363"/>
      <c r="AK104" s="363"/>
      <c r="AL104" s="363"/>
      <c r="AM104" s="363"/>
      <c r="AN104" s="363"/>
      <c r="AO104" s="364"/>
    </row>
    <row r="105" spans="1:41" ht="18.75" customHeight="1">
      <c r="A105" s="468"/>
      <c r="B105" s="469"/>
      <c r="C105" s="469"/>
      <c r="D105" s="469"/>
      <c r="E105" s="469"/>
      <c r="F105" s="469"/>
      <c r="G105" s="469"/>
      <c r="H105" s="469"/>
      <c r="I105" s="469"/>
      <c r="J105" s="469"/>
      <c r="K105" s="469"/>
      <c r="L105" s="469"/>
      <c r="M105" s="469"/>
      <c r="N105" s="470"/>
      <c r="O105" s="365"/>
      <c r="P105" s="366"/>
      <c r="Q105" s="366"/>
      <c r="R105" s="366"/>
      <c r="S105" s="366"/>
      <c r="T105" s="366"/>
      <c r="U105" s="366"/>
      <c r="V105" s="366"/>
      <c r="W105" s="366"/>
      <c r="X105" s="366"/>
      <c r="Y105" s="366"/>
      <c r="Z105" s="366"/>
      <c r="AA105" s="366"/>
      <c r="AB105" s="366"/>
      <c r="AC105" s="366"/>
      <c r="AD105" s="366"/>
      <c r="AE105" s="366"/>
      <c r="AF105" s="366"/>
      <c r="AG105" s="366"/>
      <c r="AH105" s="366"/>
      <c r="AI105" s="366"/>
      <c r="AJ105" s="366"/>
      <c r="AK105" s="366"/>
      <c r="AL105" s="366"/>
      <c r="AM105" s="366"/>
      <c r="AN105" s="366"/>
      <c r="AO105" s="367"/>
    </row>
    <row r="106" ht="15" customHeight="1"/>
    <row r="107" spans="1:41" ht="15" customHeight="1">
      <c r="A107" s="471" t="s">
        <v>907</v>
      </c>
      <c r="B107" s="472"/>
      <c r="C107" s="472"/>
      <c r="D107" s="472"/>
      <c r="E107" s="472"/>
      <c r="F107" s="472"/>
      <c r="G107" s="472"/>
      <c r="H107" s="472"/>
      <c r="I107" s="472"/>
      <c r="J107" s="472"/>
      <c r="K107" s="472"/>
      <c r="L107" s="472"/>
      <c r="M107" s="472"/>
      <c r="N107" s="472"/>
      <c r="O107" s="472"/>
      <c r="P107" s="472"/>
      <c r="Q107" s="472"/>
      <c r="R107" s="472"/>
      <c r="S107" s="472"/>
      <c r="T107" s="473"/>
      <c r="U107" s="471" t="s">
        <v>906</v>
      </c>
      <c r="V107" s="472"/>
      <c r="W107" s="472"/>
      <c r="X107" s="472"/>
      <c r="Y107" s="472"/>
      <c r="Z107" s="472"/>
      <c r="AA107" s="472"/>
      <c r="AB107" s="472"/>
      <c r="AC107" s="472"/>
      <c r="AD107" s="472"/>
      <c r="AE107" s="472"/>
      <c r="AF107" s="472"/>
      <c r="AG107" s="472"/>
      <c r="AH107" s="472"/>
      <c r="AI107" s="472"/>
      <c r="AJ107" s="472"/>
      <c r="AK107" s="472"/>
      <c r="AL107" s="472"/>
      <c r="AM107" s="472"/>
      <c r="AN107" s="472"/>
      <c r="AO107" s="473"/>
    </row>
    <row r="108" spans="1:41" ht="15" customHeight="1">
      <c r="A108" s="474"/>
      <c r="B108" s="474"/>
      <c r="C108" s="474"/>
      <c r="D108" s="474"/>
      <c r="E108" s="474"/>
      <c r="F108" s="474"/>
      <c r="G108" s="474"/>
      <c r="H108" s="474"/>
      <c r="I108" s="474"/>
      <c r="J108" s="474"/>
      <c r="K108" s="474"/>
      <c r="L108" s="474"/>
      <c r="M108" s="474"/>
      <c r="N108" s="474"/>
      <c r="O108" s="474"/>
      <c r="P108" s="474"/>
      <c r="Q108" s="474"/>
      <c r="R108" s="474"/>
      <c r="S108" s="474"/>
      <c r="T108" s="474"/>
      <c r="U108" s="474"/>
      <c r="V108" s="474"/>
      <c r="W108" s="474"/>
      <c r="X108" s="474"/>
      <c r="Y108" s="474"/>
      <c r="Z108" s="474"/>
      <c r="AA108" s="474"/>
      <c r="AB108" s="474"/>
      <c r="AC108" s="474"/>
      <c r="AD108" s="474"/>
      <c r="AE108" s="474"/>
      <c r="AF108" s="474"/>
      <c r="AG108" s="474"/>
      <c r="AH108" s="474"/>
      <c r="AI108" s="474"/>
      <c r="AJ108" s="474"/>
      <c r="AK108" s="474"/>
      <c r="AL108" s="474"/>
      <c r="AM108" s="474"/>
      <c r="AN108" s="474"/>
      <c r="AO108" s="474"/>
    </row>
    <row r="109" spans="1:41" ht="15" customHeight="1">
      <c r="A109" s="474"/>
      <c r="B109" s="474"/>
      <c r="C109" s="474"/>
      <c r="D109" s="474"/>
      <c r="E109" s="474"/>
      <c r="F109" s="474"/>
      <c r="G109" s="474"/>
      <c r="H109" s="474"/>
      <c r="I109" s="474"/>
      <c r="J109" s="474"/>
      <c r="K109" s="474"/>
      <c r="L109" s="474"/>
      <c r="M109" s="474"/>
      <c r="N109" s="474"/>
      <c r="O109" s="474"/>
      <c r="P109" s="474"/>
      <c r="Q109" s="474"/>
      <c r="R109" s="474"/>
      <c r="S109" s="474"/>
      <c r="T109" s="474"/>
      <c r="U109" s="474"/>
      <c r="V109" s="474"/>
      <c r="W109" s="474"/>
      <c r="X109" s="474"/>
      <c r="Y109" s="474"/>
      <c r="Z109" s="474"/>
      <c r="AA109" s="474"/>
      <c r="AB109" s="474"/>
      <c r="AC109" s="474"/>
      <c r="AD109" s="474"/>
      <c r="AE109" s="474"/>
      <c r="AF109" s="474"/>
      <c r="AG109" s="474"/>
      <c r="AH109" s="474"/>
      <c r="AI109" s="474"/>
      <c r="AJ109" s="474"/>
      <c r="AK109" s="474"/>
      <c r="AL109" s="474"/>
      <c r="AM109" s="474"/>
      <c r="AN109" s="474"/>
      <c r="AO109" s="474"/>
    </row>
    <row r="110" spans="1:41" ht="15" customHeight="1">
      <c r="A110" s="474"/>
      <c r="B110" s="474"/>
      <c r="C110" s="474"/>
      <c r="D110" s="474"/>
      <c r="E110" s="474"/>
      <c r="F110" s="474"/>
      <c r="G110" s="474"/>
      <c r="H110" s="474"/>
      <c r="I110" s="474"/>
      <c r="J110" s="474"/>
      <c r="K110" s="474"/>
      <c r="L110" s="474"/>
      <c r="M110" s="474"/>
      <c r="N110" s="474"/>
      <c r="O110" s="474"/>
      <c r="P110" s="474"/>
      <c r="Q110" s="474"/>
      <c r="R110" s="474"/>
      <c r="S110" s="474"/>
      <c r="T110" s="474"/>
      <c r="U110" s="474"/>
      <c r="V110" s="474"/>
      <c r="W110" s="474"/>
      <c r="X110" s="474"/>
      <c r="Y110" s="474"/>
      <c r="Z110" s="474"/>
      <c r="AA110" s="474"/>
      <c r="AB110" s="474"/>
      <c r="AC110" s="474"/>
      <c r="AD110" s="474"/>
      <c r="AE110" s="474"/>
      <c r="AF110" s="474"/>
      <c r="AG110" s="474"/>
      <c r="AH110" s="474"/>
      <c r="AI110" s="474"/>
      <c r="AJ110" s="474"/>
      <c r="AK110" s="474"/>
      <c r="AL110" s="474"/>
      <c r="AM110" s="474"/>
      <c r="AN110" s="474"/>
      <c r="AO110" s="474"/>
    </row>
    <row r="111" spans="1:41" ht="15" customHeight="1">
      <c r="A111" s="475"/>
      <c r="B111" s="475"/>
      <c r="C111" s="475"/>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475"/>
      <c r="AE111" s="475"/>
      <c r="AF111" s="475"/>
      <c r="AG111" s="475"/>
      <c r="AH111" s="475"/>
      <c r="AI111" s="475"/>
      <c r="AJ111" s="475"/>
      <c r="AK111" s="475"/>
      <c r="AL111" s="475"/>
      <c r="AM111" s="475"/>
      <c r="AN111" s="475"/>
      <c r="AO111" s="475"/>
    </row>
    <row r="112" spans="1:41" ht="15" customHeight="1">
      <c r="A112" s="479"/>
      <c r="B112" s="480"/>
      <c r="C112" s="480"/>
      <c r="D112" s="480"/>
      <c r="E112" s="480"/>
      <c r="F112" s="480"/>
      <c r="G112" s="480"/>
      <c r="H112" s="480"/>
      <c r="I112" s="480"/>
      <c r="J112" s="480"/>
      <c r="K112" s="480"/>
      <c r="L112" s="480"/>
      <c r="M112" s="480"/>
      <c r="N112" s="480"/>
      <c r="O112" s="480"/>
      <c r="P112" s="480"/>
      <c r="Q112" s="480"/>
      <c r="R112" s="480"/>
      <c r="S112" s="480"/>
      <c r="T112" s="481"/>
      <c r="U112" s="479"/>
      <c r="V112" s="480"/>
      <c r="W112" s="480"/>
      <c r="X112" s="480"/>
      <c r="Y112" s="480"/>
      <c r="Z112" s="480"/>
      <c r="AA112" s="480"/>
      <c r="AB112" s="480"/>
      <c r="AC112" s="480"/>
      <c r="AD112" s="480"/>
      <c r="AE112" s="480"/>
      <c r="AF112" s="480"/>
      <c r="AG112" s="480"/>
      <c r="AH112" s="480"/>
      <c r="AI112" s="480"/>
      <c r="AJ112" s="480"/>
      <c r="AK112" s="480"/>
      <c r="AL112" s="480"/>
      <c r="AM112" s="480"/>
      <c r="AN112" s="480"/>
      <c r="AO112" s="481"/>
    </row>
    <row r="113" spans="1:41" ht="15" customHeight="1">
      <c r="A113" s="482"/>
      <c r="B113" s="483"/>
      <c r="C113" s="483"/>
      <c r="D113" s="483"/>
      <c r="E113" s="483"/>
      <c r="F113" s="483"/>
      <c r="G113" s="483"/>
      <c r="H113" s="483"/>
      <c r="I113" s="483"/>
      <c r="J113" s="483"/>
      <c r="K113" s="483"/>
      <c r="L113" s="483"/>
      <c r="M113" s="483"/>
      <c r="N113" s="483"/>
      <c r="O113" s="483"/>
      <c r="P113" s="483"/>
      <c r="Q113" s="483"/>
      <c r="R113" s="483"/>
      <c r="S113" s="483"/>
      <c r="T113" s="484"/>
      <c r="U113" s="482"/>
      <c r="V113" s="483"/>
      <c r="W113" s="483"/>
      <c r="X113" s="483"/>
      <c r="Y113" s="483"/>
      <c r="Z113" s="483"/>
      <c r="AA113" s="483"/>
      <c r="AB113" s="483"/>
      <c r="AC113" s="483"/>
      <c r="AD113" s="483"/>
      <c r="AE113" s="483"/>
      <c r="AF113" s="483"/>
      <c r="AG113" s="483"/>
      <c r="AH113" s="483"/>
      <c r="AI113" s="483"/>
      <c r="AJ113" s="483"/>
      <c r="AK113" s="483"/>
      <c r="AL113" s="483"/>
      <c r="AM113" s="483"/>
      <c r="AN113" s="483"/>
      <c r="AO113" s="484"/>
    </row>
    <row r="114" ht="15" customHeight="1"/>
    <row r="115" spans="1:41" ht="15" customHeight="1">
      <c r="A115" s="485" t="s">
        <v>1087</v>
      </c>
      <c r="B115" s="485"/>
      <c r="C115" s="485"/>
      <c r="D115" s="485"/>
      <c r="E115" s="485"/>
      <c r="F115" s="485"/>
      <c r="G115" s="485"/>
      <c r="H115" s="485"/>
      <c r="I115" s="485"/>
      <c r="J115" s="485"/>
      <c r="K115" s="485"/>
      <c r="L115" s="485"/>
      <c r="M115" s="485"/>
      <c r="N115" s="485"/>
      <c r="O115" s="485"/>
      <c r="P115" s="485"/>
      <c r="Q115" s="485"/>
      <c r="R115" s="485"/>
      <c r="S115" s="485"/>
      <c r="T115" s="485"/>
      <c r="U115" s="486">
        <f ca="1">TODAY()</f>
        <v>42301</v>
      </c>
      <c r="V115" s="486"/>
      <c r="W115" s="486"/>
      <c r="X115" s="486"/>
      <c r="Y115" s="486"/>
      <c r="Z115" s="486"/>
      <c r="AA115" s="486"/>
      <c r="AB115" s="486"/>
      <c r="AC115" s="486"/>
      <c r="AD115" s="486"/>
      <c r="AE115" s="486"/>
      <c r="AF115" s="486"/>
      <c r="AG115" s="486"/>
      <c r="AH115" s="486"/>
      <c r="AI115" s="486"/>
      <c r="AJ115" s="486"/>
      <c r="AK115" s="486"/>
      <c r="AL115" s="486"/>
      <c r="AM115" s="486"/>
      <c r="AN115" s="486"/>
      <c r="AO115" s="486"/>
    </row>
    <row r="116" spans="36:42" ht="15" customHeight="1">
      <c r="AJ116" s="476" t="s">
        <v>1088</v>
      </c>
      <c r="AK116" s="477"/>
      <c r="AL116" s="477"/>
      <c r="AM116" s="477"/>
      <c r="AN116" s="477"/>
      <c r="AO116" s="478"/>
      <c r="AP116" s="195"/>
    </row>
    <row r="117" ht="15" customHeight="1"/>
    <row r="118" spans="1:18" ht="15" customHeight="1" hidden="1">
      <c r="A118" s="181" t="s">
        <v>1089</v>
      </c>
      <c r="B118" s="181">
        <v>2010</v>
      </c>
      <c r="C118" s="181">
        <v>1</v>
      </c>
      <c r="D118" s="181" t="s">
        <v>1090</v>
      </c>
      <c r="E118" s="181" t="s">
        <v>1068</v>
      </c>
      <c r="F118" s="181" t="s">
        <v>1091</v>
      </c>
      <c r="G118" s="181" t="s">
        <v>1092</v>
      </c>
      <c r="H118" s="181" t="s">
        <v>1093</v>
      </c>
      <c r="I118" s="181" t="s">
        <v>1094</v>
      </c>
      <c r="J118" s="181" t="s">
        <v>587</v>
      </c>
      <c r="K118" s="181">
        <v>1</v>
      </c>
      <c r="L118" s="181" t="s">
        <v>1086</v>
      </c>
      <c r="M118" s="181" t="s">
        <v>1095</v>
      </c>
      <c r="N118" s="181">
        <v>21110</v>
      </c>
      <c r="O118" s="239">
        <v>1</v>
      </c>
      <c r="P118" s="181" t="s">
        <v>1096</v>
      </c>
      <c r="Q118" s="181">
        <v>1</v>
      </c>
      <c r="R118" s="181" t="s">
        <v>775</v>
      </c>
    </row>
    <row r="119" spans="1:18" ht="15" customHeight="1" hidden="1">
      <c r="A119" s="181" t="s">
        <v>841</v>
      </c>
      <c r="B119" s="181">
        <v>2011</v>
      </c>
      <c r="C119" s="181">
        <v>2</v>
      </c>
      <c r="D119" s="181" t="s">
        <v>1097</v>
      </c>
      <c r="F119" s="181" t="s">
        <v>1098</v>
      </c>
      <c r="G119" s="181" t="s">
        <v>1099</v>
      </c>
      <c r="H119" s="181" t="s">
        <v>1100</v>
      </c>
      <c r="I119" s="181" t="s">
        <v>1101</v>
      </c>
      <c r="J119" s="181" t="s">
        <v>1102</v>
      </c>
      <c r="K119" s="181">
        <v>2</v>
      </c>
      <c r="L119" s="181" t="s">
        <v>1103</v>
      </c>
      <c r="M119" s="181" t="s">
        <v>1104</v>
      </c>
      <c r="N119" s="181">
        <v>31110</v>
      </c>
      <c r="O119" s="239">
        <v>2</v>
      </c>
      <c r="P119" s="181" t="s">
        <v>1105</v>
      </c>
      <c r="Q119" s="181">
        <v>2</v>
      </c>
      <c r="R119" s="181" t="s">
        <v>774</v>
      </c>
    </row>
    <row r="120" spans="1:18" ht="15" customHeight="1" hidden="1">
      <c r="A120" s="181" t="s">
        <v>1106</v>
      </c>
      <c r="B120" s="181">
        <v>2012</v>
      </c>
      <c r="C120" s="181">
        <v>3</v>
      </c>
      <c r="D120" s="181" t="s">
        <v>1107</v>
      </c>
      <c r="E120" s="186"/>
      <c r="F120" s="182" t="s">
        <v>1108</v>
      </c>
      <c r="G120" s="182"/>
      <c r="H120" s="182" t="s">
        <v>1109</v>
      </c>
      <c r="I120" s="182" t="s">
        <v>1110</v>
      </c>
      <c r="J120" s="182"/>
      <c r="K120" s="181">
        <v>3</v>
      </c>
      <c r="L120" s="181" t="s">
        <v>1111</v>
      </c>
      <c r="M120" s="181" t="s">
        <v>1104</v>
      </c>
      <c r="O120" s="240">
        <v>3</v>
      </c>
      <c r="P120" s="182" t="s">
        <v>1112</v>
      </c>
      <c r="Q120" s="181">
        <v>3</v>
      </c>
      <c r="R120" s="181" t="s">
        <v>776</v>
      </c>
    </row>
    <row r="121" spans="2:42" ht="15" customHeight="1" hidden="1">
      <c r="B121" s="181">
        <v>2013</v>
      </c>
      <c r="C121" s="181">
        <v>4</v>
      </c>
      <c r="H121" s="181" t="s">
        <v>1113</v>
      </c>
      <c r="I121" s="181" t="s">
        <v>1114</v>
      </c>
      <c r="K121" s="181">
        <v>4</v>
      </c>
      <c r="L121" s="182" t="s">
        <v>1115</v>
      </c>
      <c r="M121" s="181" t="s">
        <v>1104</v>
      </c>
      <c r="O121" s="239">
        <v>4</v>
      </c>
      <c r="P121" s="181" t="s">
        <v>1116</v>
      </c>
      <c r="Q121" s="181">
        <v>4</v>
      </c>
      <c r="AF121" s="186"/>
      <c r="AH121" s="241"/>
      <c r="AI121" s="241"/>
      <c r="AJ121" s="241"/>
      <c r="AK121" s="241"/>
      <c r="AL121" s="241"/>
      <c r="AM121" s="241"/>
      <c r="AN121" s="241"/>
      <c r="AO121" s="241"/>
      <c r="AP121" s="241"/>
    </row>
    <row r="122" spans="2:32" ht="15" customHeight="1" hidden="1">
      <c r="B122" s="181">
        <v>2014</v>
      </c>
      <c r="C122" s="181">
        <v>5</v>
      </c>
      <c r="G122" s="186"/>
      <c r="H122" s="242" t="s">
        <v>1117</v>
      </c>
      <c r="K122" s="181">
        <v>5</v>
      </c>
      <c r="L122" s="181" t="s">
        <v>1118</v>
      </c>
      <c r="M122" s="242" t="s">
        <v>1119</v>
      </c>
      <c r="O122" s="240">
        <v>5</v>
      </c>
      <c r="P122" s="242" t="s">
        <v>1120</v>
      </c>
      <c r="Z122" s="193"/>
      <c r="AF122" s="186"/>
    </row>
    <row r="123" spans="2:41" ht="15" customHeight="1" hidden="1">
      <c r="B123" s="181">
        <v>2015</v>
      </c>
      <c r="C123" s="181">
        <v>6</v>
      </c>
      <c r="H123" s="181" t="s">
        <v>1121</v>
      </c>
      <c r="K123" s="181">
        <v>6</v>
      </c>
      <c r="L123" s="242" t="s">
        <v>1122</v>
      </c>
      <c r="M123" s="181" t="s">
        <v>1119</v>
      </c>
      <c r="O123" s="239">
        <v>6</v>
      </c>
      <c r="P123" s="181" t="s">
        <v>1123</v>
      </c>
      <c r="AF123" s="186"/>
      <c r="AH123" s="242"/>
      <c r="AI123" s="242"/>
      <c r="AJ123" s="242"/>
      <c r="AK123" s="242"/>
      <c r="AL123" s="242"/>
      <c r="AM123" s="242"/>
      <c r="AN123" s="242"/>
      <c r="AO123" s="242"/>
    </row>
    <row r="124" spans="3:26" ht="15" customHeight="1" hidden="1">
      <c r="C124" s="181">
        <v>7</v>
      </c>
      <c r="K124" s="181">
        <v>7</v>
      </c>
      <c r="L124" s="181" t="s">
        <v>1124</v>
      </c>
      <c r="M124" s="181" t="s">
        <v>1119</v>
      </c>
      <c r="O124" s="239">
        <v>7</v>
      </c>
      <c r="P124" s="181" t="s">
        <v>1125</v>
      </c>
      <c r="X124" s="186"/>
      <c r="Z124" s="189"/>
    </row>
    <row r="125" spans="3:32" ht="15" customHeight="1" hidden="1">
      <c r="C125" s="181">
        <v>8</v>
      </c>
      <c r="K125" s="181">
        <v>8</v>
      </c>
      <c r="L125" s="181" t="s">
        <v>1126</v>
      </c>
      <c r="M125" s="181" t="s">
        <v>1119</v>
      </c>
      <c r="O125" s="239">
        <v>8</v>
      </c>
      <c r="P125" s="181" t="s">
        <v>1127</v>
      </c>
      <c r="AF125" s="186"/>
    </row>
    <row r="126" spans="3:26" ht="15" customHeight="1" hidden="1">
      <c r="C126" s="181">
        <v>9</v>
      </c>
      <c r="O126" s="239">
        <v>9</v>
      </c>
      <c r="P126" s="181" t="s">
        <v>1128</v>
      </c>
      <c r="X126" s="186"/>
      <c r="Z126" s="189"/>
    </row>
    <row r="127" spans="3:40" ht="15" customHeight="1" hidden="1">
      <c r="C127" s="181">
        <v>10</v>
      </c>
      <c r="O127" s="239">
        <v>10</v>
      </c>
      <c r="P127" s="181" t="s">
        <v>1129</v>
      </c>
      <c r="AL127" s="186"/>
      <c r="AN127" s="193"/>
    </row>
    <row r="128" spans="3:38" ht="15" customHeight="1" hidden="1">
      <c r="C128" s="181">
        <v>11</v>
      </c>
      <c r="O128" s="239">
        <v>11</v>
      </c>
      <c r="P128" s="181" t="s">
        <v>1130</v>
      </c>
      <c r="X128" s="186"/>
      <c r="Z128" s="189"/>
      <c r="AL128" s="186"/>
    </row>
    <row r="129" spans="3:38" ht="15" customHeight="1" hidden="1">
      <c r="C129" s="181">
        <v>12</v>
      </c>
      <c r="O129" s="239">
        <v>12</v>
      </c>
      <c r="P129" s="181" t="s">
        <v>1131</v>
      </c>
      <c r="AL129" s="186"/>
    </row>
    <row r="130" spans="15:38" ht="15" customHeight="1" hidden="1">
      <c r="O130" s="239">
        <v>13</v>
      </c>
      <c r="P130" s="181" t="s">
        <v>1132</v>
      </c>
      <c r="X130" s="186"/>
      <c r="Z130" s="189"/>
      <c r="AL130" s="186"/>
    </row>
    <row r="131" spans="15:40" ht="15" customHeight="1" hidden="1">
      <c r="O131" s="239">
        <v>14</v>
      </c>
      <c r="P131" s="181" t="s">
        <v>1133</v>
      </c>
      <c r="AJ131" s="186"/>
      <c r="AL131" s="243"/>
      <c r="AM131" s="243"/>
      <c r="AN131" s="243"/>
    </row>
    <row r="132" spans="1:36" ht="15" customHeight="1" hidden="1">
      <c r="A132" s="244"/>
      <c r="C132" s="182"/>
      <c r="D132" s="182"/>
      <c r="E132" s="182"/>
      <c r="F132" s="182"/>
      <c r="G132" s="182"/>
      <c r="H132" s="182"/>
      <c r="I132" s="182"/>
      <c r="J132" s="182"/>
      <c r="K132" s="182"/>
      <c r="L132" s="182"/>
      <c r="M132" s="182"/>
      <c r="N132" s="182"/>
      <c r="O132" s="240">
        <v>15</v>
      </c>
      <c r="P132" s="182" t="s">
        <v>1134</v>
      </c>
      <c r="Q132" s="182"/>
      <c r="R132" s="182"/>
      <c r="S132" s="182"/>
      <c r="T132" s="182"/>
      <c r="U132" s="182"/>
      <c r="V132" s="182"/>
      <c r="W132" s="182"/>
      <c r="X132" s="182"/>
      <c r="Y132" s="182"/>
      <c r="Z132" s="182"/>
      <c r="AA132" s="182"/>
      <c r="AJ132" s="186"/>
    </row>
    <row r="133" spans="15:40" ht="15" customHeight="1" hidden="1">
      <c r="O133" s="239">
        <v>16</v>
      </c>
      <c r="P133" s="181" t="s">
        <v>1135</v>
      </c>
      <c r="AJ133" s="186"/>
      <c r="AL133" s="243"/>
      <c r="AM133" s="243"/>
      <c r="AN133" s="243"/>
    </row>
    <row r="134" spans="3:36" ht="15" customHeight="1" hidden="1">
      <c r="C134" s="182"/>
      <c r="D134" s="182"/>
      <c r="E134" s="182"/>
      <c r="F134" s="182"/>
      <c r="G134" s="182"/>
      <c r="H134" s="182"/>
      <c r="I134" s="182"/>
      <c r="J134" s="182"/>
      <c r="K134" s="182"/>
      <c r="L134" s="182"/>
      <c r="M134" s="182"/>
      <c r="N134" s="182"/>
      <c r="O134" s="240">
        <v>17</v>
      </c>
      <c r="P134" s="182" t="s">
        <v>1136</v>
      </c>
      <c r="Q134" s="182"/>
      <c r="R134" s="182"/>
      <c r="S134" s="182"/>
      <c r="T134" s="182"/>
      <c r="U134" s="182"/>
      <c r="V134" s="182"/>
      <c r="W134" s="182"/>
      <c r="X134" s="182"/>
      <c r="Y134" s="182"/>
      <c r="Z134" s="182"/>
      <c r="AA134" s="182"/>
      <c r="AJ134" s="186"/>
    </row>
    <row r="135" spans="5:40" ht="15" customHeight="1" hidden="1">
      <c r="E135" s="245"/>
      <c r="F135" s="245"/>
      <c r="G135" s="245"/>
      <c r="H135" s="245"/>
      <c r="I135" s="245"/>
      <c r="J135" s="245"/>
      <c r="K135" s="245"/>
      <c r="L135" s="245"/>
      <c r="M135" s="245"/>
      <c r="N135" s="245"/>
      <c r="O135" s="246">
        <v>18</v>
      </c>
      <c r="P135" s="245" t="s">
        <v>1137</v>
      </c>
      <c r="Q135" s="245"/>
      <c r="R135" s="245"/>
      <c r="S135" s="245"/>
      <c r="T135" s="245"/>
      <c r="U135" s="245"/>
      <c r="V135" s="245"/>
      <c r="W135" s="245"/>
      <c r="X135" s="245"/>
      <c r="AJ135" s="186"/>
      <c r="AL135" s="243"/>
      <c r="AM135" s="243"/>
      <c r="AN135" s="243"/>
    </row>
    <row r="136" spans="2:36" ht="15" customHeight="1" hidden="1">
      <c r="B136" s="182"/>
      <c r="C136" s="182"/>
      <c r="D136" s="182"/>
      <c r="E136" s="245"/>
      <c r="F136" s="245"/>
      <c r="G136" s="245"/>
      <c r="H136" s="245"/>
      <c r="I136" s="245"/>
      <c r="J136" s="245"/>
      <c r="K136" s="245"/>
      <c r="L136" s="245"/>
      <c r="M136" s="245"/>
      <c r="N136" s="245"/>
      <c r="O136" s="246">
        <v>19</v>
      </c>
      <c r="P136" s="245" t="s">
        <v>1138</v>
      </c>
      <c r="Q136" s="245"/>
      <c r="R136" s="245"/>
      <c r="S136" s="245"/>
      <c r="T136" s="245"/>
      <c r="U136" s="245"/>
      <c r="V136" s="245"/>
      <c r="W136" s="245"/>
      <c r="X136" s="245"/>
      <c r="Y136" s="245"/>
      <c r="Z136" s="182"/>
      <c r="AA136" s="182"/>
      <c r="AJ136" s="186"/>
    </row>
    <row r="137" spans="5:40" ht="15" customHeight="1" hidden="1">
      <c r="E137" s="245"/>
      <c r="F137" s="245"/>
      <c r="G137" s="245"/>
      <c r="H137" s="245"/>
      <c r="I137" s="245"/>
      <c r="J137" s="245"/>
      <c r="K137" s="245"/>
      <c r="L137" s="245"/>
      <c r="M137" s="245"/>
      <c r="N137" s="245"/>
      <c r="O137" s="246">
        <v>20</v>
      </c>
      <c r="P137" s="245" t="s">
        <v>1139</v>
      </c>
      <c r="Q137" s="245"/>
      <c r="R137" s="245"/>
      <c r="S137" s="245"/>
      <c r="T137" s="245"/>
      <c r="U137" s="245"/>
      <c r="V137" s="245"/>
      <c r="W137" s="245"/>
      <c r="X137" s="245"/>
      <c r="Y137" s="245"/>
      <c r="AJ137" s="186"/>
      <c r="AK137" s="182"/>
      <c r="AL137" s="189"/>
      <c r="AM137" s="182"/>
      <c r="AN137" s="182"/>
    </row>
    <row r="138" spans="2:27" ht="15" customHeight="1" hidden="1">
      <c r="B138" s="182"/>
      <c r="C138" s="182"/>
      <c r="D138" s="182"/>
      <c r="E138" s="245"/>
      <c r="F138" s="245"/>
      <c r="G138" s="245"/>
      <c r="H138" s="245"/>
      <c r="I138" s="245"/>
      <c r="J138" s="245"/>
      <c r="K138" s="245"/>
      <c r="L138" s="245"/>
      <c r="M138" s="245"/>
      <c r="N138" s="245"/>
      <c r="O138" s="246">
        <v>21</v>
      </c>
      <c r="P138" s="245" t="s">
        <v>1140</v>
      </c>
      <c r="Q138" s="245"/>
      <c r="R138" s="245"/>
      <c r="S138" s="245"/>
      <c r="T138" s="245"/>
      <c r="U138" s="245"/>
      <c r="V138" s="245"/>
      <c r="W138" s="245"/>
      <c r="X138" s="245"/>
      <c r="Y138" s="245"/>
      <c r="Z138" s="182"/>
      <c r="AA138" s="182"/>
    </row>
    <row r="139" spans="5:38" ht="15" customHeight="1" hidden="1">
      <c r="E139" s="245"/>
      <c r="F139" s="245"/>
      <c r="G139" s="245"/>
      <c r="H139" s="245"/>
      <c r="I139" s="245"/>
      <c r="J139" s="245"/>
      <c r="K139" s="245"/>
      <c r="L139" s="245"/>
      <c r="M139" s="245"/>
      <c r="N139" s="245"/>
      <c r="O139" s="246">
        <v>22</v>
      </c>
      <c r="P139" s="245" t="s">
        <v>1141</v>
      </c>
      <c r="Q139" s="245"/>
      <c r="R139" s="245"/>
      <c r="S139" s="245"/>
      <c r="T139" s="245"/>
      <c r="U139" s="245"/>
      <c r="V139" s="245"/>
      <c r="W139" s="245"/>
      <c r="X139" s="245"/>
      <c r="Y139" s="248"/>
      <c r="AJ139" s="186"/>
      <c r="AL139" s="189"/>
    </row>
    <row r="140" spans="15:16" ht="15" customHeight="1" hidden="1">
      <c r="O140" s="239">
        <v>23</v>
      </c>
      <c r="P140" s="181" t="s">
        <v>1142</v>
      </c>
    </row>
    <row r="141" spans="15:16" ht="15" customHeight="1" hidden="1">
      <c r="O141" s="239">
        <v>24</v>
      </c>
      <c r="P141" s="181" t="s">
        <v>1143</v>
      </c>
    </row>
    <row r="142" spans="3:29" ht="15" customHeight="1" hidden="1">
      <c r="C142" s="249"/>
      <c r="D142" s="249"/>
      <c r="E142" s="249"/>
      <c r="F142" s="249"/>
      <c r="G142" s="249"/>
      <c r="H142" s="249"/>
      <c r="I142" s="249"/>
      <c r="J142" s="249"/>
      <c r="K142" s="249"/>
      <c r="L142" s="249"/>
      <c r="M142" s="249"/>
      <c r="N142" s="249"/>
      <c r="O142" s="250">
        <v>25</v>
      </c>
      <c r="P142" s="249" t="s">
        <v>1144</v>
      </c>
      <c r="Q142" s="249"/>
      <c r="R142" s="249"/>
      <c r="S142" s="249"/>
      <c r="T142" s="249"/>
      <c r="U142" s="249"/>
      <c r="V142" s="249"/>
      <c r="W142" s="249"/>
      <c r="X142" s="249"/>
      <c r="Y142" s="249"/>
      <c r="Z142" s="249"/>
      <c r="AA142" s="249"/>
      <c r="AB142" s="249"/>
      <c r="AC142" s="249"/>
    </row>
    <row r="143" spans="3:42" ht="15" customHeight="1" hidden="1">
      <c r="C143" s="249"/>
      <c r="D143" s="249"/>
      <c r="E143" s="249"/>
      <c r="F143" s="249"/>
      <c r="G143" s="249"/>
      <c r="H143" s="249"/>
      <c r="I143" s="249"/>
      <c r="J143" s="249"/>
      <c r="K143" s="249"/>
      <c r="L143" s="249"/>
      <c r="M143" s="249"/>
      <c r="N143" s="249"/>
      <c r="O143" s="250">
        <v>26</v>
      </c>
      <c r="P143" s="249" t="s">
        <v>1145</v>
      </c>
      <c r="Q143" s="249"/>
      <c r="R143" s="249"/>
      <c r="S143" s="249"/>
      <c r="T143" s="249"/>
      <c r="U143" s="249"/>
      <c r="V143" s="249"/>
      <c r="W143" s="249"/>
      <c r="X143" s="249"/>
      <c r="Y143" s="249"/>
      <c r="Z143" s="249"/>
      <c r="AA143" s="249"/>
      <c r="AB143" s="249"/>
      <c r="AC143" s="249"/>
      <c r="AD143" s="249"/>
      <c r="AE143" s="249"/>
      <c r="AF143" s="249"/>
      <c r="AG143" s="249"/>
      <c r="AH143" s="249"/>
      <c r="AI143" s="249"/>
      <c r="AJ143" s="249"/>
      <c r="AK143" s="249"/>
      <c r="AL143" s="249"/>
      <c r="AM143" s="249"/>
      <c r="AN143" s="249"/>
      <c r="AO143" s="249"/>
      <c r="AP143" s="249"/>
    </row>
    <row r="144" spans="3:42" ht="15" customHeight="1" hidden="1">
      <c r="C144" s="249"/>
      <c r="D144" s="249"/>
      <c r="E144" s="249"/>
      <c r="F144" s="249"/>
      <c r="G144" s="249"/>
      <c r="H144" s="249"/>
      <c r="I144" s="249"/>
      <c r="J144" s="249"/>
      <c r="K144" s="249"/>
      <c r="L144" s="249"/>
      <c r="M144" s="249"/>
      <c r="N144" s="249"/>
      <c r="O144" s="250">
        <v>27</v>
      </c>
      <c r="P144" s="249" t="s">
        <v>1146</v>
      </c>
      <c r="Q144" s="249"/>
      <c r="R144" s="249"/>
      <c r="S144" s="249"/>
      <c r="T144" s="249"/>
      <c r="U144" s="249"/>
      <c r="V144" s="249"/>
      <c r="W144" s="249"/>
      <c r="X144" s="249"/>
      <c r="Y144" s="249"/>
      <c r="Z144" s="249"/>
      <c r="AA144" s="249"/>
      <c r="AB144" s="249"/>
      <c r="AC144" s="249"/>
      <c r="AD144" s="249"/>
      <c r="AE144" s="249"/>
      <c r="AF144" s="249"/>
      <c r="AG144" s="249"/>
      <c r="AH144" s="249"/>
      <c r="AI144" s="249"/>
      <c r="AJ144" s="249"/>
      <c r="AK144" s="249"/>
      <c r="AL144" s="249"/>
      <c r="AM144" s="249"/>
      <c r="AN144" s="249"/>
      <c r="AO144" s="249"/>
      <c r="AP144" s="249"/>
    </row>
    <row r="145" spans="3:42" ht="15" customHeight="1" hidden="1">
      <c r="C145" s="249"/>
      <c r="D145" s="249"/>
      <c r="E145" s="249"/>
      <c r="F145" s="249"/>
      <c r="G145" s="249"/>
      <c r="H145" s="249"/>
      <c r="I145" s="249"/>
      <c r="J145" s="249"/>
      <c r="K145" s="249"/>
      <c r="L145" s="249"/>
      <c r="M145" s="249"/>
      <c r="N145" s="249"/>
      <c r="O145" s="250">
        <v>28</v>
      </c>
      <c r="P145" s="249" t="s">
        <v>1147</v>
      </c>
      <c r="Q145" s="249"/>
      <c r="R145" s="249"/>
      <c r="S145" s="249"/>
      <c r="T145" s="249"/>
      <c r="U145" s="249"/>
      <c r="V145" s="249"/>
      <c r="W145" s="249"/>
      <c r="X145" s="249"/>
      <c r="Y145" s="249"/>
      <c r="Z145" s="249"/>
      <c r="AA145" s="249"/>
      <c r="AB145" s="249"/>
      <c r="AC145" s="249"/>
      <c r="AD145" s="249"/>
      <c r="AE145" s="249"/>
      <c r="AF145" s="249"/>
      <c r="AG145" s="249"/>
      <c r="AH145" s="249"/>
      <c r="AI145" s="249"/>
      <c r="AJ145" s="249"/>
      <c r="AK145" s="249"/>
      <c r="AL145" s="249"/>
      <c r="AM145" s="249"/>
      <c r="AN145" s="249"/>
      <c r="AO145" s="249"/>
      <c r="AP145" s="249"/>
    </row>
    <row r="146" spans="3:42" ht="15" customHeight="1" hidden="1">
      <c r="C146" s="249"/>
      <c r="D146" s="249"/>
      <c r="E146" s="249"/>
      <c r="F146" s="249"/>
      <c r="G146" s="249"/>
      <c r="H146" s="249"/>
      <c r="I146" s="249"/>
      <c r="J146" s="249"/>
      <c r="K146" s="249"/>
      <c r="L146" s="249"/>
      <c r="M146" s="249"/>
      <c r="N146" s="249"/>
      <c r="O146" s="250">
        <v>29</v>
      </c>
      <c r="P146" s="249" t="s">
        <v>1148</v>
      </c>
      <c r="Q146" s="249"/>
      <c r="R146" s="249"/>
      <c r="S146" s="249"/>
      <c r="T146" s="249"/>
      <c r="U146" s="249"/>
      <c r="V146" s="249"/>
      <c r="W146" s="249"/>
      <c r="X146" s="249"/>
      <c r="Y146" s="249"/>
      <c r="Z146" s="249"/>
      <c r="AA146" s="249"/>
      <c r="AB146" s="249"/>
      <c r="AC146" s="249"/>
      <c r="AD146" s="249"/>
      <c r="AE146" s="249"/>
      <c r="AF146" s="249"/>
      <c r="AG146" s="249"/>
      <c r="AH146" s="249"/>
      <c r="AI146" s="249"/>
      <c r="AJ146" s="249"/>
      <c r="AK146" s="249"/>
      <c r="AL146" s="249"/>
      <c r="AM146" s="249"/>
      <c r="AN146" s="249"/>
      <c r="AO146" s="249"/>
      <c r="AP146" s="249"/>
    </row>
    <row r="147" spans="3:42" ht="15" customHeight="1" hidden="1">
      <c r="C147" s="249"/>
      <c r="D147" s="249"/>
      <c r="E147" s="249"/>
      <c r="F147" s="249"/>
      <c r="G147" s="249"/>
      <c r="H147" s="249"/>
      <c r="I147" s="249"/>
      <c r="J147" s="249"/>
      <c r="K147" s="249"/>
      <c r="L147" s="249"/>
      <c r="M147" s="249"/>
      <c r="N147" s="249"/>
      <c r="O147" s="250">
        <v>30</v>
      </c>
      <c r="P147" s="249" t="s">
        <v>1149</v>
      </c>
      <c r="Q147" s="249"/>
      <c r="R147" s="249"/>
      <c r="S147" s="249"/>
      <c r="T147" s="249"/>
      <c r="U147" s="249"/>
      <c r="V147" s="249"/>
      <c r="W147" s="249"/>
      <c r="X147" s="249"/>
      <c r="Y147" s="249"/>
      <c r="Z147" s="249"/>
      <c r="AA147" s="249"/>
      <c r="AB147" s="249"/>
      <c r="AC147" s="249"/>
      <c r="AD147" s="249"/>
      <c r="AE147" s="249"/>
      <c r="AF147" s="249"/>
      <c r="AG147" s="249"/>
      <c r="AH147" s="249"/>
      <c r="AI147" s="249"/>
      <c r="AJ147" s="249"/>
      <c r="AK147" s="249"/>
      <c r="AL147" s="249"/>
      <c r="AM147" s="249"/>
      <c r="AN147" s="249"/>
      <c r="AO147" s="249"/>
      <c r="AP147" s="249"/>
    </row>
    <row r="148" spans="3:42" ht="15" customHeight="1" hidden="1">
      <c r="C148" s="249"/>
      <c r="D148" s="249"/>
      <c r="E148" s="249"/>
      <c r="F148" s="249"/>
      <c r="G148" s="249"/>
      <c r="H148" s="249"/>
      <c r="I148" s="249"/>
      <c r="J148" s="249"/>
      <c r="K148" s="249"/>
      <c r="L148" s="249"/>
      <c r="M148" s="249"/>
      <c r="N148" s="249"/>
      <c r="O148" s="250">
        <v>31</v>
      </c>
      <c r="P148" s="249" t="s">
        <v>1150</v>
      </c>
      <c r="Q148" s="249"/>
      <c r="R148" s="249"/>
      <c r="S148" s="249"/>
      <c r="T148" s="249"/>
      <c r="U148" s="249"/>
      <c r="V148" s="249"/>
      <c r="W148" s="249"/>
      <c r="X148" s="249"/>
      <c r="Y148" s="249"/>
      <c r="Z148" s="249"/>
      <c r="AA148" s="249"/>
      <c r="AB148" s="249"/>
      <c r="AC148" s="249"/>
      <c r="AD148" s="249"/>
      <c r="AE148" s="249"/>
      <c r="AF148" s="249"/>
      <c r="AG148" s="249"/>
      <c r="AH148" s="249"/>
      <c r="AI148" s="249"/>
      <c r="AJ148" s="249"/>
      <c r="AK148" s="249"/>
      <c r="AL148" s="249"/>
      <c r="AM148" s="249"/>
      <c r="AN148" s="249"/>
      <c r="AO148" s="249"/>
      <c r="AP148" s="249"/>
    </row>
    <row r="149" spans="3:42" ht="15" customHeight="1" hidden="1">
      <c r="C149" s="249"/>
      <c r="D149" s="249"/>
      <c r="E149" s="249"/>
      <c r="F149" s="249"/>
      <c r="G149" s="249"/>
      <c r="H149" s="249"/>
      <c r="I149" s="249"/>
      <c r="J149" s="249"/>
      <c r="K149" s="249"/>
      <c r="L149" s="249"/>
      <c r="M149" s="249"/>
      <c r="N149" s="249"/>
      <c r="O149" s="250">
        <v>32</v>
      </c>
      <c r="P149" s="249" t="s">
        <v>1151</v>
      </c>
      <c r="Q149" s="249"/>
      <c r="R149" s="249"/>
      <c r="S149" s="249"/>
      <c r="T149" s="249"/>
      <c r="U149" s="249"/>
      <c r="V149" s="249"/>
      <c r="W149" s="249"/>
      <c r="X149" s="249"/>
      <c r="Y149" s="249"/>
      <c r="Z149" s="249"/>
      <c r="AA149" s="249"/>
      <c r="AB149" s="249"/>
      <c r="AC149" s="249"/>
      <c r="AD149" s="249"/>
      <c r="AE149" s="249"/>
      <c r="AF149" s="249"/>
      <c r="AG149" s="249"/>
      <c r="AH149" s="249"/>
      <c r="AI149" s="249"/>
      <c r="AJ149" s="249"/>
      <c r="AK149" s="249"/>
      <c r="AL149" s="249"/>
      <c r="AM149" s="249"/>
      <c r="AN149" s="249"/>
      <c r="AO149" s="249"/>
      <c r="AP149" s="249"/>
    </row>
    <row r="150" spans="3:42" ht="15" customHeight="1" hidden="1">
      <c r="C150" s="249"/>
      <c r="D150" s="249"/>
      <c r="E150" s="249"/>
      <c r="F150" s="249"/>
      <c r="G150" s="249"/>
      <c r="H150" s="249"/>
      <c r="I150" s="249"/>
      <c r="J150" s="249"/>
      <c r="K150" s="249"/>
      <c r="L150" s="249"/>
      <c r="M150" s="249"/>
      <c r="N150" s="249"/>
      <c r="O150" s="250">
        <v>33</v>
      </c>
      <c r="P150" s="249" t="s">
        <v>1152</v>
      </c>
      <c r="Q150" s="249"/>
      <c r="R150" s="249"/>
      <c r="S150" s="249"/>
      <c r="T150" s="249"/>
      <c r="U150" s="249"/>
      <c r="V150" s="249"/>
      <c r="W150" s="249"/>
      <c r="X150" s="249"/>
      <c r="Y150" s="249"/>
      <c r="Z150" s="249"/>
      <c r="AA150" s="249"/>
      <c r="AB150" s="249"/>
      <c r="AC150" s="249"/>
      <c r="AD150" s="249"/>
      <c r="AE150" s="249"/>
      <c r="AF150" s="249"/>
      <c r="AG150" s="249"/>
      <c r="AH150" s="249"/>
      <c r="AI150" s="249"/>
      <c r="AJ150" s="249"/>
      <c r="AK150" s="249"/>
      <c r="AL150" s="249"/>
      <c r="AM150" s="249"/>
      <c r="AN150" s="249"/>
      <c r="AO150" s="249"/>
      <c r="AP150" s="249"/>
    </row>
    <row r="151" spans="3:42" ht="15" customHeight="1" hidden="1">
      <c r="C151" s="249"/>
      <c r="D151" s="249"/>
      <c r="E151" s="249"/>
      <c r="F151" s="249"/>
      <c r="G151" s="249"/>
      <c r="H151" s="249"/>
      <c r="I151" s="249"/>
      <c r="J151" s="249"/>
      <c r="K151" s="249"/>
      <c r="L151" s="249"/>
      <c r="M151" s="249"/>
      <c r="N151" s="249"/>
      <c r="O151" s="250">
        <v>34</v>
      </c>
      <c r="P151" s="249" t="s">
        <v>1153</v>
      </c>
      <c r="Q151" s="249"/>
      <c r="R151" s="249"/>
      <c r="S151" s="249"/>
      <c r="T151" s="249"/>
      <c r="U151" s="249"/>
      <c r="V151" s="249"/>
      <c r="W151" s="249"/>
      <c r="X151" s="249"/>
      <c r="Y151" s="249"/>
      <c r="Z151" s="249"/>
      <c r="AA151" s="249"/>
      <c r="AB151" s="249"/>
      <c r="AC151" s="249"/>
      <c r="AD151" s="249"/>
      <c r="AE151" s="249"/>
      <c r="AF151" s="249"/>
      <c r="AG151" s="249"/>
      <c r="AH151" s="249"/>
      <c r="AI151" s="249"/>
      <c r="AJ151" s="249"/>
      <c r="AK151" s="249"/>
      <c r="AL151" s="249"/>
      <c r="AM151" s="249"/>
      <c r="AN151" s="249"/>
      <c r="AO151" s="249"/>
      <c r="AP151" s="249"/>
    </row>
    <row r="152" spans="3:42" ht="15" customHeight="1" hidden="1">
      <c r="C152" s="249"/>
      <c r="D152" s="249"/>
      <c r="E152" s="249"/>
      <c r="F152" s="249"/>
      <c r="G152" s="249"/>
      <c r="H152" s="249"/>
      <c r="I152" s="249"/>
      <c r="J152" s="249"/>
      <c r="K152" s="249"/>
      <c r="L152" s="249"/>
      <c r="M152" s="249"/>
      <c r="N152" s="249"/>
      <c r="O152" s="250">
        <v>35</v>
      </c>
      <c r="P152" s="249" t="s">
        <v>1154</v>
      </c>
      <c r="Q152" s="249"/>
      <c r="R152" s="249"/>
      <c r="S152" s="249"/>
      <c r="T152" s="249"/>
      <c r="U152" s="249"/>
      <c r="V152" s="249"/>
      <c r="W152" s="249"/>
      <c r="X152" s="249"/>
      <c r="Y152" s="249"/>
      <c r="Z152" s="249"/>
      <c r="AA152" s="249"/>
      <c r="AB152" s="249"/>
      <c r="AC152" s="249"/>
      <c r="AD152" s="249"/>
      <c r="AE152" s="249"/>
      <c r="AF152" s="249"/>
      <c r="AG152" s="249"/>
      <c r="AH152" s="249"/>
      <c r="AI152" s="249"/>
      <c r="AJ152" s="249"/>
      <c r="AK152" s="249"/>
      <c r="AL152" s="249"/>
      <c r="AM152" s="249"/>
      <c r="AN152" s="249"/>
      <c r="AO152" s="249"/>
      <c r="AP152" s="249"/>
    </row>
    <row r="153" spans="3:42" ht="15" customHeight="1" hidden="1">
      <c r="C153" s="249"/>
      <c r="D153" s="249"/>
      <c r="E153" s="249"/>
      <c r="F153" s="249"/>
      <c r="G153" s="249"/>
      <c r="H153" s="249"/>
      <c r="I153" s="249"/>
      <c r="J153" s="249"/>
      <c r="K153" s="249"/>
      <c r="L153" s="249"/>
      <c r="M153" s="249"/>
      <c r="N153" s="249"/>
      <c r="O153" s="250">
        <v>36</v>
      </c>
      <c r="P153" s="249" t="s">
        <v>1155</v>
      </c>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249"/>
    </row>
    <row r="154" spans="3:42" ht="15" customHeight="1" hidden="1">
      <c r="C154" s="249"/>
      <c r="D154" s="249"/>
      <c r="E154" s="249"/>
      <c r="F154" s="249"/>
      <c r="G154" s="249"/>
      <c r="H154" s="249"/>
      <c r="I154" s="249"/>
      <c r="J154" s="249"/>
      <c r="K154" s="249"/>
      <c r="L154" s="249"/>
      <c r="M154" s="249"/>
      <c r="N154" s="249"/>
      <c r="O154" s="250">
        <v>37</v>
      </c>
      <c r="P154" s="249" t="s">
        <v>1156</v>
      </c>
      <c r="Q154" s="249"/>
      <c r="R154" s="249"/>
      <c r="S154" s="249"/>
      <c r="T154" s="249"/>
      <c r="U154" s="249"/>
      <c r="V154" s="249"/>
      <c r="W154" s="249"/>
      <c r="X154" s="249"/>
      <c r="Y154" s="249"/>
      <c r="Z154" s="249"/>
      <c r="AA154" s="249"/>
      <c r="AB154" s="249"/>
      <c r="AC154" s="249"/>
      <c r="AD154" s="249"/>
      <c r="AE154" s="249"/>
      <c r="AF154" s="249"/>
      <c r="AG154" s="249"/>
      <c r="AH154" s="249"/>
      <c r="AI154" s="249"/>
      <c r="AJ154" s="249"/>
      <c r="AK154" s="249"/>
      <c r="AL154" s="249"/>
      <c r="AM154" s="249"/>
      <c r="AN154" s="249"/>
      <c r="AO154" s="249"/>
      <c r="AP154" s="249"/>
    </row>
    <row r="155" spans="3:42" ht="15" customHeight="1" hidden="1">
      <c r="C155" s="249"/>
      <c r="D155" s="249"/>
      <c r="E155" s="249"/>
      <c r="F155" s="249"/>
      <c r="G155" s="249"/>
      <c r="H155" s="249"/>
      <c r="I155" s="249"/>
      <c r="J155" s="249"/>
      <c r="K155" s="249"/>
      <c r="L155" s="249"/>
      <c r="M155" s="249"/>
      <c r="N155" s="249"/>
      <c r="O155" s="250">
        <v>38</v>
      </c>
      <c r="P155" s="249" t="s">
        <v>1157</v>
      </c>
      <c r="Q155" s="249"/>
      <c r="R155" s="249"/>
      <c r="S155" s="249"/>
      <c r="T155" s="249"/>
      <c r="U155" s="249"/>
      <c r="V155" s="249"/>
      <c r="W155" s="249"/>
      <c r="X155" s="249"/>
      <c r="Y155" s="249"/>
      <c r="Z155" s="249"/>
      <c r="AA155" s="249"/>
      <c r="AB155" s="249"/>
      <c r="AC155" s="249"/>
      <c r="AD155" s="249"/>
      <c r="AE155" s="249"/>
      <c r="AF155" s="249"/>
      <c r="AG155" s="249"/>
      <c r="AH155" s="249"/>
      <c r="AI155" s="249"/>
      <c r="AJ155" s="249"/>
      <c r="AK155" s="249"/>
      <c r="AL155" s="249"/>
      <c r="AM155" s="249"/>
      <c r="AN155" s="249"/>
      <c r="AO155" s="249"/>
      <c r="AP155" s="249"/>
    </row>
    <row r="156" spans="3:42" ht="15" customHeight="1" hidden="1">
      <c r="C156" s="249"/>
      <c r="D156" s="249"/>
      <c r="E156" s="249"/>
      <c r="F156" s="249"/>
      <c r="G156" s="249"/>
      <c r="H156" s="249"/>
      <c r="I156" s="249"/>
      <c r="J156" s="249"/>
      <c r="K156" s="249"/>
      <c r="L156" s="249"/>
      <c r="M156" s="249"/>
      <c r="N156" s="249"/>
      <c r="O156" s="250">
        <v>39</v>
      </c>
      <c r="P156" s="249" t="s">
        <v>1158</v>
      </c>
      <c r="Q156" s="249"/>
      <c r="R156" s="249"/>
      <c r="S156" s="249"/>
      <c r="T156" s="249"/>
      <c r="U156" s="249"/>
      <c r="V156" s="249"/>
      <c r="W156" s="249"/>
      <c r="X156" s="249"/>
      <c r="Y156" s="249"/>
      <c r="Z156" s="249"/>
      <c r="AA156" s="249"/>
      <c r="AB156" s="249"/>
      <c r="AC156" s="249"/>
      <c r="AD156" s="249"/>
      <c r="AE156" s="249"/>
      <c r="AF156" s="249"/>
      <c r="AG156" s="249"/>
      <c r="AH156" s="249"/>
      <c r="AI156" s="249"/>
      <c r="AJ156" s="249"/>
      <c r="AK156" s="249"/>
      <c r="AL156" s="249"/>
      <c r="AM156" s="249"/>
      <c r="AN156" s="249"/>
      <c r="AO156" s="249"/>
      <c r="AP156" s="249"/>
    </row>
    <row r="157" spans="3:42" ht="15" customHeight="1" hidden="1">
      <c r="C157" s="249"/>
      <c r="D157" s="249"/>
      <c r="E157" s="249"/>
      <c r="F157" s="249"/>
      <c r="G157" s="249"/>
      <c r="H157" s="249"/>
      <c r="I157" s="249"/>
      <c r="J157" s="249"/>
      <c r="K157" s="249"/>
      <c r="L157" s="249"/>
      <c r="M157" s="249"/>
      <c r="N157" s="249"/>
      <c r="O157" s="250">
        <v>40</v>
      </c>
      <c r="P157" s="249" t="s">
        <v>1159</v>
      </c>
      <c r="Q157" s="249"/>
      <c r="R157" s="249"/>
      <c r="S157" s="249"/>
      <c r="T157" s="249"/>
      <c r="U157" s="249"/>
      <c r="V157" s="249"/>
      <c r="W157" s="249"/>
      <c r="X157" s="249"/>
      <c r="Y157" s="249"/>
      <c r="Z157" s="249"/>
      <c r="AA157" s="249"/>
      <c r="AB157" s="249"/>
      <c r="AC157" s="249"/>
      <c r="AD157" s="249"/>
      <c r="AE157" s="249"/>
      <c r="AF157" s="249"/>
      <c r="AG157" s="249"/>
      <c r="AH157" s="249"/>
      <c r="AI157" s="249"/>
      <c r="AJ157" s="249"/>
      <c r="AK157" s="249"/>
      <c r="AL157" s="249"/>
      <c r="AM157" s="249"/>
      <c r="AN157" s="249"/>
      <c r="AO157" s="249"/>
      <c r="AP157" s="249"/>
    </row>
    <row r="158" spans="15:42" ht="15" customHeight="1" hidden="1">
      <c r="O158" s="239">
        <v>41</v>
      </c>
      <c r="P158" s="181" t="s">
        <v>1160</v>
      </c>
      <c r="AD158" s="249"/>
      <c r="AE158" s="249"/>
      <c r="AF158" s="249"/>
      <c r="AG158" s="249"/>
      <c r="AH158" s="249"/>
      <c r="AI158" s="249"/>
      <c r="AJ158" s="249"/>
      <c r="AK158" s="249"/>
      <c r="AL158" s="249"/>
      <c r="AM158" s="249"/>
      <c r="AN158" s="249"/>
      <c r="AO158" s="249"/>
      <c r="AP158" s="249"/>
    </row>
    <row r="159" spans="15:16" ht="15" customHeight="1" hidden="1">
      <c r="O159" s="239">
        <v>42</v>
      </c>
      <c r="P159" s="181" t="s">
        <v>1161</v>
      </c>
    </row>
    <row r="160" spans="15:16" ht="15" customHeight="1" hidden="1">
      <c r="O160" s="239">
        <v>43</v>
      </c>
      <c r="P160" s="181" t="s">
        <v>1162</v>
      </c>
    </row>
    <row r="161" spans="15:16" ht="15" customHeight="1" hidden="1">
      <c r="O161" s="239">
        <v>44</v>
      </c>
      <c r="P161" s="181" t="s">
        <v>1163</v>
      </c>
    </row>
    <row r="162" spans="15:16" ht="15" customHeight="1" hidden="1">
      <c r="O162" s="239">
        <v>45</v>
      </c>
      <c r="P162" s="181" t="s">
        <v>1164</v>
      </c>
    </row>
    <row r="163" spans="15:16" ht="15" customHeight="1" hidden="1">
      <c r="O163" s="239">
        <v>46</v>
      </c>
      <c r="P163" s="181" t="s">
        <v>1165</v>
      </c>
    </row>
    <row r="164" spans="5:26" ht="15" customHeight="1" hidden="1">
      <c r="E164" s="189"/>
      <c r="G164" s="251"/>
      <c r="H164" s="251"/>
      <c r="I164" s="251"/>
      <c r="J164" s="251"/>
      <c r="K164" s="251"/>
      <c r="L164" s="251"/>
      <c r="M164" s="251"/>
      <c r="N164" s="251"/>
      <c r="O164" s="252">
        <v>47</v>
      </c>
      <c r="P164" s="251" t="s">
        <v>1166</v>
      </c>
      <c r="Q164" s="251"/>
      <c r="R164" s="251"/>
      <c r="S164" s="251"/>
      <c r="T164" s="251"/>
      <c r="U164" s="251"/>
      <c r="V164" s="251"/>
      <c r="W164" s="251"/>
      <c r="X164" s="251"/>
      <c r="Y164" s="251"/>
      <c r="Z164" s="251"/>
    </row>
    <row r="165" spans="7:42" ht="15" customHeight="1" hidden="1">
      <c r="G165" s="251"/>
      <c r="H165" s="251"/>
      <c r="I165" s="251"/>
      <c r="J165" s="251"/>
      <c r="K165" s="251"/>
      <c r="L165" s="251"/>
      <c r="M165" s="251"/>
      <c r="N165" s="251"/>
      <c r="O165" s="252">
        <v>48</v>
      </c>
      <c r="P165" s="251" t="s">
        <v>1167</v>
      </c>
      <c r="Q165" s="251"/>
      <c r="R165" s="251"/>
      <c r="S165" s="251"/>
      <c r="T165" s="251"/>
      <c r="U165" s="251"/>
      <c r="V165" s="251"/>
      <c r="W165" s="251"/>
      <c r="X165" s="251"/>
      <c r="Y165" s="251"/>
      <c r="Z165" s="251"/>
      <c r="AD165" s="189"/>
      <c r="AF165" s="251"/>
      <c r="AG165" s="251"/>
      <c r="AH165" s="251"/>
      <c r="AI165" s="251"/>
      <c r="AJ165" s="251"/>
      <c r="AK165" s="251"/>
      <c r="AL165" s="251"/>
      <c r="AM165" s="251"/>
      <c r="AN165" s="251"/>
      <c r="AO165" s="251"/>
      <c r="AP165" s="251"/>
    </row>
    <row r="166" spans="5:42" ht="15" customHeight="1" hidden="1">
      <c r="E166" s="243"/>
      <c r="F166" s="243"/>
      <c r="G166" s="243"/>
      <c r="H166" s="251"/>
      <c r="K166" s="251"/>
      <c r="L166" s="251"/>
      <c r="M166" s="251"/>
      <c r="N166" s="251"/>
      <c r="O166" s="252">
        <v>49</v>
      </c>
      <c r="P166" s="251" t="s">
        <v>1168</v>
      </c>
      <c r="Q166" s="251"/>
      <c r="R166" s="251"/>
      <c r="S166" s="251"/>
      <c r="T166" s="251"/>
      <c r="U166" s="251"/>
      <c r="V166" s="251"/>
      <c r="W166" s="251"/>
      <c r="X166" s="251"/>
      <c r="Y166" s="251"/>
      <c r="Z166" s="251"/>
      <c r="AF166" s="251"/>
      <c r="AG166" s="251"/>
      <c r="AH166" s="251"/>
      <c r="AI166" s="251"/>
      <c r="AJ166" s="251"/>
      <c r="AK166" s="251"/>
      <c r="AL166" s="251"/>
      <c r="AM166" s="251"/>
      <c r="AN166" s="251"/>
      <c r="AO166" s="251"/>
      <c r="AP166" s="251"/>
    </row>
    <row r="167" spans="5:42" ht="15" customHeight="1" hidden="1">
      <c r="E167" s="253"/>
      <c r="F167" s="253"/>
      <c r="G167" s="253"/>
      <c r="H167" s="251"/>
      <c r="K167" s="251"/>
      <c r="L167" s="251"/>
      <c r="M167" s="251"/>
      <c r="N167" s="251"/>
      <c r="O167" s="252">
        <v>50</v>
      </c>
      <c r="P167" s="251" t="s">
        <v>1169</v>
      </c>
      <c r="Q167" s="251"/>
      <c r="R167" s="251"/>
      <c r="S167" s="251"/>
      <c r="T167" s="251"/>
      <c r="U167" s="251"/>
      <c r="V167" s="251"/>
      <c r="W167" s="251"/>
      <c r="X167" s="251"/>
      <c r="Y167" s="251"/>
      <c r="Z167" s="251"/>
      <c r="AD167" s="243"/>
      <c r="AE167" s="243"/>
      <c r="AF167" s="243"/>
      <c r="AG167" s="251"/>
      <c r="AI167" s="251"/>
      <c r="AJ167" s="251"/>
      <c r="AK167" s="251"/>
      <c r="AL167" s="251"/>
      <c r="AM167" s="251"/>
      <c r="AN167" s="251"/>
      <c r="AO167" s="251"/>
      <c r="AP167" s="251"/>
    </row>
    <row r="168" spans="5:42" ht="15" customHeight="1" hidden="1">
      <c r="E168" s="253"/>
      <c r="F168" s="253"/>
      <c r="G168" s="253"/>
      <c r="H168" s="251"/>
      <c r="K168" s="251"/>
      <c r="L168" s="251"/>
      <c r="M168" s="251"/>
      <c r="N168" s="251"/>
      <c r="O168" s="252">
        <v>51</v>
      </c>
      <c r="P168" s="251" t="s">
        <v>1170</v>
      </c>
      <c r="Q168" s="251"/>
      <c r="R168" s="251"/>
      <c r="S168" s="251"/>
      <c r="T168" s="251"/>
      <c r="U168" s="251"/>
      <c r="V168" s="251"/>
      <c r="W168" s="251"/>
      <c r="X168" s="251"/>
      <c r="Y168" s="251"/>
      <c r="Z168" s="251"/>
      <c r="AD168" s="253"/>
      <c r="AE168" s="253"/>
      <c r="AF168" s="253"/>
      <c r="AG168" s="251"/>
      <c r="AI168" s="251"/>
      <c r="AJ168" s="251"/>
      <c r="AK168" s="251"/>
      <c r="AL168" s="251"/>
      <c r="AM168" s="251"/>
      <c r="AN168" s="251"/>
      <c r="AO168" s="251"/>
      <c r="AP168" s="251"/>
    </row>
    <row r="169" spans="7:42" ht="15" customHeight="1" hidden="1">
      <c r="G169" s="251"/>
      <c r="H169" s="251"/>
      <c r="I169" s="251"/>
      <c r="J169" s="251"/>
      <c r="K169" s="251"/>
      <c r="L169" s="251"/>
      <c r="M169" s="251"/>
      <c r="N169" s="251"/>
      <c r="O169" s="252">
        <v>52</v>
      </c>
      <c r="P169" s="251" t="s">
        <v>1171</v>
      </c>
      <c r="Q169" s="251"/>
      <c r="R169" s="251"/>
      <c r="S169" s="251"/>
      <c r="T169" s="251"/>
      <c r="U169" s="251"/>
      <c r="V169" s="251"/>
      <c r="W169" s="251"/>
      <c r="X169" s="251"/>
      <c r="Y169" s="251"/>
      <c r="Z169" s="251"/>
      <c r="AD169" s="253"/>
      <c r="AE169" s="253"/>
      <c r="AF169" s="253"/>
      <c r="AG169" s="251"/>
      <c r="AI169" s="251"/>
      <c r="AJ169" s="251"/>
      <c r="AK169" s="251"/>
      <c r="AL169" s="251"/>
      <c r="AM169" s="251"/>
      <c r="AN169" s="251"/>
      <c r="AO169" s="251"/>
      <c r="AP169" s="251"/>
    </row>
    <row r="170" spans="5:42" ht="15" customHeight="1" hidden="1">
      <c r="E170" s="189"/>
      <c r="G170" s="251"/>
      <c r="H170" s="251"/>
      <c r="I170" s="251"/>
      <c r="J170" s="251"/>
      <c r="K170" s="251"/>
      <c r="L170" s="251"/>
      <c r="M170" s="251"/>
      <c r="N170" s="251"/>
      <c r="O170" s="252">
        <v>53</v>
      </c>
      <c r="P170" s="251" t="s">
        <v>1172</v>
      </c>
      <c r="Q170" s="251"/>
      <c r="R170" s="251"/>
      <c r="S170" s="251"/>
      <c r="T170" s="251"/>
      <c r="U170" s="251"/>
      <c r="V170" s="251"/>
      <c r="W170" s="251"/>
      <c r="X170" s="251"/>
      <c r="Y170" s="251"/>
      <c r="Z170" s="251"/>
      <c r="AF170" s="251"/>
      <c r="AG170" s="251"/>
      <c r="AH170" s="251"/>
      <c r="AI170" s="251"/>
      <c r="AJ170" s="251"/>
      <c r="AK170" s="251"/>
      <c r="AL170" s="251"/>
      <c r="AM170" s="251"/>
      <c r="AN170" s="251"/>
      <c r="AO170" s="251"/>
      <c r="AP170" s="251"/>
    </row>
    <row r="171" spans="5:42" ht="15" customHeight="1" hidden="1">
      <c r="E171" s="189"/>
      <c r="G171" s="251"/>
      <c r="H171" s="251"/>
      <c r="I171" s="251"/>
      <c r="J171" s="251"/>
      <c r="K171" s="251"/>
      <c r="L171" s="251"/>
      <c r="M171" s="251"/>
      <c r="N171" s="251"/>
      <c r="O171" s="252">
        <v>54</v>
      </c>
      <c r="P171" s="251" t="s">
        <v>1173</v>
      </c>
      <c r="Q171" s="251"/>
      <c r="R171" s="251"/>
      <c r="S171" s="251"/>
      <c r="T171" s="251"/>
      <c r="U171" s="251"/>
      <c r="V171" s="251"/>
      <c r="W171" s="251"/>
      <c r="X171" s="251"/>
      <c r="Y171" s="251"/>
      <c r="Z171" s="251"/>
      <c r="AD171" s="189"/>
      <c r="AF171" s="251"/>
      <c r="AG171" s="251"/>
      <c r="AH171" s="251"/>
      <c r="AI171" s="251"/>
      <c r="AJ171" s="251"/>
      <c r="AK171" s="251"/>
      <c r="AL171" s="251"/>
      <c r="AM171" s="251"/>
      <c r="AN171" s="251"/>
      <c r="AO171" s="251"/>
      <c r="AP171" s="251"/>
    </row>
    <row r="172" spans="5:42" ht="15" customHeight="1" hidden="1">
      <c r="E172" s="189"/>
      <c r="G172" s="251"/>
      <c r="H172" s="251"/>
      <c r="I172" s="251"/>
      <c r="J172" s="251"/>
      <c r="K172" s="251"/>
      <c r="L172" s="251"/>
      <c r="M172" s="251"/>
      <c r="N172" s="251"/>
      <c r="O172" s="252">
        <v>55</v>
      </c>
      <c r="P172" s="251" t="s">
        <v>1174</v>
      </c>
      <c r="Q172" s="251"/>
      <c r="R172" s="251"/>
      <c r="S172" s="251"/>
      <c r="T172" s="251"/>
      <c r="U172" s="251"/>
      <c r="V172" s="251"/>
      <c r="W172" s="251"/>
      <c r="X172" s="251"/>
      <c r="Y172" s="251"/>
      <c r="Z172" s="251"/>
      <c r="AD172" s="189"/>
      <c r="AF172" s="251"/>
      <c r="AG172" s="251"/>
      <c r="AH172" s="251"/>
      <c r="AI172" s="251"/>
      <c r="AJ172" s="251"/>
      <c r="AK172" s="251"/>
      <c r="AL172" s="251"/>
      <c r="AM172" s="251"/>
      <c r="AN172" s="251"/>
      <c r="AO172" s="251"/>
      <c r="AP172" s="251"/>
    </row>
    <row r="173" spans="7:42" ht="15" customHeight="1" hidden="1">
      <c r="G173" s="251"/>
      <c r="H173" s="251"/>
      <c r="I173" s="251"/>
      <c r="J173" s="251"/>
      <c r="K173" s="251"/>
      <c r="L173" s="251"/>
      <c r="M173" s="251"/>
      <c r="N173" s="251"/>
      <c r="O173" s="252">
        <v>56</v>
      </c>
      <c r="P173" s="251" t="s">
        <v>1175</v>
      </c>
      <c r="Q173" s="251"/>
      <c r="R173" s="251"/>
      <c r="S173" s="251"/>
      <c r="T173" s="251"/>
      <c r="U173" s="251"/>
      <c r="V173" s="251"/>
      <c r="W173" s="251"/>
      <c r="X173" s="251"/>
      <c r="Y173" s="251"/>
      <c r="Z173" s="251"/>
      <c r="AD173" s="189"/>
      <c r="AF173" s="251"/>
      <c r="AG173" s="251"/>
      <c r="AH173" s="251"/>
      <c r="AI173" s="251"/>
      <c r="AJ173" s="251"/>
      <c r="AK173" s="251"/>
      <c r="AL173" s="251"/>
      <c r="AM173" s="251"/>
      <c r="AN173" s="251"/>
      <c r="AO173" s="251"/>
      <c r="AP173" s="251"/>
    </row>
    <row r="174" spans="5:42" ht="15" customHeight="1" hidden="1">
      <c r="E174" s="243"/>
      <c r="F174" s="243"/>
      <c r="G174" s="243"/>
      <c r="O174" s="239">
        <v>57</v>
      </c>
      <c r="P174" s="181" t="s">
        <v>1176</v>
      </c>
      <c r="T174" s="251"/>
      <c r="U174" s="251"/>
      <c r="V174" s="251"/>
      <c r="W174" s="251"/>
      <c r="X174" s="251"/>
      <c r="Y174" s="251"/>
      <c r="Z174" s="251"/>
      <c r="AF174" s="251"/>
      <c r="AG174" s="251"/>
      <c r="AH174" s="251"/>
      <c r="AI174" s="251"/>
      <c r="AJ174" s="251"/>
      <c r="AK174" s="251"/>
      <c r="AL174" s="251"/>
      <c r="AM174" s="251"/>
      <c r="AN174" s="251"/>
      <c r="AO174" s="251"/>
      <c r="AP174" s="251"/>
    </row>
    <row r="175" spans="5:42" ht="15" customHeight="1" hidden="1">
      <c r="E175" s="243"/>
      <c r="F175" s="243"/>
      <c r="G175" s="243"/>
      <c r="O175" s="239">
        <v>58</v>
      </c>
      <c r="P175" s="181" t="s">
        <v>1177</v>
      </c>
      <c r="T175" s="251"/>
      <c r="U175" s="251"/>
      <c r="V175" s="251"/>
      <c r="W175" s="251"/>
      <c r="X175" s="251"/>
      <c r="Y175" s="251"/>
      <c r="Z175" s="251"/>
      <c r="AD175" s="189"/>
      <c r="AF175" s="251"/>
      <c r="AG175" s="251"/>
      <c r="AH175" s="251"/>
      <c r="AI175" s="251"/>
      <c r="AJ175" s="251"/>
      <c r="AK175" s="251"/>
      <c r="AL175" s="251"/>
      <c r="AM175" s="251"/>
      <c r="AN175" s="251"/>
      <c r="AO175" s="251"/>
      <c r="AP175" s="251"/>
    </row>
    <row r="176" spans="7:42" s="182" customFormat="1" ht="15" customHeight="1" hidden="1">
      <c r="G176" s="254"/>
      <c r="H176" s="254"/>
      <c r="I176" s="254"/>
      <c r="J176" s="254"/>
      <c r="K176" s="254"/>
      <c r="L176" s="254"/>
      <c r="M176" s="254"/>
      <c r="N176" s="254"/>
      <c r="O176" s="255">
        <v>59</v>
      </c>
      <c r="P176" s="254" t="s">
        <v>1178</v>
      </c>
      <c r="Q176" s="254"/>
      <c r="R176" s="254"/>
      <c r="S176" s="254"/>
      <c r="T176" s="254"/>
      <c r="U176" s="254"/>
      <c r="V176" s="254"/>
      <c r="W176" s="254"/>
      <c r="X176" s="254"/>
      <c r="Y176" s="254"/>
      <c r="Z176" s="254"/>
      <c r="AD176" s="189"/>
      <c r="AE176" s="181"/>
      <c r="AF176" s="251"/>
      <c r="AG176" s="251"/>
      <c r="AH176" s="251"/>
      <c r="AI176" s="251"/>
      <c r="AJ176" s="251"/>
      <c r="AK176" s="251"/>
      <c r="AL176" s="251"/>
      <c r="AM176" s="251"/>
      <c r="AN176" s="251"/>
      <c r="AO176" s="251"/>
      <c r="AP176" s="251"/>
    </row>
    <row r="177" spans="5:42" ht="15" customHeight="1" hidden="1">
      <c r="E177" s="189"/>
      <c r="G177" s="251"/>
      <c r="H177" s="251"/>
      <c r="I177" s="251"/>
      <c r="J177" s="251"/>
      <c r="K177" s="251"/>
      <c r="L177" s="251"/>
      <c r="M177" s="251"/>
      <c r="N177" s="251"/>
      <c r="O177" s="252">
        <v>60</v>
      </c>
      <c r="P177" s="251" t="s">
        <v>1179</v>
      </c>
      <c r="Q177" s="251"/>
      <c r="R177" s="251"/>
      <c r="S177" s="251"/>
      <c r="T177" s="251"/>
      <c r="U177" s="251"/>
      <c r="V177" s="251"/>
      <c r="W177" s="251"/>
      <c r="X177" s="251"/>
      <c r="Y177" s="251"/>
      <c r="Z177" s="251"/>
      <c r="AD177" s="182"/>
      <c r="AE177" s="182"/>
      <c r="AF177" s="254"/>
      <c r="AG177" s="254"/>
      <c r="AH177" s="254"/>
      <c r="AI177" s="254"/>
      <c r="AJ177" s="254"/>
      <c r="AK177" s="254"/>
      <c r="AL177" s="254"/>
      <c r="AM177" s="254"/>
      <c r="AN177" s="254"/>
      <c r="AO177" s="254"/>
      <c r="AP177" s="254"/>
    </row>
    <row r="178" spans="5:42" ht="15" customHeight="1" hidden="1">
      <c r="E178" s="189"/>
      <c r="G178" s="251"/>
      <c r="H178" s="251"/>
      <c r="I178" s="251"/>
      <c r="J178" s="251"/>
      <c r="K178" s="251"/>
      <c r="L178" s="251"/>
      <c r="M178" s="251"/>
      <c r="N178" s="251"/>
      <c r="O178" s="252">
        <v>61</v>
      </c>
      <c r="P178" s="251" t="s">
        <v>1180</v>
      </c>
      <c r="Q178" s="251"/>
      <c r="R178" s="251"/>
      <c r="S178" s="251"/>
      <c r="T178" s="251"/>
      <c r="U178" s="251"/>
      <c r="V178" s="251"/>
      <c r="W178" s="251"/>
      <c r="X178" s="251"/>
      <c r="Y178" s="251"/>
      <c r="Z178" s="251"/>
      <c r="AD178" s="189"/>
      <c r="AF178" s="251"/>
      <c r="AG178" s="251"/>
      <c r="AH178" s="251"/>
      <c r="AI178" s="251"/>
      <c r="AJ178" s="251"/>
      <c r="AK178" s="251"/>
      <c r="AL178" s="251"/>
      <c r="AM178" s="251"/>
      <c r="AN178" s="251"/>
      <c r="AO178" s="251"/>
      <c r="AP178" s="251"/>
    </row>
    <row r="179" spans="7:42" ht="15" customHeight="1" hidden="1">
      <c r="G179" s="251"/>
      <c r="H179" s="251"/>
      <c r="I179" s="251"/>
      <c r="J179" s="251"/>
      <c r="K179" s="251"/>
      <c r="L179" s="251"/>
      <c r="M179" s="251"/>
      <c r="N179" s="251"/>
      <c r="O179" s="252">
        <v>62</v>
      </c>
      <c r="P179" s="251" t="s">
        <v>1181</v>
      </c>
      <c r="Q179" s="251"/>
      <c r="R179" s="251"/>
      <c r="S179" s="251"/>
      <c r="T179" s="251"/>
      <c r="U179" s="251"/>
      <c r="V179" s="251"/>
      <c r="W179" s="251"/>
      <c r="X179" s="251"/>
      <c r="Y179" s="251"/>
      <c r="Z179" s="251"/>
      <c r="AD179" s="189"/>
      <c r="AF179" s="251"/>
      <c r="AG179" s="251"/>
      <c r="AH179" s="251"/>
      <c r="AI179" s="251"/>
      <c r="AJ179" s="251"/>
      <c r="AK179" s="251"/>
      <c r="AL179" s="251"/>
      <c r="AM179" s="251"/>
      <c r="AN179" s="251"/>
      <c r="AO179" s="251"/>
      <c r="AP179" s="251"/>
    </row>
    <row r="180" spans="5:42" ht="15" customHeight="1" hidden="1">
      <c r="E180" s="243"/>
      <c r="F180" s="243"/>
      <c r="G180" s="243"/>
      <c r="O180" s="239">
        <v>63</v>
      </c>
      <c r="P180" s="181" t="s">
        <v>1182</v>
      </c>
      <c r="AF180" s="251"/>
      <c r="AG180" s="251"/>
      <c r="AH180" s="251"/>
      <c r="AI180" s="251"/>
      <c r="AJ180" s="251"/>
      <c r="AK180" s="251"/>
      <c r="AL180" s="251"/>
      <c r="AM180" s="251"/>
      <c r="AN180" s="251"/>
      <c r="AO180" s="251"/>
      <c r="AP180" s="251"/>
    </row>
    <row r="181" spans="5:16" ht="15" customHeight="1" hidden="1">
      <c r="E181" s="243"/>
      <c r="F181" s="243"/>
      <c r="G181" s="243"/>
      <c r="O181" s="239">
        <v>64</v>
      </c>
      <c r="P181" s="181" t="s">
        <v>1183</v>
      </c>
    </row>
    <row r="182" spans="15:16" ht="15" customHeight="1" hidden="1">
      <c r="O182" s="239">
        <v>65</v>
      </c>
      <c r="P182" s="181" t="s">
        <v>1184</v>
      </c>
    </row>
    <row r="183" spans="15:16" ht="15" customHeight="1" hidden="1">
      <c r="O183" s="239">
        <v>66</v>
      </c>
      <c r="P183" s="181" t="s">
        <v>1185</v>
      </c>
    </row>
    <row r="184" spans="15:16" ht="15" customHeight="1" hidden="1">
      <c r="O184" s="239">
        <v>67</v>
      </c>
      <c r="P184" s="181" t="s">
        <v>1186</v>
      </c>
    </row>
    <row r="185" spans="15:16" ht="15" customHeight="1" hidden="1">
      <c r="O185" s="239">
        <v>68</v>
      </c>
      <c r="P185" s="181" t="s">
        <v>1187</v>
      </c>
    </row>
    <row r="186" spans="15:16" ht="15" customHeight="1" hidden="1">
      <c r="O186" s="239">
        <v>69</v>
      </c>
      <c r="P186" s="181" t="s">
        <v>1188</v>
      </c>
    </row>
    <row r="187" spans="2:29" ht="15" customHeight="1" hidden="1">
      <c r="B187" s="182"/>
      <c r="C187" s="182"/>
      <c r="D187" s="182"/>
      <c r="E187" s="182"/>
      <c r="F187" s="182"/>
      <c r="G187" s="182"/>
      <c r="H187" s="182"/>
      <c r="I187" s="182"/>
      <c r="J187" s="182"/>
      <c r="K187" s="182"/>
      <c r="L187" s="182"/>
      <c r="M187" s="182"/>
      <c r="N187" s="182"/>
      <c r="O187" s="240">
        <v>70</v>
      </c>
      <c r="P187" s="182" t="s">
        <v>1189</v>
      </c>
      <c r="Q187" s="182"/>
      <c r="R187" s="182"/>
      <c r="S187" s="182"/>
      <c r="T187" s="182"/>
      <c r="U187" s="182"/>
      <c r="V187" s="182"/>
      <c r="W187" s="182"/>
      <c r="X187" s="182"/>
      <c r="Y187" s="182"/>
      <c r="Z187" s="182"/>
      <c r="AA187" s="182"/>
      <c r="AB187" s="182"/>
      <c r="AC187" s="182"/>
    </row>
    <row r="188" spans="2:42" ht="15" customHeight="1" hidden="1">
      <c r="B188" s="249"/>
      <c r="C188" s="249"/>
      <c r="D188" s="249"/>
      <c r="E188" s="249"/>
      <c r="F188" s="249"/>
      <c r="G188" s="249"/>
      <c r="H188" s="249"/>
      <c r="I188" s="249"/>
      <c r="J188" s="249"/>
      <c r="K188" s="249"/>
      <c r="L188" s="249"/>
      <c r="M188" s="249"/>
      <c r="N188" s="249"/>
      <c r="O188" s="250">
        <v>71</v>
      </c>
      <c r="P188" s="249" t="s">
        <v>1190</v>
      </c>
      <c r="Q188" s="249"/>
      <c r="R188" s="249"/>
      <c r="S188" s="249"/>
      <c r="T188" s="249"/>
      <c r="U188" s="249"/>
      <c r="V188" s="256"/>
      <c r="W188" s="256"/>
      <c r="X188" s="256"/>
      <c r="Y188" s="249"/>
      <c r="Z188" s="249"/>
      <c r="AA188" s="249"/>
      <c r="AB188" s="249"/>
      <c r="AC188" s="249"/>
      <c r="AD188" s="182"/>
      <c r="AE188" s="182"/>
      <c r="AF188" s="182"/>
      <c r="AG188" s="182"/>
      <c r="AH188" s="182"/>
      <c r="AI188" s="182"/>
      <c r="AJ188" s="182"/>
      <c r="AK188" s="182"/>
      <c r="AL188" s="182"/>
      <c r="AM188" s="182"/>
      <c r="AN188" s="182"/>
      <c r="AO188" s="182"/>
      <c r="AP188" s="182"/>
    </row>
    <row r="189" spans="2:42" ht="15" customHeight="1" hidden="1">
      <c r="B189" s="249"/>
      <c r="C189" s="249"/>
      <c r="D189" s="249"/>
      <c r="E189" s="249"/>
      <c r="F189" s="249"/>
      <c r="G189" s="249"/>
      <c r="H189" s="249"/>
      <c r="I189" s="249"/>
      <c r="J189" s="249"/>
      <c r="K189" s="249"/>
      <c r="L189" s="249"/>
      <c r="M189" s="249"/>
      <c r="N189" s="249"/>
      <c r="O189" s="250">
        <v>72</v>
      </c>
      <c r="P189" s="249" t="s">
        <v>1191</v>
      </c>
      <c r="Q189" s="249"/>
      <c r="R189" s="249"/>
      <c r="S189" s="249"/>
      <c r="T189" s="249"/>
      <c r="U189" s="249"/>
      <c r="V189" s="256"/>
      <c r="W189" s="256"/>
      <c r="X189" s="256"/>
      <c r="Y189" s="249"/>
      <c r="Z189" s="249"/>
      <c r="AA189" s="249"/>
      <c r="AB189" s="249"/>
      <c r="AC189" s="249"/>
      <c r="AD189" s="249"/>
      <c r="AE189" s="249"/>
      <c r="AF189" s="249"/>
      <c r="AG189" s="249"/>
      <c r="AH189" s="249"/>
      <c r="AI189" s="249"/>
      <c r="AJ189" s="249"/>
      <c r="AK189" s="249"/>
      <c r="AL189" s="249"/>
      <c r="AM189" s="249"/>
      <c r="AN189" s="249"/>
      <c r="AO189" s="249"/>
      <c r="AP189" s="249"/>
    </row>
    <row r="190" spans="2:42" ht="15" customHeight="1" hidden="1">
      <c r="B190" s="249"/>
      <c r="C190" s="249"/>
      <c r="D190" s="249"/>
      <c r="E190" s="249"/>
      <c r="F190" s="249"/>
      <c r="G190" s="249"/>
      <c r="H190" s="249"/>
      <c r="I190" s="249"/>
      <c r="J190" s="249"/>
      <c r="K190" s="249"/>
      <c r="L190" s="249"/>
      <c r="M190" s="249"/>
      <c r="N190" s="249"/>
      <c r="O190" s="250">
        <v>73</v>
      </c>
      <c r="P190" s="249" t="s">
        <v>1192</v>
      </c>
      <c r="Q190" s="249"/>
      <c r="R190" s="249"/>
      <c r="S190" s="249"/>
      <c r="T190" s="249"/>
      <c r="U190" s="249"/>
      <c r="V190" s="256"/>
      <c r="W190" s="256"/>
      <c r="X190" s="256"/>
      <c r="Y190" s="249"/>
      <c r="Z190" s="249"/>
      <c r="AA190" s="249"/>
      <c r="AB190" s="249"/>
      <c r="AC190" s="249"/>
      <c r="AD190" s="249"/>
      <c r="AE190" s="249"/>
      <c r="AF190" s="249"/>
      <c r="AG190" s="249"/>
      <c r="AH190" s="249"/>
      <c r="AI190" s="249"/>
      <c r="AJ190" s="249"/>
      <c r="AK190" s="249"/>
      <c r="AL190" s="249"/>
      <c r="AM190" s="249"/>
      <c r="AN190" s="249"/>
      <c r="AO190" s="249"/>
      <c r="AP190" s="249"/>
    </row>
    <row r="191" spans="2:42" ht="15" customHeight="1" hidden="1">
      <c r="B191" s="249"/>
      <c r="C191" s="249"/>
      <c r="D191" s="249"/>
      <c r="E191" s="249"/>
      <c r="F191" s="249"/>
      <c r="G191" s="249"/>
      <c r="H191" s="249"/>
      <c r="I191" s="249"/>
      <c r="J191" s="249"/>
      <c r="K191" s="249"/>
      <c r="L191" s="249"/>
      <c r="M191" s="249"/>
      <c r="N191" s="249"/>
      <c r="O191" s="250">
        <v>74</v>
      </c>
      <c r="P191" s="249" t="s">
        <v>1193</v>
      </c>
      <c r="Q191" s="249"/>
      <c r="R191" s="249"/>
      <c r="S191" s="249"/>
      <c r="T191" s="249"/>
      <c r="U191" s="249"/>
      <c r="V191" s="256"/>
      <c r="W191" s="256"/>
      <c r="X191" s="256"/>
      <c r="Y191" s="249"/>
      <c r="Z191" s="249"/>
      <c r="AA191" s="249"/>
      <c r="AB191" s="249"/>
      <c r="AC191" s="249"/>
      <c r="AD191" s="249"/>
      <c r="AE191" s="249"/>
      <c r="AF191" s="249"/>
      <c r="AG191" s="249"/>
      <c r="AH191" s="249"/>
      <c r="AI191" s="249"/>
      <c r="AJ191" s="249"/>
      <c r="AK191" s="249"/>
      <c r="AL191" s="249"/>
      <c r="AM191" s="249"/>
      <c r="AN191" s="249"/>
      <c r="AO191" s="249"/>
      <c r="AP191" s="249"/>
    </row>
    <row r="192" spans="2:42" ht="15" customHeight="1" hidden="1">
      <c r="B192" s="249"/>
      <c r="C192" s="249"/>
      <c r="D192" s="249"/>
      <c r="E192" s="249"/>
      <c r="F192" s="249"/>
      <c r="G192" s="249"/>
      <c r="H192" s="249"/>
      <c r="I192" s="249"/>
      <c r="J192" s="249"/>
      <c r="K192" s="249"/>
      <c r="L192" s="249"/>
      <c r="M192" s="249"/>
      <c r="N192" s="249"/>
      <c r="O192" s="250">
        <v>75</v>
      </c>
      <c r="P192" s="249" t="s">
        <v>1194</v>
      </c>
      <c r="Q192" s="249"/>
      <c r="R192" s="249"/>
      <c r="S192" s="249"/>
      <c r="T192" s="249"/>
      <c r="U192" s="249"/>
      <c r="V192" s="256"/>
      <c r="W192" s="256"/>
      <c r="X192" s="256"/>
      <c r="Y192" s="249"/>
      <c r="Z192" s="249"/>
      <c r="AA192" s="249"/>
      <c r="AB192" s="249"/>
      <c r="AC192" s="249"/>
      <c r="AD192" s="249"/>
      <c r="AE192" s="249"/>
      <c r="AF192" s="249"/>
      <c r="AG192" s="249"/>
      <c r="AH192" s="249"/>
      <c r="AI192" s="249"/>
      <c r="AJ192" s="249"/>
      <c r="AK192" s="249"/>
      <c r="AL192" s="249"/>
      <c r="AM192" s="249"/>
      <c r="AN192" s="249"/>
      <c r="AO192" s="249"/>
      <c r="AP192" s="249"/>
    </row>
    <row r="193" spans="2:42" ht="15" customHeight="1" hidden="1">
      <c r="B193" s="249"/>
      <c r="C193" s="249"/>
      <c r="D193" s="249"/>
      <c r="E193" s="249"/>
      <c r="F193" s="249"/>
      <c r="G193" s="249"/>
      <c r="H193" s="249"/>
      <c r="I193" s="249"/>
      <c r="J193" s="249"/>
      <c r="K193" s="249"/>
      <c r="L193" s="249"/>
      <c r="M193" s="249"/>
      <c r="N193" s="249"/>
      <c r="O193" s="250">
        <v>76</v>
      </c>
      <c r="P193" s="249" t="s">
        <v>1195</v>
      </c>
      <c r="Q193" s="249"/>
      <c r="R193" s="249"/>
      <c r="S193" s="249"/>
      <c r="T193" s="249"/>
      <c r="U193" s="249"/>
      <c r="V193" s="256"/>
      <c r="W193" s="256"/>
      <c r="X193" s="256"/>
      <c r="Y193" s="249"/>
      <c r="Z193" s="249"/>
      <c r="AA193" s="249"/>
      <c r="AB193" s="249"/>
      <c r="AC193" s="249"/>
      <c r="AD193" s="249"/>
      <c r="AE193" s="249"/>
      <c r="AF193" s="249"/>
      <c r="AG193" s="249"/>
      <c r="AH193" s="249"/>
      <c r="AI193" s="249"/>
      <c r="AJ193" s="249"/>
      <c r="AK193" s="249"/>
      <c r="AL193" s="249"/>
      <c r="AM193" s="249"/>
      <c r="AN193" s="249"/>
      <c r="AO193" s="249"/>
      <c r="AP193" s="249"/>
    </row>
    <row r="194" spans="2:42" ht="15" customHeight="1" hidden="1">
      <c r="B194" s="249"/>
      <c r="C194" s="249"/>
      <c r="D194" s="249"/>
      <c r="E194" s="249"/>
      <c r="F194" s="249"/>
      <c r="G194" s="249"/>
      <c r="H194" s="249"/>
      <c r="I194" s="249"/>
      <c r="J194" s="249"/>
      <c r="K194" s="249"/>
      <c r="L194" s="249"/>
      <c r="M194" s="249"/>
      <c r="N194" s="249"/>
      <c r="O194" s="250">
        <v>77</v>
      </c>
      <c r="P194" s="249" t="s">
        <v>1196</v>
      </c>
      <c r="Q194" s="249"/>
      <c r="R194" s="249"/>
      <c r="S194" s="249"/>
      <c r="T194" s="249"/>
      <c r="U194" s="249"/>
      <c r="V194" s="256"/>
      <c r="W194" s="256"/>
      <c r="X194" s="256"/>
      <c r="Y194" s="249"/>
      <c r="Z194" s="249"/>
      <c r="AA194" s="249"/>
      <c r="AB194" s="249"/>
      <c r="AC194" s="249"/>
      <c r="AD194" s="249"/>
      <c r="AE194" s="249"/>
      <c r="AF194" s="249"/>
      <c r="AG194" s="249"/>
      <c r="AH194" s="249"/>
      <c r="AI194" s="249"/>
      <c r="AJ194" s="249"/>
      <c r="AK194" s="249"/>
      <c r="AL194" s="249"/>
      <c r="AM194" s="249"/>
      <c r="AN194" s="249"/>
      <c r="AO194" s="249"/>
      <c r="AP194" s="249"/>
    </row>
    <row r="195" spans="2:42" ht="15" customHeight="1" hidden="1">
      <c r="B195" s="249"/>
      <c r="C195" s="249"/>
      <c r="D195" s="249"/>
      <c r="E195" s="249"/>
      <c r="F195" s="249"/>
      <c r="G195" s="249"/>
      <c r="H195" s="249"/>
      <c r="I195" s="249"/>
      <c r="J195" s="249"/>
      <c r="K195" s="249"/>
      <c r="L195" s="249"/>
      <c r="M195" s="249"/>
      <c r="N195" s="249"/>
      <c r="O195" s="250">
        <v>78</v>
      </c>
      <c r="P195" s="249" t="s">
        <v>1197</v>
      </c>
      <c r="Q195" s="249"/>
      <c r="R195" s="249"/>
      <c r="S195" s="249"/>
      <c r="T195" s="249"/>
      <c r="U195" s="249"/>
      <c r="V195" s="256"/>
      <c r="W195" s="256"/>
      <c r="X195" s="256"/>
      <c r="Y195" s="249"/>
      <c r="Z195" s="249"/>
      <c r="AA195" s="249"/>
      <c r="AB195" s="249"/>
      <c r="AC195" s="249"/>
      <c r="AD195" s="249"/>
      <c r="AE195" s="249"/>
      <c r="AF195" s="249"/>
      <c r="AG195" s="249"/>
      <c r="AH195" s="249"/>
      <c r="AI195" s="249"/>
      <c r="AJ195" s="249"/>
      <c r="AK195" s="249"/>
      <c r="AL195" s="249"/>
      <c r="AM195" s="249"/>
      <c r="AN195" s="249"/>
      <c r="AO195" s="249"/>
      <c r="AP195" s="249"/>
    </row>
    <row r="196" spans="2:42" ht="15" customHeight="1" hidden="1">
      <c r="B196" s="249"/>
      <c r="C196" s="249"/>
      <c r="D196" s="249"/>
      <c r="E196" s="249"/>
      <c r="F196" s="249"/>
      <c r="G196" s="249"/>
      <c r="H196" s="249"/>
      <c r="I196" s="249"/>
      <c r="J196" s="249"/>
      <c r="K196" s="249"/>
      <c r="L196" s="249"/>
      <c r="M196" s="249"/>
      <c r="N196" s="249"/>
      <c r="O196" s="250">
        <v>79</v>
      </c>
      <c r="P196" s="249" t="s">
        <v>1198</v>
      </c>
      <c r="Q196" s="249"/>
      <c r="R196" s="249"/>
      <c r="S196" s="249"/>
      <c r="T196" s="249"/>
      <c r="U196" s="249"/>
      <c r="V196" s="256"/>
      <c r="W196" s="256"/>
      <c r="X196" s="256"/>
      <c r="Y196" s="249"/>
      <c r="Z196" s="249"/>
      <c r="AA196" s="249"/>
      <c r="AB196" s="249"/>
      <c r="AC196" s="249"/>
      <c r="AD196" s="249"/>
      <c r="AE196" s="249"/>
      <c r="AF196" s="249"/>
      <c r="AG196" s="249"/>
      <c r="AH196" s="249"/>
      <c r="AI196" s="249"/>
      <c r="AJ196" s="249"/>
      <c r="AK196" s="249"/>
      <c r="AL196" s="249"/>
      <c r="AM196" s="249"/>
      <c r="AN196" s="249"/>
      <c r="AO196" s="249"/>
      <c r="AP196" s="249"/>
    </row>
    <row r="197" spans="2:42" ht="15" customHeight="1" hidden="1">
      <c r="B197" s="249"/>
      <c r="C197" s="249"/>
      <c r="D197" s="249"/>
      <c r="E197" s="249"/>
      <c r="F197" s="249"/>
      <c r="G197" s="249"/>
      <c r="H197" s="249"/>
      <c r="I197" s="249"/>
      <c r="J197" s="249"/>
      <c r="K197" s="249"/>
      <c r="L197" s="249"/>
      <c r="M197" s="249"/>
      <c r="N197" s="249"/>
      <c r="O197" s="250">
        <v>80</v>
      </c>
      <c r="P197" s="249" t="s">
        <v>1199</v>
      </c>
      <c r="Q197" s="249"/>
      <c r="R197" s="249"/>
      <c r="S197" s="249"/>
      <c r="T197" s="249"/>
      <c r="U197" s="249"/>
      <c r="V197" s="256"/>
      <c r="W197" s="256"/>
      <c r="X197" s="256"/>
      <c r="Y197" s="249"/>
      <c r="Z197" s="249"/>
      <c r="AA197" s="249"/>
      <c r="AB197" s="249"/>
      <c r="AC197" s="249"/>
      <c r="AD197" s="249"/>
      <c r="AE197" s="249"/>
      <c r="AF197" s="249"/>
      <c r="AG197" s="249"/>
      <c r="AH197" s="249"/>
      <c r="AI197" s="249"/>
      <c r="AJ197" s="249"/>
      <c r="AK197" s="249"/>
      <c r="AL197" s="249"/>
      <c r="AM197" s="249"/>
      <c r="AN197" s="249"/>
      <c r="AO197" s="249"/>
      <c r="AP197" s="249"/>
    </row>
    <row r="198" spans="2:42" ht="15" customHeight="1" hidden="1">
      <c r="B198" s="249"/>
      <c r="C198" s="249"/>
      <c r="D198" s="249"/>
      <c r="E198" s="249"/>
      <c r="F198" s="249"/>
      <c r="G198" s="249"/>
      <c r="H198" s="249"/>
      <c r="I198" s="249"/>
      <c r="J198" s="249"/>
      <c r="K198" s="249"/>
      <c r="L198" s="249"/>
      <c r="M198" s="249"/>
      <c r="N198" s="249"/>
      <c r="O198" s="250">
        <v>81</v>
      </c>
      <c r="P198" s="249" t="s">
        <v>1200</v>
      </c>
      <c r="Q198" s="249"/>
      <c r="R198" s="249"/>
      <c r="S198" s="249"/>
      <c r="T198" s="249"/>
      <c r="U198" s="249"/>
      <c r="V198" s="256"/>
      <c r="W198" s="256"/>
      <c r="X198" s="256"/>
      <c r="Y198" s="249"/>
      <c r="Z198" s="249"/>
      <c r="AA198" s="249"/>
      <c r="AB198" s="249"/>
      <c r="AC198" s="249"/>
      <c r="AD198" s="249"/>
      <c r="AE198" s="249"/>
      <c r="AF198" s="249"/>
      <c r="AG198" s="249"/>
      <c r="AH198" s="249"/>
      <c r="AI198" s="249"/>
      <c r="AJ198" s="249"/>
      <c r="AK198" s="249"/>
      <c r="AL198" s="249"/>
      <c r="AM198" s="249"/>
      <c r="AN198" s="249"/>
      <c r="AO198" s="249"/>
      <c r="AP198" s="249"/>
    </row>
    <row r="199" spans="2:42" ht="15" customHeight="1" hidden="1">
      <c r="B199" s="249"/>
      <c r="C199" s="249"/>
      <c r="D199" s="249"/>
      <c r="E199" s="249"/>
      <c r="F199" s="249"/>
      <c r="G199" s="249"/>
      <c r="H199" s="249"/>
      <c r="I199" s="249"/>
      <c r="J199" s="249"/>
      <c r="K199" s="249"/>
      <c r="L199" s="249"/>
      <c r="M199" s="249"/>
      <c r="N199" s="249"/>
      <c r="O199" s="250">
        <v>82</v>
      </c>
      <c r="P199" s="249" t="s">
        <v>1201</v>
      </c>
      <c r="Q199" s="249"/>
      <c r="R199" s="249"/>
      <c r="S199" s="249"/>
      <c r="T199" s="249"/>
      <c r="U199" s="249"/>
      <c r="V199" s="256"/>
      <c r="W199" s="256"/>
      <c r="X199" s="256"/>
      <c r="Y199" s="249"/>
      <c r="Z199" s="249"/>
      <c r="AA199" s="249"/>
      <c r="AB199" s="249"/>
      <c r="AC199" s="249"/>
      <c r="AD199" s="249"/>
      <c r="AE199" s="249"/>
      <c r="AF199" s="249"/>
      <c r="AG199" s="249"/>
      <c r="AH199" s="249"/>
      <c r="AI199" s="249"/>
      <c r="AJ199" s="249"/>
      <c r="AK199" s="249"/>
      <c r="AL199" s="249"/>
      <c r="AM199" s="249"/>
      <c r="AN199" s="249"/>
      <c r="AO199" s="249"/>
      <c r="AP199" s="249"/>
    </row>
    <row r="200" spans="2:42" ht="15" customHeight="1" hidden="1">
      <c r="B200" s="249"/>
      <c r="C200" s="249"/>
      <c r="D200" s="249"/>
      <c r="E200" s="249"/>
      <c r="F200" s="249"/>
      <c r="G200" s="249"/>
      <c r="H200" s="249"/>
      <c r="I200" s="249"/>
      <c r="J200" s="249"/>
      <c r="K200" s="249"/>
      <c r="L200" s="249"/>
      <c r="M200" s="249"/>
      <c r="N200" s="249"/>
      <c r="O200" s="250">
        <v>83</v>
      </c>
      <c r="P200" s="249" t="s">
        <v>1202</v>
      </c>
      <c r="Q200" s="249"/>
      <c r="R200" s="249"/>
      <c r="S200" s="249"/>
      <c r="T200" s="249"/>
      <c r="U200" s="249"/>
      <c r="V200" s="256"/>
      <c r="W200" s="256"/>
      <c r="X200" s="256"/>
      <c r="Y200" s="249"/>
      <c r="Z200" s="249"/>
      <c r="AA200" s="249"/>
      <c r="AB200" s="249"/>
      <c r="AC200" s="249"/>
      <c r="AD200" s="249"/>
      <c r="AE200" s="249"/>
      <c r="AF200" s="249"/>
      <c r="AG200" s="249"/>
      <c r="AH200" s="249"/>
      <c r="AI200" s="249"/>
      <c r="AJ200" s="249"/>
      <c r="AK200" s="249"/>
      <c r="AL200" s="249"/>
      <c r="AM200" s="249"/>
      <c r="AN200" s="249"/>
      <c r="AO200" s="249"/>
      <c r="AP200" s="249"/>
    </row>
    <row r="201" spans="2:42" ht="15" customHeight="1" hidden="1">
      <c r="B201" s="249"/>
      <c r="C201" s="249"/>
      <c r="D201" s="249"/>
      <c r="E201" s="249"/>
      <c r="F201" s="249"/>
      <c r="G201" s="249"/>
      <c r="H201" s="249"/>
      <c r="I201" s="249"/>
      <c r="J201" s="249"/>
      <c r="K201" s="249"/>
      <c r="L201" s="249"/>
      <c r="M201" s="249"/>
      <c r="N201" s="249"/>
      <c r="O201" s="250">
        <v>84</v>
      </c>
      <c r="P201" s="249" t="s">
        <v>1203</v>
      </c>
      <c r="Q201" s="249"/>
      <c r="R201" s="249"/>
      <c r="S201" s="249"/>
      <c r="T201" s="249"/>
      <c r="U201" s="249"/>
      <c r="V201" s="256"/>
      <c r="W201" s="256"/>
      <c r="X201" s="256"/>
      <c r="Y201" s="249"/>
      <c r="Z201" s="249"/>
      <c r="AA201" s="249"/>
      <c r="AB201" s="249"/>
      <c r="AC201" s="249"/>
      <c r="AD201" s="249"/>
      <c r="AE201" s="249"/>
      <c r="AF201" s="249"/>
      <c r="AG201" s="249"/>
      <c r="AH201" s="249"/>
      <c r="AI201" s="249"/>
      <c r="AJ201" s="249"/>
      <c r="AK201" s="249"/>
      <c r="AL201" s="249"/>
      <c r="AM201" s="249"/>
      <c r="AN201" s="249"/>
      <c r="AO201" s="249"/>
      <c r="AP201" s="249"/>
    </row>
    <row r="202" spans="2:42" ht="15" customHeight="1" hidden="1">
      <c r="B202" s="249"/>
      <c r="C202" s="249"/>
      <c r="D202" s="249"/>
      <c r="E202" s="249"/>
      <c r="F202" s="249"/>
      <c r="G202" s="249"/>
      <c r="H202" s="249"/>
      <c r="I202" s="249"/>
      <c r="J202" s="249"/>
      <c r="K202" s="249"/>
      <c r="L202" s="249"/>
      <c r="M202" s="249"/>
      <c r="N202" s="249"/>
      <c r="O202" s="250">
        <v>85</v>
      </c>
      <c r="P202" s="249" t="s">
        <v>1204</v>
      </c>
      <c r="Q202" s="249"/>
      <c r="R202" s="249"/>
      <c r="S202" s="249"/>
      <c r="T202" s="249"/>
      <c r="U202" s="249"/>
      <c r="V202" s="256"/>
      <c r="W202" s="256"/>
      <c r="X202" s="256"/>
      <c r="Y202" s="249"/>
      <c r="Z202" s="249"/>
      <c r="AA202" s="249"/>
      <c r="AB202" s="249"/>
      <c r="AC202" s="249"/>
      <c r="AD202" s="249"/>
      <c r="AE202" s="249"/>
      <c r="AF202" s="249"/>
      <c r="AG202" s="249"/>
      <c r="AH202" s="249"/>
      <c r="AI202" s="249"/>
      <c r="AJ202" s="249"/>
      <c r="AK202" s="249"/>
      <c r="AL202" s="249"/>
      <c r="AM202" s="249"/>
      <c r="AN202" s="249"/>
      <c r="AO202" s="249"/>
      <c r="AP202" s="249"/>
    </row>
    <row r="203" spans="2:42" ht="15" customHeight="1" hidden="1">
      <c r="B203" s="249"/>
      <c r="C203" s="249"/>
      <c r="D203" s="249"/>
      <c r="E203" s="249"/>
      <c r="F203" s="249"/>
      <c r="G203" s="249"/>
      <c r="H203" s="249"/>
      <c r="I203" s="249"/>
      <c r="J203" s="249"/>
      <c r="K203" s="249"/>
      <c r="L203" s="249"/>
      <c r="M203" s="249"/>
      <c r="N203" s="249"/>
      <c r="O203" s="250">
        <v>86</v>
      </c>
      <c r="P203" s="249" t="s">
        <v>1205</v>
      </c>
      <c r="Q203" s="249"/>
      <c r="R203" s="249"/>
      <c r="S203" s="249"/>
      <c r="T203" s="249"/>
      <c r="U203" s="249"/>
      <c r="V203" s="256"/>
      <c r="W203" s="256"/>
      <c r="X203" s="256"/>
      <c r="Y203" s="249"/>
      <c r="Z203" s="249"/>
      <c r="AA203" s="249"/>
      <c r="AB203" s="249"/>
      <c r="AC203" s="249"/>
      <c r="AD203" s="249"/>
      <c r="AE203" s="249"/>
      <c r="AF203" s="249"/>
      <c r="AG203" s="249"/>
      <c r="AH203" s="249"/>
      <c r="AI203" s="249"/>
      <c r="AJ203" s="249"/>
      <c r="AK203" s="249"/>
      <c r="AL203" s="249"/>
      <c r="AM203" s="249"/>
      <c r="AN203" s="249"/>
      <c r="AO203" s="249"/>
      <c r="AP203" s="249"/>
    </row>
    <row r="204" spans="2:42" ht="15" customHeight="1" hidden="1">
      <c r="B204" s="249"/>
      <c r="C204" s="249"/>
      <c r="D204" s="249"/>
      <c r="E204" s="249"/>
      <c r="F204" s="249"/>
      <c r="G204" s="249"/>
      <c r="H204" s="249"/>
      <c r="I204" s="249"/>
      <c r="J204" s="249"/>
      <c r="K204" s="249"/>
      <c r="L204" s="249"/>
      <c r="M204" s="249"/>
      <c r="N204" s="249"/>
      <c r="O204" s="250">
        <v>87</v>
      </c>
      <c r="P204" s="249" t="s">
        <v>1206</v>
      </c>
      <c r="Q204" s="249"/>
      <c r="R204" s="249"/>
      <c r="S204" s="249"/>
      <c r="T204" s="249"/>
      <c r="U204" s="249"/>
      <c r="V204" s="256"/>
      <c r="W204" s="256"/>
      <c r="X204" s="256"/>
      <c r="Y204" s="249"/>
      <c r="Z204" s="249"/>
      <c r="AA204" s="249"/>
      <c r="AB204" s="249"/>
      <c r="AC204" s="249"/>
      <c r="AD204" s="249"/>
      <c r="AE204" s="249"/>
      <c r="AF204" s="249"/>
      <c r="AG204" s="249"/>
      <c r="AH204" s="249"/>
      <c r="AI204" s="249"/>
      <c r="AJ204" s="249"/>
      <c r="AK204" s="249"/>
      <c r="AL204" s="249"/>
      <c r="AM204" s="249"/>
      <c r="AN204" s="249"/>
      <c r="AO204" s="249"/>
      <c r="AP204" s="249"/>
    </row>
    <row r="205" spans="2:42" ht="15" customHeight="1" hidden="1">
      <c r="B205" s="249"/>
      <c r="C205" s="249"/>
      <c r="D205" s="249"/>
      <c r="E205" s="249"/>
      <c r="F205" s="249"/>
      <c r="G205" s="249"/>
      <c r="H205" s="249"/>
      <c r="I205" s="249"/>
      <c r="J205" s="249"/>
      <c r="K205" s="249"/>
      <c r="L205" s="249"/>
      <c r="M205" s="249"/>
      <c r="N205" s="249"/>
      <c r="O205" s="250">
        <v>88</v>
      </c>
      <c r="P205" s="249" t="s">
        <v>1207</v>
      </c>
      <c r="Q205" s="249"/>
      <c r="R205" s="249"/>
      <c r="S205" s="249"/>
      <c r="T205" s="249"/>
      <c r="U205" s="249"/>
      <c r="V205" s="256"/>
      <c r="W205" s="256"/>
      <c r="X205" s="256"/>
      <c r="Y205" s="249"/>
      <c r="Z205" s="249"/>
      <c r="AA205" s="249"/>
      <c r="AB205" s="249"/>
      <c r="AC205" s="249"/>
      <c r="AD205" s="249"/>
      <c r="AE205" s="249"/>
      <c r="AF205" s="249"/>
      <c r="AG205" s="249"/>
      <c r="AH205" s="249"/>
      <c r="AI205" s="249"/>
      <c r="AJ205" s="249"/>
      <c r="AK205" s="249"/>
      <c r="AL205" s="249"/>
      <c r="AM205" s="249"/>
      <c r="AN205" s="249"/>
      <c r="AO205" s="249"/>
      <c r="AP205" s="249"/>
    </row>
    <row r="206" spans="2:42" ht="15" customHeight="1" hidden="1">
      <c r="B206" s="249"/>
      <c r="C206" s="249"/>
      <c r="D206" s="249"/>
      <c r="E206" s="249"/>
      <c r="F206" s="249"/>
      <c r="G206" s="249"/>
      <c r="H206" s="249"/>
      <c r="I206" s="249"/>
      <c r="J206" s="249"/>
      <c r="K206" s="249"/>
      <c r="L206" s="249"/>
      <c r="M206" s="249"/>
      <c r="N206" s="249"/>
      <c r="O206" s="250">
        <v>89</v>
      </c>
      <c r="P206" s="249" t="s">
        <v>1208</v>
      </c>
      <c r="Q206" s="249"/>
      <c r="R206" s="249"/>
      <c r="S206" s="249"/>
      <c r="T206" s="249"/>
      <c r="U206" s="249"/>
      <c r="V206" s="256"/>
      <c r="W206" s="256"/>
      <c r="X206" s="256"/>
      <c r="Y206" s="249"/>
      <c r="Z206" s="249"/>
      <c r="AA206" s="249"/>
      <c r="AB206" s="249"/>
      <c r="AC206" s="249"/>
      <c r="AD206" s="249"/>
      <c r="AE206" s="249"/>
      <c r="AF206" s="249"/>
      <c r="AG206" s="249"/>
      <c r="AH206" s="249"/>
      <c r="AI206" s="249"/>
      <c r="AJ206" s="249"/>
      <c r="AK206" s="249"/>
      <c r="AL206" s="249"/>
      <c r="AM206" s="249"/>
      <c r="AN206" s="249"/>
      <c r="AO206" s="249"/>
      <c r="AP206" s="249"/>
    </row>
    <row r="207" spans="2:42" ht="15" customHeight="1" hidden="1">
      <c r="B207" s="249"/>
      <c r="C207" s="249"/>
      <c r="D207" s="249"/>
      <c r="E207" s="249"/>
      <c r="F207" s="249"/>
      <c r="G207" s="249"/>
      <c r="H207" s="249"/>
      <c r="I207" s="249"/>
      <c r="J207" s="249"/>
      <c r="K207" s="249"/>
      <c r="L207" s="249"/>
      <c r="M207" s="249"/>
      <c r="N207" s="249"/>
      <c r="O207" s="250">
        <v>90</v>
      </c>
      <c r="P207" s="249" t="s">
        <v>1209</v>
      </c>
      <c r="Q207" s="249"/>
      <c r="R207" s="249"/>
      <c r="S207" s="249"/>
      <c r="T207" s="249"/>
      <c r="U207" s="249"/>
      <c r="V207" s="256"/>
      <c r="W207" s="256"/>
      <c r="X207" s="256"/>
      <c r="Y207" s="249"/>
      <c r="Z207" s="249"/>
      <c r="AA207" s="249"/>
      <c r="AB207" s="249"/>
      <c r="AC207" s="249"/>
      <c r="AD207" s="249"/>
      <c r="AE207" s="249"/>
      <c r="AF207" s="249"/>
      <c r="AG207" s="249"/>
      <c r="AH207" s="249"/>
      <c r="AI207" s="249"/>
      <c r="AJ207" s="249"/>
      <c r="AK207" s="249"/>
      <c r="AL207" s="249"/>
      <c r="AM207" s="249"/>
      <c r="AN207" s="249"/>
      <c r="AO207" s="249"/>
      <c r="AP207" s="249"/>
    </row>
    <row r="208" spans="2:42" ht="15" customHeight="1" hidden="1">
      <c r="B208" s="249"/>
      <c r="C208" s="249"/>
      <c r="D208" s="249"/>
      <c r="E208" s="249"/>
      <c r="F208" s="249"/>
      <c r="G208" s="249"/>
      <c r="H208" s="249"/>
      <c r="I208" s="249"/>
      <c r="J208" s="249"/>
      <c r="K208" s="249"/>
      <c r="L208" s="249"/>
      <c r="M208" s="249"/>
      <c r="N208" s="249"/>
      <c r="O208" s="250">
        <v>91</v>
      </c>
      <c r="P208" s="249" t="s">
        <v>1210</v>
      </c>
      <c r="Q208" s="249"/>
      <c r="R208" s="249"/>
      <c r="S208" s="249"/>
      <c r="T208" s="249"/>
      <c r="U208" s="249"/>
      <c r="V208" s="256"/>
      <c r="W208" s="256"/>
      <c r="X208" s="256"/>
      <c r="Y208" s="249"/>
      <c r="Z208" s="249"/>
      <c r="AA208" s="249"/>
      <c r="AB208" s="249"/>
      <c r="AC208" s="249"/>
      <c r="AD208" s="249"/>
      <c r="AE208" s="249"/>
      <c r="AF208" s="249"/>
      <c r="AG208" s="249"/>
      <c r="AH208" s="249"/>
      <c r="AI208" s="249"/>
      <c r="AJ208" s="249"/>
      <c r="AK208" s="249"/>
      <c r="AL208" s="249"/>
      <c r="AM208" s="249"/>
      <c r="AN208" s="249"/>
      <c r="AO208" s="249"/>
      <c r="AP208" s="249"/>
    </row>
    <row r="209" spans="2:42" ht="15" customHeight="1" hidden="1">
      <c r="B209" s="249"/>
      <c r="C209" s="249"/>
      <c r="D209" s="249"/>
      <c r="E209" s="249"/>
      <c r="F209" s="249"/>
      <c r="G209" s="249"/>
      <c r="H209" s="249"/>
      <c r="I209" s="249"/>
      <c r="J209" s="249"/>
      <c r="K209" s="249"/>
      <c r="L209" s="249"/>
      <c r="M209" s="249"/>
      <c r="N209" s="249"/>
      <c r="O209" s="250">
        <v>92</v>
      </c>
      <c r="P209" s="249" t="s">
        <v>1211</v>
      </c>
      <c r="Q209" s="249"/>
      <c r="R209" s="249"/>
      <c r="S209" s="249"/>
      <c r="T209" s="249"/>
      <c r="U209" s="249"/>
      <c r="V209" s="256"/>
      <c r="W209" s="256"/>
      <c r="X209" s="256"/>
      <c r="Y209" s="249"/>
      <c r="Z209" s="249"/>
      <c r="AA209" s="249"/>
      <c r="AB209" s="249"/>
      <c r="AC209" s="249"/>
      <c r="AD209" s="249"/>
      <c r="AE209" s="249"/>
      <c r="AF209" s="249"/>
      <c r="AG209" s="249"/>
      <c r="AH209" s="249"/>
      <c r="AI209" s="249"/>
      <c r="AJ209" s="249"/>
      <c r="AK209" s="249"/>
      <c r="AL209" s="249"/>
      <c r="AM209" s="249"/>
      <c r="AN209" s="249"/>
      <c r="AO209" s="249"/>
      <c r="AP209" s="249"/>
    </row>
    <row r="210" spans="2:42" ht="15" customHeight="1" hidden="1">
      <c r="B210" s="249"/>
      <c r="C210" s="249"/>
      <c r="D210" s="249"/>
      <c r="E210" s="249"/>
      <c r="F210" s="249"/>
      <c r="G210" s="249"/>
      <c r="H210" s="249"/>
      <c r="I210" s="249"/>
      <c r="J210" s="249"/>
      <c r="K210" s="249"/>
      <c r="L210" s="249"/>
      <c r="M210" s="249"/>
      <c r="N210" s="249"/>
      <c r="O210" s="250">
        <v>93</v>
      </c>
      <c r="P210" s="249" t="s">
        <v>1212</v>
      </c>
      <c r="Q210" s="249"/>
      <c r="R210" s="249"/>
      <c r="S210" s="249"/>
      <c r="T210" s="249"/>
      <c r="U210" s="249"/>
      <c r="V210" s="256"/>
      <c r="W210" s="256"/>
      <c r="X210" s="256"/>
      <c r="Y210" s="249"/>
      <c r="Z210" s="249"/>
      <c r="AA210" s="249"/>
      <c r="AB210" s="249"/>
      <c r="AC210" s="249"/>
      <c r="AD210" s="249"/>
      <c r="AE210" s="249"/>
      <c r="AF210" s="249"/>
      <c r="AG210" s="249"/>
      <c r="AH210" s="249"/>
      <c r="AI210" s="249"/>
      <c r="AJ210" s="249"/>
      <c r="AK210" s="249"/>
      <c r="AL210" s="249"/>
      <c r="AM210" s="249"/>
      <c r="AN210" s="249"/>
      <c r="AO210" s="249"/>
      <c r="AP210" s="249"/>
    </row>
    <row r="211" spans="2:42" ht="15" customHeight="1" hidden="1">
      <c r="B211" s="249"/>
      <c r="C211" s="249"/>
      <c r="D211" s="249"/>
      <c r="E211" s="249"/>
      <c r="F211" s="249"/>
      <c r="G211" s="249"/>
      <c r="H211" s="249"/>
      <c r="I211" s="249"/>
      <c r="J211" s="249"/>
      <c r="K211" s="249"/>
      <c r="L211" s="249"/>
      <c r="M211" s="249"/>
      <c r="N211" s="249"/>
      <c r="O211" s="250">
        <v>94</v>
      </c>
      <c r="P211" s="249" t="s">
        <v>1213</v>
      </c>
      <c r="Q211" s="249"/>
      <c r="R211" s="249"/>
      <c r="S211" s="249"/>
      <c r="T211" s="249"/>
      <c r="U211" s="249"/>
      <c r="V211" s="256"/>
      <c r="W211" s="256"/>
      <c r="X211" s="256"/>
      <c r="Y211" s="249"/>
      <c r="Z211" s="249"/>
      <c r="AA211" s="249"/>
      <c r="AB211" s="249"/>
      <c r="AC211" s="249"/>
      <c r="AD211" s="249"/>
      <c r="AE211" s="249"/>
      <c r="AF211" s="249"/>
      <c r="AG211" s="249"/>
      <c r="AH211" s="249"/>
      <c r="AI211" s="249"/>
      <c r="AJ211" s="249"/>
      <c r="AK211" s="249"/>
      <c r="AL211" s="249"/>
      <c r="AM211" s="249"/>
      <c r="AN211" s="249"/>
      <c r="AO211" s="249"/>
      <c r="AP211" s="249"/>
    </row>
    <row r="212" spans="2:42" ht="15" customHeight="1" hidden="1">
      <c r="B212" s="249"/>
      <c r="C212" s="249"/>
      <c r="D212" s="249"/>
      <c r="E212" s="249"/>
      <c r="F212" s="249"/>
      <c r="G212" s="249"/>
      <c r="H212" s="249"/>
      <c r="I212" s="249"/>
      <c r="J212" s="249"/>
      <c r="K212" s="249"/>
      <c r="L212" s="249"/>
      <c r="M212" s="249"/>
      <c r="N212" s="249"/>
      <c r="O212" s="250">
        <v>95</v>
      </c>
      <c r="P212" s="249" t="s">
        <v>1214</v>
      </c>
      <c r="Q212" s="249"/>
      <c r="R212" s="249"/>
      <c r="S212" s="249"/>
      <c r="T212" s="249"/>
      <c r="U212" s="249"/>
      <c r="V212" s="256"/>
      <c r="W212" s="256"/>
      <c r="X212" s="256"/>
      <c r="Y212" s="249"/>
      <c r="Z212" s="182"/>
      <c r="AA212" s="182"/>
      <c r="AB212" s="182"/>
      <c r="AC212" s="182"/>
      <c r="AD212" s="249"/>
      <c r="AE212" s="249"/>
      <c r="AF212" s="249"/>
      <c r="AG212" s="249"/>
      <c r="AH212" s="249"/>
      <c r="AI212" s="249"/>
      <c r="AJ212" s="249"/>
      <c r="AK212" s="249"/>
      <c r="AL212" s="249"/>
      <c r="AM212" s="249"/>
      <c r="AN212" s="249"/>
      <c r="AO212" s="249"/>
      <c r="AP212" s="249"/>
    </row>
    <row r="213" spans="2:42" ht="15" customHeight="1" hidden="1">
      <c r="B213" s="249"/>
      <c r="C213" s="249"/>
      <c r="D213" s="249"/>
      <c r="E213" s="249"/>
      <c r="F213" s="249"/>
      <c r="G213" s="249"/>
      <c r="H213" s="249"/>
      <c r="I213" s="249"/>
      <c r="J213" s="249"/>
      <c r="K213" s="249"/>
      <c r="L213" s="249"/>
      <c r="M213" s="249"/>
      <c r="N213" s="249"/>
      <c r="O213" s="250">
        <v>96</v>
      </c>
      <c r="P213" s="249" t="s">
        <v>1215</v>
      </c>
      <c r="Q213" s="249"/>
      <c r="R213" s="249"/>
      <c r="S213" s="249"/>
      <c r="T213" s="249"/>
      <c r="U213" s="249"/>
      <c r="V213" s="256"/>
      <c r="W213" s="256"/>
      <c r="X213" s="256"/>
      <c r="Y213" s="182"/>
      <c r="Z213" s="182"/>
      <c r="AA213" s="182"/>
      <c r="AB213" s="182"/>
      <c r="AC213" s="182"/>
      <c r="AD213" s="182"/>
      <c r="AE213" s="182"/>
      <c r="AF213" s="182"/>
      <c r="AG213" s="182"/>
      <c r="AH213" s="182"/>
      <c r="AI213" s="182"/>
      <c r="AJ213" s="182"/>
      <c r="AK213" s="182"/>
      <c r="AL213" s="182"/>
      <c r="AM213" s="182"/>
      <c r="AN213" s="182"/>
      <c r="AO213" s="182"/>
      <c r="AP213" s="182"/>
    </row>
    <row r="214" spans="2:42" ht="15" customHeight="1" hidden="1">
      <c r="B214" s="249"/>
      <c r="C214" s="249"/>
      <c r="D214" s="249"/>
      <c r="E214" s="249"/>
      <c r="F214" s="249"/>
      <c r="G214" s="249"/>
      <c r="H214" s="249"/>
      <c r="I214" s="249"/>
      <c r="J214" s="249"/>
      <c r="K214" s="249"/>
      <c r="L214" s="249"/>
      <c r="M214" s="249"/>
      <c r="N214" s="249"/>
      <c r="O214" s="250">
        <v>97</v>
      </c>
      <c r="P214" s="249" t="s">
        <v>1216</v>
      </c>
      <c r="Q214" s="249"/>
      <c r="R214" s="249"/>
      <c r="S214" s="249"/>
      <c r="T214" s="249"/>
      <c r="U214" s="249"/>
      <c r="V214" s="256"/>
      <c r="W214" s="256"/>
      <c r="X214" s="256"/>
      <c r="Y214" s="182"/>
      <c r="Z214" s="182"/>
      <c r="AA214" s="182"/>
      <c r="AB214" s="182"/>
      <c r="AC214" s="182"/>
      <c r="AD214" s="182"/>
      <c r="AE214" s="182"/>
      <c r="AF214" s="182"/>
      <c r="AG214" s="182"/>
      <c r="AH214" s="182"/>
      <c r="AI214" s="182"/>
      <c r="AJ214" s="182"/>
      <c r="AK214" s="182"/>
      <c r="AL214" s="182"/>
      <c r="AM214" s="182"/>
      <c r="AN214" s="182"/>
      <c r="AO214" s="182"/>
      <c r="AP214" s="182"/>
    </row>
    <row r="215" spans="2:42" ht="15" customHeight="1" hidden="1">
      <c r="B215" s="249"/>
      <c r="C215" s="249"/>
      <c r="D215" s="249"/>
      <c r="E215" s="249"/>
      <c r="F215" s="249"/>
      <c r="G215" s="249"/>
      <c r="H215" s="249"/>
      <c r="I215" s="249"/>
      <c r="J215" s="249"/>
      <c r="K215" s="249"/>
      <c r="L215" s="249"/>
      <c r="M215" s="249"/>
      <c r="N215" s="249"/>
      <c r="O215" s="250">
        <v>98</v>
      </c>
      <c r="P215" s="249" t="s">
        <v>1217</v>
      </c>
      <c r="Q215" s="249"/>
      <c r="R215" s="249"/>
      <c r="S215" s="249"/>
      <c r="T215" s="249"/>
      <c r="U215" s="249"/>
      <c r="V215" s="256"/>
      <c r="W215" s="256"/>
      <c r="X215" s="256"/>
      <c r="Y215" s="182"/>
      <c r="Z215" s="182"/>
      <c r="AA215" s="182"/>
      <c r="AB215" s="182"/>
      <c r="AC215" s="182"/>
      <c r="AD215" s="182"/>
      <c r="AE215" s="182"/>
      <c r="AF215" s="182"/>
      <c r="AG215" s="182"/>
      <c r="AH215" s="182"/>
      <c r="AI215" s="182"/>
      <c r="AJ215" s="182"/>
      <c r="AK215" s="182"/>
      <c r="AL215" s="182"/>
      <c r="AM215" s="182"/>
      <c r="AN215" s="182"/>
      <c r="AO215" s="182"/>
      <c r="AP215" s="182"/>
    </row>
    <row r="216" spans="2:42" ht="15" customHeight="1" hidden="1">
      <c r="B216" s="249"/>
      <c r="C216" s="249"/>
      <c r="D216" s="249"/>
      <c r="E216" s="249"/>
      <c r="F216" s="249"/>
      <c r="G216" s="249"/>
      <c r="H216" s="249"/>
      <c r="I216" s="249"/>
      <c r="J216" s="249"/>
      <c r="K216" s="249"/>
      <c r="L216" s="249"/>
      <c r="M216" s="249"/>
      <c r="N216" s="249"/>
      <c r="O216" s="250">
        <v>99</v>
      </c>
      <c r="P216" s="249" t="s">
        <v>1218</v>
      </c>
      <c r="Q216" s="249"/>
      <c r="R216" s="249"/>
      <c r="S216" s="249"/>
      <c r="T216" s="249"/>
      <c r="U216" s="249"/>
      <c r="V216" s="256"/>
      <c r="W216" s="256"/>
      <c r="X216" s="256"/>
      <c r="Y216" s="249"/>
      <c r="Z216" s="249"/>
      <c r="AA216" s="249"/>
      <c r="AB216" s="249"/>
      <c r="AC216" s="249"/>
      <c r="AD216" s="182"/>
      <c r="AE216" s="182"/>
      <c r="AF216" s="182"/>
      <c r="AG216" s="182"/>
      <c r="AH216" s="182"/>
      <c r="AI216" s="182"/>
      <c r="AJ216" s="182"/>
      <c r="AK216" s="182"/>
      <c r="AL216" s="182"/>
      <c r="AM216" s="182"/>
      <c r="AN216" s="182"/>
      <c r="AO216" s="182"/>
      <c r="AP216" s="182"/>
    </row>
    <row r="217" spans="2:42" ht="15" customHeight="1" hidden="1">
      <c r="B217" s="249"/>
      <c r="C217" s="249"/>
      <c r="D217" s="249"/>
      <c r="E217" s="249"/>
      <c r="F217" s="249"/>
      <c r="G217" s="249"/>
      <c r="H217" s="249"/>
      <c r="I217" s="249"/>
      <c r="J217" s="249"/>
      <c r="K217" s="249"/>
      <c r="L217" s="249"/>
      <c r="M217" s="249"/>
      <c r="N217" s="249"/>
      <c r="O217" s="250">
        <v>100</v>
      </c>
      <c r="P217" s="249" t="s">
        <v>1219</v>
      </c>
      <c r="Q217" s="249"/>
      <c r="R217" s="249"/>
      <c r="S217" s="249"/>
      <c r="T217" s="249"/>
      <c r="U217" s="249"/>
      <c r="V217" s="256"/>
      <c r="W217" s="256"/>
      <c r="X217" s="256"/>
      <c r="Y217" s="249"/>
      <c r="Z217" s="249"/>
      <c r="AA217" s="249"/>
      <c r="AB217" s="249"/>
      <c r="AC217" s="249"/>
      <c r="AD217" s="249"/>
      <c r="AE217" s="249"/>
      <c r="AF217" s="249"/>
      <c r="AG217" s="249"/>
      <c r="AH217" s="249"/>
      <c r="AI217" s="249"/>
      <c r="AJ217" s="249"/>
      <c r="AK217" s="249"/>
      <c r="AL217" s="249"/>
      <c r="AM217" s="249"/>
      <c r="AN217" s="249"/>
      <c r="AO217" s="249"/>
      <c r="AP217" s="249"/>
    </row>
    <row r="218" spans="2:42" ht="15" customHeight="1" hidden="1">
      <c r="B218" s="249"/>
      <c r="C218" s="249"/>
      <c r="D218" s="249"/>
      <c r="E218" s="249"/>
      <c r="F218" s="249"/>
      <c r="G218" s="249"/>
      <c r="H218" s="249"/>
      <c r="I218" s="249"/>
      <c r="J218" s="249"/>
      <c r="K218" s="249"/>
      <c r="L218" s="249"/>
      <c r="M218" s="249"/>
      <c r="N218" s="249"/>
      <c r="O218" s="250">
        <v>101</v>
      </c>
      <c r="P218" s="249" t="s">
        <v>1220</v>
      </c>
      <c r="Q218" s="249"/>
      <c r="R218" s="249"/>
      <c r="S218" s="249"/>
      <c r="T218" s="249"/>
      <c r="U218" s="249"/>
      <c r="V218" s="256"/>
      <c r="W218" s="256"/>
      <c r="X218" s="256"/>
      <c r="Y218" s="249"/>
      <c r="Z218" s="249"/>
      <c r="AA218" s="249"/>
      <c r="AB218" s="249"/>
      <c r="AC218" s="249"/>
      <c r="AD218" s="249"/>
      <c r="AE218" s="249"/>
      <c r="AF218" s="249"/>
      <c r="AG218" s="249"/>
      <c r="AH218" s="249"/>
      <c r="AI218" s="249"/>
      <c r="AJ218" s="249"/>
      <c r="AK218" s="249"/>
      <c r="AL218" s="249"/>
      <c r="AM218" s="249"/>
      <c r="AN218" s="249"/>
      <c r="AO218" s="249"/>
      <c r="AP218" s="249"/>
    </row>
    <row r="219" spans="2:42" ht="15" customHeight="1" hidden="1">
      <c r="B219" s="249"/>
      <c r="C219" s="249"/>
      <c r="D219" s="249"/>
      <c r="E219" s="249"/>
      <c r="F219" s="249"/>
      <c r="G219" s="249"/>
      <c r="H219" s="249"/>
      <c r="I219" s="249"/>
      <c r="J219" s="249"/>
      <c r="K219" s="249"/>
      <c r="L219" s="249"/>
      <c r="M219" s="249"/>
      <c r="N219" s="249"/>
      <c r="O219" s="250">
        <v>102</v>
      </c>
      <c r="P219" s="249" t="s">
        <v>1221</v>
      </c>
      <c r="Q219" s="249"/>
      <c r="R219" s="249"/>
      <c r="S219" s="249"/>
      <c r="T219" s="249"/>
      <c r="U219" s="249"/>
      <c r="V219" s="256"/>
      <c r="W219" s="256"/>
      <c r="X219" s="256"/>
      <c r="Y219" s="249"/>
      <c r="Z219" s="249"/>
      <c r="AA219" s="249"/>
      <c r="AB219" s="249"/>
      <c r="AC219" s="249"/>
      <c r="AD219" s="249"/>
      <c r="AE219" s="249"/>
      <c r="AF219" s="249"/>
      <c r="AG219" s="249"/>
      <c r="AH219" s="249"/>
      <c r="AI219" s="249"/>
      <c r="AJ219" s="249"/>
      <c r="AK219" s="249"/>
      <c r="AL219" s="249"/>
      <c r="AM219" s="249"/>
      <c r="AN219" s="249"/>
      <c r="AO219" s="249"/>
      <c r="AP219" s="249"/>
    </row>
    <row r="220" spans="2:42" ht="15" customHeight="1" hidden="1">
      <c r="B220" s="249"/>
      <c r="C220" s="249"/>
      <c r="D220" s="249"/>
      <c r="E220" s="249"/>
      <c r="F220" s="249"/>
      <c r="G220" s="249"/>
      <c r="H220" s="249"/>
      <c r="I220" s="249"/>
      <c r="J220" s="249"/>
      <c r="K220" s="249"/>
      <c r="L220" s="249"/>
      <c r="M220" s="249"/>
      <c r="N220" s="249"/>
      <c r="O220" s="250">
        <v>103</v>
      </c>
      <c r="P220" s="249" t="s">
        <v>1222</v>
      </c>
      <c r="Q220" s="249"/>
      <c r="R220" s="249"/>
      <c r="S220" s="249"/>
      <c r="T220" s="249"/>
      <c r="U220" s="249"/>
      <c r="V220" s="256"/>
      <c r="W220" s="256"/>
      <c r="X220" s="256"/>
      <c r="Y220" s="249"/>
      <c r="Z220" s="249"/>
      <c r="AA220" s="249"/>
      <c r="AB220" s="249"/>
      <c r="AC220" s="249"/>
      <c r="AD220" s="249"/>
      <c r="AE220" s="249"/>
      <c r="AF220" s="249"/>
      <c r="AG220" s="249"/>
      <c r="AH220" s="249"/>
      <c r="AI220" s="249"/>
      <c r="AJ220" s="249"/>
      <c r="AK220" s="249"/>
      <c r="AL220" s="249"/>
      <c r="AM220" s="249"/>
      <c r="AN220" s="249"/>
      <c r="AO220" s="249"/>
      <c r="AP220" s="249"/>
    </row>
    <row r="221" spans="2:42" ht="15" customHeight="1" hidden="1">
      <c r="B221" s="249"/>
      <c r="C221" s="249"/>
      <c r="D221" s="249"/>
      <c r="E221" s="249"/>
      <c r="F221" s="249"/>
      <c r="G221" s="249"/>
      <c r="H221" s="249"/>
      <c r="I221" s="249"/>
      <c r="J221" s="249"/>
      <c r="K221" s="249"/>
      <c r="L221" s="249"/>
      <c r="M221" s="249"/>
      <c r="N221" s="249"/>
      <c r="O221" s="250">
        <v>104</v>
      </c>
      <c r="P221" s="249" t="s">
        <v>1223</v>
      </c>
      <c r="Q221" s="249"/>
      <c r="R221" s="249"/>
      <c r="S221" s="249"/>
      <c r="T221" s="249"/>
      <c r="U221" s="249"/>
      <c r="V221" s="256"/>
      <c r="W221" s="256"/>
      <c r="X221" s="256"/>
      <c r="Y221" s="249"/>
      <c r="Z221" s="249"/>
      <c r="AA221" s="249"/>
      <c r="AB221" s="249"/>
      <c r="AC221" s="249"/>
      <c r="AD221" s="249"/>
      <c r="AE221" s="249"/>
      <c r="AF221" s="249"/>
      <c r="AG221" s="249"/>
      <c r="AH221" s="249"/>
      <c r="AI221" s="249"/>
      <c r="AJ221" s="249"/>
      <c r="AK221" s="249"/>
      <c r="AL221" s="249"/>
      <c r="AM221" s="249"/>
      <c r="AN221" s="249"/>
      <c r="AO221" s="249"/>
      <c r="AP221" s="249"/>
    </row>
    <row r="222" spans="2:42" ht="15" customHeight="1" hidden="1">
      <c r="B222" s="249"/>
      <c r="C222" s="249"/>
      <c r="D222" s="249"/>
      <c r="E222" s="249"/>
      <c r="F222" s="249"/>
      <c r="G222" s="249"/>
      <c r="H222" s="249"/>
      <c r="I222" s="249"/>
      <c r="J222" s="249"/>
      <c r="K222" s="249"/>
      <c r="L222" s="249"/>
      <c r="M222" s="249"/>
      <c r="N222" s="249"/>
      <c r="O222" s="250">
        <v>105</v>
      </c>
      <c r="P222" s="249" t="s">
        <v>1224</v>
      </c>
      <c r="Q222" s="249"/>
      <c r="R222" s="249"/>
      <c r="S222" s="249"/>
      <c r="T222" s="249"/>
      <c r="U222" s="249"/>
      <c r="V222" s="256"/>
      <c r="W222" s="256"/>
      <c r="X222" s="256"/>
      <c r="Y222" s="249"/>
      <c r="Z222" s="249"/>
      <c r="AA222" s="249"/>
      <c r="AB222" s="249"/>
      <c r="AC222" s="249"/>
      <c r="AD222" s="249"/>
      <c r="AE222" s="249"/>
      <c r="AF222" s="249"/>
      <c r="AG222" s="249"/>
      <c r="AH222" s="249"/>
      <c r="AI222" s="249"/>
      <c r="AJ222" s="249"/>
      <c r="AK222" s="249"/>
      <c r="AL222" s="249"/>
      <c r="AM222" s="249"/>
      <c r="AN222" s="249"/>
      <c r="AO222" s="249"/>
      <c r="AP222" s="249"/>
    </row>
    <row r="223" spans="2:42" ht="15" customHeight="1" hidden="1">
      <c r="B223" s="249"/>
      <c r="C223" s="249"/>
      <c r="D223" s="249"/>
      <c r="E223" s="249"/>
      <c r="F223" s="249"/>
      <c r="G223" s="249"/>
      <c r="H223" s="249"/>
      <c r="I223" s="249"/>
      <c r="J223" s="249"/>
      <c r="K223" s="249"/>
      <c r="L223" s="249"/>
      <c r="M223" s="249"/>
      <c r="N223" s="249"/>
      <c r="O223" s="250">
        <v>106</v>
      </c>
      <c r="P223" s="249" t="s">
        <v>1225</v>
      </c>
      <c r="Q223" s="249"/>
      <c r="R223" s="249"/>
      <c r="S223" s="249"/>
      <c r="T223" s="249"/>
      <c r="U223" s="249"/>
      <c r="V223" s="256"/>
      <c r="W223" s="256"/>
      <c r="X223" s="256"/>
      <c r="Y223" s="249"/>
      <c r="Z223" s="249"/>
      <c r="AA223" s="249"/>
      <c r="AB223" s="249"/>
      <c r="AC223" s="249"/>
      <c r="AD223" s="249"/>
      <c r="AE223" s="249"/>
      <c r="AF223" s="249"/>
      <c r="AG223" s="249"/>
      <c r="AH223" s="249"/>
      <c r="AI223" s="249"/>
      <c r="AJ223" s="249"/>
      <c r="AK223" s="249"/>
      <c r="AL223" s="249"/>
      <c r="AM223" s="249"/>
      <c r="AN223" s="249"/>
      <c r="AO223" s="249"/>
      <c r="AP223" s="249"/>
    </row>
    <row r="224" spans="2:42" ht="15" customHeight="1" hidden="1">
      <c r="B224" s="249"/>
      <c r="C224" s="249"/>
      <c r="D224" s="249"/>
      <c r="E224" s="249"/>
      <c r="F224" s="249"/>
      <c r="G224" s="249"/>
      <c r="H224" s="249"/>
      <c r="I224" s="249"/>
      <c r="J224" s="249"/>
      <c r="K224" s="249"/>
      <c r="L224" s="249"/>
      <c r="M224" s="249"/>
      <c r="N224" s="249"/>
      <c r="O224" s="250">
        <v>107</v>
      </c>
      <c r="P224" s="249" t="s">
        <v>1226</v>
      </c>
      <c r="Q224" s="249"/>
      <c r="R224" s="249"/>
      <c r="S224" s="249"/>
      <c r="T224" s="249"/>
      <c r="U224" s="249"/>
      <c r="V224" s="256"/>
      <c r="W224" s="256"/>
      <c r="X224" s="256"/>
      <c r="Y224" s="249"/>
      <c r="Z224" s="249"/>
      <c r="AA224" s="249"/>
      <c r="AB224" s="249"/>
      <c r="AC224" s="249"/>
      <c r="AD224" s="249"/>
      <c r="AE224" s="249"/>
      <c r="AF224" s="249"/>
      <c r="AG224" s="249"/>
      <c r="AH224" s="249"/>
      <c r="AI224" s="249"/>
      <c r="AJ224" s="249"/>
      <c r="AK224" s="249"/>
      <c r="AL224" s="249"/>
      <c r="AM224" s="249"/>
      <c r="AN224" s="249"/>
      <c r="AO224" s="249"/>
      <c r="AP224" s="249"/>
    </row>
    <row r="225" spans="2:42" ht="15" customHeight="1" hidden="1">
      <c r="B225" s="249"/>
      <c r="C225" s="249"/>
      <c r="D225" s="249"/>
      <c r="E225" s="249"/>
      <c r="F225" s="249"/>
      <c r="G225" s="249"/>
      <c r="H225" s="249"/>
      <c r="I225" s="249"/>
      <c r="J225" s="249"/>
      <c r="K225" s="249"/>
      <c r="L225" s="249"/>
      <c r="M225" s="249"/>
      <c r="N225" s="249"/>
      <c r="O225" s="250">
        <v>108</v>
      </c>
      <c r="P225" s="249" t="s">
        <v>1227</v>
      </c>
      <c r="Q225" s="249"/>
      <c r="R225" s="249"/>
      <c r="S225" s="249"/>
      <c r="T225" s="249"/>
      <c r="U225" s="249"/>
      <c r="V225" s="256"/>
      <c r="W225" s="256"/>
      <c r="X225" s="256"/>
      <c r="Y225" s="249"/>
      <c r="Z225" s="249"/>
      <c r="AA225" s="249"/>
      <c r="AB225" s="249"/>
      <c r="AC225" s="249"/>
      <c r="AD225" s="249"/>
      <c r="AE225" s="249"/>
      <c r="AF225" s="249"/>
      <c r="AG225" s="249"/>
      <c r="AH225" s="249"/>
      <c r="AI225" s="249"/>
      <c r="AJ225" s="249"/>
      <c r="AK225" s="249"/>
      <c r="AL225" s="249"/>
      <c r="AM225" s="249"/>
      <c r="AN225" s="249"/>
      <c r="AO225" s="249"/>
      <c r="AP225" s="249"/>
    </row>
    <row r="226" spans="2:42" ht="15" customHeight="1" hidden="1">
      <c r="B226" s="249"/>
      <c r="C226" s="249"/>
      <c r="D226" s="249"/>
      <c r="E226" s="249"/>
      <c r="F226" s="249"/>
      <c r="G226" s="249"/>
      <c r="H226" s="249"/>
      <c r="I226" s="249"/>
      <c r="J226" s="249"/>
      <c r="K226" s="249"/>
      <c r="L226" s="249"/>
      <c r="M226" s="249"/>
      <c r="N226" s="249"/>
      <c r="O226" s="250">
        <v>109</v>
      </c>
      <c r="P226" s="249" t="s">
        <v>1228</v>
      </c>
      <c r="Q226" s="249"/>
      <c r="R226" s="249"/>
      <c r="S226" s="249"/>
      <c r="T226" s="249"/>
      <c r="U226" s="249"/>
      <c r="V226" s="256"/>
      <c r="W226" s="256"/>
      <c r="X226" s="256"/>
      <c r="Y226" s="249"/>
      <c r="Z226" s="249"/>
      <c r="AA226" s="249"/>
      <c r="AB226" s="249"/>
      <c r="AC226" s="249"/>
      <c r="AD226" s="249"/>
      <c r="AE226" s="249"/>
      <c r="AF226" s="249"/>
      <c r="AG226" s="249"/>
      <c r="AH226" s="249"/>
      <c r="AI226" s="249"/>
      <c r="AJ226" s="249"/>
      <c r="AK226" s="249"/>
      <c r="AL226" s="249"/>
      <c r="AM226" s="249"/>
      <c r="AN226" s="249"/>
      <c r="AO226" s="249"/>
      <c r="AP226" s="249"/>
    </row>
    <row r="227" spans="2:42" ht="15" customHeight="1" hidden="1">
      <c r="B227" s="249"/>
      <c r="C227" s="249"/>
      <c r="D227" s="249"/>
      <c r="E227" s="249"/>
      <c r="F227" s="249"/>
      <c r="G227" s="249"/>
      <c r="H227" s="249"/>
      <c r="I227" s="249"/>
      <c r="J227" s="249"/>
      <c r="K227" s="249"/>
      <c r="L227" s="249"/>
      <c r="M227" s="249"/>
      <c r="N227" s="249"/>
      <c r="O227" s="250">
        <v>110</v>
      </c>
      <c r="P227" s="249" t="s">
        <v>1229</v>
      </c>
      <c r="Q227" s="249"/>
      <c r="R227" s="249"/>
      <c r="S227" s="249"/>
      <c r="T227" s="249"/>
      <c r="U227" s="249"/>
      <c r="V227" s="256"/>
      <c r="W227" s="256"/>
      <c r="X227" s="256"/>
      <c r="Y227" s="249"/>
      <c r="Z227" s="249"/>
      <c r="AA227" s="249"/>
      <c r="AB227" s="249"/>
      <c r="AC227" s="249"/>
      <c r="AD227" s="249"/>
      <c r="AE227" s="249"/>
      <c r="AF227" s="249"/>
      <c r="AG227" s="249"/>
      <c r="AH227" s="249"/>
      <c r="AI227" s="249"/>
      <c r="AJ227" s="249"/>
      <c r="AK227" s="249"/>
      <c r="AL227" s="249"/>
      <c r="AM227" s="249"/>
      <c r="AN227" s="249"/>
      <c r="AO227" s="249"/>
      <c r="AP227" s="249"/>
    </row>
    <row r="228" spans="2:42" ht="15" customHeight="1" hidden="1">
      <c r="B228" s="249"/>
      <c r="C228" s="249"/>
      <c r="D228" s="249"/>
      <c r="E228" s="249"/>
      <c r="F228" s="249"/>
      <c r="G228" s="249"/>
      <c r="H228" s="249"/>
      <c r="I228" s="249"/>
      <c r="J228" s="249"/>
      <c r="K228" s="249"/>
      <c r="L228" s="249"/>
      <c r="M228" s="249"/>
      <c r="N228" s="249"/>
      <c r="O228" s="250">
        <v>111</v>
      </c>
      <c r="P228" s="249" t="s">
        <v>1230</v>
      </c>
      <c r="Q228" s="249"/>
      <c r="R228" s="249"/>
      <c r="S228" s="249"/>
      <c r="T228" s="249"/>
      <c r="U228" s="249"/>
      <c r="V228" s="256"/>
      <c r="W228" s="256"/>
      <c r="X228" s="256"/>
      <c r="Y228" s="249"/>
      <c r="Z228" s="249"/>
      <c r="AA228" s="249"/>
      <c r="AB228" s="249"/>
      <c r="AC228" s="249"/>
      <c r="AD228" s="249"/>
      <c r="AE228" s="249"/>
      <c r="AF228" s="249"/>
      <c r="AG228" s="249"/>
      <c r="AH228" s="249"/>
      <c r="AI228" s="249"/>
      <c r="AJ228" s="249"/>
      <c r="AK228" s="249"/>
      <c r="AL228" s="249"/>
      <c r="AM228" s="249"/>
      <c r="AN228" s="249"/>
      <c r="AO228" s="249"/>
      <c r="AP228" s="249"/>
    </row>
    <row r="229" spans="2:42" ht="15" customHeight="1" hidden="1">
      <c r="B229" s="249"/>
      <c r="C229" s="249"/>
      <c r="D229" s="249"/>
      <c r="E229" s="249"/>
      <c r="F229" s="249"/>
      <c r="G229" s="249"/>
      <c r="H229" s="249"/>
      <c r="I229" s="249"/>
      <c r="J229" s="249"/>
      <c r="K229" s="249"/>
      <c r="L229" s="249"/>
      <c r="M229" s="249"/>
      <c r="N229" s="249"/>
      <c r="O229" s="250">
        <v>112</v>
      </c>
      <c r="P229" s="249" t="s">
        <v>1231</v>
      </c>
      <c r="Q229" s="249"/>
      <c r="R229" s="249"/>
      <c r="S229" s="249"/>
      <c r="T229" s="249"/>
      <c r="U229" s="249"/>
      <c r="V229" s="256"/>
      <c r="W229" s="256"/>
      <c r="X229" s="256"/>
      <c r="Y229" s="249"/>
      <c r="Z229" s="249"/>
      <c r="AA229" s="249"/>
      <c r="AB229" s="249"/>
      <c r="AC229" s="249"/>
      <c r="AD229" s="249"/>
      <c r="AE229" s="249"/>
      <c r="AF229" s="249"/>
      <c r="AG229" s="249"/>
      <c r="AH229" s="249"/>
      <c r="AI229" s="249"/>
      <c r="AJ229" s="249"/>
      <c r="AK229" s="249"/>
      <c r="AL229" s="249"/>
      <c r="AM229" s="249"/>
      <c r="AN229" s="249"/>
      <c r="AO229" s="249"/>
      <c r="AP229" s="249"/>
    </row>
    <row r="230" spans="2:42" ht="15" customHeight="1" hidden="1">
      <c r="B230" s="249"/>
      <c r="C230" s="249"/>
      <c r="D230" s="249"/>
      <c r="E230" s="249"/>
      <c r="F230" s="249"/>
      <c r="G230" s="249"/>
      <c r="H230" s="249"/>
      <c r="I230" s="249"/>
      <c r="J230" s="249"/>
      <c r="K230" s="249"/>
      <c r="L230" s="249"/>
      <c r="M230" s="249"/>
      <c r="N230" s="249"/>
      <c r="O230" s="250">
        <v>113</v>
      </c>
      <c r="P230" s="249" t="s">
        <v>1232</v>
      </c>
      <c r="Q230" s="249"/>
      <c r="R230" s="249"/>
      <c r="S230" s="249"/>
      <c r="T230" s="249"/>
      <c r="U230" s="249"/>
      <c r="V230" s="256"/>
      <c r="W230" s="256"/>
      <c r="X230" s="256"/>
      <c r="Y230" s="249"/>
      <c r="Z230" s="249"/>
      <c r="AA230" s="249"/>
      <c r="AB230" s="249"/>
      <c r="AC230" s="249"/>
      <c r="AD230" s="249"/>
      <c r="AE230" s="249"/>
      <c r="AF230" s="249"/>
      <c r="AG230" s="249"/>
      <c r="AH230" s="249"/>
      <c r="AI230" s="249"/>
      <c r="AJ230" s="249"/>
      <c r="AK230" s="249"/>
      <c r="AL230" s="249"/>
      <c r="AM230" s="249"/>
      <c r="AN230" s="249"/>
      <c r="AO230" s="249"/>
      <c r="AP230" s="249"/>
    </row>
    <row r="231" spans="2:42" ht="15" customHeight="1" hidden="1">
      <c r="B231" s="249"/>
      <c r="C231" s="249"/>
      <c r="D231" s="249"/>
      <c r="E231" s="249"/>
      <c r="F231" s="249"/>
      <c r="G231" s="249"/>
      <c r="H231" s="249"/>
      <c r="I231" s="249"/>
      <c r="J231" s="249"/>
      <c r="K231" s="249"/>
      <c r="L231" s="249"/>
      <c r="M231" s="249"/>
      <c r="N231" s="249"/>
      <c r="O231" s="250">
        <v>114</v>
      </c>
      <c r="P231" s="249" t="s">
        <v>1233</v>
      </c>
      <c r="Q231" s="249"/>
      <c r="R231" s="249"/>
      <c r="S231" s="249"/>
      <c r="T231" s="249"/>
      <c r="U231" s="249"/>
      <c r="V231" s="256"/>
      <c r="W231" s="256"/>
      <c r="X231" s="256"/>
      <c r="Y231" s="249"/>
      <c r="Z231" s="249"/>
      <c r="AA231" s="249"/>
      <c r="AB231" s="249"/>
      <c r="AC231" s="249"/>
      <c r="AD231" s="249"/>
      <c r="AE231" s="249"/>
      <c r="AF231" s="249"/>
      <c r="AG231" s="249"/>
      <c r="AH231" s="249"/>
      <c r="AI231" s="249"/>
      <c r="AJ231" s="249"/>
      <c r="AK231" s="249"/>
      <c r="AL231" s="249"/>
      <c r="AM231" s="249"/>
      <c r="AN231" s="249"/>
      <c r="AO231" s="249"/>
      <c r="AP231" s="249"/>
    </row>
    <row r="232" spans="2:42" ht="15" customHeight="1" hidden="1">
      <c r="B232" s="249"/>
      <c r="C232" s="249"/>
      <c r="D232" s="249"/>
      <c r="E232" s="249"/>
      <c r="F232" s="249"/>
      <c r="G232" s="249"/>
      <c r="H232" s="249"/>
      <c r="I232" s="249"/>
      <c r="J232" s="249"/>
      <c r="K232" s="249"/>
      <c r="L232" s="249"/>
      <c r="M232" s="249"/>
      <c r="N232" s="249"/>
      <c r="O232" s="250">
        <v>115</v>
      </c>
      <c r="P232" s="249" t="s">
        <v>1234</v>
      </c>
      <c r="Q232" s="249"/>
      <c r="R232" s="249"/>
      <c r="S232" s="249"/>
      <c r="T232" s="249"/>
      <c r="U232" s="249"/>
      <c r="V232" s="256"/>
      <c r="W232" s="256"/>
      <c r="X232" s="256"/>
      <c r="Y232" s="249"/>
      <c r="Z232" s="249"/>
      <c r="AA232" s="249"/>
      <c r="AB232" s="249"/>
      <c r="AC232" s="249"/>
      <c r="AD232" s="249"/>
      <c r="AE232" s="249"/>
      <c r="AF232" s="249"/>
      <c r="AG232" s="249"/>
      <c r="AH232" s="249"/>
      <c r="AI232" s="249"/>
      <c r="AJ232" s="249"/>
      <c r="AK232" s="249"/>
      <c r="AL232" s="249"/>
      <c r="AM232" s="249"/>
      <c r="AN232" s="249"/>
      <c r="AO232" s="249"/>
      <c r="AP232" s="249"/>
    </row>
    <row r="233" spans="2:42" ht="15" customHeight="1" hidden="1">
      <c r="B233" s="249"/>
      <c r="C233" s="249"/>
      <c r="D233" s="249"/>
      <c r="E233" s="249"/>
      <c r="F233" s="249"/>
      <c r="G233" s="249"/>
      <c r="H233" s="249"/>
      <c r="I233" s="249"/>
      <c r="J233" s="249"/>
      <c r="K233" s="249"/>
      <c r="L233" s="249"/>
      <c r="M233" s="249"/>
      <c r="N233" s="249"/>
      <c r="O233" s="250">
        <v>116</v>
      </c>
      <c r="P233" s="249" t="s">
        <v>1235</v>
      </c>
      <c r="Q233" s="249"/>
      <c r="R233" s="249"/>
      <c r="S233" s="249"/>
      <c r="T233" s="249"/>
      <c r="U233" s="249"/>
      <c r="V233" s="256"/>
      <c r="W233" s="256"/>
      <c r="X233" s="256"/>
      <c r="Y233" s="249"/>
      <c r="Z233" s="249"/>
      <c r="AA233" s="249"/>
      <c r="AB233" s="249"/>
      <c r="AC233" s="249"/>
      <c r="AD233" s="249"/>
      <c r="AE233" s="249"/>
      <c r="AF233" s="249"/>
      <c r="AG233" s="249"/>
      <c r="AH233" s="249"/>
      <c r="AI233" s="249"/>
      <c r="AJ233" s="249"/>
      <c r="AK233" s="249"/>
      <c r="AL233" s="249"/>
      <c r="AM233" s="249"/>
      <c r="AN233" s="249"/>
      <c r="AO233" s="249"/>
      <c r="AP233" s="249"/>
    </row>
    <row r="234" spans="2:42" ht="15" customHeight="1" hidden="1">
      <c r="B234" s="249"/>
      <c r="C234" s="249"/>
      <c r="D234" s="249"/>
      <c r="E234" s="249"/>
      <c r="F234" s="249"/>
      <c r="G234" s="249"/>
      <c r="H234" s="249"/>
      <c r="I234" s="249"/>
      <c r="J234" s="249"/>
      <c r="K234" s="249"/>
      <c r="L234" s="249"/>
      <c r="M234" s="249"/>
      <c r="N234" s="249"/>
      <c r="O234" s="250">
        <v>117</v>
      </c>
      <c r="P234" s="249" t="s">
        <v>1236</v>
      </c>
      <c r="Q234" s="249"/>
      <c r="R234" s="249"/>
      <c r="S234" s="249"/>
      <c r="T234" s="249"/>
      <c r="U234" s="249"/>
      <c r="V234" s="256"/>
      <c r="W234" s="256"/>
      <c r="X234" s="256"/>
      <c r="Y234" s="249"/>
      <c r="Z234" s="249"/>
      <c r="AA234" s="249"/>
      <c r="AB234" s="249"/>
      <c r="AC234" s="249"/>
      <c r="AD234" s="249"/>
      <c r="AE234" s="249"/>
      <c r="AF234" s="249"/>
      <c r="AG234" s="249"/>
      <c r="AH234" s="249"/>
      <c r="AI234" s="249"/>
      <c r="AJ234" s="249"/>
      <c r="AK234" s="249"/>
      <c r="AL234" s="249"/>
      <c r="AM234" s="249"/>
      <c r="AN234" s="249"/>
      <c r="AO234" s="249"/>
      <c r="AP234" s="249"/>
    </row>
    <row r="235" spans="2:42" ht="15" customHeight="1" hidden="1">
      <c r="B235" s="249"/>
      <c r="C235" s="249"/>
      <c r="D235" s="249"/>
      <c r="E235" s="249"/>
      <c r="F235" s="249"/>
      <c r="G235" s="249"/>
      <c r="H235" s="249"/>
      <c r="I235" s="249"/>
      <c r="J235" s="249"/>
      <c r="K235" s="249"/>
      <c r="L235" s="249"/>
      <c r="M235" s="249"/>
      <c r="N235" s="249"/>
      <c r="O235" s="250">
        <v>118</v>
      </c>
      <c r="P235" s="249" t="s">
        <v>1237</v>
      </c>
      <c r="Q235" s="249"/>
      <c r="R235" s="249"/>
      <c r="S235" s="249"/>
      <c r="T235" s="249"/>
      <c r="U235" s="249"/>
      <c r="V235" s="256"/>
      <c r="W235" s="256"/>
      <c r="X235" s="256"/>
      <c r="Y235" s="249"/>
      <c r="Z235" s="249"/>
      <c r="AA235" s="249"/>
      <c r="AB235" s="249"/>
      <c r="AC235" s="249"/>
      <c r="AD235" s="249"/>
      <c r="AE235" s="249"/>
      <c r="AF235" s="249"/>
      <c r="AG235" s="249"/>
      <c r="AH235" s="249"/>
      <c r="AI235" s="249"/>
      <c r="AJ235" s="249"/>
      <c r="AK235" s="249"/>
      <c r="AL235" s="249"/>
      <c r="AM235" s="249"/>
      <c r="AN235" s="249"/>
      <c r="AO235" s="249"/>
      <c r="AP235" s="249"/>
    </row>
    <row r="236" spans="2:42" ht="15" customHeight="1" hidden="1">
      <c r="B236" s="249"/>
      <c r="C236" s="249"/>
      <c r="D236" s="249"/>
      <c r="E236" s="249"/>
      <c r="F236" s="249"/>
      <c r="G236" s="249"/>
      <c r="H236" s="249"/>
      <c r="I236" s="249"/>
      <c r="J236" s="249"/>
      <c r="K236" s="249"/>
      <c r="L236" s="249"/>
      <c r="M236" s="249"/>
      <c r="N236" s="249"/>
      <c r="O236" s="250">
        <v>119</v>
      </c>
      <c r="P236" s="249" t="s">
        <v>1238</v>
      </c>
      <c r="Q236" s="249"/>
      <c r="R236" s="249"/>
      <c r="S236" s="249"/>
      <c r="T236" s="249"/>
      <c r="U236" s="249"/>
      <c r="V236" s="256"/>
      <c r="W236" s="256"/>
      <c r="X236" s="256"/>
      <c r="Y236" s="249"/>
      <c r="Z236" s="249"/>
      <c r="AA236" s="249"/>
      <c r="AB236" s="249"/>
      <c r="AC236" s="249"/>
      <c r="AD236" s="249"/>
      <c r="AE236" s="249"/>
      <c r="AF236" s="249"/>
      <c r="AG236" s="249"/>
      <c r="AH236" s="249"/>
      <c r="AI236" s="249"/>
      <c r="AJ236" s="249"/>
      <c r="AK236" s="249"/>
      <c r="AL236" s="249"/>
      <c r="AM236" s="249"/>
      <c r="AN236" s="249"/>
      <c r="AO236" s="249"/>
      <c r="AP236" s="249"/>
    </row>
    <row r="237" spans="2:42" ht="15" customHeight="1" hidden="1">
      <c r="B237" s="249"/>
      <c r="C237" s="249"/>
      <c r="D237" s="249"/>
      <c r="E237" s="249"/>
      <c r="F237" s="249"/>
      <c r="G237" s="249"/>
      <c r="H237" s="249"/>
      <c r="I237" s="249"/>
      <c r="J237" s="249"/>
      <c r="K237" s="249"/>
      <c r="L237" s="249"/>
      <c r="M237" s="249"/>
      <c r="N237" s="249"/>
      <c r="O237" s="250">
        <v>120</v>
      </c>
      <c r="P237" s="249" t="s">
        <v>1239</v>
      </c>
      <c r="Q237" s="249"/>
      <c r="R237" s="249"/>
      <c r="S237" s="249"/>
      <c r="T237" s="249"/>
      <c r="U237" s="249"/>
      <c r="V237" s="256"/>
      <c r="W237" s="256"/>
      <c r="X237" s="256"/>
      <c r="Y237" s="249"/>
      <c r="Z237" s="249"/>
      <c r="AA237" s="249"/>
      <c r="AB237" s="249"/>
      <c r="AC237" s="249"/>
      <c r="AD237" s="249"/>
      <c r="AE237" s="249"/>
      <c r="AF237" s="249"/>
      <c r="AG237" s="249"/>
      <c r="AH237" s="249"/>
      <c r="AI237" s="249"/>
      <c r="AJ237" s="249"/>
      <c r="AK237" s="249"/>
      <c r="AL237" s="249"/>
      <c r="AM237" s="249"/>
      <c r="AN237" s="249"/>
      <c r="AO237" s="249"/>
      <c r="AP237" s="249"/>
    </row>
    <row r="238" spans="2:42" ht="15" customHeight="1" hidden="1">
      <c r="B238" s="249"/>
      <c r="C238" s="249"/>
      <c r="D238" s="249"/>
      <c r="E238" s="249"/>
      <c r="F238" s="249"/>
      <c r="G238" s="249"/>
      <c r="H238" s="249"/>
      <c r="I238" s="249"/>
      <c r="J238" s="249"/>
      <c r="K238" s="249"/>
      <c r="L238" s="249"/>
      <c r="M238" s="249"/>
      <c r="N238" s="249"/>
      <c r="O238" s="250">
        <v>121</v>
      </c>
      <c r="P238" s="249" t="s">
        <v>1240</v>
      </c>
      <c r="Q238" s="249"/>
      <c r="R238" s="249"/>
      <c r="S238" s="249"/>
      <c r="T238" s="249"/>
      <c r="U238" s="249"/>
      <c r="V238" s="256"/>
      <c r="W238" s="256"/>
      <c r="X238" s="256"/>
      <c r="Y238" s="249"/>
      <c r="Z238" s="249"/>
      <c r="AA238" s="249"/>
      <c r="AB238" s="249"/>
      <c r="AC238" s="249"/>
      <c r="AD238" s="249"/>
      <c r="AE238" s="249"/>
      <c r="AF238" s="249"/>
      <c r="AG238" s="249"/>
      <c r="AH238" s="249"/>
      <c r="AI238" s="249"/>
      <c r="AJ238" s="249"/>
      <c r="AK238" s="249"/>
      <c r="AL238" s="249"/>
      <c r="AM238" s="249"/>
      <c r="AN238" s="249"/>
      <c r="AO238" s="249"/>
      <c r="AP238" s="249"/>
    </row>
    <row r="239" spans="2:42" ht="15" customHeight="1" hidden="1">
      <c r="B239" s="249"/>
      <c r="C239" s="249"/>
      <c r="D239" s="249"/>
      <c r="E239" s="249"/>
      <c r="F239" s="249"/>
      <c r="G239" s="249"/>
      <c r="H239" s="249"/>
      <c r="I239" s="249"/>
      <c r="J239" s="249"/>
      <c r="K239" s="249"/>
      <c r="L239" s="249"/>
      <c r="M239" s="249"/>
      <c r="N239" s="249"/>
      <c r="O239" s="250">
        <v>122</v>
      </c>
      <c r="P239" s="249" t="s">
        <v>1241</v>
      </c>
      <c r="Q239" s="249"/>
      <c r="R239" s="249"/>
      <c r="S239" s="249"/>
      <c r="T239" s="249"/>
      <c r="U239" s="249"/>
      <c r="V239" s="256"/>
      <c r="W239" s="256"/>
      <c r="X239" s="256"/>
      <c r="Y239" s="249"/>
      <c r="Z239" s="249"/>
      <c r="AA239" s="249"/>
      <c r="AB239" s="249"/>
      <c r="AC239" s="249"/>
      <c r="AD239" s="249"/>
      <c r="AE239" s="249"/>
      <c r="AF239" s="249"/>
      <c r="AG239" s="249"/>
      <c r="AH239" s="249"/>
      <c r="AI239" s="249"/>
      <c r="AJ239" s="249"/>
      <c r="AK239" s="249"/>
      <c r="AL239" s="249"/>
      <c r="AM239" s="249"/>
      <c r="AN239" s="249"/>
      <c r="AO239" s="249"/>
      <c r="AP239" s="249"/>
    </row>
    <row r="240" spans="2:42" ht="15" customHeight="1" hidden="1">
      <c r="B240" s="249"/>
      <c r="C240" s="249"/>
      <c r="D240" s="249"/>
      <c r="E240" s="249"/>
      <c r="F240" s="249"/>
      <c r="G240" s="249"/>
      <c r="H240" s="249"/>
      <c r="I240" s="249"/>
      <c r="J240" s="249"/>
      <c r="K240" s="249"/>
      <c r="L240" s="249"/>
      <c r="M240" s="249"/>
      <c r="N240" s="249"/>
      <c r="O240" s="250">
        <v>123</v>
      </c>
      <c r="P240" s="249" t="s">
        <v>1242</v>
      </c>
      <c r="Q240" s="249"/>
      <c r="R240" s="249"/>
      <c r="S240" s="249"/>
      <c r="T240" s="249"/>
      <c r="U240" s="249"/>
      <c r="V240" s="256"/>
      <c r="W240" s="256"/>
      <c r="X240" s="256"/>
      <c r="Y240" s="249"/>
      <c r="Z240" s="249"/>
      <c r="AA240" s="249"/>
      <c r="AB240" s="249"/>
      <c r="AC240" s="249"/>
      <c r="AD240" s="249"/>
      <c r="AE240" s="249"/>
      <c r="AF240" s="249"/>
      <c r="AG240" s="249"/>
      <c r="AH240" s="249"/>
      <c r="AI240" s="249"/>
      <c r="AJ240" s="249"/>
      <c r="AK240" s="249"/>
      <c r="AL240" s="249"/>
      <c r="AM240" s="249"/>
      <c r="AN240" s="249"/>
      <c r="AO240" s="249"/>
      <c r="AP240" s="249"/>
    </row>
    <row r="241" spans="2:42" ht="15" customHeight="1" hidden="1">
      <c r="B241" s="249"/>
      <c r="C241" s="249"/>
      <c r="D241" s="249"/>
      <c r="E241" s="249"/>
      <c r="F241" s="249"/>
      <c r="G241" s="249"/>
      <c r="H241" s="249"/>
      <c r="I241" s="249"/>
      <c r="J241" s="249"/>
      <c r="K241" s="249"/>
      <c r="L241" s="249"/>
      <c r="M241" s="249"/>
      <c r="N241" s="249"/>
      <c r="O241" s="250">
        <v>124</v>
      </c>
      <c r="P241" s="249" t="s">
        <v>1243</v>
      </c>
      <c r="Q241" s="249"/>
      <c r="R241" s="249"/>
      <c r="S241" s="249"/>
      <c r="T241" s="249"/>
      <c r="U241" s="249"/>
      <c r="V241" s="256"/>
      <c r="W241" s="256"/>
      <c r="X241" s="256"/>
      <c r="Y241" s="249"/>
      <c r="Z241" s="249"/>
      <c r="AA241" s="249"/>
      <c r="AB241" s="249"/>
      <c r="AC241" s="249"/>
      <c r="AD241" s="249"/>
      <c r="AE241" s="249"/>
      <c r="AF241" s="249"/>
      <c r="AG241" s="249"/>
      <c r="AH241" s="249"/>
      <c r="AI241" s="249"/>
      <c r="AJ241" s="249"/>
      <c r="AK241" s="249"/>
      <c r="AL241" s="249"/>
      <c r="AM241" s="249"/>
      <c r="AN241" s="249"/>
      <c r="AO241" s="249"/>
      <c r="AP241" s="249"/>
    </row>
    <row r="242" spans="2:42" ht="15" customHeight="1" hidden="1">
      <c r="B242" s="249"/>
      <c r="C242" s="249"/>
      <c r="D242" s="249"/>
      <c r="E242" s="249"/>
      <c r="F242" s="249"/>
      <c r="G242" s="249"/>
      <c r="H242" s="249"/>
      <c r="I242" s="249"/>
      <c r="J242" s="249"/>
      <c r="K242" s="249"/>
      <c r="L242" s="249"/>
      <c r="M242" s="249"/>
      <c r="N242" s="249"/>
      <c r="O242" s="250">
        <v>125</v>
      </c>
      <c r="P242" s="249" t="s">
        <v>1244</v>
      </c>
      <c r="Q242" s="249"/>
      <c r="R242" s="249"/>
      <c r="S242" s="249"/>
      <c r="T242" s="249"/>
      <c r="U242" s="249"/>
      <c r="V242" s="256"/>
      <c r="W242" s="256"/>
      <c r="X242" s="256"/>
      <c r="Y242" s="249"/>
      <c r="Z242" s="249"/>
      <c r="AA242" s="249"/>
      <c r="AB242" s="249"/>
      <c r="AC242" s="249"/>
      <c r="AD242" s="249"/>
      <c r="AE242" s="249"/>
      <c r="AF242" s="249"/>
      <c r="AG242" s="249"/>
      <c r="AH242" s="249"/>
      <c r="AI242" s="249"/>
      <c r="AJ242" s="249"/>
      <c r="AK242" s="249"/>
      <c r="AL242" s="249"/>
      <c r="AM242" s="249"/>
      <c r="AN242" s="249"/>
      <c r="AO242" s="249"/>
      <c r="AP242" s="249"/>
    </row>
    <row r="243" spans="2:42" ht="15" customHeight="1" hidden="1">
      <c r="B243" s="249"/>
      <c r="C243" s="249"/>
      <c r="D243" s="249"/>
      <c r="E243" s="249"/>
      <c r="F243" s="249"/>
      <c r="G243" s="249"/>
      <c r="H243" s="249"/>
      <c r="I243" s="249"/>
      <c r="J243" s="249"/>
      <c r="K243" s="249"/>
      <c r="L243" s="249"/>
      <c r="M243" s="249"/>
      <c r="N243" s="249"/>
      <c r="O243" s="250">
        <v>126</v>
      </c>
      <c r="P243" s="249" t="s">
        <v>1245</v>
      </c>
      <c r="Q243" s="249"/>
      <c r="R243" s="249"/>
      <c r="S243" s="249"/>
      <c r="T243" s="249"/>
      <c r="U243" s="249"/>
      <c r="V243" s="256"/>
      <c r="W243" s="256"/>
      <c r="X243" s="256"/>
      <c r="Y243" s="249"/>
      <c r="Z243" s="249"/>
      <c r="AA243" s="249"/>
      <c r="AB243" s="249"/>
      <c r="AC243" s="249"/>
      <c r="AD243" s="249"/>
      <c r="AE243" s="249"/>
      <c r="AF243" s="249"/>
      <c r="AG243" s="249"/>
      <c r="AH243" s="249"/>
      <c r="AI243" s="249"/>
      <c r="AJ243" s="249"/>
      <c r="AK243" s="249"/>
      <c r="AL243" s="249"/>
      <c r="AM243" s="249"/>
      <c r="AN243" s="249"/>
      <c r="AO243" s="249"/>
      <c r="AP243" s="249"/>
    </row>
    <row r="244" spans="2:42" ht="15" customHeight="1" hidden="1">
      <c r="B244" s="249"/>
      <c r="C244" s="249"/>
      <c r="D244" s="249"/>
      <c r="E244" s="249"/>
      <c r="F244" s="249"/>
      <c r="G244" s="249"/>
      <c r="H244" s="249"/>
      <c r="I244" s="249"/>
      <c r="J244" s="249"/>
      <c r="K244" s="249"/>
      <c r="L244" s="249"/>
      <c r="M244" s="249"/>
      <c r="N244" s="249"/>
      <c r="O244" s="249"/>
      <c r="P244" s="249"/>
      <c r="Q244" s="249"/>
      <c r="R244" s="249"/>
      <c r="S244" s="249"/>
      <c r="T244" s="249"/>
      <c r="U244" s="256"/>
      <c r="V244" s="256"/>
      <c r="W244" s="256"/>
      <c r="X244" s="249"/>
      <c r="Y244" s="249"/>
      <c r="Z244" s="249"/>
      <c r="AA244" s="249"/>
      <c r="AB244" s="249"/>
      <c r="AC244" s="249"/>
      <c r="AD244" s="249"/>
      <c r="AE244" s="249"/>
      <c r="AF244" s="249"/>
      <c r="AG244" s="249"/>
      <c r="AH244" s="249"/>
      <c r="AI244" s="249"/>
      <c r="AJ244" s="249"/>
      <c r="AK244" s="249"/>
      <c r="AL244" s="249"/>
      <c r="AM244" s="249"/>
      <c r="AN244" s="249"/>
      <c r="AO244" s="249"/>
      <c r="AP244" s="249"/>
    </row>
    <row r="245" spans="2:42" ht="15" customHeight="1" hidden="1">
      <c r="B245" s="249"/>
      <c r="C245" s="249"/>
      <c r="D245" s="249"/>
      <c r="E245" s="249"/>
      <c r="F245" s="249"/>
      <c r="G245" s="249"/>
      <c r="H245" s="249"/>
      <c r="I245" s="249"/>
      <c r="J245" s="249"/>
      <c r="K245" s="249"/>
      <c r="L245" s="249"/>
      <c r="M245" s="249"/>
      <c r="N245" s="249"/>
      <c r="O245" s="249"/>
      <c r="P245" s="249"/>
      <c r="Q245" s="249"/>
      <c r="R245" s="249"/>
      <c r="S245" s="249"/>
      <c r="T245" s="249"/>
      <c r="U245" s="256"/>
      <c r="V245" s="256"/>
      <c r="W245" s="256"/>
      <c r="X245" s="249"/>
      <c r="Y245" s="249"/>
      <c r="Z245" s="249"/>
      <c r="AA245" s="249"/>
      <c r="AB245" s="249"/>
      <c r="AC245" s="249"/>
      <c r="AD245" s="249"/>
      <c r="AE245" s="249"/>
      <c r="AF245" s="249"/>
      <c r="AG245" s="249"/>
      <c r="AH245" s="249"/>
      <c r="AI245" s="249"/>
      <c r="AJ245" s="249"/>
      <c r="AK245" s="249"/>
      <c r="AL245" s="249"/>
      <c r="AM245" s="249"/>
      <c r="AN245" s="249"/>
      <c r="AO245" s="249"/>
      <c r="AP245" s="249"/>
    </row>
    <row r="246" spans="2:42" ht="15" customHeight="1" hidden="1">
      <c r="B246" s="249"/>
      <c r="C246" s="249"/>
      <c r="D246" s="249"/>
      <c r="E246" s="249"/>
      <c r="F246" s="249"/>
      <c r="G246" s="249"/>
      <c r="H246" s="249"/>
      <c r="I246" s="249"/>
      <c r="J246" s="249"/>
      <c r="K246" s="249"/>
      <c r="L246" s="249"/>
      <c r="M246" s="249"/>
      <c r="N246" s="249"/>
      <c r="O246" s="249"/>
      <c r="P246" s="249"/>
      <c r="Q246" s="249"/>
      <c r="R246" s="249"/>
      <c r="S246" s="249"/>
      <c r="T246" s="249"/>
      <c r="U246" s="256"/>
      <c r="V246" s="256"/>
      <c r="W246" s="256"/>
      <c r="X246" s="249"/>
      <c r="Y246" s="249"/>
      <c r="Z246" s="249"/>
      <c r="AA246" s="249"/>
      <c r="AB246" s="249"/>
      <c r="AC246" s="249"/>
      <c r="AD246" s="249"/>
      <c r="AE246" s="249"/>
      <c r="AF246" s="249"/>
      <c r="AG246" s="249"/>
      <c r="AH246" s="249"/>
      <c r="AI246" s="249"/>
      <c r="AJ246" s="249"/>
      <c r="AK246" s="249"/>
      <c r="AL246" s="249"/>
      <c r="AM246" s="249"/>
      <c r="AN246" s="249"/>
      <c r="AO246" s="249"/>
      <c r="AP246" s="249"/>
    </row>
    <row r="247" spans="2:42" ht="15" customHeight="1" hidden="1">
      <c r="B247" s="249"/>
      <c r="C247" s="249"/>
      <c r="D247" s="249"/>
      <c r="E247" s="249"/>
      <c r="F247" s="249"/>
      <c r="G247" s="249"/>
      <c r="H247" s="249"/>
      <c r="I247" s="249"/>
      <c r="J247" s="249"/>
      <c r="K247" s="249"/>
      <c r="L247" s="249"/>
      <c r="M247" s="249"/>
      <c r="N247" s="249"/>
      <c r="O247" s="249"/>
      <c r="P247" s="249"/>
      <c r="Q247" s="249"/>
      <c r="R247" s="249"/>
      <c r="S247" s="249"/>
      <c r="T247" s="249"/>
      <c r="U247" s="256"/>
      <c r="V247" s="256"/>
      <c r="W247" s="256"/>
      <c r="X247" s="249"/>
      <c r="Y247" s="249"/>
      <c r="Z247" s="249"/>
      <c r="AA247" s="249"/>
      <c r="AB247" s="249"/>
      <c r="AC247" s="249"/>
      <c r="AD247" s="249"/>
      <c r="AE247" s="249"/>
      <c r="AF247" s="249"/>
      <c r="AG247" s="249"/>
      <c r="AH247" s="249"/>
      <c r="AI247" s="249"/>
      <c r="AJ247" s="249"/>
      <c r="AK247" s="249"/>
      <c r="AL247" s="249"/>
      <c r="AM247" s="249"/>
      <c r="AN247" s="249"/>
      <c r="AO247" s="249"/>
      <c r="AP247" s="249"/>
    </row>
    <row r="248" spans="2:42" ht="15" customHeight="1" hidden="1">
      <c r="B248" s="249"/>
      <c r="C248" s="249"/>
      <c r="D248" s="249"/>
      <c r="E248" s="249"/>
      <c r="F248" s="249"/>
      <c r="G248" s="249"/>
      <c r="H248" s="249"/>
      <c r="I248" s="249"/>
      <c r="J248" s="249"/>
      <c r="K248" s="249"/>
      <c r="L248" s="249"/>
      <c r="M248" s="249"/>
      <c r="N248" s="249"/>
      <c r="O248" s="249"/>
      <c r="P248" s="249"/>
      <c r="Q248" s="249"/>
      <c r="R248" s="249"/>
      <c r="S248" s="249"/>
      <c r="T248" s="249"/>
      <c r="U248" s="256"/>
      <c r="V248" s="256"/>
      <c r="W248" s="256"/>
      <c r="X248" s="249"/>
      <c r="Y248" s="249"/>
      <c r="Z248" s="249"/>
      <c r="AA248" s="249"/>
      <c r="AB248" s="249"/>
      <c r="AC248" s="249"/>
      <c r="AD248" s="249"/>
      <c r="AE248" s="249"/>
      <c r="AF248" s="249"/>
      <c r="AG248" s="249"/>
      <c r="AH248" s="249"/>
      <c r="AI248" s="249"/>
      <c r="AJ248" s="249"/>
      <c r="AK248" s="249"/>
      <c r="AL248" s="249"/>
      <c r="AM248" s="249"/>
      <c r="AN248" s="249"/>
      <c r="AO248" s="249"/>
      <c r="AP248" s="249"/>
    </row>
    <row r="249" spans="2:42" ht="15" customHeight="1" hidden="1">
      <c r="B249" s="249"/>
      <c r="C249" s="249"/>
      <c r="D249" s="249"/>
      <c r="E249" s="249"/>
      <c r="F249" s="249"/>
      <c r="G249" s="249"/>
      <c r="H249" s="249"/>
      <c r="I249" s="249"/>
      <c r="J249" s="249"/>
      <c r="K249" s="249"/>
      <c r="L249" s="249"/>
      <c r="M249" s="249"/>
      <c r="N249" s="249"/>
      <c r="O249" s="249"/>
      <c r="P249" s="249"/>
      <c r="Q249" s="249"/>
      <c r="R249" s="249"/>
      <c r="S249" s="249"/>
      <c r="T249" s="249"/>
      <c r="U249" s="256"/>
      <c r="V249" s="256"/>
      <c r="W249" s="256"/>
      <c r="X249" s="249"/>
      <c r="Y249" s="249"/>
      <c r="Z249" s="249"/>
      <c r="AA249" s="249"/>
      <c r="AB249" s="249"/>
      <c r="AC249" s="249"/>
      <c r="AD249" s="249"/>
      <c r="AE249" s="249"/>
      <c r="AF249" s="249"/>
      <c r="AG249" s="249"/>
      <c r="AH249" s="249"/>
      <c r="AI249" s="249"/>
      <c r="AJ249" s="249"/>
      <c r="AK249" s="249"/>
      <c r="AL249" s="249"/>
      <c r="AM249" s="249"/>
      <c r="AN249" s="249"/>
      <c r="AO249" s="249"/>
      <c r="AP249" s="249"/>
    </row>
    <row r="250" spans="2:42" ht="15" customHeight="1" hidden="1">
      <c r="B250" s="249"/>
      <c r="C250" s="249"/>
      <c r="D250" s="249"/>
      <c r="E250" s="249"/>
      <c r="F250" s="249"/>
      <c r="G250" s="249"/>
      <c r="H250" s="249"/>
      <c r="I250" s="249"/>
      <c r="J250" s="249"/>
      <c r="K250" s="249"/>
      <c r="L250" s="249"/>
      <c r="M250" s="249"/>
      <c r="N250" s="249"/>
      <c r="O250" s="249"/>
      <c r="P250" s="249"/>
      <c r="Q250" s="249"/>
      <c r="R250" s="249"/>
      <c r="S250" s="249"/>
      <c r="T250" s="249"/>
      <c r="U250" s="256"/>
      <c r="V250" s="256"/>
      <c r="W250" s="256"/>
      <c r="X250" s="249"/>
      <c r="Y250" s="249"/>
      <c r="Z250" s="249"/>
      <c r="AA250" s="249"/>
      <c r="AB250" s="249"/>
      <c r="AC250" s="249"/>
      <c r="AD250" s="249"/>
      <c r="AE250" s="249"/>
      <c r="AF250" s="249"/>
      <c r="AG250" s="249"/>
      <c r="AH250" s="249"/>
      <c r="AI250" s="249"/>
      <c r="AJ250" s="249"/>
      <c r="AK250" s="249"/>
      <c r="AL250" s="249"/>
      <c r="AM250" s="249"/>
      <c r="AN250" s="249"/>
      <c r="AO250" s="249"/>
      <c r="AP250" s="249"/>
    </row>
    <row r="251" spans="2:42" ht="15" customHeight="1" hidden="1">
      <c r="B251" s="249"/>
      <c r="C251" s="249"/>
      <c r="D251" s="249"/>
      <c r="E251" s="249"/>
      <c r="F251" s="249"/>
      <c r="G251" s="249"/>
      <c r="H251" s="249"/>
      <c r="I251" s="249"/>
      <c r="J251" s="249"/>
      <c r="K251" s="249"/>
      <c r="L251" s="249"/>
      <c r="M251" s="249"/>
      <c r="N251" s="249"/>
      <c r="O251" s="249"/>
      <c r="P251" s="249"/>
      <c r="Q251" s="249"/>
      <c r="R251" s="249"/>
      <c r="S251" s="249"/>
      <c r="T251" s="249"/>
      <c r="U251" s="256"/>
      <c r="V251" s="256"/>
      <c r="W251" s="256"/>
      <c r="X251" s="249"/>
      <c r="Y251" s="249"/>
      <c r="Z251" s="249"/>
      <c r="AA251" s="249"/>
      <c r="AB251" s="249"/>
      <c r="AC251" s="249"/>
      <c r="AD251" s="249"/>
      <c r="AE251" s="249"/>
      <c r="AF251" s="249"/>
      <c r="AG251" s="249"/>
      <c r="AH251" s="249"/>
      <c r="AI251" s="249"/>
      <c r="AJ251" s="249"/>
      <c r="AK251" s="249"/>
      <c r="AL251" s="249"/>
      <c r="AM251" s="249"/>
      <c r="AN251" s="249"/>
      <c r="AO251" s="249"/>
      <c r="AP251" s="249"/>
    </row>
    <row r="252" spans="2:42" ht="15" customHeight="1" hidden="1">
      <c r="B252" s="249"/>
      <c r="C252" s="249"/>
      <c r="D252" s="249"/>
      <c r="E252" s="249"/>
      <c r="F252" s="249"/>
      <c r="G252" s="249"/>
      <c r="H252" s="249"/>
      <c r="I252" s="249"/>
      <c r="J252" s="249"/>
      <c r="K252" s="249"/>
      <c r="L252" s="249"/>
      <c r="M252" s="249"/>
      <c r="N252" s="249"/>
      <c r="O252" s="249"/>
      <c r="P252" s="249"/>
      <c r="Q252" s="249"/>
      <c r="R252" s="249"/>
      <c r="S252" s="249"/>
      <c r="T252" s="249"/>
      <c r="U252" s="256"/>
      <c r="V252" s="256"/>
      <c r="W252" s="256"/>
      <c r="X252" s="249"/>
      <c r="Y252" s="249"/>
      <c r="Z252" s="249"/>
      <c r="AA252" s="249"/>
      <c r="AB252" s="249"/>
      <c r="AC252" s="249"/>
      <c r="AD252" s="249"/>
      <c r="AE252" s="249"/>
      <c r="AF252" s="249"/>
      <c r="AG252" s="249"/>
      <c r="AH252" s="249"/>
      <c r="AI252" s="249"/>
      <c r="AJ252" s="249"/>
      <c r="AK252" s="249"/>
      <c r="AL252" s="249"/>
      <c r="AM252" s="249"/>
      <c r="AN252" s="249"/>
      <c r="AO252" s="249"/>
      <c r="AP252" s="249"/>
    </row>
    <row r="253" spans="2:42" ht="15" customHeight="1" hidden="1">
      <c r="B253" s="249"/>
      <c r="C253" s="249"/>
      <c r="D253" s="249"/>
      <c r="E253" s="249"/>
      <c r="F253" s="249"/>
      <c r="G253" s="249"/>
      <c r="H253" s="249"/>
      <c r="I253" s="249"/>
      <c r="J253" s="249"/>
      <c r="K253" s="249"/>
      <c r="L253" s="249"/>
      <c r="M253" s="249"/>
      <c r="N253" s="249"/>
      <c r="O253" s="249"/>
      <c r="P253" s="249"/>
      <c r="Q253" s="249"/>
      <c r="R253" s="249"/>
      <c r="S253" s="249"/>
      <c r="T253" s="249"/>
      <c r="U253" s="256"/>
      <c r="V253" s="256"/>
      <c r="W253" s="256"/>
      <c r="X253" s="249"/>
      <c r="Y253" s="249"/>
      <c r="Z253" s="249"/>
      <c r="AA253" s="249"/>
      <c r="AB253" s="249"/>
      <c r="AC253" s="249"/>
      <c r="AD253" s="249"/>
      <c r="AE253" s="249"/>
      <c r="AF253" s="249"/>
      <c r="AG253" s="249"/>
      <c r="AH253" s="249"/>
      <c r="AI253" s="249"/>
      <c r="AJ253" s="249"/>
      <c r="AK253" s="249"/>
      <c r="AL253" s="249"/>
      <c r="AM253" s="249"/>
      <c r="AN253" s="249"/>
      <c r="AO253" s="249"/>
      <c r="AP253" s="249"/>
    </row>
    <row r="254" spans="2:42" ht="15" customHeight="1" hidden="1">
      <c r="B254" s="249"/>
      <c r="C254" s="249"/>
      <c r="D254" s="249"/>
      <c r="E254" s="249"/>
      <c r="F254" s="249"/>
      <c r="G254" s="249"/>
      <c r="H254" s="249"/>
      <c r="I254" s="249"/>
      <c r="J254" s="249"/>
      <c r="K254" s="249"/>
      <c r="L254" s="249"/>
      <c r="M254" s="249"/>
      <c r="N254" s="249"/>
      <c r="O254" s="249"/>
      <c r="P254" s="249"/>
      <c r="Q254" s="249"/>
      <c r="R254" s="249"/>
      <c r="S254" s="249"/>
      <c r="T254" s="249"/>
      <c r="U254" s="256"/>
      <c r="V254" s="256"/>
      <c r="W254" s="256"/>
      <c r="X254" s="249"/>
      <c r="Y254" s="249"/>
      <c r="Z254" s="249"/>
      <c r="AA254" s="249"/>
      <c r="AB254" s="249"/>
      <c r="AC254" s="249"/>
      <c r="AD254" s="249"/>
      <c r="AE254" s="249"/>
      <c r="AF254" s="249"/>
      <c r="AG254" s="249"/>
      <c r="AH254" s="249"/>
      <c r="AI254" s="249"/>
      <c r="AJ254" s="249"/>
      <c r="AK254" s="249"/>
      <c r="AL254" s="249"/>
      <c r="AM254" s="249"/>
      <c r="AN254" s="249"/>
      <c r="AO254" s="249"/>
      <c r="AP254" s="249"/>
    </row>
    <row r="255" spans="2:42" ht="15" customHeight="1" hidden="1">
      <c r="B255" s="249"/>
      <c r="C255" s="249"/>
      <c r="D255" s="249"/>
      <c r="E255" s="249"/>
      <c r="F255" s="249"/>
      <c r="G255" s="249"/>
      <c r="H255" s="249"/>
      <c r="I255" s="249"/>
      <c r="J255" s="249"/>
      <c r="K255" s="249"/>
      <c r="L255" s="249"/>
      <c r="M255" s="249"/>
      <c r="N255" s="249"/>
      <c r="O255" s="249"/>
      <c r="P255" s="249"/>
      <c r="Q255" s="249"/>
      <c r="R255" s="249"/>
      <c r="S255" s="249"/>
      <c r="T255" s="249"/>
      <c r="U255" s="256"/>
      <c r="V255" s="256"/>
      <c r="W255" s="256"/>
      <c r="X255" s="249"/>
      <c r="Y255" s="249"/>
      <c r="Z255" s="249"/>
      <c r="AA255" s="249"/>
      <c r="AB255" s="249"/>
      <c r="AC255" s="249"/>
      <c r="AD255" s="249"/>
      <c r="AE255" s="249"/>
      <c r="AF255" s="249"/>
      <c r="AG255" s="249"/>
      <c r="AH255" s="249"/>
      <c r="AI255" s="249"/>
      <c r="AJ255" s="249"/>
      <c r="AK255" s="249"/>
      <c r="AL255" s="249"/>
      <c r="AM255" s="249"/>
      <c r="AN255" s="249"/>
      <c r="AO255" s="249"/>
      <c r="AP255" s="249"/>
    </row>
    <row r="256" spans="2:42" ht="15" customHeight="1" hidden="1">
      <c r="B256" s="249"/>
      <c r="C256" s="249"/>
      <c r="D256" s="249"/>
      <c r="E256" s="249"/>
      <c r="F256" s="249"/>
      <c r="G256" s="249"/>
      <c r="H256" s="249"/>
      <c r="I256" s="249"/>
      <c r="J256" s="249"/>
      <c r="K256" s="249"/>
      <c r="L256" s="249"/>
      <c r="M256" s="249"/>
      <c r="N256" s="249"/>
      <c r="O256" s="249"/>
      <c r="P256" s="249"/>
      <c r="Q256" s="249"/>
      <c r="R256" s="249"/>
      <c r="S256" s="249"/>
      <c r="T256" s="249"/>
      <c r="U256" s="256"/>
      <c r="V256" s="256"/>
      <c r="W256" s="256"/>
      <c r="X256" s="249"/>
      <c r="Y256" s="249"/>
      <c r="Z256" s="249"/>
      <c r="AA256" s="249"/>
      <c r="AB256" s="249"/>
      <c r="AC256" s="249"/>
      <c r="AD256" s="249"/>
      <c r="AE256" s="249"/>
      <c r="AF256" s="249"/>
      <c r="AG256" s="249"/>
      <c r="AH256" s="249"/>
      <c r="AI256" s="249"/>
      <c r="AJ256" s="249"/>
      <c r="AK256" s="249"/>
      <c r="AL256" s="249"/>
      <c r="AM256" s="249"/>
      <c r="AN256" s="249"/>
      <c r="AO256" s="249"/>
      <c r="AP256" s="249"/>
    </row>
    <row r="257" spans="2:42" ht="15" customHeight="1" hidden="1">
      <c r="B257" s="249"/>
      <c r="C257" s="249"/>
      <c r="D257" s="249"/>
      <c r="E257" s="249"/>
      <c r="F257" s="249"/>
      <c r="G257" s="249"/>
      <c r="H257" s="249"/>
      <c r="I257" s="249"/>
      <c r="J257" s="249"/>
      <c r="K257" s="249"/>
      <c r="L257" s="249"/>
      <c r="M257" s="249"/>
      <c r="N257" s="249"/>
      <c r="O257" s="249"/>
      <c r="P257" s="249"/>
      <c r="Q257" s="249"/>
      <c r="R257" s="249"/>
      <c r="S257" s="249"/>
      <c r="T257" s="249"/>
      <c r="U257" s="256"/>
      <c r="V257" s="256"/>
      <c r="W257" s="256"/>
      <c r="X257" s="249"/>
      <c r="Y257" s="249"/>
      <c r="Z257" s="249"/>
      <c r="AA257" s="249"/>
      <c r="AB257" s="249"/>
      <c r="AC257" s="249"/>
      <c r="AD257" s="249"/>
      <c r="AE257" s="249"/>
      <c r="AF257" s="249"/>
      <c r="AG257" s="249"/>
      <c r="AH257" s="249"/>
      <c r="AI257" s="249"/>
      <c r="AJ257" s="249"/>
      <c r="AK257" s="249"/>
      <c r="AL257" s="249"/>
      <c r="AM257" s="249"/>
      <c r="AN257" s="249"/>
      <c r="AO257" s="249"/>
      <c r="AP257" s="249"/>
    </row>
    <row r="258" spans="2:42" ht="15" customHeight="1" hidden="1">
      <c r="B258" s="249"/>
      <c r="C258" s="249"/>
      <c r="D258" s="249"/>
      <c r="E258" s="249"/>
      <c r="F258" s="249"/>
      <c r="G258" s="249"/>
      <c r="H258" s="249"/>
      <c r="I258" s="249"/>
      <c r="J258" s="249"/>
      <c r="K258" s="249"/>
      <c r="L258" s="249"/>
      <c r="M258" s="249"/>
      <c r="N258" s="249"/>
      <c r="O258" s="249"/>
      <c r="P258" s="249"/>
      <c r="Q258" s="249"/>
      <c r="R258" s="249"/>
      <c r="S258" s="249"/>
      <c r="T258" s="249"/>
      <c r="U258" s="256"/>
      <c r="V258" s="256"/>
      <c r="W258" s="256"/>
      <c r="X258" s="249"/>
      <c r="Y258" s="249"/>
      <c r="Z258" s="249"/>
      <c r="AA258" s="249"/>
      <c r="AB258" s="249"/>
      <c r="AC258" s="249"/>
      <c r="AD258" s="249"/>
      <c r="AE258" s="249"/>
      <c r="AF258" s="249"/>
      <c r="AG258" s="249"/>
      <c r="AH258" s="249"/>
      <c r="AI258" s="249"/>
      <c r="AJ258" s="249"/>
      <c r="AK258" s="249"/>
      <c r="AL258" s="249"/>
      <c r="AM258" s="249"/>
      <c r="AN258" s="249"/>
      <c r="AO258" s="249"/>
      <c r="AP258" s="249"/>
    </row>
    <row r="259" spans="2:42" ht="15" customHeight="1" hidden="1">
      <c r="B259" s="249"/>
      <c r="C259" s="249"/>
      <c r="D259" s="249"/>
      <c r="E259" s="249"/>
      <c r="F259" s="249"/>
      <c r="G259" s="249"/>
      <c r="H259" s="249"/>
      <c r="I259" s="249"/>
      <c r="J259" s="249"/>
      <c r="K259" s="249"/>
      <c r="L259" s="249"/>
      <c r="M259" s="249"/>
      <c r="N259" s="249"/>
      <c r="O259" s="249"/>
      <c r="P259" s="249"/>
      <c r="Q259" s="249"/>
      <c r="R259" s="249"/>
      <c r="S259" s="249"/>
      <c r="T259" s="249"/>
      <c r="U259" s="256"/>
      <c r="V259" s="256"/>
      <c r="W259" s="256"/>
      <c r="X259" s="249"/>
      <c r="Y259" s="249"/>
      <c r="Z259" s="249"/>
      <c r="AA259" s="249"/>
      <c r="AB259" s="249"/>
      <c r="AC259" s="249"/>
      <c r="AD259" s="249"/>
      <c r="AE259" s="249"/>
      <c r="AF259" s="249"/>
      <c r="AG259" s="249"/>
      <c r="AH259" s="249"/>
      <c r="AI259" s="249"/>
      <c r="AJ259" s="249"/>
      <c r="AK259" s="249"/>
      <c r="AL259" s="249"/>
      <c r="AM259" s="249"/>
      <c r="AN259" s="249"/>
      <c r="AO259" s="249"/>
      <c r="AP259" s="249"/>
    </row>
    <row r="260" spans="29:42" ht="15" customHeight="1" hidden="1">
      <c r="AC260" s="249"/>
      <c r="AD260" s="249"/>
      <c r="AE260" s="249"/>
      <c r="AF260" s="249"/>
      <c r="AG260" s="249"/>
      <c r="AH260" s="249"/>
      <c r="AI260" s="249"/>
      <c r="AJ260" s="249"/>
      <c r="AK260" s="249"/>
      <c r="AL260" s="249"/>
      <c r="AM260" s="249"/>
      <c r="AN260" s="249"/>
      <c r="AO260" s="249"/>
      <c r="AP260" s="249"/>
    </row>
    <row r="261" ht="15" customHeight="1" hidden="1"/>
    <row r="262" ht="15" customHeight="1" hidden="1"/>
    <row r="263" ht="15" customHeight="1" hidden="1"/>
    <row r="264" spans="2:28" ht="15" customHeight="1" hidden="1">
      <c r="B264" s="183"/>
      <c r="C264" s="183"/>
      <c r="D264" s="183"/>
      <c r="E264" s="183"/>
      <c r="F264" s="183"/>
      <c r="G264" s="183"/>
      <c r="H264" s="183"/>
      <c r="I264" s="183"/>
      <c r="J264" s="183"/>
      <c r="K264" s="183"/>
      <c r="L264" s="183"/>
      <c r="M264" s="183"/>
      <c r="N264" s="183"/>
      <c r="O264" s="183"/>
      <c r="P264" s="183"/>
      <c r="Q264" s="183"/>
      <c r="R264" s="183"/>
      <c r="S264" s="183"/>
      <c r="T264" s="183"/>
      <c r="U264" s="183"/>
      <c r="V264" s="183"/>
      <c r="W264" s="183"/>
      <c r="X264" s="183"/>
      <c r="Y264" s="183"/>
      <c r="Z264" s="183"/>
      <c r="AA264" s="183"/>
      <c r="AB264" s="183"/>
    </row>
    <row r="265" spans="2:42" ht="15" customHeight="1" hidden="1">
      <c r="B265" s="183"/>
      <c r="C265" s="183"/>
      <c r="D265" s="183"/>
      <c r="E265" s="183"/>
      <c r="F265" s="183"/>
      <c r="G265" s="183"/>
      <c r="H265" s="183"/>
      <c r="I265" s="183"/>
      <c r="J265" s="183"/>
      <c r="K265" s="183"/>
      <c r="L265" s="183"/>
      <c r="M265" s="183"/>
      <c r="N265" s="183"/>
      <c r="O265" s="183"/>
      <c r="P265" s="183"/>
      <c r="Q265" s="183"/>
      <c r="R265" s="183"/>
      <c r="S265" s="183"/>
      <c r="T265" s="183"/>
      <c r="U265" s="183"/>
      <c r="V265" s="183"/>
      <c r="W265" s="183"/>
      <c r="X265" s="183"/>
      <c r="Y265" s="183"/>
      <c r="Z265" s="183"/>
      <c r="AA265" s="183"/>
      <c r="AB265" s="183"/>
      <c r="AC265" s="183"/>
      <c r="AD265" s="183"/>
      <c r="AE265" s="183"/>
      <c r="AF265" s="183"/>
      <c r="AG265" s="183"/>
      <c r="AH265" s="183"/>
      <c r="AI265" s="183"/>
      <c r="AJ265" s="183"/>
      <c r="AK265" s="183"/>
      <c r="AL265" s="183"/>
      <c r="AM265" s="183"/>
      <c r="AN265" s="183"/>
      <c r="AO265" s="183"/>
      <c r="AP265" s="183"/>
    </row>
    <row r="266" spans="2:42" ht="15" customHeight="1" hidden="1">
      <c r="B266" s="183"/>
      <c r="C266" s="183"/>
      <c r="D266" s="183"/>
      <c r="E266" s="183"/>
      <c r="F266" s="183"/>
      <c r="G266" s="183"/>
      <c r="H266" s="183"/>
      <c r="I266" s="183"/>
      <c r="J266" s="183"/>
      <c r="K266" s="183"/>
      <c r="L266" s="183"/>
      <c r="M266" s="183"/>
      <c r="N266" s="183"/>
      <c r="O266" s="183"/>
      <c r="P266" s="183"/>
      <c r="Q266" s="183"/>
      <c r="R266" s="183"/>
      <c r="S266" s="183"/>
      <c r="T266" s="183"/>
      <c r="U266" s="183"/>
      <c r="V266" s="183"/>
      <c r="W266" s="183"/>
      <c r="X266" s="183"/>
      <c r="Y266" s="183"/>
      <c r="Z266" s="183"/>
      <c r="AA266" s="183"/>
      <c r="AB266" s="183"/>
      <c r="AC266" s="183"/>
      <c r="AD266" s="183"/>
      <c r="AE266" s="183"/>
      <c r="AF266" s="183"/>
      <c r="AG266" s="183"/>
      <c r="AH266" s="183"/>
      <c r="AI266" s="183"/>
      <c r="AJ266" s="183"/>
      <c r="AK266" s="183"/>
      <c r="AL266" s="183"/>
      <c r="AM266" s="183"/>
      <c r="AN266" s="183"/>
      <c r="AO266" s="183"/>
      <c r="AP266" s="183"/>
    </row>
    <row r="267" spans="2:42" ht="15" customHeight="1" hidden="1">
      <c r="B267" s="183"/>
      <c r="C267" s="183"/>
      <c r="D267" s="183"/>
      <c r="E267" s="183"/>
      <c r="F267" s="183"/>
      <c r="G267" s="183"/>
      <c r="H267" s="183"/>
      <c r="I267" s="183"/>
      <c r="J267" s="183"/>
      <c r="K267" s="183"/>
      <c r="L267" s="183"/>
      <c r="M267" s="183"/>
      <c r="N267" s="183"/>
      <c r="O267" s="183"/>
      <c r="P267" s="183"/>
      <c r="Q267" s="183"/>
      <c r="R267" s="183"/>
      <c r="S267" s="183"/>
      <c r="T267" s="183"/>
      <c r="U267" s="183"/>
      <c r="V267" s="183"/>
      <c r="W267" s="183"/>
      <c r="X267" s="183"/>
      <c r="Y267" s="183"/>
      <c r="Z267" s="183"/>
      <c r="AA267" s="183"/>
      <c r="AB267" s="183"/>
      <c r="AC267" s="183"/>
      <c r="AD267" s="183"/>
      <c r="AE267" s="183"/>
      <c r="AF267" s="183"/>
      <c r="AG267" s="183"/>
      <c r="AH267" s="183"/>
      <c r="AI267" s="183"/>
      <c r="AJ267" s="183"/>
      <c r="AK267" s="183"/>
      <c r="AL267" s="183"/>
      <c r="AM267" s="183"/>
      <c r="AN267" s="183"/>
      <c r="AO267" s="183"/>
      <c r="AP267" s="183"/>
    </row>
    <row r="268" spans="2:42" ht="15" customHeight="1" hidden="1">
      <c r="B268" s="183"/>
      <c r="C268" s="183"/>
      <c r="D268" s="183"/>
      <c r="E268" s="183"/>
      <c r="F268" s="183"/>
      <c r="G268" s="183"/>
      <c r="H268" s="183"/>
      <c r="I268" s="183"/>
      <c r="J268" s="183"/>
      <c r="K268" s="183"/>
      <c r="L268" s="183"/>
      <c r="M268" s="183"/>
      <c r="N268" s="183"/>
      <c r="O268" s="183"/>
      <c r="P268" s="183"/>
      <c r="Q268" s="183"/>
      <c r="R268" s="183"/>
      <c r="S268" s="183"/>
      <c r="T268" s="183"/>
      <c r="U268" s="183"/>
      <c r="V268" s="183"/>
      <c r="W268" s="183"/>
      <c r="X268" s="183"/>
      <c r="Y268" s="183"/>
      <c r="Z268" s="183"/>
      <c r="AA268" s="183"/>
      <c r="AB268" s="183"/>
      <c r="AC268" s="183"/>
      <c r="AD268" s="183"/>
      <c r="AE268" s="183"/>
      <c r="AF268" s="183"/>
      <c r="AG268" s="183"/>
      <c r="AH268" s="183"/>
      <c r="AI268" s="183"/>
      <c r="AJ268" s="183"/>
      <c r="AK268" s="183"/>
      <c r="AL268" s="183"/>
      <c r="AM268" s="183"/>
      <c r="AN268" s="183"/>
      <c r="AO268" s="183"/>
      <c r="AP268" s="183"/>
    </row>
    <row r="269" spans="2:42" ht="15" customHeight="1" hidden="1">
      <c r="B269" s="183"/>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row>
    <row r="270" spans="2:42" ht="15" customHeight="1" hidden="1">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c r="AB270" s="183"/>
      <c r="AC270" s="183"/>
      <c r="AD270" s="183"/>
      <c r="AE270" s="183"/>
      <c r="AF270" s="183"/>
      <c r="AG270" s="183"/>
      <c r="AH270" s="183"/>
      <c r="AI270" s="183"/>
      <c r="AJ270" s="183"/>
      <c r="AK270" s="183"/>
      <c r="AL270" s="183"/>
      <c r="AM270" s="183"/>
      <c r="AN270" s="183"/>
      <c r="AO270" s="183"/>
      <c r="AP270" s="183"/>
    </row>
    <row r="271" spans="2:42" ht="15" customHeight="1" hidden="1">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c r="AB271" s="183"/>
      <c r="AC271" s="183"/>
      <c r="AD271" s="183"/>
      <c r="AE271" s="183"/>
      <c r="AF271" s="183"/>
      <c r="AG271" s="183"/>
      <c r="AH271" s="183"/>
      <c r="AI271" s="183"/>
      <c r="AJ271" s="183"/>
      <c r="AK271" s="183"/>
      <c r="AL271" s="183"/>
      <c r="AM271" s="183"/>
      <c r="AN271" s="183"/>
      <c r="AO271" s="183"/>
      <c r="AP271" s="183"/>
    </row>
    <row r="272" spans="2:42" ht="15" customHeight="1" hidden="1">
      <c r="B272" s="183"/>
      <c r="C272" s="183"/>
      <c r="D272" s="183"/>
      <c r="E272" s="183"/>
      <c r="F272" s="183"/>
      <c r="G272" s="183"/>
      <c r="H272" s="183"/>
      <c r="I272" s="183"/>
      <c r="J272" s="183"/>
      <c r="K272" s="183"/>
      <c r="L272" s="183"/>
      <c r="M272" s="183"/>
      <c r="N272" s="183"/>
      <c r="O272" s="183"/>
      <c r="P272" s="183"/>
      <c r="Q272" s="183"/>
      <c r="R272" s="183"/>
      <c r="S272" s="183"/>
      <c r="T272" s="183"/>
      <c r="U272" s="183"/>
      <c r="V272" s="183"/>
      <c r="W272" s="183"/>
      <c r="X272" s="183"/>
      <c r="Y272" s="183"/>
      <c r="Z272" s="183"/>
      <c r="AA272" s="183"/>
      <c r="AB272" s="183"/>
      <c r="AC272" s="183"/>
      <c r="AD272" s="183"/>
      <c r="AE272" s="183"/>
      <c r="AF272" s="183"/>
      <c r="AG272" s="183"/>
      <c r="AH272" s="183"/>
      <c r="AI272" s="183"/>
      <c r="AJ272" s="183"/>
      <c r="AK272" s="183"/>
      <c r="AL272" s="183"/>
      <c r="AM272" s="183"/>
      <c r="AN272" s="183"/>
      <c r="AO272" s="183"/>
      <c r="AP272" s="183"/>
    </row>
    <row r="273" spans="2:42" ht="15" customHeight="1" hidden="1">
      <c r="B273" s="183"/>
      <c r="C273" s="183"/>
      <c r="D273" s="183"/>
      <c r="E273" s="183"/>
      <c r="F273" s="183"/>
      <c r="G273" s="183"/>
      <c r="H273" s="183"/>
      <c r="I273" s="183"/>
      <c r="J273" s="183"/>
      <c r="K273" s="183"/>
      <c r="L273" s="183"/>
      <c r="M273" s="183"/>
      <c r="N273" s="183"/>
      <c r="O273" s="183"/>
      <c r="P273" s="183"/>
      <c r="Q273" s="183"/>
      <c r="R273" s="183"/>
      <c r="S273" s="183"/>
      <c r="T273" s="183"/>
      <c r="U273" s="183"/>
      <c r="V273" s="183"/>
      <c r="W273" s="183"/>
      <c r="X273" s="183"/>
      <c r="Y273" s="183"/>
      <c r="Z273" s="183"/>
      <c r="AA273" s="183"/>
      <c r="AB273" s="183"/>
      <c r="AC273" s="183"/>
      <c r="AD273" s="183"/>
      <c r="AE273" s="183"/>
      <c r="AF273" s="183"/>
      <c r="AG273" s="183"/>
      <c r="AH273" s="183"/>
      <c r="AI273" s="183"/>
      <c r="AJ273" s="183"/>
      <c r="AK273" s="183"/>
      <c r="AL273" s="183"/>
      <c r="AM273" s="183"/>
      <c r="AN273" s="183"/>
      <c r="AO273" s="183"/>
      <c r="AP273" s="183"/>
    </row>
    <row r="274" spans="2:42" ht="15" customHeight="1" hidden="1">
      <c r="B274" s="183"/>
      <c r="C274" s="183"/>
      <c r="D274" s="183"/>
      <c r="E274" s="183"/>
      <c r="F274" s="183"/>
      <c r="G274" s="183"/>
      <c r="H274" s="183"/>
      <c r="I274" s="183"/>
      <c r="J274" s="183"/>
      <c r="K274" s="183"/>
      <c r="L274" s="183"/>
      <c r="M274" s="183"/>
      <c r="N274" s="183"/>
      <c r="O274" s="183"/>
      <c r="P274" s="183"/>
      <c r="Q274" s="183"/>
      <c r="R274" s="183"/>
      <c r="S274" s="183"/>
      <c r="T274" s="183"/>
      <c r="U274" s="183"/>
      <c r="V274" s="183"/>
      <c r="W274" s="183"/>
      <c r="X274" s="183"/>
      <c r="Y274" s="183"/>
      <c r="Z274" s="183"/>
      <c r="AA274" s="183"/>
      <c r="AB274" s="183"/>
      <c r="AC274" s="183"/>
      <c r="AD274" s="183"/>
      <c r="AE274" s="183"/>
      <c r="AF274" s="183"/>
      <c r="AG274" s="183"/>
      <c r="AH274" s="183"/>
      <c r="AI274" s="183"/>
      <c r="AJ274" s="183"/>
      <c r="AK274" s="183"/>
      <c r="AL274" s="183"/>
      <c r="AM274" s="183"/>
      <c r="AN274" s="183"/>
      <c r="AO274" s="183"/>
      <c r="AP274" s="183"/>
    </row>
    <row r="275" spans="2:42" ht="15" customHeight="1" hidden="1">
      <c r="B275" s="183"/>
      <c r="C275" s="183"/>
      <c r="D275" s="183"/>
      <c r="E275" s="183"/>
      <c r="F275" s="183"/>
      <c r="G275" s="183"/>
      <c r="H275" s="183"/>
      <c r="I275" s="183"/>
      <c r="J275" s="183"/>
      <c r="K275" s="183"/>
      <c r="L275" s="183"/>
      <c r="M275" s="183"/>
      <c r="N275" s="183"/>
      <c r="O275" s="183"/>
      <c r="P275" s="183"/>
      <c r="Q275" s="183"/>
      <c r="R275" s="183"/>
      <c r="S275" s="183"/>
      <c r="T275" s="183"/>
      <c r="U275" s="183"/>
      <c r="V275" s="183"/>
      <c r="W275" s="183"/>
      <c r="X275" s="183"/>
      <c r="Y275" s="183"/>
      <c r="Z275" s="183"/>
      <c r="AA275" s="183"/>
      <c r="AB275" s="183"/>
      <c r="AC275" s="183"/>
      <c r="AD275" s="183"/>
      <c r="AE275" s="183"/>
      <c r="AF275" s="183"/>
      <c r="AG275" s="183"/>
      <c r="AH275" s="183"/>
      <c r="AI275" s="183"/>
      <c r="AJ275" s="183"/>
      <c r="AK275" s="183"/>
      <c r="AL275" s="183"/>
      <c r="AM275" s="183"/>
      <c r="AN275" s="183"/>
      <c r="AO275" s="183"/>
      <c r="AP275" s="183"/>
    </row>
    <row r="276" spans="2:42" ht="15" customHeight="1" hidden="1">
      <c r="B276" s="183"/>
      <c r="C276" s="183"/>
      <c r="D276" s="183"/>
      <c r="E276" s="183"/>
      <c r="F276" s="183"/>
      <c r="G276" s="183"/>
      <c r="H276" s="183"/>
      <c r="I276" s="183"/>
      <c r="J276" s="183"/>
      <c r="K276" s="183"/>
      <c r="L276" s="183"/>
      <c r="M276" s="183"/>
      <c r="N276" s="183"/>
      <c r="O276" s="183"/>
      <c r="P276" s="183"/>
      <c r="Q276" s="183"/>
      <c r="R276" s="183"/>
      <c r="S276" s="183"/>
      <c r="T276" s="183"/>
      <c r="U276" s="183"/>
      <c r="V276" s="183"/>
      <c r="W276" s="183"/>
      <c r="X276" s="183"/>
      <c r="Y276" s="183"/>
      <c r="Z276" s="183"/>
      <c r="AA276" s="183"/>
      <c r="AB276" s="183"/>
      <c r="AC276" s="183"/>
      <c r="AD276" s="183"/>
      <c r="AE276" s="183"/>
      <c r="AF276" s="183"/>
      <c r="AG276" s="183"/>
      <c r="AH276" s="183"/>
      <c r="AI276" s="183"/>
      <c r="AJ276" s="183"/>
      <c r="AK276" s="183"/>
      <c r="AL276" s="183"/>
      <c r="AM276" s="183"/>
      <c r="AN276" s="183"/>
      <c r="AO276" s="183"/>
      <c r="AP276" s="183"/>
    </row>
    <row r="277" spans="2:42" ht="15" customHeight="1" hidden="1">
      <c r="B277" s="183"/>
      <c r="C277" s="183"/>
      <c r="D277" s="183"/>
      <c r="E277" s="183"/>
      <c r="F277" s="183"/>
      <c r="G277" s="183"/>
      <c r="H277" s="183"/>
      <c r="I277" s="183"/>
      <c r="J277" s="183"/>
      <c r="K277" s="183"/>
      <c r="L277" s="183"/>
      <c r="M277" s="183"/>
      <c r="N277" s="183"/>
      <c r="O277" s="183"/>
      <c r="P277" s="183"/>
      <c r="Q277" s="183"/>
      <c r="R277" s="183"/>
      <c r="S277" s="183"/>
      <c r="T277" s="183"/>
      <c r="U277" s="183"/>
      <c r="V277" s="183"/>
      <c r="W277" s="183"/>
      <c r="X277" s="183"/>
      <c r="Y277" s="183"/>
      <c r="Z277" s="183"/>
      <c r="AA277" s="183"/>
      <c r="AB277" s="183"/>
      <c r="AC277" s="183"/>
      <c r="AD277" s="183"/>
      <c r="AE277" s="183"/>
      <c r="AF277" s="183"/>
      <c r="AG277" s="183"/>
      <c r="AH277" s="183"/>
      <c r="AI277" s="183"/>
      <c r="AJ277" s="183"/>
      <c r="AK277" s="183"/>
      <c r="AL277" s="183"/>
      <c r="AM277" s="183"/>
      <c r="AN277" s="183"/>
      <c r="AO277" s="183"/>
      <c r="AP277" s="183"/>
    </row>
    <row r="278" spans="2:42" ht="15" customHeight="1" hidden="1">
      <c r="B278" s="183"/>
      <c r="C278" s="183"/>
      <c r="D278" s="183"/>
      <c r="E278" s="183"/>
      <c r="F278" s="183"/>
      <c r="G278" s="183"/>
      <c r="H278" s="183"/>
      <c r="I278" s="183"/>
      <c r="J278" s="183"/>
      <c r="K278" s="183"/>
      <c r="L278" s="183"/>
      <c r="M278" s="183"/>
      <c r="N278" s="183"/>
      <c r="O278" s="183"/>
      <c r="P278" s="183"/>
      <c r="Q278" s="183"/>
      <c r="R278" s="183"/>
      <c r="S278" s="183"/>
      <c r="T278" s="183"/>
      <c r="U278" s="183"/>
      <c r="V278" s="183"/>
      <c r="W278" s="183"/>
      <c r="X278" s="183"/>
      <c r="Y278" s="183"/>
      <c r="Z278" s="183"/>
      <c r="AA278" s="183"/>
      <c r="AB278" s="183"/>
      <c r="AC278" s="183"/>
      <c r="AD278" s="183"/>
      <c r="AE278" s="183"/>
      <c r="AF278" s="183"/>
      <c r="AG278" s="183"/>
      <c r="AH278" s="183"/>
      <c r="AI278" s="183"/>
      <c r="AJ278" s="183"/>
      <c r="AK278" s="183"/>
      <c r="AL278" s="183"/>
      <c r="AM278" s="183"/>
      <c r="AN278" s="183"/>
      <c r="AO278" s="183"/>
      <c r="AP278" s="183"/>
    </row>
    <row r="279" spans="2:42" ht="15" customHeight="1" hidden="1">
      <c r="B279" s="183"/>
      <c r="C279" s="183"/>
      <c r="D279" s="183"/>
      <c r="E279" s="183"/>
      <c r="F279" s="183"/>
      <c r="G279" s="183"/>
      <c r="H279" s="183"/>
      <c r="I279" s="183"/>
      <c r="J279" s="183"/>
      <c r="K279" s="183"/>
      <c r="L279" s="183"/>
      <c r="M279" s="183"/>
      <c r="N279" s="183"/>
      <c r="O279" s="183"/>
      <c r="P279" s="183"/>
      <c r="Q279" s="183"/>
      <c r="R279" s="183"/>
      <c r="S279" s="183"/>
      <c r="T279" s="183"/>
      <c r="U279" s="183"/>
      <c r="V279" s="183"/>
      <c r="W279" s="183"/>
      <c r="X279" s="183"/>
      <c r="Y279" s="183"/>
      <c r="Z279" s="183"/>
      <c r="AA279" s="183"/>
      <c r="AB279" s="183"/>
      <c r="AC279" s="183"/>
      <c r="AD279" s="183"/>
      <c r="AE279" s="183"/>
      <c r="AF279" s="183"/>
      <c r="AG279" s="183"/>
      <c r="AH279" s="183"/>
      <c r="AI279" s="183"/>
      <c r="AJ279" s="183"/>
      <c r="AK279" s="183"/>
      <c r="AL279" s="183"/>
      <c r="AM279" s="183"/>
      <c r="AN279" s="183"/>
      <c r="AO279" s="183"/>
      <c r="AP279" s="183"/>
    </row>
    <row r="280" spans="2:42" ht="15" customHeight="1" hidden="1">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c r="AG280" s="183"/>
      <c r="AH280" s="183"/>
      <c r="AI280" s="183"/>
      <c r="AJ280" s="183"/>
      <c r="AK280" s="183"/>
      <c r="AL280" s="183"/>
      <c r="AM280" s="183"/>
      <c r="AN280" s="183"/>
      <c r="AO280" s="183"/>
      <c r="AP280" s="183"/>
    </row>
    <row r="281" spans="2:42" ht="15" customHeight="1" hidden="1">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c r="AB281" s="183"/>
      <c r="AC281" s="183"/>
      <c r="AD281" s="183"/>
      <c r="AE281" s="183"/>
      <c r="AF281" s="183"/>
      <c r="AG281" s="183"/>
      <c r="AH281" s="183"/>
      <c r="AI281" s="183"/>
      <c r="AJ281" s="183"/>
      <c r="AK281" s="183"/>
      <c r="AL281" s="183"/>
      <c r="AM281" s="183"/>
      <c r="AN281" s="183"/>
      <c r="AO281" s="183"/>
      <c r="AP281" s="183"/>
    </row>
    <row r="282" spans="2:42" ht="15" customHeight="1" hidden="1">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row>
    <row r="283" spans="2:42" ht="15" customHeight="1" hidden="1">
      <c r="B283" s="183"/>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c r="AA283" s="183"/>
      <c r="AB283" s="183"/>
      <c r="AC283" s="183"/>
      <c r="AD283" s="183"/>
      <c r="AE283" s="183"/>
      <c r="AF283" s="183"/>
      <c r="AG283" s="183"/>
      <c r="AH283" s="183"/>
      <c r="AI283" s="183"/>
      <c r="AJ283" s="183"/>
      <c r="AK283" s="183"/>
      <c r="AL283" s="183"/>
      <c r="AM283" s="183"/>
      <c r="AN283" s="183"/>
      <c r="AO283" s="183"/>
      <c r="AP283" s="183"/>
    </row>
    <row r="284" spans="2:42" ht="15" customHeight="1" hidden="1">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3"/>
      <c r="AL284" s="183"/>
      <c r="AM284" s="183"/>
      <c r="AN284" s="183"/>
      <c r="AO284" s="183"/>
      <c r="AP284" s="183"/>
    </row>
    <row r="285" spans="2:42" ht="15" customHeight="1" hidden="1">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3"/>
      <c r="AL285" s="183"/>
      <c r="AM285" s="183"/>
      <c r="AN285" s="183"/>
      <c r="AO285" s="183"/>
      <c r="AP285" s="183"/>
    </row>
    <row r="286" spans="2:42" ht="15" customHeight="1" hidden="1">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3"/>
      <c r="AL286" s="183"/>
      <c r="AM286" s="183"/>
      <c r="AN286" s="183"/>
      <c r="AO286" s="183"/>
      <c r="AP286" s="183"/>
    </row>
    <row r="287" spans="2:42" ht="15" customHeight="1" hidden="1">
      <c r="B287" s="183"/>
      <c r="C287" s="183"/>
      <c r="D287" s="183"/>
      <c r="E287" s="183"/>
      <c r="F287" s="183"/>
      <c r="G287" s="183"/>
      <c r="H287" s="183"/>
      <c r="I287" s="183"/>
      <c r="J287" s="183"/>
      <c r="K287" s="183"/>
      <c r="L287" s="183"/>
      <c r="M287" s="183"/>
      <c r="N287" s="183"/>
      <c r="O287" s="183"/>
      <c r="P287" s="183"/>
      <c r="Q287" s="183"/>
      <c r="R287" s="183"/>
      <c r="S287" s="183"/>
      <c r="T287" s="183"/>
      <c r="U287" s="183"/>
      <c r="V287" s="183"/>
      <c r="W287" s="183"/>
      <c r="X287" s="183"/>
      <c r="Y287" s="183"/>
      <c r="Z287" s="183"/>
      <c r="AA287" s="183"/>
      <c r="AB287" s="183"/>
      <c r="AC287" s="183"/>
      <c r="AD287" s="183"/>
      <c r="AE287" s="183"/>
      <c r="AF287" s="183"/>
      <c r="AG287" s="183"/>
      <c r="AH287" s="183"/>
      <c r="AI287" s="183"/>
      <c r="AJ287" s="183"/>
      <c r="AK287" s="183"/>
      <c r="AL287" s="183"/>
      <c r="AM287" s="183"/>
      <c r="AN287" s="183"/>
      <c r="AO287" s="183"/>
      <c r="AP287" s="183"/>
    </row>
    <row r="288" spans="2:42" ht="15" customHeight="1" hidden="1">
      <c r="B288" s="183"/>
      <c r="C288" s="183"/>
      <c r="D288" s="183"/>
      <c r="E288" s="183"/>
      <c r="F288" s="183"/>
      <c r="G288" s="183"/>
      <c r="H288" s="183"/>
      <c r="I288" s="183"/>
      <c r="J288" s="183"/>
      <c r="K288" s="183"/>
      <c r="L288" s="183"/>
      <c r="M288" s="183"/>
      <c r="N288" s="183"/>
      <c r="O288" s="183"/>
      <c r="P288" s="183"/>
      <c r="Q288" s="183"/>
      <c r="R288" s="183"/>
      <c r="S288" s="183"/>
      <c r="T288" s="183"/>
      <c r="U288" s="183"/>
      <c r="V288" s="183"/>
      <c r="W288" s="183"/>
      <c r="X288" s="183"/>
      <c r="Y288" s="183"/>
      <c r="Z288" s="183"/>
      <c r="AA288" s="183"/>
      <c r="AB288" s="183"/>
      <c r="AC288" s="183"/>
      <c r="AD288" s="183"/>
      <c r="AE288" s="183"/>
      <c r="AF288" s="183"/>
      <c r="AG288" s="183"/>
      <c r="AH288" s="183"/>
      <c r="AI288" s="183"/>
      <c r="AJ288" s="183"/>
      <c r="AK288" s="183"/>
      <c r="AL288" s="183"/>
      <c r="AM288" s="183"/>
      <c r="AN288" s="183"/>
      <c r="AO288" s="183"/>
      <c r="AP288" s="183"/>
    </row>
    <row r="289" spans="2:42" ht="15" customHeight="1" hidden="1">
      <c r="B289" s="183"/>
      <c r="C289" s="183"/>
      <c r="D289" s="183"/>
      <c r="E289" s="183"/>
      <c r="F289" s="183"/>
      <c r="G289" s="183"/>
      <c r="H289" s="183"/>
      <c r="I289" s="183"/>
      <c r="J289" s="183"/>
      <c r="K289" s="183"/>
      <c r="L289" s="183"/>
      <c r="M289" s="183"/>
      <c r="N289" s="183"/>
      <c r="O289" s="183"/>
      <c r="P289" s="183"/>
      <c r="Q289" s="183"/>
      <c r="R289" s="183"/>
      <c r="S289" s="183"/>
      <c r="T289" s="183"/>
      <c r="U289" s="183"/>
      <c r="V289" s="183"/>
      <c r="W289" s="183"/>
      <c r="X289" s="183"/>
      <c r="Y289" s="183"/>
      <c r="Z289" s="183"/>
      <c r="AA289" s="183"/>
      <c r="AB289" s="183"/>
      <c r="AC289" s="183"/>
      <c r="AD289" s="183"/>
      <c r="AE289" s="183"/>
      <c r="AF289" s="183"/>
      <c r="AG289" s="183"/>
      <c r="AH289" s="183"/>
      <c r="AI289" s="183"/>
      <c r="AJ289" s="183"/>
      <c r="AK289" s="183"/>
      <c r="AL289" s="183"/>
      <c r="AM289" s="183"/>
      <c r="AN289" s="183"/>
      <c r="AO289" s="183"/>
      <c r="AP289" s="183"/>
    </row>
    <row r="290" spans="2:42" ht="15" customHeight="1" hidden="1">
      <c r="B290" s="183"/>
      <c r="C290" s="183"/>
      <c r="D290" s="183"/>
      <c r="E290" s="183"/>
      <c r="F290" s="183"/>
      <c r="G290" s="183"/>
      <c r="H290" s="183"/>
      <c r="I290" s="183"/>
      <c r="J290" s="183"/>
      <c r="K290" s="183"/>
      <c r="L290" s="183"/>
      <c r="M290" s="183"/>
      <c r="N290" s="183"/>
      <c r="O290" s="183"/>
      <c r="P290" s="183"/>
      <c r="Q290" s="183"/>
      <c r="R290" s="183"/>
      <c r="S290" s="183"/>
      <c r="T290" s="183"/>
      <c r="U290" s="183"/>
      <c r="V290" s="183"/>
      <c r="W290" s="183"/>
      <c r="X290" s="183"/>
      <c r="Y290" s="183"/>
      <c r="Z290" s="183"/>
      <c r="AA290" s="183"/>
      <c r="AB290" s="183"/>
      <c r="AC290" s="183"/>
      <c r="AD290" s="183"/>
      <c r="AE290" s="183"/>
      <c r="AF290" s="183"/>
      <c r="AG290" s="183"/>
      <c r="AH290" s="183"/>
      <c r="AI290" s="183"/>
      <c r="AJ290" s="183"/>
      <c r="AK290" s="183"/>
      <c r="AL290" s="183"/>
      <c r="AM290" s="183"/>
      <c r="AN290" s="183"/>
      <c r="AO290" s="183"/>
      <c r="AP290" s="183"/>
    </row>
    <row r="291" spans="2:42" ht="15" customHeight="1" hidden="1">
      <c r="B291" s="183"/>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row>
    <row r="292" spans="2:42" ht="15" customHeight="1" hidden="1">
      <c r="B292" s="183"/>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c r="AA292" s="183"/>
      <c r="AB292" s="183"/>
      <c r="AC292" s="183"/>
      <c r="AD292" s="183"/>
      <c r="AE292" s="183"/>
      <c r="AF292" s="183"/>
      <c r="AG292" s="183"/>
      <c r="AH292" s="183"/>
      <c r="AI292" s="183"/>
      <c r="AJ292" s="183"/>
      <c r="AK292" s="183"/>
      <c r="AL292" s="183"/>
      <c r="AM292" s="183"/>
      <c r="AN292" s="183"/>
      <c r="AO292" s="183"/>
      <c r="AP292" s="183"/>
    </row>
    <row r="293" spans="2:42" ht="15" customHeight="1" hidden="1">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183"/>
      <c r="AB293" s="183"/>
      <c r="AC293" s="183"/>
      <c r="AD293" s="183"/>
      <c r="AE293" s="183"/>
      <c r="AF293" s="183"/>
      <c r="AG293" s="183"/>
      <c r="AH293" s="183"/>
      <c r="AI293" s="183"/>
      <c r="AJ293" s="183"/>
      <c r="AK293" s="183"/>
      <c r="AL293" s="183"/>
      <c r="AM293" s="183"/>
      <c r="AN293" s="183"/>
      <c r="AO293" s="183"/>
      <c r="AP293" s="183"/>
    </row>
    <row r="294" spans="2:42" ht="15" customHeight="1" hidden="1">
      <c r="B294" s="183"/>
      <c r="C294" s="183"/>
      <c r="D294" s="183"/>
      <c r="E294" s="183"/>
      <c r="F294" s="183"/>
      <c r="G294" s="183"/>
      <c r="H294" s="183"/>
      <c r="I294" s="183"/>
      <c r="J294" s="183"/>
      <c r="K294" s="183"/>
      <c r="L294" s="183"/>
      <c r="M294" s="183"/>
      <c r="N294" s="183"/>
      <c r="O294" s="183"/>
      <c r="P294" s="183"/>
      <c r="Q294" s="183"/>
      <c r="R294" s="183"/>
      <c r="S294" s="183"/>
      <c r="T294" s="183"/>
      <c r="U294" s="183"/>
      <c r="V294" s="183"/>
      <c r="W294" s="183"/>
      <c r="X294" s="183"/>
      <c r="Y294" s="183"/>
      <c r="Z294" s="183"/>
      <c r="AA294" s="183"/>
      <c r="AB294" s="183"/>
      <c r="AC294" s="183"/>
      <c r="AD294" s="183"/>
      <c r="AE294" s="183"/>
      <c r="AF294" s="183"/>
      <c r="AG294" s="183"/>
      <c r="AH294" s="183"/>
      <c r="AI294" s="183"/>
      <c r="AJ294" s="183"/>
      <c r="AK294" s="183"/>
      <c r="AL294" s="183"/>
      <c r="AM294" s="183"/>
      <c r="AN294" s="183"/>
      <c r="AO294" s="183"/>
      <c r="AP294" s="183"/>
    </row>
    <row r="295" spans="2:42" ht="15" customHeight="1" hidden="1">
      <c r="B295" s="183"/>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c r="AA295" s="183"/>
      <c r="AB295" s="183"/>
      <c r="AC295" s="183"/>
      <c r="AD295" s="183"/>
      <c r="AE295" s="183"/>
      <c r="AF295" s="183"/>
      <c r="AG295" s="183"/>
      <c r="AH295" s="183"/>
      <c r="AI295" s="183"/>
      <c r="AJ295" s="183"/>
      <c r="AK295" s="183"/>
      <c r="AL295" s="183"/>
      <c r="AM295" s="183"/>
      <c r="AN295" s="183"/>
      <c r="AO295" s="183"/>
      <c r="AP295" s="183"/>
    </row>
    <row r="296" spans="2:42" ht="15" customHeight="1" hidden="1">
      <c r="B296" s="183"/>
      <c r="C296" s="183"/>
      <c r="D296" s="183"/>
      <c r="E296" s="183"/>
      <c r="F296" s="183"/>
      <c r="G296" s="183"/>
      <c r="H296" s="183"/>
      <c r="I296" s="183"/>
      <c r="J296" s="183"/>
      <c r="K296" s="183"/>
      <c r="L296" s="183"/>
      <c r="M296" s="183"/>
      <c r="N296" s="183"/>
      <c r="O296" s="183"/>
      <c r="P296" s="183"/>
      <c r="Q296" s="183"/>
      <c r="R296" s="183"/>
      <c r="S296" s="183"/>
      <c r="T296" s="183"/>
      <c r="U296" s="183"/>
      <c r="V296" s="183"/>
      <c r="W296" s="183"/>
      <c r="X296" s="183"/>
      <c r="Y296" s="183"/>
      <c r="Z296" s="183"/>
      <c r="AA296" s="183"/>
      <c r="AB296" s="183"/>
      <c r="AC296" s="183"/>
      <c r="AD296" s="183"/>
      <c r="AE296" s="183"/>
      <c r="AF296" s="183"/>
      <c r="AG296" s="183"/>
      <c r="AH296" s="183"/>
      <c r="AI296" s="183"/>
      <c r="AJ296" s="183"/>
      <c r="AK296" s="183"/>
      <c r="AL296" s="183"/>
      <c r="AM296" s="183"/>
      <c r="AN296" s="183"/>
      <c r="AO296" s="183"/>
      <c r="AP296" s="183"/>
    </row>
    <row r="297" spans="2:42" ht="15" customHeight="1" hidden="1">
      <c r="B297" s="183"/>
      <c r="C297" s="183"/>
      <c r="D297" s="183"/>
      <c r="E297" s="183"/>
      <c r="F297" s="183"/>
      <c r="G297" s="183"/>
      <c r="H297" s="183"/>
      <c r="I297" s="183"/>
      <c r="J297" s="183"/>
      <c r="K297" s="183"/>
      <c r="L297" s="183"/>
      <c r="M297" s="183"/>
      <c r="N297" s="183"/>
      <c r="O297" s="183"/>
      <c r="P297" s="183"/>
      <c r="Q297" s="183"/>
      <c r="R297" s="183"/>
      <c r="S297" s="183"/>
      <c r="T297" s="183"/>
      <c r="U297" s="183"/>
      <c r="V297" s="183"/>
      <c r="W297" s="183"/>
      <c r="X297" s="183"/>
      <c r="Y297" s="183"/>
      <c r="Z297" s="183"/>
      <c r="AA297" s="183"/>
      <c r="AB297" s="183"/>
      <c r="AC297" s="183"/>
      <c r="AD297" s="183"/>
      <c r="AE297" s="183"/>
      <c r="AF297" s="183"/>
      <c r="AG297" s="183"/>
      <c r="AH297" s="183"/>
      <c r="AI297" s="183"/>
      <c r="AJ297" s="183"/>
      <c r="AK297" s="183"/>
      <c r="AL297" s="183"/>
      <c r="AM297" s="183"/>
      <c r="AN297" s="183"/>
      <c r="AO297" s="183"/>
      <c r="AP297" s="183"/>
    </row>
    <row r="298" spans="2:42" ht="15" customHeight="1" hidden="1">
      <c r="B298" s="183"/>
      <c r="C298" s="183"/>
      <c r="D298" s="183"/>
      <c r="E298" s="183"/>
      <c r="F298" s="183"/>
      <c r="G298" s="183"/>
      <c r="H298" s="183"/>
      <c r="I298" s="183"/>
      <c r="J298" s="183"/>
      <c r="K298" s="183"/>
      <c r="L298" s="183"/>
      <c r="M298" s="183"/>
      <c r="N298" s="183"/>
      <c r="O298" s="183"/>
      <c r="P298" s="183"/>
      <c r="Q298" s="183"/>
      <c r="R298" s="183"/>
      <c r="S298" s="183"/>
      <c r="T298" s="183"/>
      <c r="U298" s="183"/>
      <c r="V298" s="183"/>
      <c r="W298" s="183"/>
      <c r="X298" s="183"/>
      <c r="Y298" s="183"/>
      <c r="Z298" s="183"/>
      <c r="AA298" s="183"/>
      <c r="AB298" s="183"/>
      <c r="AC298" s="183"/>
      <c r="AD298" s="183"/>
      <c r="AE298" s="183"/>
      <c r="AF298" s="183"/>
      <c r="AG298" s="183"/>
      <c r="AH298" s="183"/>
      <c r="AI298" s="183"/>
      <c r="AJ298" s="183"/>
      <c r="AK298" s="183"/>
      <c r="AL298" s="183"/>
      <c r="AM298" s="183"/>
      <c r="AN298" s="183"/>
      <c r="AO298" s="183"/>
      <c r="AP298" s="183"/>
    </row>
    <row r="299" spans="2:42" ht="15" customHeight="1" hidden="1">
      <c r="B299" s="183"/>
      <c r="C299" s="183"/>
      <c r="D299" s="183"/>
      <c r="E299" s="183"/>
      <c r="F299" s="183"/>
      <c r="G299" s="183"/>
      <c r="H299" s="183"/>
      <c r="I299" s="183"/>
      <c r="J299" s="183"/>
      <c r="K299" s="183"/>
      <c r="L299" s="183"/>
      <c r="M299" s="183"/>
      <c r="N299" s="183"/>
      <c r="O299" s="183"/>
      <c r="P299" s="183"/>
      <c r="Q299" s="183"/>
      <c r="R299" s="183"/>
      <c r="S299" s="183"/>
      <c r="T299" s="183"/>
      <c r="U299" s="183"/>
      <c r="V299" s="183"/>
      <c r="W299" s="183"/>
      <c r="X299" s="183"/>
      <c r="Y299" s="183"/>
      <c r="Z299" s="183"/>
      <c r="AA299" s="183"/>
      <c r="AB299" s="183"/>
      <c r="AC299" s="183"/>
      <c r="AD299" s="183"/>
      <c r="AE299" s="183"/>
      <c r="AF299" s="183"/>
      <c r="AG299" s="183"/>
      <c r="AH299" s="183"/>
      <c r="AI299" s="183"/>
      <c r="AJ299" s="183"/>
      <c r="AK299" s="183"/>
      <c r="AL299" s="183"/>
      <c r="AM299" s="183"/>
      <c r="AN299" s="183"/>
      <c r="AO299" s="183"/>
      <c r="AP299" s="183"/>
    </row>
    <row r="300" spans="2:42" ht="15" customHeight="1" hidden="1">
      <c r="B300" s="257"/>
      <c r="C300" s="258"/>
      <c r="D300" s="183"/>
      <c r="E300" s="183"/>
      <c r="F300" s="183"/>
      <c r="G300" s="183"/>
      <c r="H300" s="183"/>
      <c r="I300" s="183"/>
      <c r="J300" s="183"/>
      <c r="K300" s="183"/>
      <c r="L300" s="183"/>
      <c r="M300" s="183"/>
      <c r="N300" s="183"/>
      <c r="O300" s="183"/>
      <c r="P300" s="183"/>
      <c r="Q300" s="183"/>
      <c r="R300" s="183"/>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row>
    <row r="301" spans="2:42" ht="15" customHeight="1" hidden="1">
      <c r="B301" s="184"/>
      <c r="C301" s="258"/>
      <c r="D301" s="183"/>
      <c r="E301" s="183"/>
      <c r="F301" s="183"/>
      <c r="G301" s="183"/>
      <c r="H301" s="183"/>
      <c r="I301" s="183"/>
      <c r="J301" s="183"/>
      <c r="K301" s="183"/>
      <c r="L301" s="183"/>
      <c r="M301" s="183"/>
      <c r="N301" s="183"/>
      <c r="O301" s="183"/>
      <c r="P301" s="183"/>
      <c r="Q301" s="183"/>
      <c r="R301" s="183"/>
      <c r="S301" s="183"/>
      <c r="T301" s="183"/>
      <c r="U301" s="183"/>
      <c r="V301" s="183"/>
      <c r="W301" s="183"/>
      <c r="X301" s="183"/>
      <c r="Y301" s="183"/>
      <c r="Z301" s="183"/>
      <c r="AA301" s="183"/>
      <c r="AB301" s="183"/>
      <c r="AC301" s="183"/>
      <c r="AD301" s="183"/>
      <c r="AE301" s="183"/>
      <c r="AF301" s="183"/>
      <c r="AG301" s="183"/>
      <c r="AH301" s="183"/>
      <c r="AI301" s="183"/>
      <c r="AJ301" s="183"/>
      <c r="AK301" s="183"/>
      <c r="AL301" s="183"/>
      <c r="AM301" s="183"/>
      <c r="AN301" s="183"/>
      <c r="AO301" s="258"/>
      <c r="AP301" s="183"/>
    </row>
    <row r="302" spans="2:42" ht="15" customHeight="1" hidden="1">
      <c r="B302" s="184"/>
      <c r="C302" s="258"/>
      <c r="D302" s="183"/>
      <c r="E302" s="183"/>
      <c r="F302" s="183"/>
      <c r="G302" s="183"/>
      <c r="H302" s="183"/>
      <c r="I302" s="183"/>
      <c r="J302" s="183"/>
      <c r="K302" s="183"/>
      <c r="L302" s="183"/>
      <c r="M302" s="183"/>
      <c r="N302" s="183"/>
      <c r="O302" s="183"/>
      <c r="P302" s="183"/>
      <c r="Q302" s="183"/>
      <c r="R302" s="183"/>
      <c r="S302" s="183"/>
      <c r="T302" s="183"/>
      <c r="U302" s="183"/>
      <c r="V302" s="183"/>
      <c r="W302" s="183"/>
      <c r="X302" s="183"/>
      <c r="Y302" s="183"/>
      <c r="Z302" s="183"/>
      <c r="AA302" s="183"/>
      <c r="AB302" s="183"/>
      <c r="AC302" s="183"/>
      <c r="AD302" s="183"/>
      <c r="AE302" s="183"/>
      <c r="AF302" s="183"/>
      <c r="AG302" s="183"/>
      <c r="AH302" s="183"/>
      <c r="AI302" s="183"/>
      <c r="AJ302" s="183"/>
      <c r="AK302" s="183"/>
      <c r="AL302" s="183"/>
      <c r="AM302" s="183"/>
      <c r="AN302" s="183"/>
      <c r="AO302" s="258"/>
      <c r="AP302" s="183"/>
    </row>
    <row r="303" spans="2:42" ht="15" customHeight="1" hidden="1">
      <c r="B303" s="184"/>
      <c r="C303" s="258"/>
      <c r="D303" s="183"/>
      <c r="E303" s="183"/>
      <c r="F303" s="183"/>
      <c r="G303" s="183"/>
      <c r="H303" s="183"/>
      <c r="I303" s="183"/>
      <c r="J303" s="183"/>
      <c r="K303" s="183"/>
      <c r="L303" s="183"/>
      <c r="M303" s="183"/>
      <c r="N303" s="183"/>
      <c r="O303" s="183"/>
      <c r="P303" s="183"/>
      <c r="Q303" s="183"/>
      <c r="R303" s="183"/>
      <c r="S303" s="183"/>
      <c r="T303" s="183"/>
      <c r="U303" s="183"/>
      <c r="V303" s="183"/>
      <c r="W303" s="183"/>
      <c r="X303" s="183"/>
      <c r="Y303" s="183"/>
      <c r="Z303" s="183"/>
      <c r="AA303" s="183"/>
      <c r="AB303" s="183"/>
      <c r="AC303" s="183"/>
      <c r="AD303" s="183"/>
      <c r="AE303" s="183"/>
      <c r="AF303" s="183"/>
      <c r="AG303" s="183"/>
      <c r="AH303" s="183"/>
      <c r="AI303" s="183"/>
      <c r="AJ303" s="183"/>
      <c r="AK303" s="183"/>
      <c r="AL303" s="183"/>
      <c r="AM303" s="183"/>
      <c r="AN303" s="183"/>
      <c r="AO303" s="258"/>
      <c r="AP303" s="183"/>
    </row>
    <row r="304" spans="2:41" ht="15" customHeight="1" hidden="1">
      <c r="B304" s="184"/>
      <c r="C304" s="259"/>
      <c r="AB304" s="183"/>
      <c r="AC304" s="183"/>
      <c r="AD304" s="183"/>
      <c r="AE304" s="183"/>
      <c r="AF304" s="183"/>
      <c r="AG304" s="183"/>
      <c r="AH304" s="183"/>
      <c r="AI304" s="183"/>
      <c r="AJ304" s="183"/>
      <c r="AK304" s="183"/>
      <c r="AL304" s="183"/>
      <c r="AM304" s="183"/>
      <c r="AN304" s="183"/>
      <c r="AO304" s="258"/>
    </row>
    <row r="305" spans="2:41" ht="15" customHeight="1" hidden="1">
      <c r="B305" s="184"/>
      <c r="C305" s="259"/>
      <c r="AO305" s="259"/>
    </row>
    <row r="306" spans="2:42" ht="15" customHeight="1" hidden="1">
      <c r="B306" s="183"/>
      <c r="C306" s="258"/>
      <c r="D306" s="183"/>
      <c r="E306" s="183"/>
      <c r="F306" s="183"/>
      <c r="G306" s="183"/>
      <c r="H306" s="183"/>
      <c r="I306" s="183"/>
      <c r="J306" s="183"/>
      <c r="K306" s="183"/>
      <c r="L306" s="183"/>
      <c r="M306" s="183"/>
      <c r="N306" s="183"/>
      <c r="O306" s="183"/>
      <c r="P306" s="183"/>
      <c r="Q306" s="183"/>
      <c r="R306" s="183"/>
      <c r="S306" s="183"/>
      <c r="T306" s="183"/>
      <c r="U306" s="183"/>
      <c r="V306" s="183"/>
      <c r="W306" s="183"/>
      <c r="X306" s="183"/>
      <c r="Y306" s="183"/>
      <c r="Z306" s="183"/>
      <c r="AA306" s="183"/>
      <c r="AO306" s="259"/>
      <c r="AP306" s="183"/>
    </row>
    <row r="307" spans="2:42" ht="15" customHeight="1" hidden="1">
      <c r="B307" s="183"/>
      <c r="C307" s="258"/>
      <c r="D307" s="183"/>
      <c r="E307" s="183"/>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83"/>
      <c r="AL307" s="183"/>
      <c r="AM307" s="183"/>
      <c r="AN307" s="183"/>
      <c r="AO307" s="258"/>
      <c r="AP307" s="183"/>
    </row>
    <row r="308" spans="2:42" ht="15" customHeight="1" hidden="1">
      <c r="B308" s="183"/>
      <c r="C308" s="258"/>
      <c r="D308" s="183"/>
      <c r="E308" s="183"/>
      <c r="F308" s="183"/>
      <c r="G308" s="183"/>
      <c r="H308" s="183"/>
      <c r="I308" s="183"/>
      <c r="J308" s="183"/>
      <c r="K308" s="183"/>
      <c r="L308" s="183"/>
      <c r="M308" s="183"/>
      <c r="N308" s="183"/>
      <c r="O308" s="183"/>
      <c r="P308" s="183"/>
      <c r="Q308" s="183"/>
      <c r="R308" s="183"/>
      <c r="S308" s="183"/>
      <c r="T308" s="183"/>
      <c r="U308" s="183"/>
      <c r="V308" s="183"/>
      <c r="W308" s="183"/>
      <c r="X308" s="183"/>
      <c r="Y308" s="183"/>
      <c r="Z308" s="183"/>
      <c r="AA308" s="183"/>
      <c r="AB308" s="183"/>
      <c r="AC308" s="183"/>
      <c r="AD308" s="183"/>
      <c r="AE308" s="183"/>
      <c r="AF308" s="183"/>
      <c r="AG308" s="183"/>
      <c r="AH308" s="183"/>
      <c r="AI308" s="183"/>
      <c r="AJ308" s="183"/>
      <c r="AK308" s="183"/>
      <c r="AL308" s="183"/>
      <c r="AM308" s="183"/>
      <c r="AN308" s="183"/>
      <c r="AO308" s="258"/>
      <c r="AP308" s="183"/>
    </row>
    <row r="309" spans="2:42" ht="15" customHeight="1" hidden="1">
      <c r="B309" s="183"/>
      <c r="C309" s="258"/>
      <c r="D309" s="183"/>
      <c r="E309" s="183"/>
      <c r="F309" s="183"/>
      <c r="G309" s="183"/>
      <c r="H309" s="183"/>
      <c r="I309" s="183"/>
      <c r="J309" s="183"/>
      <c r="K309" s="183"/>
      <c r="L309" s="183"/>
      <c r="M309" s="183"/>
      <c r="N309" s="183"/>
      <c r="O309" s="183"/>
      <c r="P309" s="183"/>
      <c r="Q309" s="183"/>
      <c r="R309" s="183"/>
      <c r="S309" s="183"/>
      <c r="T309" s="183"/>
      <c r="U309" s="183"/>
      <c r="V309" s="183"/>
      <c r="W309" s="183"/>
      <c r="X309" s="183"/>
      <c r="Y309" s="183"/>
      <c r="Z309" s="183"/>
      <c r="AA309" s="183"/>
      <c r="AB309" s="183"/>
      <c r="AC309" s="183"/>
      <c r="AD309" s="183"/>
      <c r="AE309" s="183"/>
      <c r="AF309" s="183"/>
      <c r="AG309" s="183"/>
      <c r="AH309" s="183"/>
      <c r="AI309" s="183"/>
      <c r="AJ309" s="183"/>
      <c r="AK309" s="183"/>
      <c r="AL309" s="183"/>
      <c r="AM309" s="183"/>
      <c r="AN309" s="183"/>
      <c r="AO309" s="258"/>
      <c r="AP309" s="183"/>
    </row>
    <row r="310" spans="2:42" ht="15" customHeight="1" hidden="1">
      <c r="B310" s="183"/>
      <c r="C310" s="183"/>
      <c r="D310" s="183"/>
      <c r="E310" s="183"/>
      <c r="F310" s="183"/>
      <c r="G310" s="183"/>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3"/>
      <c r="AL310" s="183"/>
      <c r="AM310" s="183"/>
      <c r="AN310" s="183"/>
      <c r="AO310" s="183"/>
      <c r="AP310" s="183"/>
    </row>
    <row r="311" spans="2:42" ht="15" customHeight="1" hidden="1">
      <c r="B311" s="183"/>
      <c r="C311" s="183"/>
      <c r="D311" s="183"/>
      <c r="E311" s="183"/>
      <c r="F311" s="183"/>
      <c r="G311" s="183"/>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183"/>
      <c r="AH311" s="183"/>
      <c r="AI311" s="183"/>
      <c r="AJ311" s="183"/>
      <c r="AK311" s="183"/>
      <c r="AL311" s="183"/>
      <c r="AM311" s="183"/>
      <c r="AN311" s="183"/>
      <c r="AO311" s="183"/>
      <c r="AP311" s="183"/>
    </row>
    <row r="312" spans="28:41" ht="15" customHeight="1" hidden="1">
      <c r="AB312" s="183"/>
      <c r="AC312" s="183"/>
      <c r="AD312" s="183"/>
      <c r="AE312" s="183"/>
      <c r="AF312" s="183"/>
      <c r="AG312" s="183"/>
      <c r="AH312" s="183"/>
      <c r="AI312" s="183"/>
      <c r="AJ312" s="183"/>
      <c r="AK312" s="183"/>
      <c r="AL312" s="183"/>
      <c r="AM312" s="183"/>
      <c r="AN312" s="183"/>
      <c r="AO312" s="183"/>
    </row>
    <row r="313" ht="15" customHeight="1" hidden="1"/>
    <row r="314" spans="2:42" ht="15" customHeight="1" hidden="1">
      <c r="B314" s="182"/>
      <c r="C314" s="182"/>
      <c r="D314" s="182"/>
      <c r="E314" s="182"/>
      <c r="F314" s="182"/>
      <c r="G314" s="182"/>
      <c r="H314" s="182"/>
      <c r="I314" s="182"/>
      <c r="J314" s="182"/>
      <c r="K314" s="182"/>
      <c r="L314" s="182"/>
      <c r="M314" s="182"/>
      <c r="N314" s="182"/>
      <c r="O314" s="182"/>
      <c r="P314" s="182"/>
      <c r="Q314" s="182"/>
      <c r="R314" s="182"/>
      <c r="S314" s="182"/>
      <c r="T314" s="182"/>
      <c r="U314" s="182"/>
      <c r="V314" s="182"/>
      <c r="W314" s="182"/>
      <c r="X314" s="182"/>
      <c r="Y314" s="182"/>
      <c r="Z314" s="182"/>
      <c r="AA314" s="182"/>
      <c r="AP314" s="182"/>
    </row>
    <row r="315" spans="2:42" ht="15" customHeight="1" hidden="1">
      <c r="B315" s="182"/>
      <c r="C315" s="182"/>
      <c r="D315" s="182"/>
      <c r="E315" s="182"/>
      <c r="F315" s="182"/>
      <c r="G315" s="182"/>
      <c r="H315" s="182"/>
      <c r="I315" s="182"/>
      <c r="J315" s="182"/>
      <c r="K315" s="182"/>
      <c r="L315" s="182"/>
      <c r="M315" s="182"/>
      <c r="N315" s="182"/>
      <c r="O315" s="182"/>
      <c r="P315" s="182"/>
      <c r="Q315" s="182"/>
      <c r="R315" s="182"/>
      <c r="S315" s="182"/>
      <c r="T315" s="182"/>
      <c r="U315" s="182"/>
      <c r="V315" s="182"/>
      <c r="W315" s="182"/>
      <c r="X315" s="182"/>
      <c r="Y315" s="182"/>
      <c r="Z315" s="182"/>
      <c r="AA315" s="182"/>
      <c r="AB315" s="182"/>
      <c r="AC315" s="182"/>
      <c r="AD315" s="182"/>
      <c r="AE315" s="182"/>
      <c r="AF315" s="182"/>
      <c r="AG315" s="182"/>
      <c r="AH315" s="182"/>
      <c r="AI315" s="182"/>
      <c r="AJ315" s="182"/>
      <c r="AL315" s="182"/>
      <c r="AM315" s="182"/>
      <c r="AN315" s="182"/>
      <c r="AO315" s="182"/>
      <c r="AP315" s="182"/>
    </row>
    <row r="316" spans="2:42" ht="15" customHeight="1" hidden="1">
      <c r="B316" s="182"/>
      <c r="C316" s="182"/>
      <c r="D316" s="182"/>
      <c r="E316" s="182"/>
      <c r="F316" s="182"/>
      <c r="G316" s="182"/>
      <c r="H316" s="182"/>
      <c r="I316" s="182"/>
      <c r="J316" s="182"/>
      <c r="K316" s="182"/>
      <c r="L316" s="182"/>
      <c r="M316" s="182"/>
      <c r="N316" s="182"/>
      <c r="O316" s="182"/>
      <c r="P316" s="182"/>
      <c r="Q316" s="182"/>
      <c r="R316" s="182"/>
      <c r="S316" s="182"/>
      <c r="T316" s="182"/>
      <c r="U316" s="182"/>
      <c r="V316" s="182"/>
      <c r="W316" s="182"/>
      <c r="X316" s="182"/>
      <c r="Y316" s="182"/>
      <c r="Z316" s="182"/>
      <c r="AA316" s="182"/>
      <c r="AB316" s="182"/>
      <c r="AC316" s="182"/>
      <c r="AD316" s="182"/>
      <c r="AE316" s="182"/>
      <c r="AF316" s="182"/>
      <c r="AG316" s="182"/>
      <c r="AH316" s="182"/>
      <c r="AI316" s="182"/>
      <c r="AJ316" s="182"/>
      <c r="AL316" s="182"/>
      <c r="AM316" s="182"/>
      <c r="AN316" s="182"/>
      <c r="AO316" s="182"/>
      <c r="AP316" s="182"/>
    </row>
    <row r="317" spans="2:42" ht="15" customHeight="1" hidden="1">
      <c r="B317" s="182"/>
      <c r="C317" s="182"/>
      <c r="D317" s="182"/>
      <c r="E317" s="182"/>
      <c r="F317" s="182"/>
      <c r="G317" s="182"/>
      <c r="H317" s="182"/>
      <c r="I317" s="182"/>
      <c r="J317" s="182"/>
      <c r="K317" s="182"/>
      <c r="L317" s="182"/>
      <c r="M317" s="182"/>
      <c r="N317" s="182"/>
      <c r="O317" s="182"/>
      <c r="P317" s="182"/>
      <c r="Q317" s="182"/>
      <c r="R317" s="182"/>
      <c r="S317" s="182"/>
      <c r="T317" s="182"/>
      <c r="U317" s="182"/>
      <c r="V317" s="182"/>
      <c r="W317" s="182"/>
      <c r="X317" s="182"/>
      <c r="Y317" s="182"/>
      <c r="Z317" s="182"/>
      <c r="AA317" s="182"/>
      <c r="AB317" s="182"/>
      <c r="AC317" s="182"/>
      <c r="AD317" s="182"/>
      <c r="AE317" s="182"/>
      <c r="AF317" s="182"/>
      <c r="AG317" s="182"/>
      <c r="AH317" s="182"/>
      <c r="AI317" s="182"/>
      <c r="AJ317" s="182"/>
      <c r="AL317" s="182"/>
      <c r="AM317" s="182"/>
      <c r="AN317" s="182"/>
      <c r="AO317" s="182"/>
      <c r="AP317" s="182"/>
    </row>
    <row r="318" spans="2:42" ht="15" customHeight="1" hidden="1">
      <c r="B318" s="182"/>
      <c r="C318" s="182"/>
      <c r="D318" s="182"/>
      <c r="E318" s="182"/>
      <c r="F318" s="182"/>
      <c r="G318" s="182"/>
      <c r="H318" s="182"/>
      <c r="I318" s="182"/>
      <c r="J318" s="182"/>
      <c r="K318" s="182"/>
      <c r="L318" s="182"/>
      <c r="M318" s="182"/>
      <c r="N318" s="182"/>
      <c r="O318" s="182"/>
      <c r="P318" s="182"/>
      <c r="Q318" s="182"/>
      <c r="R318" s="182"/>
      <c r="S318" s="182"/>
      <c r="T318" s="182"/>
      <c r="U318" s="182"/>
      <c r="V318" s="182"/>
      <c r="W318" s="182"/>
      <c r="X318" s="182"/>
      <c r="Y318" s="182"/>
      <c r="Z318" s="182"/>
      <c r="AA318" s="182"/>
      <c r="AB318" s="182"/>
      <c r="AC318" s="182"/>
      <c r="AD318" s="182"/>
      <c r="AE318" s="182"/>
      <c r="AF318" s="182"/>
      <c r="AG318" s="182"/>
      <c r="AH318" s="182"/>
      <c r="AI318" s="182"/>
      <c r="AJ318" s="182"/>
      <c r="AL318" s="182"/>
      <c r="AM318" s="182"/>
      <c r="AN318" s="182"/>
      <c r="AO318" s="182"/>
      <c r="AP318" s="182"/>
    </row>
    <row r="319" spans="2:42" ht="15" customHeight="1" hidden="1">
      <c r="B319" s="182"/>
      <c r="C319" s="182"/>
      <c r="D319" s="182"/>
      <c r="E319" s="182"/>
      <c r="F319" s="182"/>
      <c r="G319" s="182"/>
      <c r="H319" s="182"/>
      <c r="I319" s="182"/>
      <c r="J319" s="182"/>
      <c r="K319" s="182"/>
      <c r="L319" s="182"/>
      <c r="M319" s="182"/>
      <c r="N319" s="182"/>
      <c r="O319" s="182"/>
      <c r="P319" s="182"/>
      <c r="Q319" s="182"/>
      <c r="R319" s="182"/>
      <c r="S319" s="182"/>
      <c r="T319" s="182"/>
      <c r="U319" s="182"/>
      <c r="V319" s="182"/>
      <c r="W319" s="182"/>
      <c r="X319" s="182"/>
      <c r="Y319" s="182"/>
      <c r="Z319" s="182"/>
      <c r="AA319" s="182"/>
      <c r="AB319" s="182"/>
      <c r="AC319" s="182"/>
      <c r="AD319" s="182"/>
      <c r="AE319" s="182"/>
      <c r="AF319" s="182"/>
      <c r="AG319" s="182"/>
      <c r="AH319" s="182"/>
      <c r="AI319" s="182"/>
      <c r="AJ319" s="182"/>
      <c r="AL319" s="182"/>
      <c r="AM319" s="182"/>
      <c r="AN319" s="182"/>
      <c r="AO319" s="182"/>
      <c r="AP319" s="182"/>
    </row>
    <row r="320" spans="2:42" ht="15" customHeight="1" hidden="1">
      <c r="B320" s="182"/>
      <c r="C320" s="182"/>
      <c r="D320" s="182"/>
      <c r="E320" s="182"/>
      <c r="F320" s="182"/>
      <c r="G320" s="182"/>
      <c r="H320" s="182"/>
      <c r="I320" s="182"/>
      <c r="J320" s="182"/>
      <c r="K320" s="182"/>
      <c r="L320" s="182"/>
      <c r="M320" s="182"/>
      <c r="N320" s="182"/>
      <c r="O320" s="182"/>
      <c r="P320" s="182"/>
      <c r="Q320" s="182"/>
      <c r="R320" s="182"/>
      <c r="S320" s="182"/>
      <c r="T320" s="182"/>
      <c r="U320" s="182"/>
      <c r="V320" s="182"/>
      <c r="W320" s="182"/>
      <c r="X320" s="182"/>
      <c r="Y320" s="182"/>
      <c r="Z320" s="182"/>
      <c r="AA320" s="182"/>
      <c r="AB320" s="182"/>
      <c r="AC320" s="182"/>
      <c r="AD320" s="182"/>
      <c r="AE320" s="182"/>
      <c r="AF320" s="182"/>
      <c r="AG320" s="182"/>
      <c r="AH320" s="182"/>
      <c r="AI320" s="182"/>
      <c r="AJ320" s="182"/>
      <c r="AL320" s="182"/>
      <c r="AM320" s="182"/>
      <c r="AN320" s="182"/>
      <c r="AO320" s="182"/>
      <c r="AP320" s="182"/>
    </row>
    <row r="321" spans="2:42" ht="15" customHeight="1" hidden="1">
      <c r="B321" s="182"/>
      <c r="C321" s="182"/>
      <c r="D321" s="182"/>
      <c r="E321" s="182"/>
      <c r="F321" s="182"/>
      <c r="G321" s="182"/>
      <c r="H321" s="182"/>
      <c r="I321" s="182"/>
      <c r="J321" s="182"/>
      <c r="K321" s="182"/>
      <c r="L321" s="182"/>
      <c r="M321" s="182"/>
      <c r="N321" s="182"/>
      <c r="O321" s="182"/>
      <c r="P321" s="182"/>
      <c r="Q321" s="182"/>
      <c r="R321" s="182"/>
      <c r="S321" s="182"/>
      <c r="T321" s="182"/>
      <c r="U321" s="182"/>
      <c r="V321" s="182"/>
      <c r="W321" s="182"/>
      <c r="X321" s="182"/>
      <c r="Y321" s="182"/>
      <c r="Z321" s="182"/>
      <c r="AA321" s="182"/>
      <c r="AB321" s="182"/>
      <c r="AC321" s="182"/>
      <c r="AD321" s="182"/>
      <c r="AE321" s="182"/>
      <c r="AF321" s="182"/>
      <c r="AG321" s="182"/>
      <c r="AH321" s="182"/>
      <c r="AI321" s="182"/>
      <c r="AJ321" s="182"/>
      <c r="AL321" s="182"/>
      <c r="AM321" s="182"/>
      <c r="AN321" s="182"/>
      <c r="AO321" s="182"/>
      <c r="AP321" s="182"/>
    </row>
    <row r="322" spans="2:42" ht="15" customHeight="1" hidden="1">
      <c r="B322" s="182"/>
      <c r="C322" s="182"/>
      <c r="D322" s="182"/>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c r="AA322" s="182"/>
      <c r="AB322" s="182"/>
      <c r="AC322" s="182"/>
      <c r="AD322" s="182"/>
      <c r="AE322" s="182"/>
      <c r="AF322" s="182"/>
      <c r="AG322" s="182"/>
      <c r="AH322" s="182"/>
      <c r="AI322" s="182"/>
      <c r="AJ322" s="182"/>
      <c r="AL322" s="182"/>
      <c r="AM322" s="182"/>
      <c r="AN322" s="182"/>
      <c r="AO322" s="182"/>
      <c r="AP322" s="182"/>
    </row>
    <row r="323" spans="2:42" ht="15" customHeight="1" hidden="1">
      <c r="B323" s="189"/>
      <c r="C323" s="189"/>
      <c r="D323" s="189"/>
      <c r="E323" s="189"/>
      <c r="F323" s="189"/>
      <c r="G323" s="189"/>
      <c r="H323" s="189"/>
      <c r="I323" s="189"/>
      <c r="J323" s="189"/>
      <c r="K323" s="189"/>
      <c r="L323" s="189"/>
      <c r="M323" s="189"/>
      <c r="N323" s="189"/>
      <c r="O323" s="189"/>
      <c r="P323" s="189"/>
      <c r="Q323" s="189"/>
      <c r="R323" s="189"/>
      <c r="S323" s="189"/>
      <c r="T323" s="189"/>
      <c r="U323" s="189"/>
      <c r="V323" s="189"/>
      <c r="W323" s="189"/>
      <c r="X323" s="189"/>
      <c r="Y323" s="189"/>
      <c r="Z323" s="189"/>
      <c r="AA323" s="189"/>
      <c r="AB323" s="182"/>
      <c r="AC323" s="182"/>
      <c r="AD323" s="182"/>
      <c r="AE323" s="182"/>
      <c r="AF323" s="182"/>
      <c r="AG323" s="182"/>
      <c r="AH323" s="182"/>
      <c r="AI323" s="182"/>
      <c r="AJ323" s="182"/>
      <c r="AL323" s="182"/>
      <c r="AM323" s="182"/>
      <c r="AN323" s="182"/>
      <c r="AO323" s="182"/>
      <c r="AP323" s="189"/>
    </row>
    <row r="324" spans="4:42" ht="15" customHeight="1" hidden="1">
      <c r="D324" s="182"/>
      <c r="E324" s="182"/>
      <c r="F324" s="182"/>
      <c r="G324" s="182"/>
      <c r="H324" s="182"/>
      <c r="I324" s="182"/>
      <c r="J324" s="182"/>
      <c r="K324" s="182"/>
      <c r="L324" s="182"/>
      <c r="M324" s="182"/>
      <c r="N324" s="182"/>
      <c r="O324" s="182"/>
      <c r="P324" s="182"/>
      <c r="Q324" s="182"/>
      <c r="R324" s="182"/>
      <c r="S324" s="182"/>
      <c r="T324" s="182"/>
      <c r="U324" s="182"/>
      <c r="V324" s="182"/>
      <c r="W324" s="182"/>
      <c r="X324" s="182"/>
      <c r="Y324" s="182"/>
      <c r="Z324" s="182"/>
      <c r="AA324" s="182"/>
      <c r="AB324" s="189"/>
      <c r="AC324" s="189"/>
      <c r="AD324" s="189"/>
      <c r="AE324" s="189"/>
      <c r="AF324" s="189"/>
      <c r="AG324" s="189"/>
      <c r="AH324" s="189"/>
      <c r="AI324" s="189"/>
      <c r="AJ324" s="189"/>
      <c r="AL324" s="189"/>
      <c r="AM324" s="189"/>
      <c r="AN324" s="189"/>
      <c r="AO324" s="189"/>
      <c r="AP324" s="182"/>
    </row>
    <row r="325" spans="28:41" ht="15" customHeight="1" hidden="1">
      <c r="AB325" s="182"/>
      <c r="AC325" s="182"/>
      <c r="AD325" s="182"/>
      <c r="AE325" s="182"/>
      <c r="AF325" s="182"/>
      <c r="AG325" s="182"/>
      <c r="AH325" s="182"/>
      <c r="AI325" s="182"/>
      <c r="AJ325" s="182"/>
      <c r="AK325" s="182"/>
      <c r="AL325" s="182"/>
      <c r="AM325" s="182"/>
      <c r="AN325" s="182"/>
      <c r="AO325" s="182"/>
    </row>
    <row r="326" ht="15" customHeight="1" hidden="1"/>
    <row r="327" ht="15" customHeight="1" hidden="1"/>
    <row r="328" ht="15" customHeight="1"/>
    <row r="329" ht="15" customHeight="1"/>
    <row r="330" ht="15" customHeight="1"/>
    <row r="331" ht="15" customHeight="1"/>
    <row r="332" ht="15" customHeight="1"/>
    <row r="333" ht="15" customHeight="1"/>
    <row r="334" ht="15" customHeight="1"/>
    <row r="335" ht="15" customHeight="1" hidden="1"/>
    <row r="336" ht="15" customHeight="1" hidden="1"/>
    <row r="337" ht="15" customHeight="1" hidden="1"/>
    <row r="338" ht="15" customHeight="1" hidden="1"/>
    <row r="339" ht="15" customHeight="1" hidden="1"/>
  </sheetData>
  <sheetProtection password="D38D" sheet="1" objects="1" scenarios="1"/>
  <mergeCells count="131">
    <mergeCell ref="AJ116:AO116"/>
    <mergeCell ref="A102:N105"/>
    <mergeCell ref="O102:AO103"/>
    <mergeCell ref="O104:AO105"/>
    <mergeCell ref="A112:T112"/>
    <mergeCell ref="U112:AO112"/>
    <mergeCell ref="A113:T113"/>
    <mergeCell ref="U113:AO113"/>
    <mergeCell ref="A115:T115"/>
    <mergeCell ref="U115:AO115"/>
    <mergeCell ref="A107:T107"/>
    <mergeCell ref="U107:AO107"/>
    <mergeCell ref="A108:T111"/>
    <mergeCell ref="U108:AO111"/>
    <mergeCell ref="O70:AO71"/>
    <mergeCell ref="A74:N77"/>
    <mergeCell ref="O74:AO75"/>
    <mergeCell ref="O76:AO77"/>
    <mergeCell ref="O80:AO81"/>
    <mergeCell ref="O82:AO83"/>
    <mergeCell ref="A69:N69"/>
    <mergeCell ref="O69:AO69"/>
    <mergeCell ref="O98:AO99"/>
    <mergeCell ref="A94:N97"/>
    <mergeCell ref="O94:AO95"/>
    <mergeCell ref="O96:AO97"/>
    <mergeCell ref="A98:N101"/>
    <mergeCell ref="O100:AO101"/>
    <mergeCell ref="A78:N93"/>
    <mergeCell ref="O78:AO79"/>
    <mergeCell ref="O84:AO85"/>
    <mergeCell ref="O86:AO87"/>
    <mergeCell ref="O88:AO89"/>
    <mergeCell ref="O90:AO91"/>
    <mergeCell ref="O92:AO93"/>
    <mergeCell ref="C53:AO53"/>
    <mergeCell ref="C54:AO54"/>
    <mergeCell ref="C55:AO55"/>
    <mergeCell ref="C56:AO56"/>
    <mergeCell ref="A58:AO58"/>
    <mergeCell ref="C49:D49"/>
    <mergeCell ref="E49:F49"/>
    <mergeCell ref="G49:AO49"/>
    <mergeCell ref="A50:AO50"/>
    <mergeCell ref="C51:AO51"/>
    <mergeCell ref="C52:AO52"/>
    <mergeCell ref="A45:AO45"/>
    <mergeCell ref="A46:AO46"/>
    <mergeCell ref="C47:D47"/>
    <mergeCell ref="E47:F47"/>
    <mergeCell ref="G47:AO47"/>
    <mergeCell ref="A48:AO48"/>
    <mergeCell ref="AI25:AJ25"/>
    <mergeCell ref="AK25:AM25"/>
    <mergeCell ref="AN25:AO25"/>
    <mergeCell ref="A26:M26"/>
    <mergeCell ref="N26:P26"/>
    <mergeCell ref="Q26:V26"/>
    <mergeCell ref="W26:AE26"/>
    <mergeCell ref="AF26:AO26"/>
    <mergeCell ref="A25:K25"/>
    <mergeCell ref="L25:M25"/>
    <mergeCell ref="N25:P25"/>
    <mergeCell ref="Q25:V25"/>
    <mergeCell ref="W25:AA25"/>
    <mergeCell ref="AB25:AC25"/>
    <mergeCell ref="A23:V23"/>
    <mergeCell ref="W23:AE23"/>
    <mergeCell ref="AD25:AH25"/>
    <mergeCell ref="AF23:AO23"/>
    <mergeCell ref="A24:M24"/>
    <mergeCell ref="N24:P24"/>
    <mergeCell ref="Q24:V24"/>
    <mergeCell ref="W24:AO24"/>
    <mergeCell ref="L21:U21"/>
    <mergeCell ref="W21:AE21"/>
    <mergeCell ref="AF21:AO21"/>
    <mergeCell ref="A22:H22"/>
    <mergeCell ref="I22:J22"/>
    <mergeCell ref="L22:U22"/>
    <mergeCell ref="W22:AE22"/>
    <mergeCell ref="AF22:AO22"/>
    <mergeCell ref="A20:B20"/>
    <mergeCell ref="C20:J20"/>
    <mergeCell ref="K20:K22"/>
    <mergeCell ref="L20:U20"/>
    <mergeCell ref="W20:AE20"/>
    <mergeCell ref="AF20:AO20"/>
    <mergeCell ref="A21:C21"/>
    <mergeCell ref="D21:J21"/>
    <mergeCell ref="A19:V19"/>
    <mergeCell ref="W19:AO19"/>
    <mergeCell ref="A15:D15"/>
    <mergeCell ref="E15:H15"/>
    <mergeCell ref="I15:T15"/>
    <mergeCell ref="U15:X15"/>
    <mergeCell ref="A10:AO10"/>
    <mergeCell ref="A11:AO12"/>
    <mergeCell ref="AJ4:AK4"/>
    <mergeCell ref="AN16:AO16"/>
    <mergeCell ref="AE17:AL17"/>
    <mergeCell ref="AM17:AO17"/>
    <mergeCell ref="AE14:AO14"/>
    <mergeCell ref="AG4:AI4"/>
    <mergeCell ref="I14:AD14"/>
    <mergeCell ref="A70:N73"/>
    <mergeCell ref="O72:AO73"/>
    <mergeCell ref="A8:D9"/>
    <mergeCell ref="E8:G9"/>
    <mergeCell ref="H8:K9"/>
    <mergeCell ref="Y15:AD17"/>
    <mergeCell ref="AE15:AK15"/>
    <mergeCell ref="A16:D17"/>
    <mergeCell ref="U16:X17"/>
    <mergeCell ref="AE16:AK16"/>
    <mergeCell ref="AL1:AO1"/>
    <mergeCell ref="AG2:AI2"/>
    <mergeCell ref="AJ2:AK2"/>
    <mergeCell ref="AL2:AO3"/>
    <mergeCell ref="AG3:AK3"/>
    <mergeCell ref="AG1:AK1"/>
    <mergeCell ref="A59:AO68"/>
    <mergeCell ref="A14:H14"/>
    <mergeCell ref="AL4:AM4"/>
    <mergeCell ref="AN4:AO4"/>
    <mergeCell ref="AG5:AO5"/>
    <mergeCell ref="A7:K7"/>
    <mergeCell ref="E16:H17"/>
    <mergeCell ref="I16:T17"/>
    <mergeCell ref="L7:AO7"/>
    <mergeCell ref="L8:AO9"/>
  </mergeCells>
  <conditionalFormatting sqref="AN15:AO15">
    <cfRule type="containsText" priority="23" dxfId="32" operator="containsText" text="0">
      <formula>NOT(ISERROR(SEARCH("0",AN15)))</formula>
    </cfRule>
    <cfRule type="containsText" priority="24" dxfId="33" operator="containsText" text="error">
      <formula>NOT(ISERROR(SEARCH("error",AN15)))</formula>
    </cfRule>
  </conditionalFormatting>
  <conditionalFormatting sqref="A18">
    <cfRule type="containsText" priority="21" dxfId="32" operator="containsText" text="0">
      <formula>NOT(ISERROR(SEARCH("0",A18)))</formula>
    </cfRule>
    <cfRule type="containsText" priority="22" dxfId="34" operator="containsText" text="Error eligio dos opciones en el Tipo de documento Normal y Complementaria">
      <formula>NOT(ISERROR(SEARCH("Error eligio dos opciones en el Tipo de documento Normal y Complementaria",A18)))</formula>
    </cfRule>
  </conditionalFormatting>
  <conditionalFormatting sqref="AA18">
    <cfRule type="containsText" priority="19" dxfId="34" operator="containsText" text="Error falta elegir el No. de complementaria">
      <formula>NOT(ISERROR(SEARCH("Error falta elegir el No. de complementaria",AA18)))</formula>
    </cfRule>
    <cfRule type="containsText" priority="20" dxfId="32" operator="containsText" text="0">
      <formula>NOT(ISERROR(SEARCH("0",AA18)))</formula>
    </cfRule>
  </conditionalFormatting>
  <conditionalFormatting sqref="Z13">
    <cfRule type="containsText" priority="18" dxfId="34" operator="containsText" text="Error falta capturar el No. de recepción">
      <formula>NOT(ISERROR(SEARCH("Error falta capturar el No. de recepción",Z13)))</formula>
    </cfRule>
  </conditionalFormatting>
  <conditionalFormatting sqref="A13">
    <cfRule type="containsText" priority="17" dxfId="34" operator="containsText" text="Error existe información capturada en conceptos de complementaria">
      <formula>NOT(ISERROR(SEARCH("Error existe información capturada en conceptos de complementaria",A13)))</formula>
    </cfRule>
  </conditionalFormatting>
  <conditionalFormatting sqref="C20:J20">
    <cfRule type="containsBlanks" priority="16" dxfId="9">
      <formula>LEN(TRIM(C20))=0</formula>
    </cfRule>
  </conditionalFormatting>
  <conditionalFormatting sqref="D21:J21">
    <cfRule type="containsBlanks" priority="15" dxfId="9">
      <formula>LEN(TRIM(D21))=0</formula>
    </cfRule>
  </conditionalFormatting>
  <conditionalFormatting sqref="I22:J22">
    <cfRule type="containsBlanks" priority="14" dxfId="9">
      <formula>LEN(TRIM(I22))=0</formula>
    </cfRule>
  </conditionalFormatting>
  <conditionalFormatting sqref="V20">
    <cfRule type="containsBlanks" priority="13" dxfId="9">
      <formula>LEN(TRIM(V20))=0</formula>
    </cfRule>
  </conditionalFormatting>
  <conditionalFormatting sqref="V21:V22">
    <cfRule type="containsBlanks" priority="12" dxfId="9">
      <formula>LEN(TRIM(V21))=0</formula>
    </cfRule>
  </conditionalFormatting>
  <conditionalFormatting sqref="AF20:AO20">
    <cfRule type="containsBlanks" priority="11" dxfId="9">
      <formula>LEN(TRIM(AF20))=0</formula>
    </cfRule>
  </conditionalFormatting>
  <conditionalFormatting sqref="AF21:AO21">
    <cfRule type="containsBlanks" priority="10" dxfId="9">
      <formula>LEN(TRIM(AF21))=0</formula>
    </cfRule>
  </conditionalFormatting>
  <conditionalFormatting sqref="AF22:AO22">
    <cfRule type="containsBlanks" priority="9" dxfId="9">
      <formula>LEN(TRIM(AF22))=0</formula>
    </cfRule>
  </conditionalFormatting>
  <conditionalFormatting sqref="AF23:AO23">
    <cfRule type="containsBlanks" priority="8" dxfId="9">
      <formula>LEN(TRIM(AF23))=0</formula>
    </cfRule>
  </conditionalFormatting>
  <conditionalFormatting sqref="AB25:AC25">
    <cfRule type="containsBlanks" priority="7" dxfId="9">
      <formula>LEN(TRIM(AB25))=0</formula>
    </cfRule>
  </conditionalFormatting>
  <conditionalFormatting sqref="AI25:AJ25">
    <cfRule type="containsBlanks" priority="6" dxfId="9">
      <formula>LEN(TRIM(AI25))=0</formula>
    </cfRule>
  </conditionalFormatting>
  <conditionalFormatting sqref="AF26:AO26">
    <cfRule type="containsBlanks" priority="5" dxfId="9">
      <formula>LEN(TRIM(AF26))=0</formula>
    </cfRule>
  </conditionalFormatting>
  <conditionalFormatting sqref="E47:F47">
    <cfRule type="containsBlanks" priority="4" dxfId="9">
      <formula>LEN(TRIM(E47))=0</formula>
    </cfRule>
  </conditionalFormatting>
  <conditionalFormatting sqref="E49:F49">
    <cfRule type="containsBlanks" priority="3" dxfId="9">
      <formula>LEN(TRIM(E49))=0</formula>
    </cfRule>
  </conditionalFormatting>
  <conditionalFormatting sqref="A59:AO68">
    <cfRule type="containsBlanks" priority="1" dxfId="9">
      <formula>LEN(TRIM(A59))=0</formula>
    </cfRule>
  </conditionalFormatting>
  <dataValidations count="23">
    <dataValidation type="date" allowBlank="1" showInputMessage="1" showErrorMessage="1" sqref="E16:H17">
      <formula1>41000</formula1>
      <formula2>AG2</formula2>
    </dataValidation>
    <dataValidation type="whole" allowBlank="1" showInputMessage="1" showErrorMessage="1" sqref="A16:D17">
      <formula1>0</formula1>
      <formula2>9999</formula2>
    </dataValidation>
    <dataValidation type="list" allowBlank="1" showInputMessage="1" showErrorMessage="1" sqref="AF26:AO26">
      <formula1>$J$118:$J$119</formula1>
    </dataValidation>
    <dataValidation type="list" allowBlank="1" showInputMessage="1" showErrorMessage="1" sqref="L25:M25">
      <formula1>$C$118:$C$129</formula1>
    </dataValidation>
    <dataValidation type="date" operator="greaterThan" allowBlank="1" showInputMessage="1" showErrorMessage="1" sqref="AF22:AO22">
      <formula1>40179</formula1>
    </dataValidation>
    <dataValidation type="date" operator="greaterThan" allowBlank="1" showInputMessage="1" showErrorMessage="1" sqref="D21:J21">
      <formula1>41000</formula1>
    </dataValidation>
    <dataValidation type="whole" operator="greaterThan" allowBlank="1" showInputMessage="1" showErrorMessage="1" sqref="AM17:AO17 E49:F49 E47:F47">
      <formula1>0</formula1>
    </dataValidation>
    <dataValidation type="list" allowBlank="1" showInputMessage="1" showErrorMessage="1" sqref="E8:G9">
      <formula1>$O$118:$O$243</formula1>
    </dataValidation>
    <dataValidation type="list" allowBlank="1" showInputMessage="1" showErrorMessage="1" sqref="A8:D9">
      <formula1>$N$118:$N$119</formula1>
    </dataValidation>
    <dataValidation type="list" allowBlank="1" showInputMessage="1" showErrorMessage="1" promptTitle="Asignado el Docuemtno a:" prompt="1 Manuel&#10;2 Santiago&#10;3 Tere&#10;4 Luci&#10;5 Mago&#10;6 Rosy&#10;7 Laura&#10;8 Paty" sqref="AN4:AO4">
      <formula1>$K$118:$K$125</formula1>
    </dataValidation>
    <dataValidation type="time" allowBlank="1" showInputMessage="1" showErrorMessage="1" prompt="Hora de conclusión de la revisión" sqref="AJ4:AK4">
      <formula1>0.375</formula1>
      <formula2>0.625</formula2>
    </dataValidation>
    <dataValidation type="date" operator="greaterThan" allowBlank="1" showInputMessage="1" showErrorMessage="1" prompt="Fecha de conclusión de la revisión" sqref="AG4:AI4">
      <formula1>41000</formula1>
    </dataValidation>
    <dataValidation type="time" allowBlank="1" showInputMessage="1" showErrorMessage="1" prompt="Hora de incio de la revisión" sqref="AJ2:AK2">
      <formula1>0.375</formula1>
      <formula2>0.625</formula2>
    </dataValidation>
    <dataValidation type="date" operator="greaterThan" allowBlank="1" showInputMessage="1" showErrorMessage="1" prompt="Fecha de incio de la revisión" sqref="AG2:AI2">
      <formula1>41000</formula1>
    </dataValidation>
    <dataValidation type="list" allowBlank="1" showInputMessage="1" showErrorMessage="1" sqref="I16:T17">
      <formula1>$A$118:$A$120</formula1>
    </dataValidation>
    <dataValidation type="list" allowBlank="1" showInputMessage="1" showErrorMessage="1" prompt="Conclusión del analísis" sqref="AL2:AO3">
      <formula1>$F$118:$F$120</formula1>
    </dataValidation>
    <dataValidation type="list" allowBlank="1" showInputMessage="1" showErrorMessage="1" sqref="AF23">
      <formula1>$I$118:$I$121</formula1>
    </dataValidation>
    <dataValidation type="list" allowBlank="1" showInputMessage="1" showErrorMessage="1" sqref="AF20">
      <formula1>$H$118:$H$123</formula1>
    </dataValidation>
    <dataValidation type="list" allowBlank="1" showInputMessage="1" showErrorMessage="1" sqref="AH27:AH44">
      <formula1>$L$119:$L$120</formula1>
    </dataValidation>
    <dataValidation type="list" allowBlank="1" showInputMessage="1" showErrorMessage="1" sqref="I22:J22">
      <formula1>$G$118:$G$119</formula1>
    </dataValidation>
    <dataValidation type="list" allowBlank="1" showInputMessage="1" showErrorMessage="1" sqref="U16">
      <formula1>$B$118:$B$123</formula1>
    </dataValidation>
    <dataValidation type="list" allowBlank="1" showInputMessage="1" showErrorMessage="1" sqref="AL15:AL16 V20:V22">
      <formula1>$E$118</formula1>
    </dataValidation>
    <dataValidation type="list" allowBlank="1" showInputMessage="1" showErrorMessage="1" sqref="AN16">
      <formula1>$D$118:$D$120</formula1>
    </dataValidation>
  </dataValidations>
  <printOptions/>
  <pageMargins left="0.7874015748031497" right="0.7874015748031497" top="0.7874015748031497" bottom="0.7874015748031497" header="0" footer="0"/>
  <pageSetup horizontalDpi="600" verticalDpi="600" orientation="portrait" scale="69" r:id="rId2"/>
  <headerFooter>
    <oddHeader>&amp;C&amp;K00+000a</oddHeader>
    <oddFooter>&amp;C&amp;"Arial,Negrita"&amp;14&amp;K000000Página &amp;P de &amp;N</oddFooter>
  </headerFooter>
  <drawing r:id="rId1"/>
</worksheet>
</file>

<file path=xl/worksheets/sheet2.xml><?xml version="1.0" encoding="utf-8"?>
<worksheet xmlns="http://schemas.openxmlformats.org/spreadsheetml/2006/main" xmlns:r="http://schemas.openxmlformats.org/officeDocument/2006/relationships">
  <sheetPr>
    <tabColor rgb="FFA15517"/>
  </sheetPr>
  <dimension ref="A1:Q30"/>
  <sheetViews>
    <sheetView showGridLines="0" showRowColHeaders="0" tabSelected="1" zoomScalePageLayoutView="90" workbookViewId="0" topLeftCell="A1">
      <selection activeCell="C25" sqref="C25"/>
    </sheetView>
  </sheetViews>
  <sheetFormatPr defaultColWidth="0" defaultRowHeight="15" zeroHeight="1"/>
  <cols>
    <col min="1" max="1" width="4.57421875" style="291" bestFit="1" customWidth="1"/>
    <col min="2" max="2" width="32.8515625" style="264" customWidth="1"/>
    <col min="3" max="3" width="14.28125" style="265" customWidth="1"/>
    <col min="4" max="4" width="9.28125" style="266" bestFit="1" customWidth="1"/>
    <col min="5" max="7" width="15.00390625" style="264" customWidth="1"/>
    <col min="8" max="8" width="11.421875" style="264" customWidth="1"/>
    <col min="9" max="9" width="4.7109375" style="264" bestFit="1" customWidth="1"/>
    <col min="10" max="10" width="32.8515625" style="264" customWidth="1"/>
    <col min="11" max="11" width="14.28125" style="264" customWidth="1"/>
    <col min="12" max="12" width="9.140625" style="302" bestFit="1" customWidth="1"/>
    <col min="13" max="15" width="15.00390625" style="264" customWidth="1"/>
    <col min="16" max="16" width="11.421875" style="264" customWidth="1"/>
    <col min="17" max="17" width="11.421875" style="264" hidden="1" customWidth="1"/>
    <col min="18" max="18" width="0" style="264" hidden="1" customWidth="1"/>
    <col min="19" max="16384" width="11.421875" style="264" hidden="1" customWidth="1"/>
  </cols>
  <sheetData>
    <row r="1" spans="1:15" ht="21" customHeight="1">
      <c r="A1" s="497" t="s">
        <v>605</v>
      </c>
      <c r="B1" s="497"/>
      <c r="C1" s="497"/>
      <c r="D1" s="497"/>
      <c r="E1" s="505" t="s">
        <v>1250</v>
      </c>
      <c r="F1" s="505" t="s">
        <v>1252</v>
      </c>
      <c r="G1" s="504" t="s">
        <v>1249</v>
      </c>
      <c r="I1" s="497" t="s">
        <v>605</v>
      </c>
      <c r="J1" s="497"/>
      <c r="K1" s="497"/>
      <c r="L1" s="497"/>
      <c r="M1" s="505" t="s">
        <v>1250</v>
      </c>
      <c r="N1" s="505" t="s">
        <v>1248</v>
      </c>
      <c r="O1" s="504" t="s">
        <v>1249</v>
      </c>
    </row>
    <row r="2" spans="1:15" ht="15">
      <c r="A2" s="497"/>
      <c r="B2" s="497"/>
      <c r="C2" s="497"/>
      <c r="D2" s="497"/>
      <c r="E2" s="505"/>
      <c r="F2" s="505"/>
      <c r="G2" s="504"/>
      <c r="I2" s="497"/>
      <c r="J2" s="497"/>
      <c r="K2" s="497"/>
      <c r="L2" s="497"/>
      <c r="M2" s="505"/>
      <c r="N2" s="505"/>
      <c r="O2" s="504"/>
    </row>
    <row r="3" spans="1:15" ht="23.25">
      <c r="A3" s="498" t="s">
        <v>614</v>
      </c>
      <c r="B3" s="498"/>
      <c r="C3" s="498"/>
      <c r="D3" s="498"/>
      <c r="E3" s="498"/>
      <c r="F3" s="498"/>
      <c r="G3" s="498"/>
      <c r="I3" s="506" t="s">
        <v>615</v>
      </c>
      <c r="J3" s="506"/>
      <c r="K3" s="506"/>
      <c r="L3" s="506"/>
      <c r="M3" s="506"/>
      <c r="N3" s="506"/>
      <c r="O3" s="506"/>
    </row>
    <row r="4" spans="1:15" ht="15">
      <c r="A4" s="494" t="s">
        <v>443</v>
      </c>
      <c r="B4" s="495"/>
      <c r="C4" s="495"/>
      <c r="D4" s="496"/>
      <c r="E4" s="260">
        <v>5745500</v>
      </c>
      <c r="F4" s="97">
        <f>'I-TI'!I3</f>
        <v>7152500</v>
      </c>
      <c r="G4" s="119">
        <f aca="true" t="shared" si="0" ref="G4:G14">(F4-E4)/E4</f>
        <v>0.24488730310677922</v>
      </c>
      <c r="I4" s="507"/>
      <c r="J4" s="507"/>
      <c r="K4" s="507"/>
      <c r="L4" s="507"/>
      <c r="M4" s="507"/>
      <c r="N4" s="507"/>
      <c r="O4" s="507"/>
    </row>
    <row r="5" spans="1:15" ht="15">
      <c r="A5" s="494" t="s">
        <v>429</v>
      </c>
      <c r="B5" s="495"/>
      <c r="C5" s="495"/>
      <c r="D5" s="496"/>
      <c r="E5" s="97"/>
      <c r="F5" s="97">
        <f>'I-TI'!I44</f>
        <v>0</v>
      </c>
      <c r="G5" s="119" t="e">
        <f t="shared" si="0"/>
        <v>#DIV/0!</v>
      </c>
      <c r="I5" s="508" t="s">
        <v>0</v>
      </c>
      <c r="J5" s="508"/>
      <c r="K5" s="508"/>
      <c r="L5" s="508"/>
      <c r="M5" s="260">
        <v>26230572</v>
      </c>
      <c r="N5" s="97">
        <f>'E-OG'!I3</f>
        <v>26823861</v>
      </c>
      <c r="O5" s="119">
        <f aca="true" t="shared" si="1" ref="O5:O14">(N5-M5)/M5</f>
        <v>0.02261822578630767</v>
      </c>
    </row>
    <row r="6" spans="1:15" ht="15">
      <c r="A6" s="494" t="s">
        <v>424</v>
      </c>
      <c r="B6" s="495"/>
      <c r="C6" s="495"/>
      <c r="D6" s="496"/>
      <c r="E6" s="260"/>
      <c r="F6" s="97">
        <f>'I-TI'!I50</f>
        <v>0</v>
      </c>
      <c r="G6" s="119" t="e">
        <f t="shared" si="0"/>
        <v>#DIV/0!</v>
      </c>
      <c r="I6" s="488" t="s">
        <v>32</v>
      </c>
      <c r="J6" s="489"/>
      <c r="K6" s="489"/>
      <c r="L6" s="490"/>
      <c r="M6" s="260">
        <v>6500500</v>
      </c>
      <c r="N6" s="97">
        <f>'E-OG'!I40</f>
        <v>6222842</v>
      </c>
      <c r="O6" s="119">
        <f t="shared" si="1"/>
        <v>-0.04271332974386586</v>
      </c>
    </row>
    <row r="7" spans="1:15" ht="15">
      <c r="A7" s="494" t="s">
        <v>422</v>
      </c>
      <c r="B7" s="495"/>
      <c r="C7" s="495"/>
      <c r="D7" s="496"/>
      <c r="E7" s="260">
        <v>8433000</v>
      </c>
      <c r="F7" s="97">
        <f>'I-TI'!I54</f>
        <v>11000784</v>
      </c>
      <c r="G7" s="119">
        <f t="shared" si="0"/>
        <v>0.30449235147634296</v>
      </c>
      <c r="I7" s="488" t="s">
        <v>89</v>
      </c>
      <c r="J7" s="489"/>
      <c r="K7" s="489"/>
      <c r="L7" s="490"/>
      <c r="M7" s="260">
        <v>11773764</v>
      </c>
      <c r="N7" s="97">
        <f>'E-OG'!I105</f>
        <v>16290314</v>
      </c>
      <c r="O7" s="119">
        <f t="shared" si="1"/>
        <v>0.3836113922446551</v>
      </c>
    </row>
    <row r="8" spans="1:15" ht="15">
      <c r="A8" s="494" t="s">
        <v>552</v>
      </c>
      <c r="B8" s="495"/>
      <c r="C8" s="495"/>
      <c r="D8" s="496"/>
      <c r="E8" s="260">
        <v>2264000</v>
      </c>
      <c r="F8" s="97">
        <f>'I-TI'!I172</f>
        <v>627294</v>
      </c>
      <c r="G8" s="119">
        <f t="shared" si="0"/>
        <v>-0.7229266784452297</v>
      </c>
      <c r="I8" s="488" t="s">
        <v>149</v>
      </c>
      <c r="J8" s="489"/>
      <c r="K8" s="489"/>
      <c r="L8" s="490"/>
      <c r="M8" s="260">
        <v>2407400</v>
      </c>
      <c r="N8" s="97">
        <f>'E-OG'!I190</f>
        <v>2700000</v>
      </c>
      <c r="O8" s="119">
        <f t="shared" si="1"/>
        <v>0.12154191243665365</v>
      </c>
    </row>
    <row r="9" spans="1:15" ht="15">
      <c r="A9" s="494" t="s">
        <v>554</v>
      </c>
      <c r="B9" s="495"/>
      <c r="C9" s="495"/>
      <c r="D9" s="496"/>
      <c r="E9" s="260">
        <v>5824736</v>
      </c>
      <c r="F9" s="97">
        <f>'I-TI'!I201</f>
        <v>1125000</v>
      </c>
      <c r="G9" s="119">
        <f t="shared" si="0"/>
        <v>-0.8068581992385577</v>
      </c>
      <c r="I9" s="488" t="s">
        <v>760</v>
      </c>
      <c r="J9" s="489"/>
      <c r="K9" s="489"/>
      <c r="L9" s="490"/>
      <c r="M9" s="260">
        <v>2854864</v>
      </c>
      <c r="N9" s="97">
        <f>'E-OG'!I249</f>
        <v>1749595</v>
      </c>
      <c r="O9" s="119">
        <f t="shared" si="1"/>
        <v>-0.38715294318748633</v>
      </c>
    </row>
    <row r="10" spans="1:15" ht="15">
      <c r="A10" s="487" t="s">
        <v>583</v>
      </c>
      <c r="B10" s="487"/>
      <c r="C10" s="487"/>
      <c r="D10" s="487"/>
      <c r="E10" s="97"/>
      <c r="F10" s="97">
        <f>'I-TI'!I224</f>
        <v>0</v>
      </c>
      <c r="G10" s="119" t="e">
        <f t="shared" si="0"/>
        <v>#DIV/0!</v>
      </c>
      <c r="I10" s="488" t="s">
        <v>598</v>
      </c>
      <c r="J10" s="489"/>
      <c r="K10" s="489"/>
      <c r="L10" s="490"/>
      <c r="M10" s="260">
        <v>9108766</v>
      </c>
      <c r="N10" s="97">
        <f>'E-OG'!I308</f>
        <v>21945546</v>
      </c>
      <c r="O10" s="119">
        <f t="shared" si="1"/>
        <v>1.4092776123571513</v>
      </c>
    </row>
    <row r="11" spans="1:15" ht="15">
      <c r="A11" s="487" t="s">
        <v>255</v>
      </c>
      <c r="B11" s="487"/>
      <c r="C11" s="487"/>
      <c r="D11" s="487"/>
      <c r="E11" s="260">
        <v>45970360</v>
      </c>
      <c r="F11" s="97">
        <f>'I-TI'!I237</f>
        <v>50559300</v>
      </c>
      <c r="G11" s="119">
        <f t="shared" si="0"/>
        <v>0.09982388652166309</v>
      </c>
      <c r="I11" s="488" t="s">
        <v>227</v>
      </c>
      <c r="J11" s="489"/>
      <c r="K11" s="489"/>
      <c r="L11" s="490"/>
      <c r="M11" s="260"/>
      <c r="N11" s="97">
        <f>'E-OG'!I330</f>
        <v>0</v>
      </c>
      <c r="O11" s="119" t="e">
        <f t="shared" si="1"/>
        <v>#DIV/0!</v>
      </c>
    </row>
    <row r="12" spans="1:15" ht="15">
      <c r="A12" s="487" t="s">
        <v>1253</v>
      </c>
      <c r="B12" s="487"/>
      <c r="C12" s="487"/>
      <c r="D12" s="487"/>
      <c r="E12" s="260"/>
      <c r="F12" s="97">
        <f>'I-TI'!I251</f>
        <v>9485000</v>
      </c>
      <c r="G12" s="119" t="e">
        <f t="shared" si="0"/>
        <v>#DIV/0!</v>
      </c>
      <c r="I12" s="488" t="s">
        <v>255</v>
      </c>
      <c r="J12" s="489"/>
      <c r="K12" s="489"/>
      <c r="L12" s="490"/>
      <c r="M12" s="97"/>
      <c r="N12" s="97">
        <f>'E-OG'!I378</f>
        <v>0</v>
      </c>
      <c r="O12" s="119" t="e">
        <f t="shared" si="1"/>
        <v>#DIV/0!</v>
      </c>
    </row>
    <row r="13" spans="1:15" ht="15">
      <c r="A13" s="487" t="s">
        <v>560</v>
      </c>
      <c r="B13" s="487"/>
      <c r="C13" s="487"/>
      <c r="D13" s="487"/>
      <c r="E13" s="260">
        <v>10400000</v>
      </c>
      <c r="F13" s="97">
        <f>'I-TI'!I271</f>
        <v>3297000</v>
      </c>
      <c r="G13" s="119">
        <f t="shared" si="0"/>
        <v>-0.6829807692307692</v>
      </c>
      <c r="I13" s="488" t="s">
        <v>307</v>
      </c>
      <c r="J13" s="489"/>
      <c r="K13" s="489"/>
      <c r="L13" s="490"/>
      <c r="M13" s="260">
        <v>19761730</v>
      </c>
      <c r="N13" s="97">
        <f>'E-OG'!I396</f>
        <v>7514720</v>
      </c>
      <c r="O13" s="119">
        <f t="shared" si="1"/>
        <v>-0.6197336974040228</v>
      </c>
    </row>
    <row r="14" spans="1:15" ht="15.75">
      <c r="A14" s="501" t="s">
        <v>568</v>
      </c>
      <c r="B14" s="502"/>
      <c r="C14" s="502"/>
      <c r="D14" s="503"/>
      <c r="E14" s="98">
        <f>SUM(E4:E13)</f>
        <v>78637596</v>
      </c>
      <c r="F14" s="100">
        <f>SUM(F4:F13)</f>
        <v>83246878</v>
      </c>
      <c r="G14" s="120">
        <f t="shared" si="0"/>
        <v>0.0586142282375977</v>
      </c>
      <c r="I14" s="491" t="s">
        <v>547</v>
      </c>
      <c r="J14" s="492"/>
      <c r="K14" s="492"/>
      <c r="L14" s="493"/>
      <c r="M14" s="99">
        <f>SUM(M5:M13)</f>
        <v>78637596</v>
      </c>
      <c r="N14" s="99">
        <f>SUM(N5:N13)</f>
        <v>83246878</v>
      </c>
      <c r="O14" s="121">
        <f t="shared" si="1"/>
        <v>0.0586142282375977</v>
      </c>
    </row>
    <row r="15" spans="1:12" ht="15">
      <c r="A15" s="264"/>
      <c r="L15" s="264"/>
    </row>
    <row r="16" spans="1:17" ht="21">
      <c r="A16" s="499" t="s">
        <v>982</v>
      </c>
      <c r="B16" s="499"/>
      <c r="C16" s="499"/>
      <c r="D16" s="499"/>
      <c r="E16" s="499"/>
      <c r="F16" s="499"/>
      <c r="G16" s="499"/>
      <c r="H16" s="499"/>
      <c r="I16" s="500" t="s">
        <v>1251</v>
      </c>
      <c r="J16" s="500"/>
      <c r="K16" s="500"/>
      <c r="L16" s="500"/>
      <c r="M16" s="500"/>
      <c r="N16" s="500"/>
      <c r="O16" s="500"/>
      <c r="P16" s="500"/>
      <c r="Q16" s="500"/>
    </row>
    <row r="17" spans="1:12" ht="15">
      <c r="A17" s="267" t="s">
        <v>567</v>
      </c>
      <c r="B17" s="268" t="s">
        <v>447</v>
      </c>
      <c r="C17" s="269" t="s">
        <v>623</v>
      </c>
      <c r="D17" s="270" t="s">
        <v>1247</v>
      </c>
      <c r="E17" s="271"/>
      <c r="F17" s="271"/>
      <c r="G17" s="271"/>
      <c r="H17" s="271"/>
      <c r="I17" s="272" t="s">
        <v>603</v>
      </c>
      <c r="J17" s="272" t="s">
        <v>447</v>
      </c>
      <c r="K17" s="273" t="s">
        <v>623</v>
      </c>
      <c r="L17" s="274" t="s">
        <v>1247</v>
      </c>
    </row>
    <row r="18" spans="1:12" ht="52.5" customHeight="1">
      <c r="A18" s="275">
        <v>1</v>
      </c>
      <c r="B18" s="276" t="s">
        <v>593</v>
      </c>
      <c r="C18" s="277">
        <f>SUM(F4:F10)</f>
        <v>19905578</v>
      </c>
      <c r="D18" s="278">
        <f>C18/$C$21</f>
        <v>0.23911500921391912</v>
      </c>
      <c r="I18" s="279">
        <v>1</v>
      </c>
      <c r="J18" s="280" t="s">
        <v>600</v>
      </c>
      <c r="K18" s="281">
        <f>SUM(N5:N8)</f>
        <v>52037017</v>
      </c>
      <c r="L18" s="282">
        <f>K18/$K$21</f>
        <v>0.6250927151886705</v>
      </c>
    </row>
    <row r="19" spans="1:12" ht="52.5" customHeight="1">
      <c r="A19" s="275">
        <v>2</v>
      </c>
      <c r="B19" s="276" t="s">
        <v>631</v>
      </c>
      <c r="C19" s="277">
        <f>SUM(F11:F12)</f>
        <v>60044300</v>
      </c>
      <c r="D19" s="278">
        <f>C19/$C$21</f>
        <v>0.7212799019321782</v>
      </c>
      <c r="I19" s="279">
        <v>2</v>
      </c>
      <c r="J19" s="280" t="s">
        <v>601</v>
      </c>
      <c r="K19" s="281">
        <f>SUM(N9:N11)</f>
        <v>23695141</v>
      </c>
      <c r="L19" s="282">
        <f>K19/$K$21</f>
        <v>0.2846369926329249</v>
      </c>
    </row>
    <row r="20" spans="1:12" ht="52.5" customHeight="1">
      <c r="A20" s="275">
        <v>3</v>
      </c>
      <c r="B20" s="276" t="s">
        <v>624</v>
      </c>
      <c r="C20" s="277">
        <f>F13</f>
        <v>3297000</v>
      </c>
      <c r="D20" s="278">
        <f>C20/$C$21</f>
        <v>0.03960508885390272</v>
      </c>
      <c r="I20" s="279">
        <v>3</v>
      </c>
      <c r="J20" s="280" t="s">
        <v>602</v>
      </c>
      <c r="K20" s="281">
        <f>N13</f>
        <v>7514720</v>
      </c>
      <c r="L20" s="282">
        <f>K20/$K$21</f>
        <v>0.09027029217840457</v>
      </c>
    </row>
    <row r="21" spans="1:12" ht="15">
      <c r="A21" s="283"/>
      <c r="B21" s="284" t="s">
        <v>519</v>
      </c>
      <c r="C21" s="285">
        <f>SUM(C18:C20)</f>
        <v>83246878</v>
      </c>
      <c r="D21" s="286">
        <f>SUM(D18:D20)</f>
        <v>1</v>
      </c>
      <c r="I21" s="287"/>
      <c r="J21" s="288" t="s">
        <v>519</v>
      </c>
      <c r="K21" s="289">
        <f>SUM(K18:K20)</f>
        <v>83246878</v>
      </c>
      <c r="L21" s="290">
        <f>SUM(L18:L20)</f>
        <v>0.9999999999999999</v>
      </c>
    </row>
    <row r="22" ht="15">
      <c r="L22" s="264"/>
    </row>
    <row r="23" spans="1:17" ht="21">
      <c r="A23" s="499" t="s">
        <v>592</v>
      </c>
      <c r="B23" s="499"/>
      <c r="C23" s="499"/>
      <c r="D23" s="499"/>
      <c r="E23" s="499"/>
      <c r="F23" s="499"/>
      <c r="G23" s="499"/>
      <c r="H23" s="499"/>
      <c r="I23" s="500" t="s">
        <v>592</v>
      </c>
      <c r="J23" s="500"/>
      <c r="K23" s="500"/>
      <c r="L23" s="500"/>
      <c r="M23" s="500"/>
      <c r="N23" s="500"/>
      <c r="O23" s="500"/>
      <c r="P23" s="500"/>
      <c r="Q23" s="500"/>
    </row>
    <row r="24" spans="1:12" ht="15">
      <c r="A24" s="292" t="s">
        <v>536</v>
      </c>
      <c r="B24" s="292" t="s">
        <v>447</v>
      </c>
      <c r="C24" s="293" t="s">
        <v>623</v>
      </c>
      <c r="D24" s="294" t="s">
        <v>1247</v>
      </c>
      <c r="E24" s="271"/>
      <c r="F24" s="271"/>
      <c r="G24" s="271"/>
      <c r="H24" s="271"/>
      <c r="I24" s="272" t="s">
        <v>603</v>
      </c>
      <c r="J24" s="272" t="s">
        <v>447</v>
      </c>
      <c r="K24" s="273" t="s">
        <v>623</v>
      </c>
      <c r="L24" s="274" t="s">
        <v>1247</v>
      </c>
    </row>
    <row r="25" spans="1:12" ht="33.75" customHeight="1">
      <c r="A25" s="275">
        <v>100</v>
      </c>
      <c r="B25" s="295" t="s">
        <v>531</v>
      </c>
      <c r="C25" s="296">
        <f>'I-TI'!C278</f>
        <v>51875578</v>
      </c>
      <c r="D25" s="278">
        <f>C25/$C$30</f>
        <v>0.623153435255554</v>
      </c>
      <c r="I25" s="279">
        <v>100</v>
      </c>
      <c r="J25" s="280" t="s">
        <v>531</v>
      </c>
      <c r="K25" s="297">
        <f>'E-OG'!C428</f>
        <v>51875578</v>
      </c>
      <c r="L25" s="282">
        <f>K25/$K$30</f>
        <v>0.623153435255554</v>
      </c>
    </row>
    <row r="26" spans="1:12" ht="33.75" customHeight="1">
      <c r="A26" s="275">
        <v>200</v>
      </c>
      <c r="B26" s="295" t="s">
        <v>355</v>
      </c>
      <c r="C26" s="296">
        <f>'I-TI'!D278+'I-TI'!E278</f>
        <v>18239300</v>
      </c>
      <c r="D26" s="278">
        <f>C26/$C$30</f>
        <v>0.2190989072286891</v>
      </c>
      <c r="I26" s="279">
        <v>200</v>
      </c>
      <c r="J26" s="280" t="s">
        <v>355</v>
      </c>
      <c r="K26" s="297">
        <f>'E-OG'!D428+'E-OG'!E428</f>
        <v>18239300</v>
      </c>
      <c r="L26" s="282">
        <f>K26/$K$30</f>
        <v>0.2190989072286891</v>
      </c>
    </row>
    <row r="27" spans="1:12" ht="33.75" customHeight="1">
      <c r="A27" s="275">
        <v>300</v>
      </c>
      <c r="B27" s="295" t="s">
        <v>533</v>
      </c>
      <c r="C27" s="296">
        <f>'I-TI'!F278</f>
        <v>1885000</v>
      </c>
      <c r="D27" s="278">
        <f>C27/$C$30</f>
        <v>0.022643491807584664</v>
      </c>
      <c r="I27" s="279">
        <v>300</v>
      </c>
      <c r="J27" s="280" t="s">
        <v>533</v>
      </c>
      <c r="K27" s="297">
        <f>'E-OG'!F428</f>
        <v>1885000</v>
      </c>
      <c r="L27" s="282">
        <f>K27/$K$30</f>
        <v>0.022643491807584664</v>
      </c>
    </row>
    <row r="28" spans="1:12" ht="33.75" customHeight="1">
      <c r="A28" s="275">
        <v>400</v>
      </c>
      <c r="B28" s="295" t="s">
        <v>534</v>
      </c>
      <c r="C28" s="296">
        <f>'I-TI'!G278</f>
        <v>7950000</v>
      </c>
      <c r="D28" s="278">
        <f>C28/$C$30</f>
        <v>0.09549907685426953</v>
      </c>
      <c r="I28" s="279">
        <v>400</v>
      </c>
      <c r="J28" s="280" t="s">
        <v>534</v>
      </c>
      <c r="K28" s="297">
        <f>'E-OG'!G428</f>
        <v>7950000</v>
      </c>
      <c r="L28" s="282">
        <f>K28/$K$30</f>
        <v>0.09549907685426953</v>
      </c>
    </row>
    <row r="29" spans="1:12" ht="33.75" customHeight="1">
      <c r="A29" s="275">
        <v>900</v>
      </c>
      <c r="B29" s="295" t="s">
        <v>535</v>
      </c>
      <c r="C29" s="296">
        <f>'I-TI'!H278</f>
        <v>3297000</v>
      </c>
      <c r="D29" s="278">
        <f>C29/$C$30</f>
        <v>0.03960508885390272</v>
      </c>
      <c r="I29" s="279">
        <v>900</v>
      </c>
      <c r="J29" s="280" t="s">
        <v>535</v>
      </c>
      <c r="K29" s="297">
        <f>'E-OG'!H428</f>
        <v>3297000</v>
      </c>
      <c r="L29" s="282">
        <f>K29/$K$30</f>
        <v>0.03960508885390272</v>
      </c>
    </row>
    <row r="30" spans="1:12" ht="15">
      <c r="A30" s="283"/>
      <c r="B30" s="284" t="s">
        <v>519</v>
      </c>
      <c r="C30" s="285">
        <f>SUM(C25:C29)</f>
        <v>83246878</v>
      </c>
      <c r="D30" s="298">
        <f>SUM(D25:D29)</f>
        <v>0.9999999999999999</v>
      </c>
      <c r="I30" s="299"/>
      <c r="J30" s="288" t="s">
        <v>519</v>
      </c>
      <c r="K30" s="300">
        <f>SUM(K25:K29)</f>
        <v>83246878</v>
      </c>
      <c r="L30" s="301">
        <f>SUM(L25:L29)</f>
        <v>0.9999999999999999</v>
      </c>
    </row>
    <row r="31" ht="15"/>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sheetData>
  <sheetProtection password="D38D" sheet="1" objects="1" scenarios="1"/>
  <mergeCells count="35">
    <mergeCell ref="N1:N2"/>
    <mergeCell ref="A9:D9"/>
    <mergeCell ref="A10:D10"/>
    <mergeCell ref="M1:M2"/>
    <mergeCell ref="I1:L2"/>
    <mergeCell ref="O1:O2"/>
    <mergeCell ref="I3:O4"/>
    <mergeCell ref="I6:L6"/>
    <mergeCell ref="I5:L5"/>
    <mergeCell ref="A5:D5"/>
    <mergeCell ref="A23:H23"/>
    <mergeCell ref="I23:Q23"/>
    <mergeCell ref="I16:Q16"/>
    <mergeCell ref="A14:D14"/>
    <mergeCell ref="A7:D7"/>
    <mergeCell ref="G1:G2"/>
    <mergeCell ref="E1:E2"/>
    <mergeCell ref="F1:F2"/>
    <mergeCell ref="A16:H16"/>
    <mergeCell ref="A4:D4"/>
    <mergeCell ref="A1:D2"/>
    <mergeCell ref="A3:G3"/>
    <mergeCell ref="A12:D12"/>
    <mergeCell ref="A11:D11"/>
    <mergeCell ref="A8:D8"/>
    <mergeCell ref="I11:L11"/>
    <mergeCell ref="A13:D13"/>
    <mergeCell ref="I13:L13"/>
    <mergeCell ref="I14:L14"/>
    <mergeCell ref="A6:D6"/>
    <mergeCell ref="I8:L8"/>
    <mergeCell ref="I9:L9"/>
    <mergeCell ref="I10:L10"/>
    <mergeCell ref="I12:L12"/>
    <mergeCell ref="I7:L7"/>
  </mergeCells>
  <conditionalFormatting sqref="E4 E6:E9 E11:E13">
    <cfRule type="containsBlanks" priority="6" dxfId="35">
      <formula>LEN(TRIM(E4))=0</formula>
    </cfRule>
  </conditionalFormatting>
  <conditionalFormatting sqref="M5:M11 M13">
    <cfRule type="containsBlanks" priority="5" dxfId="0">
      <formula>LEN(TRIM(M5))=0</formula>
    </cfRule>
  </conditionalFormatting>
  <conditionalFormatting sqref="M5:M11">
    <cfRule type="containsBlanks" priority="4" dxfId="35">
      <formula>LEN(TRIM(M5))=0</formula>
    </cfRule>
  </conditionalFormatting>
  <conditionalFormatting sqref="M13">
    <cfRule type="containsBlanks" priority="3" dxfId="35">
      <formula>LEN(TRIM(M13))=0</formula>
    </cfRule>
  </conditionalFormatting>
  <conditionalFormatting sqref="M5:M11">
    <cfRule type="containsBlanks" priority="2" dxfId="35">
      <formula>LEN(TRIM(M5))=0</formula>
    </cfRule>
  </conditionalFormatting>
  <conditionalFormatting sqref="M13">
    <cfRule type="containsBlanks" priority="1" dxfId="35">
      <formula>LEN(TRIM(M13))=0</formula>
    </cfRule>
  </conditionalFormatting>
  <dataValidations count="1">
    <dataValidation type="whole" operator="greaterThanOrEqual" allowBlank="1" showInputMessage="1" showErrorMessage="1" sqref="E4:E13 M5:M13">
      <formula1>0</formula1>
    </dataValidation>
  </dataValidations>
  <printOptions horizontalCentered="1"/>
  <pageMargins left="0.3937007874015748" right="0.3937007874015748" top="1.141732283464567" bottom="0.7480314960629921" header="0.5118110236220472" footer="0.5118110236220472"/>
  <pageSetup horizontalDpi="600" verticalDpi="600" orientation="landscape" paperSize="5" scale="65" r:id="rId4"/>
  <headerFooter>
    <oddHeader>&amp;L&amp;"-,Negrita"&amp;20Informe de Situación Hacendaria
Municipio: &amp;F, Jalisco</oddHeader>
    <oddFooter xml:space="preserve">&amp;L&amp;"-,Cursiva"       Ejercicio Fiscal 2013 &amp;RPágina &amp;P de &amp;N&amp;K00+000-----------    </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K279"/>
  <sheetViews>
    <sheetView showGridLines="0" showRowColHeaders="0" zoomScale="140" zoomScaleNormal="140" zoomScalePageLayoutView="90" workbookViewId="0" topLeftCell="A262">
      <selection activeCell="C135" sqref="C135"/>
    </sheetView>
  </sheetViews>
  <sheetFormatPr defaultColWidth="0" defaultRowHeight="15" zeroHeight="1"/>
  <cols>
    <col min="1" max="1" width="6.8515625" style="132" bestFit="1" customWidth="1"/>
    <col min="2" max="2" width="55.00390625" style="150" customWidth="1"/>
    <col min="3" max="8" width="15.00390625" style="148" customWidth="1"/>
    <col min="9" max="9" width="16.57421875" style="148" customWidth="1"/>
    <col min="10" max="10" width="0.2890625" style="162" customWidth="1"/>
    <col min="11" max="11" width="11.421875" style="157" hidden="1" customWidth="1"/>
    <col min="12" max="16384" width="11.421875" style="149" hidden="1" customWidth="1"/>
  </cols>
  <sheetData>
    <row r="1" spans="1:11" s="138" customFormat="1" ht="15">
      <c r="A1" s="513" t="s">
        <v>917</v>
      </c>
      <c r="B1" s="513" t="s">
        <v>570</v>
      </c>
      <c r="C1" s="514" t="s">
        <v>531</v>
      </c>
      <c r="D1" s="509" t="s">
        <v>355</v>
      </c>
      <c r="E1" s="509"/>
      <c r="F1" s="509" t="s">
        <v>1020</v>
      </c>
      <c r="G1" s="509"/>
      <c r="H1" s="509" t="s">
        <v>535</v>
      </c>
      <c r="I1" s="509" t="s">
        <v>519</v>
      </c>
      <c r="J1" s="167"/>
      <c r="K1" s="151"/>
    </row>
    <row r="2" spans="1:11" s="138" customFormat="1" ht="15" customHeight="1">
      <c r="A2" s="513"/>
      <c r="B2" s="513"/>
      <c r="C2" s="514"/>
      <c r="D2" s="172" t="s">
        <v>1016</v>
      </c>
      <c r="E2" s="172" t="s">
        <v>1017</v>
      </c>
      <c r="F2" s="172" t="s">
        <v>1018</v>
      </c>
      <c r="G2" s="172" t="s">
        <v>1019</v>
      </c>
      <c r="H2" s="509"/>
      <c r="I2" s="509"/>
      <c r="J2" s="167"/>
      <c r="K2" s="151"/>
    </row>
    <row r="3" spans="1:11" s="139" customFormat="1" ht="25.5" customHeight="1">
      <c r="A3" s="168">
        <v>1</v>
      </c>
      <c r="B3" s="169" t="s">
        <v>443</v>
      </c>
      <c r="C3" s="170">
        <f aca="true" t="shared" si="0" ref="C3:H3">C4+C13+C24+C25+C26+C27+C28+C41</f>
        <v>7152500</v>
      </c>
      <c r="D3" s="170">
        <f t="shared" si="0"/>
        <v>0</v>
      </c>
      <c r="E3" s="170">
        <f t="shared" si="0"/>
        <v>0</v>
      </c>
      <c r="F3" s="170">
        <f t="shared" si="0"/>
        <v>0</v>
      </c>
      <c r="G3" s="170">
        <f t="shared" si="0"/>
        <v>0</v>
      </c>
      <c r="H3" s="170">
        <f t="shared" si="0"/>
        <v>0</v>
      </c>
      <c r="I3" s="171">
        <f aca="true" t="shared" si="1" ref="I3:I66">SUM(C3+D3+E3+F3+H3+G3)</f>
        <v>7152500</v>
      </c>
      <c r="J3" s="158"/>
      <c r="K3" s="152"/>
    </row>
    <row r="4" spans="1:11" s="139" customFormat="1" ht="25.5" customHeight="1">
      <c r="A4" s="40">
        <v>11</v>
      </c>
      <c r="B4" s="41" t="s">
        <v>442</v>
      </c>
      <c r="C4" s="53">
        <f aca="true" t="shared" si="2" ref="C4:H4">C5</f>
        <v>2500</v>
      </c>
      <c r="D4" s="53">
        <f t="shared" si="2"/>
        <v>0</v>
      </c>
      <c r="E4" s="53">
        <f t="shared" si="2"/>
        <v>0</v>
      </c>
      <c r="F4" s="53">
        <f t="shared" si="2"/>
        <v>0</v>
      </c>
      <c r="G4" s="53">
        <f t="shared" si="2"/>
        <v>0</v>
      </c>
      <c r="H4" s="53">
        <f t="shared" si="2"/>
        <v>0</v>
      </c>
      <c r="I4" s="60">
        <f t="shared" si="1"/>
        <v>2500</v>
      </c>
      <c r="J4" s="158"/>
      <c r="K4" s="152"/>
    </row>
    <row r="5" spans="1:11" s="139" customFormat="1" ht="25.5" customHeight="1">
      <c r="A5" s="42">
        <v>11010</v>
      </c>
      <c r="B5" s="131" t="s">
        <v>908</v>
      </c>
      <c r="C5" s="54">
        <f aca="true" t="shared" si="3" ref="C5:H5">SUM(C6:C12)</f>
        <v>2500</v>
      </c>
      <c r="D5" s="54">
        <f t="shared" si="3"/>
        <v>0</v>
      </c>
      <c r="E5" s="54">
        <f t="shared" si="3"/>
        <v>0</v>
      </c>
      <c r="F5" s="54">
        <f t="shared" si="3"/>
        <v>0</v>
      </c>
      <c r="G5" s="54">
        <f t="shared" si="3"/>
        <v>0</v>
      </c>
      <c r="H5" s="54">
        <f t="shared" si="3"/>
        <v>0</v>
      </c>
      <c r="I5" s="60">
        <f t="shared" si="1"/>
        <v>2500</v>
      </c>
      <c r="J5" s="158"/>
      <c r="K5" s="152"/>
    </row>
    <row r="6" spans="1:11" s="139" customFormat="1" ht="25.5" customHeight="1">
      <c r="A6" s="132">
        <v>11011</v>
      </c>
      <c r="B6" s="43" t="s">
        <v>441</v>
      </c>
      <c r="C6" s="62">
        <v>2500</v>
      </c>
      <c r="D6" s="55"/>
      <c r="E6" s="55"/>
      <c r="F6" s="55"/>
      <c r="G6" s="55"/>
      <c r="H6" s="55"/>
      <c r="I6" s="60">
        <f t="shared" si="1"/>
        <v>2500</v>
      </c>
      <c r="J6" s="158"/>
      <c r="K6" s="152"/>
    </row>
    <row r="7" spans="1:11" s="139" customFormat="1" ht="25.5" customHeight="1">
      <c r="A7" s="132">
        <v>11012</v>
      </c>
      <c r="B7" s="43" t="s">
        <v>931</v>
      </c>
      <c r="C7" s="62"/>
      <c r="D7" s="55"/>
      <c r="E7" s="55"/>
      <c r="F7" s="55"/>
      <c r="G7" s="55"/>
      <c r="H7" s="55"/>
      <c r="I7" s="60">
        <f t="shared" si="1"/>
        <v>0</v>
      </c>
      <c r="J7" s="158"/>
      <c r="K7" s="152"/>
    </row>
    <row r="8" spans="1:11" s="139" customFormat="1" ht="25.5" customHeight="1">
      <c r="A8" s="132">
        <v>11013</v>
      </c>
      <c r="B8" s="43" t="s">
        <v>918</v>
      </c>
      <c r="C8" s="62"/>
      <c r="D8" s="55"/>
      <c r="E8" s="55"/>
      <c r="F8" s="55"/>
      <c r="G8" s="55"/>
      <c r="H8" s="55"/>
      <c r="I8" s="60">
        <f t="shared" si="1"/>
        <v>0</v>
      </c>
      <c r="J8" s="158"/>
      <c r="K8" s="152"/>
    </row>
    <row r="9" spans="1:11" s="139" customFormat="1" ht="25.5" customHeight="1">
      <c r="A9" s="132">
        <v>11014</v>
      </c>
      <c r="B9" s="43" t="s">
        <v>919</v>
      </c>
      <c r="C9" s="62"/>
      <c r="D9" s="55"/>
      <c r="E9" s="55"/>
      <c r="F9" s="55"/>
      <c r="G9" s="55"/>
      <c r="H9" s="55"/>
      <c r="I9" s="60">
        <f t="shared" si="1"/>
        <v>0</v>
      </c>
      <c r="J9" s="158"/>
      <c r="K9" s="152"/>
    </row>
    <row r="10" spans="1:11" s="139" customFormat="1" ht="25.5" customHeight="1">
      <c r="A10" s="132">
        <v>11015</v>
      </c>
      <c r="B10" s="43" t="s">
        <v>920</v>
      </c>
      <c r="C10" s="62"/>
      <c r="D10" s="55"/>
      <c r="E10" s="55"/>
      <c r="F10" s="55"/>
      <c r="G10" s="55"/>
      <c r="H10" s="55"/>
      <c r="I10" s="60">
        <f t="shared" si="1"/>
        <v>0</v>
      </c>
      <c r="J10" s="158"/>
      <c r="K10" s="152"/>
    </row>
    <row r="11" spans="1:11" s="139" customFormat="1" ht="25.5" customHeight="1">
      <c r="A11" s="132">
        <v>11016</v>
      </c>
      <c r="B11" s="43" t="s">
        <v>921</v>
      </c>
      <c r="C11" s="62"/>
      <c r="D11" s="55"/>
      <c r="E11" s="55"/>
      <c r="F11" s="55"/>
      <c r="G11" s="55"/>
      <c r="H11" s="55"/>
      <c r="I11" s="60">
        <f t="shared" si="1"/>
        <v>0</v>
      </c>
      <c r="J11" s="158"/>
      <c r="K11" s="152"/>
    </row>
    <row r="12" spans="1:11" s="139" customFormat="1" ht="25.5" customHeight="1">
      <c r="A12" s="132">
        <v>11019</v>
      </c>
      <c r="B12" s="43" t="s">
        <v>914</v>
      </c>
      <c r="C12" s="62"/>
      <c r="D12" s="55"/>
      <c r="E12" s="55"/>
      <c r="F12" s="55"/>
      <c r="G12" s="55"/>
      <c r="H12" s="55"/>
      <c r="I12" s="60">
        <f t="shared" si="1"/>
        <v>0</v>
      </c>
      <c r="J12" s="158"/>
      <c r="K12" s="152"/>
    </row>
    <row r="13" spans="1:11" s="139" customFormat="1" ht="25.5" customHeight="1">
      <c r="A13" s="40">
        <v>12</v>
      </c>
      <c r="B13" s="41" t="s">
        <v>440</v>
      </c>
      <c r="C13" s="53">
        <f aca="true" t="shared" si="4" ref="C13:H13">C14+C17+C20</f>
        <v>6705000</v>
      </c>
      <c r="D13" s="53">
        <f t="shared" si="4"/>
        <v>0</v>
      </c>
      <c r="E13" s="53">
        <f t="shared" si="4"/>
        <v>0</v>
      </c>
      <c r="F13" s="53">
        <f t="shared" si="4"/>
        <v>0</v>
      </c>
      <c r="G13" s="53">
        <f t="shared" si="4"/>
        <v>0</v>
      </c>
      <c r="H13" s="53">
        <f t="shared" si="4"/>
        <v>0</v>
      </c>
      <c r="I13" s="60">
        <f t="shared" si="1"/>
        <v>6705000</v>
      </c>
      <c r="J13" s="158"/>
      <c r="K13" s="152"/>
    </row>
    <row r="14" spans="1:11" s="139" customFormat="1" ht="25.5" customHeight="1">
      <c r="A14" s="42">
        <v>12010</v>
      </c>
      <c r="B14" s="131" t="s">
        <v>439</v>
      </c>
      <c r="C14" s="54">
        <f aca="true" t="shared" si="5" ref="C14:H14">SUM(C15:C16)</f>
        <v>4620000</v>
      </c>
      <c r="D14" s="54">
        <f t="shared" si="5"/>
        <v>0</v>
      </c>
      <c r="E14" s="54">
        <f t="shared" si="5"/>
        <v>0</v>
      </c>
      <c r="F14" s="54">
        <f t="shared" si="5"/>
        <v>0</v>
      </c>
      <c r="G14" s="54">
        <f t="shared" si="5"/>
        <v>0</v>
      </c>
      <c r="H14" s="54">
        <f t="shared" si="5"/>
        <v>0</v>
      </c>
      <c r="I14" s="60">
        <f t="shared" si="1"/>
        <v>4620000</v>
      </c>
      <c r="J14" s="158"/>
      <c r="K14" s="152"/>
    </row>
    <row r="15" spans="1:11" s="139" customFormat="1" ht="25.5" customHeight="1">
      <c r="A15" s="132">
        <v>12011</v>
      </c>
      <c r="B15" s="43" t="s">
        <v>910</v>
      </c>
      <c r="C15" s="62">
        <v>920000</v>
      </c>
      <c r="D15" s="55"/>
      <c r="E15" s="55"/>
      <c r="F15" s="55"/>
      <c r="G15" s="55"/>
      <c r="H15" s="55"/>
      <c r="I15" s="60">
        <f t="shared" si="1"/>
        <v>920000</v>
      </c>
      <c r="J15" s="158"/>
      <c r="K15" s="152"/>
    </row>
    <row r="16" spans="1:11" s="139" customFormat="1" ht="25.5" customHeight="1">
      <c r="A16" s="132">
        <v>12012</v>
      </c>
      <c r="B16" s="43" t="s">
        <v>911</v>
      </c>
      <c r="C16" s="62">
        <v>3700000</v>
      </c>
      <c r="D16" s="55"/>
      <c r="E16" s="55"/>
      <c r="F16" s="55"/>
      <c r="G16" s="55"/>
      <c r="H16" s="55"/>
      <c r="I16" s="60">
        <f t="shared" si="1"/>
        <v>3700000</v>
      </c>
      <c r="J16" s="158"/>
      <c r="K16" s="152"/>
    </row>
    <row r="17" spans="1:11" s="139" customFormat="1" ht="25.5" customHeight="1">
      <c r="A17" s="42">
        <v>12020</v>
      </c>
      <c r="B17" s="131" t="s">
        <v>912</v>
      </c>
      <c r="C17" s="54">
        <f aca="true" t="shared" si="6" ref="C17:H17">SUM(C18:C19)</f>
        <v>2000000</v>
      </c>
      <c r="D17" s="54">
        <f t="shared" si="6"/>
        <v>0</v>
      </c>
      <c r="E17" s="54">
        <f t="shared" si="6"/>
        <v>0</v>
      </c>
      <c r="F17" s="54">
        <f t="shared" si="6"/>
        <v>0</v>
      </c>
      <c r="G17" s="54">
        <f t="shared" si="6"/>
        <v>0</v>
      </c>
      <c r="H17" s="54">
        <f t="shared" si="6"/>
        <v>0</v>
      </c>
      <c r="I17" s="60">
        <f t="shared" si="1"/>
        <v>2000000</v>
      </c>
      <c r="J17" s="158"/>
      <c r="K17" s="152"/>
    </row>
    <row r="18" spans="1:11" s="139" customFormat="1" ht="25.5" customHeight="1">
      <c r="A18" s="132">
        <v>12021</v>
      </c>
      <c r="B18" s="43" t="s">
        <v>423</v>
      </c>
      <c r="C18" s="62">
        <v>2000000</v>
      </c>
      <c r="D18" s="55"/>
      <c r="E18" s="55"/>
      <c r="F18" s="55"/>
      <c r="G18" s="55"/>
      <c r="H18" s="55"/>
      <c r="I18" s="60">
        <f t="shared" si="1"/>
        <v>2000000</v>
      </c>
      <c r="J18" s="158"/>
      <c r="K18" s="152"/>
    </row>
    <row r="19" spans="1:11" s="139" customFormat="1" ht="25.5" customHeight="1">
      <c r="A19" s="132">
        <v>12022</v>
      </c>
      <c r="B19" s="43" t="s">
        <v>913</v>
      </c>
      <c r="C19" s="62"/>
      <c r="D19" s="55"/>
      <c r="E19" s="55"/>
      <c r="F19" s="55"/>
      <c r="G19" s="55"/>
      <c r="H19" s="55"/>
      <c r="I19" s="60">
        <f t="shared" si="1"/>
        <v>0</v>
      </c>
      <c r="J19" s="158"/>
      <c r="K19" s="152"/>
    </row>
    <row r="20" spans="1:11" s="139" customFormat="1" ht="25.5" customHeight="1">
      <c r="A20" s="42">
        <v>12030</v>
      </c>
      <c r="B20" s="131" t="s">
        <v>438</v>
      </c>
      <c r="C20" s="54">
        <f aca="true" t="shared" si="7" ref="C20:H20">SUM(C21:C23)</f>
        <v>85000</v>
      </c>
      <c r="D20" s="54">
        <f t="shared" si="7"/>
        <v>0</v>
      </c>
      <c r="E20" s="54">
        <f t="shared" si="7"/>
        <v>0</v>
      </c>
      <c r="F20" s="54">
        <f t="shared" si="7"/>
        <v>0</v>
      </c>
      <c r="G20" s="54">
        <f t="shared" si="7"/>
        <v>0</v>
      </c>
      <c r="H20" s="54">
        <f t="shared" si="7"/>
        <v>0</v>
      </c>
      <c r="I20" s="60">
        <f t="shared" si="1"/>
        <v>85000</v>
      </c>
      <c r="J20" s="158"/>
      <c r="K20" s="152"/>
    </row>
    <row r="21" spans="1:11" s="139" customFormat="1" ht="25.5" customHeight="1">
      <c r="A21" s="132">
        <v>12031</v>
      </c>
      <c r="B21" s="43" t="s">
        <v>385</v>
      </c>
      <c r="C21" s="62">
        <v>85000</v>
      </c>
      <c r="D21" s="55"/>
      <c r="E21" s="55"/>
      <c r="F21" s="55"/>
      <c r="G21" s="55"/>
      <c r="H21" s="55"/>
      <c r="I21" s="60">
        <f t="shared" si="1"/>
        <v>85000</v>
      </c>
      <c r="J21" s="158"/>
      <c r="K21" s="152"/>
    </row>
    <row r="22" spans="1:11" s="139" customFormat="1" ht="25.5" customHeight="1">
      <c r="A22" s="132">
        <v>12032</v>
      </c>
      <c r="B22" s="43" t="s">
        <v>437</v>
      </c>
      <c r="C22" s="62"/>
      <c r="D22" s="55"/>
      <c r="E22" s="55"/>
      <c r="F22" s="55"/>
      <c r="G22" s="55"/>
      <c r="H22" s="55"/>
      <c r="I22" s="60">
        <f t="shared" si="1"/>
        <v>0</v>
      </c>
      <c r="J22" s="158"/>
      <c r="K22" s="152"/>
    </row>
    <row r="23" spans="1:11" s="139" customFormat="1" ht="25.5" customHeight="1">
      <c r="A23" s="132">
        <v>12033</v>
      </c>
      <c r="B23" s="43" t="s">
        <v>436</v>
      </c>
      <c r="C23" s="62"/>
      <c r="D23" s="55"/>
      <c r="E23" s="55"/>
      <c r="F23" s="55"/>
      <c r="G23" s="55"/>
      <c r="H23" s="55"/>
      <c r="I23" s="60">
        <f t="shared" si="1"/>
        <v>0</v>
      </c>
      <c r="J23" s="158"/>
      <c r="K23" s="152"/>
    </row>
    <row r="24" spans="1:11" s="140" customFormat="1" ht="25.5" customHeight="1">
      <c r="A24" s="45">
        <v>13</v>
      </c>
      <c r="B24" s="41" t="s">
        <v>435</v>
      </c>
      <c r="C24" s="56"/>
      <c r="D24" s="56"/>
      <c r="E24" s="56"/>
      <c r="F24" s="56"/>
      <c r="G24" s="56"/>
      <c r="H24" s="56"/>
      <c r="I24" s="60">
        <f t="shared" si="1"/>
        <v>0</v>
      </c>
      <c r="J24" s="159"/>
      <c r="K24" s="153"/>
    </row>
    <row r="25" spans="1:11" s="140" customFormat="1" ht="25.5" customHeight="1">
      <c r="A25" s="45">
        <v>14</v>
      </c>
      <c r="B25" s="41" t="s">
        <v>434</v>
      </c>
      <c r="C25" s="56"/>
      <c r="D25" s="56"/>
      <c r="E25" s="56"/>
      <c r="F25" s="56"/>
      <c r="G25" s="56"/>
      <c r="H25" s="56"/>
      <c r="I25" s="60">
        <f t="shared" si="1"/>
        <v>0</v>
      </c>
      <c r="J25" s="159"/>
      <c r="K25" s="153"/>
    </row>
    <row r="26" spans="1:11" s="140" customFormat="1" ht="25.5" customHeight="1">
      <c r="A26" s="45">
        <v>15</v>
      </c>
      <c r="B26" s="41" t="s">
        <v>433</v>
      </c>
      <c r="C26" s="56"/>
      <c r="D26" s="56"/>
      <c r="E26" s="56"/>
      <c r="F26" s="56"/>
      <c r="G26" s="56"/>
      <c r="H26" s="56"/>
      <c r="I26" s="60">
        <f t="shared" si="1"/>
        <v>0</v>
      </c>
      <c r="J26" s="159"/>
      <c r="K26" s="153"/>
    </row>
    <row r="27" spans="1:11" s="140" customFormat="1" ht="25.5" customHeight="1">
      <c r="A27" s="45">
        <v>16</v>
      </c>
      <c r="B27" s="41" t="s">
        <v>432</v>
      </c>
      <c r="C27" s="56"/>
      <c r="D27" s="56"/>
      <c r="E27" s="56"/>
      <c r="F27" s="56"/>
      <c r="G27" s="56"/>
      <c r="H27" s="56"/>
      <c r="I27" s="60">
        <f t="shared" si="1"/>
        <v>0</v>
      </c>
      <c r="J27" s="159"/>
      <c r="K27" s="153"/>
    </row>
    <row r="28" spans="1:11" s="139" customFormat="1" ht="25.5" customHeight="1">
      <c r="A28" s="40">
        <v>17</v>
      </c>
      <c r="B28" s="41" t="s">
        <v>909</v>
      </c>
      <c r="C28" s="53">
        <f aca="true" t="shared" si="8" ref="C28:H28">C29+C31+C33+C35+C39</f>
        <v>445000</v>
      </c>
      <c r="D28" s="53">
        <f t="shared" si="8"/>
        <v>0</v>
      </c>
      <c r="E28" s="53">
        <f t="shared" si="8"/>
        <v>0</v>
      </c>
      <c r="F28" s="53">
        <f t="shared" si="8"/>
        <v>0</v>
      </c>
      <c r="G28" s="53">
        <f t="shared" si="8"/>
        <v>0</v>
      </c>
      <c r="H28" s="53">
        <f t="shared" si="8"/>
        <v>0</v>
      </c>
      <c r="I28" s="60">
        <f t="shared" si="1"/>
        <v>445000</v>
      </c>
      <c r="J28" s="158"/>
      <c r="K28" s="152"/>
    </row>
    <row r="29" spans="1:11" s="139" customFormat="1" ht="25.5" customHeight="1">
      <c r="A29" s="42">
        <v>17010</v>
      </c>
      <c r="B29" s="49" t="s">
        <v>366</v>
      </c>
      <c r="C29" s="54">
        <f aca="true" t="shared" si="9" ref="C29:H29">SUM(C30)</f>
        <v>275000</v>
      </c>
      <c r="D29" s="54">
        <f t="shared" si="9"/>
        <v>0</v>
      </c>
      <c r="E29" s="54">
        <f t="shared" si="9"/>
        <v>0</v>
      </c>
      <c r="F29" s="54">
        <f t="shared" si="9"/>
        <v>0</v>
      </c>
      <c r="G29" s="54">
        <f t="shared" si="9"/>
        <v>0</v>
      </c>
      <c r="H29" s="54">
        <f t="shared" si="9"/>
        <v>0</v>
      </c>
      <c r="I29" s="60">
        <f t="shared" si="1"/>
        <v>275000</v>
      </c>
      <c r="J29" s="158"/>
      <c r="K29" s="152"/>
    </row>
    <row r="30" spans="1:11" s="139" customFormat="1" ht="25.5" customHeight="1">
      <c r="A30" s="132">
        <v>17011</v>
      </c>
      <c r="B30" s="43" t="s">
        <v>365</v>
      </c>
      <c r="C30" s="62">
        <v>275000</v>
      </c>
      <c r="D30" s="55"/>
      <c r="E30" s="55"/>
      <c r="F30" s="55"/>
      <c r="G30" s="55"/>
      <c r="H30" s="55"/>
      <c r="I30" s="60">
        <f t="shared" si="1"/>
        <v>275000</v>
      </c>
      <c r="J30" s="158"/>
      <c r="K30" s="152"/>
    </row>
    <row r="31" spans="1:11" s="139" customFormat="1" ht="25.5" customHeight="1">
      <c r="A31" s="42">
        <v>17020</v>
      </c>
      <c r="B31" s="49" t="s">
        <v>388</v>
      </c>
      <c r="C31" s="54">
        <f aca="true" t="shared" si="10" ref="C31:H31">SUM(C32:C32)</f>
        <v>70000</v>
      </c>
      <c r="D31" s="54">
        <f t="shared" si="10"/>
        <v>0</v>
      </c>
      <c r="E31" s="54">
        <f t="shared" si="10"/>
        <v>0</v>
      </c>
      <c r="F31" s="54">
        <f t="shared" si="10"/>
        <v>0</v>
      </c>
      <c r="G31" s="54">
        <f t="shared" si="10"/>
        <v>0</v>
      </c>
      <c r="H31" s="54">
        <f t="shared" si="10"/>
        <v>0</v>
      </c>
      <c r="I31" s="60">
        <f t="shared" si="1"/>
        <v>70000</v>
      </c>
      <c r="J31" s="158"/>
      <c r="K31" s="152"/>
    </row>
    <row r="32" spans="1:11" s="139" customFormat="1" ht="25.5" customHeight="1">
      <c r="A32" s="132">
        <v>17021</v>
      </c>
      <c r="B32" s="43" t="s">
        <v>995</v>
      </c>
      <c r="C32" s="62">
        <v>70000</v>
      </c>
      <c r="D32" s="55"/>
      <c r="E32" s="55"/>
      <c r="F32" s="55"/>
      <c r="G32" s="55"/>
      <c r="H32" s="55"/>
      <c r="I32" s="60">
        <f t="shared" si="1"/>
        <v>70000</v>
      </c>
      <c r="J32" s="158"/>
      <c r="K32" s="152"/>
    </row>
    <row r="33" spans="1:11" s="139" customFormat="1" ht="25.5" customHeight="1">
      <c r="A33" s="42">
        <v>17030</v>
      </c>
      <c r="B33" s="49" t="s">
        <v>364</v>
      </c>
      <c r="C33" s="54">
        <f aca="true" t="shared" si="11" ref="C33:H33">SUM(C34)</f>
        <v>0</v>
      </c>
      <c r="D33" s="54">
        <f t="shared" si="11"/>
        <v>0</v>
      </c>
      <c r="E33" s="54">
        <f t="shared" si="11"/>
        <v>0</v>
      </c>
      <c r="F33" s="54">
        <f t="shared" si="11"/>
        <v>0</v>
      </c>
      <c r="G33" s="54">
        <f t="shared" si="11"/>
        <v>0</v>
      </c>
      <c r="H33" s="54">
        <f t="shared" si="11"/>
        <v>0</v>
      </c>
      <c r="I33" s="60">
        <f t="shared" si="1"/>
        <v>0</v>
      </c>
      <c r="J33" s="158"/>
      <c r="K33" s="152"/>
    </row>
    <row r="34" spans="1:11" s="139" customFormat="1" ht="25.5" customHeight="1">
      <c r="A34" s="132">
        <v>17031</v>
      </c>
      <c r="B34" s="43" t="s">
        <v>550</v>
      </c>
      <c r="C34" s="62"/>
      <c r="D34" s="55"/>
      <c r="E34" s="55"/>
      <c r="F34" s="55"/>
      <c r="G34" s="55"/>
      <c r="H34" s="55"/>
      <c r="I34" s="60">
        <f t="shared" si="1"/>
        <v>0</v>
      </c>
      <c r="J34" s="158"/>
      <c r="K34" s="152"/>
    </row>
    <row r="35" spans="1:11" s="139" customFormat="1" ht="25.5" customHeight="1">
      <c r="A35" s="42">
        <v>17040</v>
      </c>
      <c r="B35" s="49" t="s">
        <v>915</v>
      </c>
      <c r="C35" s="54">
        <f aca="true" t="shared" si="12" ref="C35:H35">SUM(C36:C38)</f>
        <v>100000</v>
      </c>
      <c r="D35" s="54">
        <f t="shared" si="12"/>
        <v>0</v>
      </c>
      <c r="E35" s="54">
        <f t="shared" si="12"/>
        <v>0</v>
      </c>
      <c r="F35" s="54">
        <f t="shared" si="12"/>
        <v>0</v>
      </c>
      <c r="G35" s="54">
        <f t="shared" si="12"/>
        <v>0</v>
      </c>
      <c r="H35" s="54">
        <f t="shared" si="12"/>
        <v>0</v>
      </c>
      <c r="I35" s="60">
        <f t="shared" si="1"/>
        <v>100000</v>
      </c>
      <c r="J35" s="158"/>
      <c r="K35" s="152"/>
    </row>
    <row r="36" spans="1:11" s="139" customFormat="1" ht="25.5" customHeight="1">
      <c r="A36" s="132">
        <v>17041</v>
      </c>
      <c r="B36" s="43" t="s">
        <v>916</v>
      </c>
      <c r="C36" s="62">
        <v>100000</v>
      </c>
      <c r="D36" s="55"/>
      <c r="E36" s="55"/>
      <c r="F36" s="55"/>
      <c r="G36" s="55"/>
      <c r="H36" s="55"/>
      <c r="I36" s="60">
        <f t="shared" si="1"/>
        <v>100000</v>
      </c>
      <c r="J36" s="158"/>
      <c r="K36" s="152"/>
    </row>
    <row r="37" spans="1:11" s="139" customFormat="1" ht="25.5" customHeight="1">
      <c r="A37" s="132">
        <v>17042</v>
      </c>
      <c r="B37" s="43" t="s">
        <v>360</v>
      </c>
      <c r="C37" s="62"/>
      <c r="D37" s="55"/>
      <c r="E37" s="55"/>
      <c r="F37" s="55"/>
      <c r="G37" s="55"/>
      <c r="H37" s="55"/>
      <c r="I37" s="60">
        <f t="shared" si="1"/>
        <v>0</v>
      </c>
      <c r="J37" s="158"/>
      <c r="K37" s="152"/>
    </row>
    <row r="38" spans="1:11" s="139" customFormat="1" ht="25.5" customHeight="1">
      <c r="A38" s="132">
        <v>17049</v>
      </c>
      <c r="B38" s="43" t="s">
        <v>972</v>
      </c>
      <c r="C38" s="62"/>
      <c r="D38" s="55"/>
      <c r="E38" s="55"/>
      <c r="F38" s="55"/>
      <c r="G38" s="55"/>
      <c r="H38" s="55"/>
      <c r="I38" s="60">
        <f t="shared" si="1"/>
        <v>0</v>
      </c>
      <c r="J38" s="158"/>
      <c r="K38" s="152"/>
    </row>
    <row r="39" spans="1:11" s="139" customFormat="1" ht="25.5" customHeight="1">
      <c r="A39" s="42">
        <v>17990</v>
      </c>
      <c r="B39" s="49" t="s">
        <v>359</v>
      </c>
      <c r="C39" s="54">
        <f aca="true" t="shared" si="13" ref="C39:H39">SUM(C40)</f>
        <v>0</v>
      </c>
      <c r="D39" s="54">
        <f t="shared" si="13"/>
        <v>0</v>
      </c>
      <c r="E39" s="54">
        <f t="shared" si="13"/>
        <v>0</v>
      </c>
      <c r="F39" s="54">
        <f t="shared" si="13"/>
        <v>0</v>
      </c>
      <c r="G39" s="54">
        <f t="shared" si="13"/>
        <v>0</v>
      </c>
      <c r="H39" s="54">
        <f t="shared" si="13"/>
        <v>0</v>
      </c>
      <c r="I39" s="60">
        <f t="shared" si="1"/>
        <v>0</v>
      </c>
      <c r="J39" s="158"/>
      <c r="K39" s="152"/>
    </row>
    <row r="40" spans="1:11" s="139" customFormat="1" ht="25.5" customHeight="1">
      <c r="A40" s="132">
        <v>17999</v>
      </c>
      <c r="B40" s="43" t="s">
        <v>551</v>
      </c>
      <c r="C40" s="62"/>
      <c r="D40" s="55"/>
      <c r="E40" s="55"/>
      <c r="F40" s="55"/>
      <c r="G40" s="55"/>
      <c r="H40" s="55"/>
      <c r="I40" s="60">
        <f t="shared" si="1"/>
        <v>0</v>
      </c>
      <c r="J40" s="158"/>
      <c r="K40" s="152"/>
    </row>
    <row r="41" spans="1:11" s="139" customFormat="1" ht="25.5" customHeight="1">
      <c r="A41" s="40">
        <v>18</v>
      </c>
      <c r="B41" s="41" t="s">
        <v>431</v>
      </c>
      <c r="C41" s="53">
        <f aca="true" t="shared" si="14" ref="C41:H41">C42</f>
        <v>0</v>
      </c>
      <c r="D41" s="53">
        <f t="shared" si="14"/>
        <v>0</v>
      </c>
      <c r="E41" s="53">
        <f t="shared" si="14"/>
        <v>0</v>
      </c>
      <c r="F41" s="53">
        <f t="shared" si="14"/>
        <v>0</v>
      </c>
      <c r="G41" s="53">
        <f t="shared" si="14"/>
        <v>0</v>
      </c>
      <c r="H41" s="53">
        <f t="shared" si="14"/>
        <v>0</v>
      </c>
      <c r="I41" s="60">
        <f t="shared" si="1"/>
        <v>0</v>
      </c>
      <c r="J41" s="158"/>
      <c r="K41" s="152"/>
    </row>
    <row r="42" spans="1:11" s="139" customFormat="1" ht="25.5" customHeight="1">
      <c r="A42" s="42">
        <v>18010</v>
      </c>
      <c r="B42" s="49" t="s">
        <v>430</v>
      </c>
      <c r="C42" s="54">
        <f aca="true" t="shared" si="15" ref="C42:H42">SUM(C43:C43)</f>
        <v>0</v>
      </c>
      <c r="D42" s="54">
        <f t="shared" si="15"/>
        <v>0</v>
      </c>
      <c r="E42" s="54">
        <f t="shared" si="15"/>
        <v>0</v>
      </c>
      <c r="F42" s="54">
        <f t="shared" si="15"/>
        <v>0</v>
      </c>
      <c r="G42" s="54">
        <f t="shared" si="15"/>
        <v>0</v>
      </c>
      <c r="H42" s="54">
        <f t="shared" si="15"/>
        <v>0</v>
      </c>
      <c r="I42" s="60">
        <f t="shared" si="1"/>
        <v>0</v>
      </c>
      <c r="J42" s="158"/>
      <c r="K42" s="152"/>
    </row>
    <row r="43" spans="1:11" s="139" customFormat="1" ht="25.5" customHeight="1">
      <c r="A43" s="132">
        <v>18011</v>
      </c>
      <c r="B43" s="43" t="s">
        <v>430</v>
      </c>
      <c r="C43" s="62"/>
      <c r="D43" s="55"/>
      <c r="E43" s="55"/>
      <c r="F43" s="55"/>
      <c r="G43" s="55"/>
      <c r="H43" s="55"/>
      <c r="I43" s="60">
        <f t="shared" si="1"/>
        <v>0</v>
      </c>
      <c r="J43" s="158"/>
      <c r="K43" s="152"/>
    </row>
    <row r="44" spans="1:11" s="139" customFormat="1" ht="25.5" customHeight="1">
      <c r="A44" s="38">
        <v>2</v>
      </c>
      <c r="B44" s="39" t="s">
        <v>429</v>
      </c>
      <c r="C44" s="52">
        <f aca="true" t="shared" si="16" ref="C44:H44">C45+C46+C47+C48+C49</f>
        <v>0</v>
      </c>
      <c r="D44" s="52">
        <f t="shared" si="16"/>
        <v>0</v>
      </c>
      <c r="E44" s="52">
        <f t="shared" si="16"/>
        <v>0</v>
      </c>
      <c r="F44" s="52">
        <f t="shared" si="16"/>
        <v>0</v>
      </c>
      <c r="G44" s="52">
        <f t="shared" si="16"/>
        <v>0</v>
      </c>
      <c r="H44" s="52">
        <f t="shared" si="16"/>
        <v>0</v>
      </c>
      <c r="I44" s="60">
        <f t="shared" si="1"/>
        <v>0</v>
      </c>
      <c r="J44" s="158"/>
      <c r="K44" s="152"/>
    </row>
    <row r="45" spans="1:11" s="139" customFormat="1" ht="25.5" customHeight="1">
      <c r="A45" s="40">
        <v>21</v>
      </c>
      <c r="B45" s="41" t="s">
        <v>428</v>
      </c>
      <c r="C45" s="53"/>
      <c r="D45" s="53"/>
      <c r="E45" s="53"/>
      <c r="F45" s="53"/>
      <c r="G45" s="53"/>
      <c r="H45" s="53"/>
      <c r="I45" s="60">
        <f t="shared" si="1"/>
        <v>0</v>
      </c>
      <c r="J45" s="158"/>
      <c r="K45" s="152"/>
    </row>
    <row r="46" spans="1:11" s="139" customFormat="1" ht="25.5" customHeight="1">
      <c r="A46" s="40">
        <v>22</v>
      </c>
      <c r="B46" s="41" t="s">
        <v>427</v>
      </c>
      <c r="C46" s="53"/>
      <c r="D46" s="53"/>
      <c r="E46" s="53"/>
      <c r="F46" s="53"/>
      <c r="G46" s="53"/>
      <c r="H46" s="53"/>
      <c r="I46" s="60">
        <f t="shared" si="1"/>
        <v>0</v>
      </c>
      <c r="J46" s="158"/>
      <c r="K46" s="152"/>
    </row>
    <row r="47" spans="1:11" s="139" customFormat="1" ht="25.5" customHeight="1">
      <c r="A47" s="40">
        <v>23</v>
      </c>
      <c r="B47" s="41" t="s">
        <v>426</v>
      </c>
      <c r="C47" s="53"/>
      <c r="D47" s="53"/>
      <c r="E47" s="53"/>
      <c r="F47" s="53"/>
      <c r="G47" s="53"/>
      <c r="H47" s="53"/>
      <c r="I47" s="60">
        <f t="shared" si="1"/>
        <v>0</v>
      </c>
      <c r="J47" s="158"/>
      <c r="K47" s="152"/>
    </row>
    <row r="48" spans="1:11" s="139" customFormat="1" ht="25.5" customHeight="1">
      <c r="A48" s="40">
        <v>24</v>
      </c>
      <c r="B48" s="41" t="s">
        <v>425</v>
      </c>
      <c r="C48" s="53"/>
      <c r="D48" s="53"/>
      <c r="E48" s="53"/>
      <c r="F48" s="53"/>
      <c r="G48" s="53"/>
      <c r="H48" s="53"/>
      <c r="I48" s="60">
        <f t="shared" si="1"/>
        <v>0</v>
      </c>
      <c r="J48" s="158"/>
      <c r="K48" s="152"/>
    </row>
    <row r="49" spans="1:11" s="139" customFormat="1" ht="25.5" customHeight="1">
      <c r="A49" s="40">
        <v>25</v>
      </c>
      <c r="B49" s="41" t="s">
        <v>389</v>
      </c>
      <c r="C49" s="53"/>
      <c r="D49" s="53"/>
      <c r="E49" s="53"/>
      <c r="F49" s="53"/>
      <c r="G49" s="53"/>
      <c r="H49" s="53"/>
      <c r="I49" s="60">
        <f t="shared" si="1"/>
        <v>0</v>
      </c>
      <c r="J49" s="158"/>
      <c r="K49" s="152"/>
    </row>
    <row r="50" spans="1:11" s="139" customFormat="1" ht="25.5" customHeight="1">
      <c r="A50" s="38">
        <v>3</v>
      </c>
      <c r="B50" s="39" t="s">
        <v>424</v>
      </c>
      <c r="C50" s="52">
        <f aca="true" t="shared" si="17" ref="C50:H51">C51</f>
        <v>0</v>
      </c>
      <c r="D50" s="52">
        <f t="shared" si="17"/>
        <v>0</v>
      </c>
      <c r="E50" s="52">
        <f t="shared" si="17"/>
        <v>0</v>
      </c>
      <c r="F50" s="52">
        <f t="shared" si="17"/>
        <v>0</v>
      </c>
      <c r="G50" s="52">
        <f t="shared" si="17"/>
        <v>0</v>
      </c>
      <c r="H50" s="52">
        <f t="shared" si="17"/>
        <v>0</v>
      </c>
      <c r="I50" s="60">
        <f t="shared" si="1"/>
        <v>0</v>
      </c>
      <c r="J50" s="158"/>
      <c r="K50" s="152"/>
    </row>
    <row r="51" spans="1:11" s="139" customFormat="1" ht="25.5" customHeight="1">
      <c r="A51" s="40">
        <v>31</v>
      </c>
      <c r="B51" s="41" t="s">
        <v>582</v>
      </c>
      <c r="C51" s="53">
        <f t="shared" si="17"/>
        <v>0</v>
      </c>
      <c r="D51" s="53">
        <f t="shared" si="17"/>
        <v>0</v>
      </c>
      <c r="E51" s="53">
        <f t="shared" si="17"/>
        <v>0</v>
      </c>
      <c r="F51" s="53">
        <f t="shared" si="17"/>
        <v>0</v>
      </c>
      <c r="G51" s="53">
        <f t="shared" si="17"/>
        <v>0</v>
      </c>
      <c r="H51" s="53">
        <f t="shared" si="17"/>
        <v>0</v>
      </c>
      <c r="I51" s="60">
        <f t="shared" si="1"/>
        <v>0</v>
      </c>
      <c r="J51" s="158"/>
      <c r="K51" s="152"/>
    </row>
    <row r="52" spans="1:11" s="139" customFormat="1" ht="25.5" customHeight="1">
      <c r="A52" s="42">
        <v>31010</v>
      </c>
      <c r="B52" s="49" t="s">
        <v>922</v>
      </c>
      <c r="C52" s="54">
        <f aca="true" t="shared" si="18" ref="C52:H52">SUM(C53:C53)</f>
        <v>0</v>
      </c>
      <c r="D52" s="54">
        <f t="shared" si="18"/>
        <v>0</v>
      </c>
      <c r="E52" s="54">
        <f t="shared" si="18"/>
        <v>0</v>
      </c>
      <c r="F52" s="54">
        <f t="shared" si="18"/>
        <v>0</v>
      </c>
      <c r="G52" s="54">
        <f t="shared" si="18"/>
        <v>0</v>
      </c>
      <c r="H52" s="54">
        <f t="shared" si="18"/>
        <v>0</v>
      </c>
      <c r="I52" s="60">
        <f t="shared" si="1"/>
        <v>0</v>
      </c>
      <c r="J52" s="158"/>
      <c r="K52" s="152"/>
    </row>
    <row r="53" spans="1:11" s="139" customFormat="1" ht="25.5" customHeight="1">
      <c r="A53" s="132">
        <v>31011</v>
      </c>
      <c r="B53" s="43" t="s">
        <v>923</v>
      </c>
      <c r="C53" s="62"/>
      <c r="D53" s="55"/>
      <c r="E53" s="55"/>
      <c r="F53" s="55"/>
      <c r="G53" s="55"/>
      <c r="H53" s="55"/>
      <c r="I53" s="60">
        <f t="shared" si="1"/>
        <v>0</v>
      </c>
      <c r="J53" s="158"/>
      <c r="K53" s="152"/>
    </row>
    <row r="54" spans="1:11" s="139" customFormat="1" ht="25.5" customHeight="1">
      <c r="A54" s="38">
        <v>4</v>
      </c>
      <c r="B54" s="39" t="s">
        <v>422</v>
      </c>
      <c r="C54" s="52">
        <f aca="true" t="shared" si="19" ref="C54:H54">C55+C75+C76+C152+C159</f>
        <v>11000784</v>
      </c>
      <c r="D54" s="52">
        <f t="shared" si="19"/>
        <v>0</v>
      </c>
      <c r="E54" s="52">
        <f t="shared" si="19"/>
        <v>0</v>
      </c>
      <c r="F54" s="52">
        <f t="shared" si="19"/>
        <v>0</v>
      </c>
      <c r="G54" s="52">
        <f t="shared" si="19"/>
        <v>0</v>
      </c>
      <c r="H54" s="52">
        <f t="shared" si="19"/>
        <v>0</v>
      </c>
      <c r="I54" s="60">
        <f t="shared" si="1"/>
        <v>11000784</v>
      </c>
      <c r="J54" s="158"/>
      <c r="K54" s="152"/>
    </row>
    <row r="55" spans="1:11" s="139" customFormat="1" ht="25.5" customHeight="1">
      <c r="A55" s="40">
        <v>41</v>
      </c>
      <c r="B55" s="41" t="s">
        <v>421</v>
      </c>
      <c r="C55" s="53">
        <f aca="true" t="shared" si="20" ref="C55:H55">C56+C62+C64+C69</f>
        <v>1142000</v>
      </c>
      <c r="D55" s="53">
        <f t="shared" si="20"/>
        <v>0</v>
      </c>
      <c r="E55" s="53">
        <f t="shared" si="20"/>
        <v>0</v>
      </c>
      <c r="F55" s="53">
        <f t="shared" si="20"/>
        <v>0</v>
      </c>
      <c r="G55" s="53">
        <f t="shared" si="20"/>
        <v>0</v>
      </c>
      <c r="H55" s="53">
        <f t="shared" si="20"/>
        <v>0</v>
      </c>
      <c r="I55" s="60">
        <f t="shared" si="1"/>
        <v>1142000</v>
      </c>
      <c r="J55" s="158"/>
      <c r="K55" s="152"/>
    </row>
    <row r="56" spans="1:11" s="139" customFormat="1" ht="25.5" customHeight="1">
      <c r="A56" s="42">
        <v>41010</v>
      </c>
      <c r="B56" s="49" t="s">
        <v>927</v>
      </c>
      <c r="C56" s="54">
        <f aca="true" t="shared" si="21" ref="C56:H56">SUM(C57:C61)</f>
        <v>292000</v>
      </c>
      <c r="D56" s="54">
        <f t="shared" si="21"/>
        <v>0</v>
      </c>
      <c r="E56" s="54">
        <f t="shared" si="21"/>
        <v>0</v>
      </c>
      <c r="F56" s="54">
        <f t="shared" si="21"/>
        <v>0</v>
      </c>
      <c r="G56" s="54">
        <f t="shared" si="21"/>
        <v>0</v>
      </c>
      <c r="H56" s="54">
        <f t="shared" si="21"/>
        <v>0</v>
      </c>
      <c r="I56" s="60">
        <f t="shared" si="1"/>
        <v>292000</v>
      </c>
      <c r="J56" s="158"/>
      <c r="K56" s="152"/>
    </row>
    <row r="57" spans="1:11" s="139" customFormat="1" ht="25.5" customHeight="1">
      <c r="A57" s="134">
        <v>41011</v>
      </c>
      <c r="B57" s="43" t="s">
        <v>377</v>
      </c>
      <c r="C57" s="62"/>
      <c r="D57" s="61"/>
      <c r="E57" s="61"/>
      <c r="F57" s="61"/>
      <c r="G57" s="61"/>
      <c r="H57" s="61"/>
      <c r="I57" s="60">
        <f t="shared" si="1"/>
        <v>0</v>
      </c>
      <c r="J57" s="158"/>
      <c r="K57" s="152"/>
    </row>
    <row r="58" spans="1:11" s="139" customFormat="1" ht="25.5" customHeight="1">
      <c r="A58" s="134">
        <v>41012</v>
      </c>
      <c r="B58" s="43" t="s">
        <v>941</v>
      </c>
      <c r="C58" s="62">
        <v>270000</v>
      </c>
      <c r="D58" s="61"/>
      <c r="E58" s="61"/>
      <c r="F58" s="61"/>
      <c r="G58" s="61"/>
      <c r="H58" s="61"/>
      <c r="I58" s="60">
        <f t="shared" si="1"/>
        <v>270000</v>
      </c>
      <c r="J58" s="158"/>
      <c r="K58" s="152"/>
    </row>
    <row r="59" spans="1:11" s="139" customFormat="1" ht="25.5" customHeight="1">
      <c r="A59" s="134">
        <v>41013</v>
      </c>
      <c r="B59" s="43" t="s">
        <v>932</v>
      </c>
      <c r="C59" s="62"/>
      <c r="D59" s="61"/>
      <c r="E59" s="61"/>
      <c r="F59" s="61"/>
      <c r="G59" s="61"/>
      <c r="H59" s="61"/>
      <c r="I59" s="60">
        <f t="shared" si="1"/>
        <v>0</v>
      </c>
      <c r="J59" s="158"/>
      <c r="K59" s="152"/>
    </row>
    <row r="60" spans="1:11" s="139" customFormat="1" ht="25.5" customHeight="1">
      <c r="A60" s="134">
        <v>41014</v>
      </c>
      <c r="B60" s="43" t="s">
        <v>375</v>
      </c>
      <c r="C60" s="62">
        <v>22000</v>
      </c>
      <c r="D60" s="61"/>
      <c r="E60" s="61"/>
      <c r="F60" s="61"/>
      <c r="G60" s="61"/>
      <c r="H60" s="61"/>
      <c r="I60" s="60">
        <f t="shared" si="1"/>
        <v>22000</v>
      </c>
      <c r="J60" s="158"/>
      <c r="K60" s="152"/>
    </row>
    <row r="61" spans="1:11" s="139" customFormat="1" ht="25.5" customHeight="1">
      <c r="A61" s="134">
        <v>41019</v>
      </c>
      <c r="B61" s="43" t="s">
        <v>376</v>
      </c>
      <c r="C61" s="62"/>
      <c r="D61" s="61"/>
      <c r="E61" s="61"/>
      <c r="F61" s="61"/>
      <c r="G61" s="61"/>
      <c r="H61" s="61"/>
      <c r="I61" s="60">
        <f t="shared" si="1"/>
        <v>0</v>
      </c>
      <c r="J61" s="158"/>
      <c r="K61" s="152"/>
    </row>
    <row r="62" spans="1:11" s="139" customFormat="1" ht="25.5" customHeight="1">
      <c r="A62" s="42">
        <v>41020</v>
      </c>
      <c r="B62" s="49" t="s">
        <v>374</v>
      </c>
      <c r="C62" s="54">
        <f aca="true" t="shared" si="22" ref="C62:H62">SUM(C63)</f>
        <v>420000</v>
      </c>
      <c r="D62" s="54">
        <f t="shared" si="22"/>
        <v>0</v>
      </c>
      <c r="E62" s="54">
        <f t="shared" si="22"/>
        <v>0</v>
      </c>
      <c r="F62" s="54">
        <f t="shared" si="22"/>
        <v>0</v>
      </c>
      <c r="G62" s="54">
        <f t="shared" si="22"/>
        <v>0</v>
      </c>
      <c r="H62" s="54">
        <f t="shared" si="22"/>
        <v>0</v>
      </c>
      <c r="I62" s="60">
        <f t="shared" si="1"/>
        <v>420000</v>
      </c>
      <c r="J62" s="158"/>
      <c r="K62" s="152"/>
    </row>
    <row r="63" spans="1:11" s="139" customFormat="1" ht="25.5" customHeight="1">
      <c r="A63" s="134">
        <v>41021</v>
      </c>
      <c r="B63" s="43" t="s">
        <v>924</v>
      </c>
      <c r="C63" s="62">
        <v>420000</v>
      </c>
      <c r="D63" s="61"/>
      <c r="E63" s="61"/>
      <c r="F63" s="61"/>
      <c r="G63" s="61"/>
      <c r="H63" s="61"/>
      <c r="I63" s="60">
        <f t="shared" si="1"/>
        <v>420000</v>
      </c>
      <c r="J63" s="158"/>
      <c r="K63" s="152"/>
    </row>
    <row r="64" spans="1:11" s="139" customFormat="1" ht="25.5" customHeight="1">
      <c r="A64" s="42">
        <v>41030</v>
      </c>
      <c r="B64" s="49" t="s">
        <v>996</v>
      </c>
      <c r="C64" s="163">
        <f aca="true" t="shared" si="23" ref="C64:H64">SUM(C65:C68)</f>
        <v>230000</v>
      </c>
      <c r="D64" s="163">
        <f t="shared" si="23"/>
        <v>0</v>
      </c>
      <c r="E64" s="163">
        <f t="shared" si="23"/>
        <v>0</v>
      </c>
      <c r="F64" s="163">
        <f t="shared" si="23"/>
        <v>0</v>
      </c>
      <c r="G64" s="163">
        <f t="shared" si="23"/>
        <v>0</v>
      </c>
      <c r="H64" s="163">
        <f t="shared" si="23"/>
        <v>0</v>
      </c>
      <c r="I64" s="60">
        <f t="shared" si="1"/>
        <v>230000</v>
      </c>
      <c r="J64" s="158"/>
      <c r="K64" s="152"/>
    </row>
    <row r="65" spans="1:11" s="139" customFormat="1" ht="25.5" customHeight="1">
      <c r="A65" s="134">
        <v>41031</v>
      </c>
      <c r="B65" s="43" t="s">
        <v>942</v>
      </c>
      <c r="C65" s="62">
        <v>50000</v>
      </c>
      <c r="D65" s="61"/>
      <c r="E65" s="61"/>
      <c r="F65" s="61"/>
      <c r="G65" s="61"/>
      <c r="H65" s="61"/>
      <c r="I65" s="60">
        <f t="shared" si="1"/>
        <v>50000</v>
      </c>
      <c r="J65" s="158"/>
      <c r="K65" s="152"/>
    </row>
    <row r="66" spans="1:11" s="139" customFormat="1" ht="25.5" customHeight="1">
      <c r="A66" s="134">
        <v>41032</v>
      </c>
      <c r="B66" s="165" t="s">
        <v>925</v>
      </c>
      <c r="C66" s="62">
        <v>180000</v>
      </c>
      <c r="D66" s="61"/>
      <c r="E66" s="61"/>
      <c r="F66" s="61"/>
      <c r="G66" s="61"/>
      <c r="H66" s="61"/>
      <c r="I66" s="60">
        <f t="shared" si="1"/>
        <v>180000</v>
      </c>
      <c r="J66" s="158"/>
      <c r="K66" s="152"/>
    </row>
    <row r="67" spans="1:11" s="139" customFormat="1" ht="25.5" customHeight="1">
      <c r="A67" s="134">
        <v>41033</v>
      </c>
      <c r="B67" s="43" t="s">
        <v>926</v>
      </c>
      <c r="C67" s="62"/>
      <c r="D67" s="61"/>
      <c r="E67" s="61"/>
      <c r="F67" s="61"/>
      <c r="G67" s="61"/>
      <c r="H67" s="61"/>
      <c r="I67" s="60">
        <f aca="true" t="shared" si="24" ref="I67:I130">SUM(C67+D67+E67+F67+H67+G67)</f>
        <v>0</v>
      </c>
      <c r="J67" s="158"/>
      <c r="K67" s="152"/>
    </row>
    <row r="68" spans="1:11" s="139" customFormat="1" ht="25.5" customHeight="1">
      <c r="A68" s="134">
        <v>41039</v>
      </c>
      <c r="B68" s="43" t="s">
        <v>532</v>
      </c>
      <c r="C68" s="62"/>
      <c r="D68" s="61"/>
      <c r="E68" s="61"/>
      <c r="F68" s="61"/>
      <c r="G68" s="61"/>
      <c r="H68" s="61"/>
      <c r="I68" s="60">
        <f t="shared" si="24"/>
        <v>0</v>
      </c>
      <c r="J68" s="158"/>
      <c r="K68" s="152"/>
    </row>
    <row r="69" spans="1:11" s="139" customFormat="1" ht="25.5" customHeight="1">
      <c r="A69" s="42">
        <v>41990</v>
      </c>
      <c r="B69" s="49" t="s">
        <v>928</v>
      </c>
      <c r="C69" s="54">
        <f aca="true" t="shared" si="25" ref="C69:H69">SUM(C70:C74)</f>
        <v>200000</v>
      </c>
      <c r="D69" s="54">
        <f t="shared" si="25"/>
        <v>0</v>
      </c>
      <c r="E69" s="54">
        <f t="shared" si="25"/>
        <v>0</v>
      </c>
      <c r="F69" s="54">
        <f t="shared" si="25"/>
        <v>0</v>
      </c>
      <c r="G69" s="54">
        <f t="shared" si="25"/>
        <v>0</v>
      </c>
      <c r="H69" s="54">
        <f t="shared" si="25"/>
        <v>0</v>
      </c>
      <c r="I69" s="60">
        <f t="shared" si="24"/>
        <v>200000</v>
      </c>
      <c r="J69" s="158"/>
      <c r="K69" s="152"/>
    </row>
    <row r="70" spans="1:11" s="139" customFormat="1" ht="25.5" customHeight="1">
      <c r="A70" s="134">
        <v>41991</v>
      </c>
      <c r="B70" s="43" t="s">
        <v>933</v>
      </c>
      <c r="C70" s="62">
        <v>200000</v>
      </c>
      <c r="D70" s="61"/>
      <c r="E70" s="61"/>
      <c r="F70" s="61"/>
      <c r="G70" s="61"/>
      <c r="H70" s="61"/>
      <c r="I70" s="60">
        <f t="shared" si="24"/>
        <v>200000</v>
      </c>
      <c r="J70" s="158"/>
      <c r="K70" s="152"/>
    </row>
    <row r="71" spans="1:11" s="139" customFormat="1" ht="25.5" customHeight="1">
      <c r="A71" s="134">
        <v>41992</v>
      </c>
      <c r="B71" s="43" t="s">
        <v>934</v>
      </c>
      <c r="C71" s="62"/>
      <c r="D71" s="61"/>
      <c r="E71" s="61"/>
      <c r="F71" s="61"/>
      <c r="G71" s="61"/>
      <c r="H71" s="61"/>
      <c r="I71" s="60">
        <f t="shared" si="24"/>
        <v>0</v>
      </c>
      <c r="J71" s="158"/>
      <c r="K71" s="152"/>
    </row>
    <row r="72" spans="1:11" s="139" customFormat="1" ht="25.5" customHeight="1">
      <c r="A72" s="134">
        <v>41993</v>
      </c>
      <c r="B72" s="43" t="s">
        <v>935</v>
      </c>
      <c r="C72" s="62"/>
      <c r="D72" s="61"/>
      <c r="E72" s="61"/>
      <c r="F72" s="61"/>
      <c r="G72" s="61"/>
      <c r="H72" s="61"/>
      <c r="I72" s="60">
        <f t="shared" si="24"/>
        <v>0</v>
      </c>
      <c r="J72" s="158"/>
      <c r="K72" s="152"/>
    </row>
    <row r="73" spans="1:11" s="139" customFormat="1" ht="25.5" customHeight="1">
      <c r="A73" s="134">
        <v>41994</v>
      </c>
      <c r="B73" s="43" t="s">
        <v>378</v>
      </c>
      <c r="C73" s="62"/>
      <c r="D73" s="61"/>
      <c r="E73" s="61"/>
      <c r="F73" s="61"/>
      <c r="G73" s="61"/>
      <c r="H73" s="61"/>
      <c r="I73" s="60">
        <f t="shared" si="24"/>
        <v>0</v>
      </c>
      <c r="J73" s="158"/>
      <c r="K73" s="152"/>
    </row>
    <row r="74" spans="1:11" s="139" customFormat="1" ht="25.5" customHeight="1">
      <c r="A74" s="134">
        <v>41999</v>
      </c>
      <c r="B74" s="43" t="s">
        <v>936</v>
      </c>
      <c r="C74" s="62"/>
      <c r="D74" s="61"/>
      <c r="E74" s="61"/>
      <c r="F74" s="61"/>
      <c r="G74" s="61"/>
      <c r="H74" s="61"/>
      <c r="I74" s="60">
        <f t="shared" si="24"/>
        <v>0</v>
      </c>
      <c r="J74" s="158"/>
      <c r="K74" s="152"/>
    </row>
    <row r="75" spans="1:11" s="139" customFormat="1" ht="25.5" customHeight="1">
      <c r="A75" s="40">
        <v>42</v>
      </c>
      <c r="B75" s="41" t="s">
        <v>420</v>
      </c>
      <c r="C75" s="53"/>
      <c r="D75" s="53"/>
      <c r="E75" s="53"/>
      <c r="F75" s="53"/>
      <c r="G75" s="53"/>
      <c r="H75" s="53"/>
      <c r="I75" s="60">
        <f t="shared" si="24"/>
        <v>0</v>
      </c>
      <c r="J75" s="158"/>
      <c r="K75" s="152"/>
    </row>
    <row r="76" spans="1:11" s="139" customFormat="1" ht="25.5" customHeight="1">
      <c r="A76" s="40">
        <v>43</v>
      </c>
      <c r="B76" s="41" t="s">
        <v>419</v>
      </c>
      <c r="C76" s="53">
        <f aca="true" t="shared" si="26" ref="C76:H76">C77+C82+C94+C99+C103+C107+C112+C119+C128+C137+C141+C145+C86</f>
        <v>8720784</v>
      </c>
      <c r="D76" s="53">
        <f t="shared" si="26"/>
        <v>0</v>
      </c>
      <c r="E76" s="53">
        <f t="shared" si="26"/>
        <v>0</v>
      </c>
      <c r="F76" s="53">
        <f t="shared" si="26"/>
        <v>0</v>
      </c>
      <c r="G76" s="53">
        <f t="shared" si="26"/>
        <v>0</v>
      </c>
      <c r="H76" s="53">
        <f t="shared" si="26"/>
        <v>0</v>
      </c>
      <c r="I76" s="60">
        <f t="shared" si="24"/>
        <v>8720784</v>
      </c>
      <c r="J76" s="158"/>
      <c r="K76" s="152"/>
    </row>
    <row r="77" spans="1:11" s="139" customFormat="1" ht="25.5" customHeight="1">
      <c r="A77" s="42">
        <v>43010</v>
      </c>
      <c r="B77" s="49" t="s">
        <v>929</v>
      </c>
      <c r="C77" s="54">
        <f aca="true" t="shared" si="27" ref="C77:H77">SUM(C78:C81)</f>
        <v>530000</v>
      </c>
      <c r="D77" s="54">
        <f t="shared" si="27"/>
        <v>0</v>
      </c>
      <c r="E77" s="54">
        <f t="shared" si="27"/>
        <v>0</v>
      </c>
      <c r="F77" s="54">
        <f t="shared" si="27"/>
        <v>0</v>
      </c>
      <c r="G77" s="54">
        <f t="shared" si="27"/>
        <v>0</v>
      </c>
      <c r="H77" s="54">
        <f t="shared" si="27"/>
        <v>0</v>
      </c>
      <c r="I77" s="60">
        <f t="shared" si="24"/>
        <v>530000</v>
      </c>
      <c r="J77" s="158"/>
      <c r="K77" s="152"/>
    </row>
    <row r="78" spans="1:11" s="139" customFormat="1" ht="25.5" customHeight="1">
      <c r="A78" s="132">
        <v>43011</v>
      </c>
      <c r="B78" s="43" t="s">
        <v>937</v>
      </c>
      <c r="C78" s="62">
        <v>220000</v>
      </c>
      <c r="D78" s="55"/>
      <c r="E78" s="55"/>
      <c r="F78" s="55"/>
      <c r="G78" s="55"/>
      <c r="H78" s="55"/>
      <c r="I78" s="60">
        <f t="shared" si="24"/>
        <v>220000</v>
      </c>
      <c r="J78" s="158"/>
      <c r="K78" s="152"/>
    </row>
    <row r="79" spans="1:11" s="139" customFormat="1" ht="25.5" customHeight="1">
      <c r="A79" s="132">
        <v>43012</v>
      </c>
      <c r="B79" s="43" t="s">
        <v>938</v>
      </c>
      <c r="C79" s="62">
        <v>240000</v>
      </c>
      <c r="D79" s="55"/>
      <c r="E79" s="55"/>
      <c r="F79" s="55"/>
      <c r="G79" s="55"/>
      <c r="H79" s="55"/>
      <c r="I79" s="60">
        <f t="shared" si="24"/>
        <v>240000</v>
      </c>
      <c r="J79" s="158"/>
      <c r="K79" s="152"/>
    </row>
    <row r="80" spans="1:11" s="139" customFormat="1" ht="25.5" customHeight="1">
      <c r="A80" s="132">
        <v>43013</v>
      </c>
      <c r="B80" s="43" t="s">
        <v>940</v>
      </c>
      <c r="C80" s="62">
        <v>10000</v>
      </c>
      <c r="D80" s="55"/>
      <c r="E80" s="55"/>
      <c r="F80" s="55"/>
      <c r="G80" s="55"/>
      <c r="H80" s="55"/>
      <c r="I80" s="60">
        <f t="shared" si="24"/>
        <v>10000</v>
      </c>
      <c r="J80" s="158"/>
      <c r="K80" s="152"/>
    </row>
    <row r="81" spans="1:11" s="139" customFormat="1" ht="25.5" customHeight="1">
      <c r="A81" s="132">
        <v>43014</v>
      </c>
      <c r="B81" s="43" t="s">
        <v>939</v>
      </c>
      <c r="C81" s="62">
        <v>60000</v>
      </c>
      <c r="D81" s="55"/>
      <c r="E81" s="55"/>
      <c r="F81" s="55"/>
      <c r="G81" s="55"/>
      <c r="H81" s="55"/>
      <c r="I81" s="60">
        <f t="shared" si="24"/>
        <v>60000</v>
      </c>
      <c r="J81" s="158"/>
      <c r="K81" s="152"/>
    </row>
    <row r="82" spans="1:11" s="139" customFormat="1" ht="25.5" customHeight="1">
      <c r="A82" s="42">
        <v>43020</v>
      </c>
      <c r="B82" s="49" t="s">
        <v>930</v>
      </c>
      <c r="C82" s="54">
        <f aca="true" t="shared" si="28" ref="C82:H82">SUM(C83:C85)</f>
        <v>49000</v>
      </c>
      <c r="D82" s="54">
        <f t="shared" si="28"/>
        <v>0</v>
      </c>
      <c r="E82" s="54">
        <f t="shared" si="28"/>
        <v>0</v>
      </c>
      <c r="F82" s="54">
        <f t="shared" si="28"/>
        <v>0</v>
      </c>
      <c r="G82" s="54">
        <f t="shared" si="28"/>
        <v>0</v>
      </c>
      <c r="H82" s="54">
        <f t="shared" si="28"/>
        <v>0</v>
      </c>
      <c r="I82" s="60">
        <f t="shared" si="24"/>
        <v>49000</v>
      </c>
      <c r="J82" s="158"/>
      <c r="K82" s="152"/>
    </row>
    <row r="83" spans="1:11" s="142" customFormat="1" ht="25.5" customHeight="1">
      <c r="A83" s="137">
        <v>43021</v>
      </c>
      <c r="B83" s="141" t="s">
        <v>943</v>
      </c>
      <c r="C83" s="62">
        <v>18000</v>
      </c>
      <c r="I83" s="60">
        <f t="shared" si="24"/>
        <v>18000</v>
      </c>
      <c r="J83" s="160"/>
      <c r="K83" s="154"/>
    </row>
    <row r="84" spans="1:11" s="142" customFormat="1" ht="25.5" customHeight="1">
      <c r="A84" s="137">
        <v>43022</v>
      </c>
      <c r="B84" s="141" t="s">
        <v>944</v>
      </c>
      <c r="C84" s="62">
        <v>30000</v>
      </c>
      <c r="I84" s="60">
        <f t="shared" si="24"/>
        <v>30000</v>
      </c>
      <c r="J84" s="160"/>
      <c r="K84" s="154"/>
    </row>
    <row r="85" spans="1:11" s="142" customFormat="1" ht="25.5" customHeight="1">
      <c r="A85" s="137">
        <v>43029</v>
      </c>
      <c r="B85" s="141" t="s">
        <v>988</v>
      </c>
      <c r="C85" s="62">
        <v>1000</v>
      </c>
      <c r="I85" s="60">
        <f t="shared" si="24"/>
        <v>1000</v>
      </c>
      <c r="J85" s="160"/>
      <c r="K85" s="154"/>
    </row>
    <row r="86" spans="1:11" s="139" customFormat="1" ht="25.5" customHeight="1">
      <c r="A86" s="42">
        <v>43030</v>
      </c>
      <c r="B86" s="49" t="s">
        <v>386</v>
      </c>
      <c r="C86" s="54">
        <f aca="true" t="shared" si="29" ref="C86:H86">SUM(C87:C93)</f>
        <v>15000</v>
      </c>
      <c r="D86" s="54">
        <f t="shared" si="29"/>
        <v>0</v>
      </c>
      <c r="E86" s="54">
        <f t="shared" si="29"/>
        <v>0</v>
      </c>
      <c r="F86" s="54">
        <f t="shared" si="29"/>
        <v>0</v>
      </c>
      <c r="G86" s="54">
        <f t="shared" si="29"/>
        <v>0</v>
      </c>
      <c r="H86" s="54">
        <f t="shared" si="29"/>
        <v>0</v>
      </c>
      <c r="I86" s="60">
        <f t="shared" si="24"/>
        <v>15000</v>
      </c>
      <c r="J86" s="158"/>
      <c r="K86" s="152"/>
    </row>
    <row r="87" spans="1:11" s="142" customFormat="1" ht="25.5" customHeight="1">
      <c r="A87" s="137">
        <v>43031</v>
      </c>
      <c r="B87" s="141" t="s">
        <v>945</v>
      </c>
      <c r="C87" s="62">
        <v>15000</v>
      </c>
      <c r="I87" s="60">
        <f t="shared" si="24"/>
        <v>15000</v>
      </c>
      <c r="J87" s="160"/>
      <c r="K87" s="154"/>
    </row>
    <row r="88" spans="1:11" s="142" customFormat="1" ht="25.5" customHeight="1">
      <c r="A88" s="137">
        <v>43032</v>
      </c>
      <c r="B88" s="141" t="s">
        <v>946</v>
      </c>
      <c r="C88" s="62"/>
      <c r="I88" s="60">
        <f t="shared" si="24"/>
        <v>0</v>
      </c>
      <c r="J88" s="160"/>
      <c r="K88" s="154"/>
    </row>
    <row r="89" spans="1:11" s="142" customFormat="1" ht="25.5" customHeight="1">
      <c r="A89" s="137">
        <v>43033</v>
      </c>
      <c r="B89" s="141" t="s">
        <v>947</v>
      </c>
      <c r="C89" s="62"/>
      <c r="I89" s="60">
        <f t="shared" si="24"/>
        <v>0</v>
      </c>
      <c r="J89" s="160"/>
      <c r="K89" s="154"/>
    </row>
    <row r="90" spans="1:11" s="142" customFormat="1" ht="25.5" customHeight="1">
      <c r="A90" s="137">
        <v>43034</v>
      </c>
      <c r="B90" s="141" t="s">
        <v>948</v>
      </c>
      <c r="C90" s="62"/>
      <c r="I90" s="60">
        <f t="shared" si="24"/>
        <v>0</v>
      </c>
      <c r="J90" s="160"/>
      <c r="K90" s="154"/>
    </row>
    <row r="91" spans="1:11" s="142" customFormat="1" ht="25.5" customHeight="1">
      <c r="A91" s="137">
        <v>43035</v>
      </c>
      <c r="B91" s="141" t="s">
        <v>989</v>
      </c>
      <c r="C91" s="62"/>
      <c r="I91" s="60">
        <f t="shared" si="24"/>
        <v>0</v>
      </c>
      <c r="J91" s="160"/>
      <c r="K91" s="154"/>
    </row>
    <row r="92" spans="1:11" s="142" customFormat="1" ht="25.5" customHeight="1">
      <c r="A92" s="137">
        <v>43036</v>
      </c>
      <c r="B92" s="141" t="s">
        <v>949</v>
      </c>
      <c r="C92" s="62"/>
      <c r="I92" s="60">
        <f t="shared" si="24"/>
        <v>0</v>
      </c>
      <c r="J92" s="160"/>
      <c r="K92" s="154"/>
    </row>
    <row r="93" spans="1:11" s="142" customFormat="1" ht="25.5" customHeight="1">
      <c r="A93" s="137">
        <v>43039</v>
      </c>
      <c r="B93" s="141" t="s">
        <v>950</v>
      </c>
      <c r="C93" s="62"/>
      <c r="I93" s="60">
        <f t="shared" si="24"/>
        <v>0</v>
      </c>
      <c r="J93" s="160"/>
      <c r="K93" s="154"/>
    </row>
    <row r="94" spans="1:11" s="142" customFormat="1" ht="25.5" customHeight="1">
      <c r="A94" s="42">
        <v>43040</v>
      </c>
      <c r="B94" s="49" t="s">
        <v>951</v>
      </c>
      <c r="C94" s="54">
        <f aca="true" t="shared" si="30" ref="C94:H94">SUM(C95:C98)</f>
        <v>5000</v>
      </c>
      <c r="D94" s="54">
        <f t="shared" si="30"/>
        <v>0</v>
      </c>
      <c r="E94" s="54">
        <f t="shared" si="30"/>
        <v>0</v>
      </c>
      <c r="F94" s="54">
        <f t="shared" si="30"/>
        <v>0</v>
      </c>
      <c r="G94" s="54">
        <f t="shared" si="30"/>
        <v>0</v>
      </c>
      <c r="H94" s="54">
        <f t="shared" si="30"/>
        <v>0</v>
      </c>
      <c r="I94" s="60">
        <f t="shared" si="24"/>
        <v>5000</v>
      </c>
      <c r="J94" s="160"/>
      <c r="K94" s="154"/>
    </row>
    <row r="95" spans="1:11" s="142" customFormat="1" ht="25.5" customHeight="1">
      <c r="A95" s="137">
        <v>43041</v>
      </c>
      <c r="B95" s="141" t="s">
        <v>994</v>
      </c>
      <c r="C95" s="62">
        <v>1000</v>
      </c>
      <c r="I95" s="60">
        <f t="shared" si="24"/>
        <v>1000</v>
      </c>
      <c r="J95" s="160"/>
      <c r="K95" s="154"/>
    </row>
    <row r="96" spans="1:11" s="142" customFormat="1" ht="25.5" customHeight="1">
      <c r="A96" s="137">
        <v>43042</v>
      </c>
      <c r="B96" s="141" t="s">
        <v>952</v>
      </c>
      <c r="C96" s="62">
        <v>4000</v>
      </c>
      <c r="I96" s="60">
        <f t="shared" si="24"/>
        <v>4000</v>
      </c>
      <c r="J96" s="160"/>
      <c r="K96" s="154"/>
    </row>
    <row r="97" spans="1:11" s="142" customFormat="1" ht="25.5" customHeight="1">
      <c r="A97" s="137">
        <v>43043</v>
      </c>
      <c r="B97" s="141" t="s">
        <v>953</v>
      </c>
      <c r="C97" s="62"/>
      <c r="I97" s="60">
        <f t="shared" si="24"/>
        <v>0</v>
      </c>
      <c r="J97" s="160"/>
      <c r="K97" s="154"/>
    </row>
    <row r="98" spans="1:11" s="142" customFormat="1" ht="25.5" customHeight="1">
      <c r="A98" s="137">
        <v>43049</v>
      </c>
      <c r="B98" s="141" t="s">
        <v>410</v>
      </c>
      <c r="C98" s="62"/>
      <c r="I98" s="60">
        <f t="shared" si="24"/>
        <v>0</v>
      </c>
      <c r="J98" s="160"/>
      <c r="K98" s="154"/>
    </row>
    <row r="99" spans="1:11" s="139" customFormat="1" ht="25.5" customHeight="1">
      <c r="A99" s="42">
        <v>43050</v>
      </c>
      <c r="B99" s="49" t="s">
        <v>954</v>
      </c>
      <c r="C99" s="54">
        <f aca="true" t="shared" si="31" ref="C99:H99">SUM(C100:C102)</f>
        <v>0</v>
      </c>
      <c r="D99" s="54">
        <f t="shared" si="31"/>
        <v>0</v>
      </c>
      <c r="E99" s="54">
        <f t="shared" si="31"/>
        <v>0</v>
      </c>
      <c r="F99" s="54">
        <f t="shared" si="31"/>
        <v>0</v>
      </c>
      <c r="G99" s="54">
        <f t="shared" si="31"/>
        <v>0</v>
      </c>
      <c r="H99" s="54">
        <f t="shared" si="31"/>
        <v>0</v>
      </c>
      <c r="I99" s="60">
        <f t="shared" si="24"/>
        <v>0</v>
      </c>
      <c r="J99" s="158"/>
      <c r="K99" s="152"/>
    </row>
    <row r="100" spans="1:11" s="139" customFormat="1" ht="25.5" customHeight="1">
      <c r="A100" s="132">
        <v>43051</v>
      </c>
      <c r="B100" s="44" t="s">
        <v>956</v>
      </c>
      <c r="C100" s="62"/>
      <c r="D100" s="55"/>
      <c r="E100" s="55"/>
      <c r="F100" s="55"/>
      <c r="G100" s="55"/>
      <c r="H100" s="55"/>
      <c r="I100" s="60">
        <f t="shared" si="24"/>
        <v>0</v>
      </c>
      <c r="J100" s="158"/>
      <c r="K100" s="152"/>
    </row>
    <row r="101" spans="1:11" s="139" customFormat="1" ht="25.5" customHeight="1">
      <c r="A101" s="132">
        <v>43052</v>
      </c>
      <c r="B101" s="44" t="s">
        <v>955</v>
      </c>
      <c r="C101" s="62"/>
      <c r="D101" s="55"/>
      <c r="E101" s="55"/>
      <c r="F101" s="55"/>
      <c r="G101" s="55"/>
      <c r="H101" s="55"/>
      <c r="I101" s="60">
        <f t="shared" si="24"/>
        <v>0</v>
      </c>
      <c r="J101" s="158"/>
      <c r="K101" s="152"/>
    </row>
    <row r="102" spans="1:11" s="139" customFormat="1" ht="25.5" customHeight="1">
      <c r="A102" s="132">
        <v>43053</v>
      </c>
      <c r="B102" s="44" t="s">
        <v>384</v>
      </c>
      <c r="C102" s="62"/>
      <c r="D102" s="55"/>
      <c r="E102" s="55"/>
      <c r="F102" s="55"/>
      <c r="G102" s="55"/>
      <c r="H102" s="55"/>
      <c r="I102" s="60">
        <f t="shared" si="24"/>
        <v>0</v>
      </c>
      <c r="J102" s="158"/>
      <c r="K102" s="152"/>
    </row>
    <row r="103" spans="1:11" s="139" customFormat="1" ht="25.5" customHeight="1">
      <c r="A103" s="42">
        <v>43060</v>
      </c>
      <c r="B103" s="49" t="s">
        <v>990</v>
      </c>
      <c r="C103" s="54">
        <f aca="true" t="shared" si="32" ref="C103:H103">SUM(C104:C106)</f>
        <v>0</v>
      </c>
      <c r="D103" s="54">
        <f t="shared" si="32"/>
        <v>0</v>
      </c>
      <c r="E103" s="54">
        <f t="shared" si="32"/>
        <v>0</v>
      </c>
      <c r="F103" s="54">
        <f t="shared" si="32"/>
        <v>0</v>
      </c>
      <c r="G103" s="54">
        <f t="shared" si="32"/>
        <v>0</v>
      </c>
      <c r="H103" s="54">
        <f t="shared" si="32"/>
        <v>0</v>
      </c>
      <c r="I103" s="60">
        <f t="shared" si="24"/>
        <v>0</v>
      </c>
      <c r="J103" s="158"/>
      <c r="K103" s="152"/>
    </row>
    <row r="104" spans="1:11" s="139" customFormat="1" ht="25.5" customHeight="1">
      <c r="A104" s="132">
        <v>43061</v>
      </c>
      <c r="B104" s="44" t="s">
        <v>418</v>
      </c>
      <c r="C104" s="62"/>
      <c r="D104" s="55"/>
      <c r="E104" s="55"/>
      <c r="F104" s="55"/>
      <c r="G104" s="55"/>
      <c r="H104" s="55"/>
      <c r="I104" s="60">
        <f t="shared" si="24"/>
        <v>0</v>
      </c>
      <c r="J104" s="158"/>
      <c r="K104" s="152"/>
    </row>
    <row r="105" spans="1:11" s="139" customFormat="1" ht="25.5" customHeight="1">
      <c r="A105" s="132">
        <v>43062</v>
      </c>
      <c r="B105" s="44" t="s">
        <v>417</v>
      </c>
      <c r="C105" s="62"/>
      <c r="D105" s="55"/>
      <c r="E105" s="55"/>
      <c r="F105" s="55"/>
      <c r="G105" s="55"/>
      <c r="H105" s="55"/>
      <c r="I105" s="60">
        <f t="shared" si="24"/>
        <v>0</v>
      </c>
      <c r="J105" s="158"/>
      <c r="K105" s="152"/>
    </row>
    <row r="106" spans="1:11" s="139" customFormat="1" ht="25.5" customHeight="1">
      <c r="A106" s="132">
        <v>43063</v>
      </c>
      <c r="B106" s="44" t="s">
        <v>957</v>
      </c>
      <c r="C106" s="62"/>
      <c r="D106" s="55"/>
      <c r="E106" s="55"/>
      <c r="F106" s="55"/>
      <c r="G106" s="55"/>
      <c r="H106" s="55"/>
      <c r="I106" s="60">
        <f t="shared" si="24"/>
        <v>0</v>
      </c>
      <c r="J106" s="158"/>
      <c r="K106" s="152"/>
    </row>
    <row r="107" spans="1:11" s="139" customFormat="1" ht="25.5" customHeight="1">
      <c r="A107" s="42">
        <v>43070</v>
      </c>
      <c r="B107" s="49" t="s">
        <v>416</v>
      </c>
      <c r="C107" s="54">
        <f aca="true" t="shared" si="33" ref="C107:H107">SUM(C108:C111)</f>
        <v>40000</v>
      </c>
      <c r="D107" s="54">
        <f t="shared" si="33"/>
        <v>0</v>
      </c>
      <c r="E107" s="54">
        <f t="shared" si="33"/>
        <v>0</v>
      </c>
      <c r="F107" s="54">
        <f t="shared" si="33"/>
        <v>0</v>
      </c>
      <c r="G107" s="54">
        <f t="shared" si="33"/>
        <v>0</v>
      </c>
      <c r="H107" s="54">
        <f t="shared" si="33"/>
        <v>0</v>
      </c>
      <c r="I107" s="60">
        <f t="shared" si="24"/>
        <v>40000</v>
      </c>
      <c r="J107" s="158"/>
      <c r="K107" s="152"/>
    </row>
    <row r="108" spans="1:11" s="139" customFormat="1" ht="25.5" customHeight="1">
      <c r="A108" s="134">
        <v>43071</v>
      </c>
      <c r="B108" s="43" t="s">
        <v>620</v>
      </c>
      <c r="C108" s="62">
        <v>25000</v>
      </c>
      <c r="D108" s="55"/>
      <c r="E108" s="55"/>
      <c r="F108" s="55"/>
      <c r="G108" s="55"/>
      <c r="H108" s="55"/>
      <c r="I108" s="60">
        <f t="shared" si="24"/>
        <v>25000</v>
      </c>
      <c r="J108" s="158"/>
      <c r="K108" s="152"/>
    </row>
    <row r="109" spans="1:11" s="139" customFormat="1" ht="25.5" customHeight="1">
      <c r="A109" s="134">
        <v>43072</v>
      </c>
      <c r="B109" s="43" t="s">
        <v>415</v>
      </c>
      <c r="C109" s="62">
        <v>5000</v>
      </c>
      <c r="D109" s="55"/>
      <c r="E109" s="55"/>
      <c r="F109" s="55"/>
      <c r="G109" s="55"/>
      <c r="H109" s="55"/>
      <c r="I109" s="60">
        <f t="shared" si="24"/>
        <v>5000</v>
      </c>
      <c r="J109" s="158"/>
      <c r="K109" s="152"/>
    </row>
    <row r="110" spans="1:11" s="139" customFormat="1" ht="25.5" customHeight="1">
      <c r="A110" s="134">
        <v>43073</v>
      </c>
      <c r="B110" s="43" t="s">
        <v>958</v>
      </c>
      <c r="C110" s="62"/>
      <c r="D110" s="55"/>
      <c r="E110" s="55"/>
      <c r="F110" s="55"/>
      <c r="G110" s="55"/>
      <c r="H110" s="55"/>
      <c r="I110" s="60">
        <f t="shared" si="24"/>
        <v>0</v>
      </c>
      <c r="J110" s="158"/>
      <c r="K110" s="152"/>
    </row>
    <row r="111" spans="1:11" s="139" customFormat="1" ht="25.5" customHeight="1">
      <c r="A111" s="134">
        <v>43074</v>
      </c>
      <c r="B111" s="43" t="s">
        <v>414</v>
      </c>
      <c r="C111" s="62">
        <v>10000</v>
      </c>
      <c r="D111" s="55"/>
      <c r="E111" s="55"/>
      <c r="F111" s="55"/>
      <c r="G111" s="55"/>
      <c r="H111" s="55"/>
      <c r="I111" s="60">
        <f t="shared" si="24"/>
        <v>10000</v>
      </c>
      <c r="J111" s="158"/>
      <c r="K111" s="152"/>
    </row>
    <row r="112" spans="1:11" s="139" customFormat="1" ht="25.5" customHeight="1">
      <c r="A112" s="42">
        <v>43080</v>
      </c>
      <c r="B112" s="49" t="s">
        <v>991</v>
      </c>
      <c r="C112" s="54">
        <f aca="true" t="shared" si="34" ref="C112:H112">SUM(C113:C118)</f>
        <v>0</v>
      </c>
      <c r="D112" s="54">
        <f t="shared" si="34"/>
        <v>0</v>
      </c>
      <c r="E112" s="54">
        <f t="shared" si="34"/>
        <v>0</v>
      </c>
      <c r="F112" s="54">
        <f t="shared" si="34"/>
        <v>0</v>
      </c>
      <c r="G112" s="54">
        <f t="shared" si="34"/>
        <v>0</v>
      </c>
      <c r="H112" s="54">
        <f t="shared" si="34"/>
        <v>0</v>
      </c>
      <c r="I112" s="60">
        <f t="shared" si="24"/>
        <v>0</v>
      </c>
      <c r="J112" s="158"/>
      <c r="K112" s="152"/>
    </row>
    <row r="113" spans="1:11" s="139" customFormat="1" ht="25.5" customHeight="1">
      <c r="A113" s="132">
        <v>43081</v>
      </c>
      <c r="B113" s="43" t="s">
        <v>413</v>
      </c>
      <c r="C113" s="62"/>
      <c r="D113" s="55"/>
      <c r="E113" s="55"/>
      <c r="F113" s="55"/>
      <c r="G113" s="55"/>
      <c r="H113" s="55"/>
      <c r="I113" s="60">
        <f t="shared" si="24"/>
        <v>0</v>
      </c>
      <c r="J113" s="158"/>
      <c r="K113" s="152"/>
    </row>
    <row r="114" spans="1:11" s="139" customFormat="1" ht="25.5" customHeight="1">
      <c r="A114" s="132">
        <v>43082</v>
      </c>
      <c r="B114" s="43" t="s">
        <v>412</v>
      </c>
      <c r="C114" s="62"/>
      <c r="D114" s="55"/>
      <c r="E114" s="55"/>
      <c r="F114" s="55"/>
      <c r="G114" s="55"/>
      <c r="H114" s="55"/>
      <c r="I114" s="60">
        <f t="shared" si="24"/>
        <v>0</v>
      </c>
      <c r="J114" s="158"/>
      <c r="K114" s="152"/>
    </row>
    <row r="115" spans="1:11" s="139" customFormat="1" ht="25.5" customHeight="1">
      <c r="A115" s="132">
        <v>43083</v>
      </c>
      <c r="B115" s="43" t="s">
        <v>621</v>
      </c>
      <c r="C115" s="62"/>
      <c r="D115" s="55"/>
      <c r="E115" s="55"/>
      <c r="F115" s="55"/>
      <c r="G115" s="55"/>
      <c r="H115" s="55"/>
      <c r="I115" s="60">
        <f t="shared" si="24"/>
        <v>0</v>
      </c>
      <c r="J115" s="158"/>
      <c r="K115" s="152"/>
    </row>
    <row r="116" spans="1:11" s="139" customFormat="1" ht="25.5" customHeight="1">
      <c r="A116" s="132">
        <v>43084</v>
      </c>
      <c r="B116" s="43" t="s">
        <v>411</v>
      </c>
      <c r="C116" s="62"/>
      <c r="D116" s="55"/>
      <c r="E116" s="55"/>
      <c r="F116" s="55"/>
      <c r="G116" s="55"/>
      <c r="H116" s="55"/>
      <c r="I116" s="60">
        <f t="shared" si="24"/>
        <v>0</v>
      </c>
      <c r="J116" s="158"/>
      <c r="K116" s="152"/>
    </row>
    <row r="117" spans="1:11" s="139" customFormat="1" ht="25.5" customHeight="1">
      <c r="A117" s="132">
        <v>43085</v>
      </c>
      <c r="B117" s="43" t="s">
        <v>997</v>
      </c>
      <c r="C117" s="62"/>
      <c r="D117" s="55"/>
      <c r="E117" s="55"/>
      <c r="F117" s="55"/>
      <c r="G117" s="55"/>
      <c r="H117" s="55"/>
      <c r="I117" s="60">
        <f t="shared" si="24"/>
        <v>0</v>
      </c>
      <c r="J117" s="158"/>
      <c r="K117" s="152"/>
    </row>
    <row r="118" spans="1:11" s="139" customFormat="1" ht="25.5" customHeight="1">
      <c r="A118" s="132">
        <v>43089</v>
      </c>
      <c r="B118" s="43" t="s">
        <v>410</v>
      </c>
      <c r="C118" s="62"/>
      <c r="D118" s="55"/>
      <c r="E118" s="55"/>
      <c r="F118" s="55"/>
      <c r="G118" s="55"/>
      <c r="H118" s="55"/>
      <c r="I118" s="60">
        <f t="shared" si="24"/>
        <v>0</v>
      </c>
      <c r="J118" s="158"/>
      <c r="K118" s="152"/>
    </row>
    <row r="119" spans="1:11" s="139" customFormat="1" ht="25.5" customHeight="1">
      <c r="A119" s="42">
        <v>43090</v>
      </c>
      <c r="B119" s="49" t="s">
        <v>959</v>
      </c>
      <c r="C119" s="54">
        <f aca="true" t="shared" si="35" ref="C119:H119">SUM(C120:C127)</f>
        <v>6105784</v>
      </c>
      <c r="D119" s="54">
        <f t="shared" si="35"/>
        <v>0</v>
      </c>
      <c r="E119" s="54">
        <f t="shared" si="35"/>
        <v>0</v>
      </c>
      <c r="F119" s="54">
        <f t="shared" si="35"/>
        <v>0</v>
      </c>
      <c r="G119" s="54">
        <f t="shared" si="35"/>
        <v>0</v>
      </c>
      <c r="H119" s="54">
        <f t="shared" si="35"/>
        <v>0</v>
      </c>
      <c r="I119" s="60">
        <f t="shared" si="24"/>
        <v>6105784</v>
      </c>
      <c r="J119" s="158"/>
      <c r="K119" s="152"/>
    </row>
    <row r="120" spans="1:11" s="139" customFormat="1" ht="25.5" customHeight="1">
      <c r="A120" s="132">
        <v>43091</v>
      </c>
      <c r="B120" s="43" t="s">
        <v>960</v>
      </c>
      <c r="C120" s="62">
        <v>3400000</v>
      </c>
      <c r="D120" s="55"/>
      <c r="E120" s="55"/>
      <c r="F120" s="55"/>
      <c r="G120" s="55"/>
      <c r="H120" s="55"/>
      <c r="I120" s="60">
        <f t="shared" si="24"/>
        <v>3400000</v>
      </c>
      <c r="J120" s="158"/>
      <c r="K120" s="152"/>
    </row>
    <row r="121" spans="1:11" s="139" customFormat="1" ht="25.5" customHeight="1">
      <c r="A121" s="132">
        <v>43092</v>
      </c>
      <c r="B121" s="43" t="s">
        <v>961</v>
      </c>
      <c r="C121" s="62">
        <v>170000</v>
      </c>
      <c r="D121" s="55"/>
      <c r="E121" s="55"/>
      <c r="F121" s="55"/>
      <c r="G121" s="55"/>
      <c r="H121" s="55"/>
      <c r="I121" s="60">
        <f t="shared" si="24"/>
        <v>170000</v>
      </c>
      <c r="J121" s="158"/>
      <c r="K121" s="152"/>
    </row>
    <row r="122" spans="1:11" s="139" customFormat="1" ht="25.5" customHeight="1">
      <c r="A122" s="132">
        <v>43093</v>
      </c>
      <c r="B122" s="43" t="s">
        <v>963</v>
      </c>
      <c r="C122" s="62"/>
      <c r="D122" s="55"/>
      <c r="E122" s="55"/>
      <c r="F122" s="55"/>
      <c r="G122" s="55"/>
      <c r="H122" s="55"/>
      <c r="I122" s="60">
        <f t="shared" si="24"/>
        <v>0</v>
      </c>
      <c r="J122" s="158"/>
      <c r="K122" s="152"/>
    </row>
    <row r="123" spans="1:11" s="139" customFormat="1" ht="25.5" customHeight="1">
      <c r="A123" s="132">
        <v>43094</v>
      </c>
      <c r="B123" s="43" t="s">
        <v>962</v>
      </c>
      <c r="C123" s="62">
        <v>1350000</v>
      </c>
      <c r="D123" s="55"/>
      <c r="E123" s="55"/>
      <c r="F123" s="55"/>
      <c r="G123" s="55"/>
      <c r="H123" s="55"/>
      <c r="I123" s="60">
        <f t="shared" si="24"/>
        <v>1350000</v>
      </c>
      <c r="J123" s="158"/>
      <c r="K123" s="152"/>
    </row>
    <row r="124" spans="1:11" s="139" customFormat="1" ht="25.5" customHeight="1">
      <c r="A124" s="132">
        <v>43095</v>
      </c>
      <c r="B124" s="43" t="s">
        <v>409</v>
      </c>
      <c r="C124" s="62">
        <v>950000</v>
      </c>
      <c r="D124" s="55"/>
      <c r="E124" s="55"/>
      <c r="F124" s="55"/>
      <c r="G124" s="55"/>
      <c r="H124" s="55"/>
      <c r="I124" s="60">
        <f t="shared" si="24"/>
        <v>950000</v>
      </c>
      <c r="J124" s="158"/>
      <c r="K124" s="152"/>
    </row>
    <row r="125" spans="1:11" s="139" customFormat="1" ht="25.5" customHeight="1">
      <c r="A125" s="132">
        <v>43096</v>
      </c>
      <c r="B125" s="43" t="s">
        <v>473</v>
      </c>
      <c r="C125" s="62">
        <v>170784</v>
      </c>
      <c r="D125" s="55"/>
      <c r="E125" s="55"/>
      <c r="F125" s="55"/>
      <c r="G125" s="55"/>
      <c r="H125" s="55"/>
      <c r="I125" s="60">
        <f t="shared" si="24"/>
        <v>170784</v>
      </c>
      <c r="J125" s="158"/>
      <c r="K125" s="152"/>
    </row>
    <row r="126" spans="1:11" s="139" customFormat="1" ht="25.5" customHeight="1">
      <c r="A126" s="132">
        <v>43097</v>
      </c>
      <c r="B126" s="43" t="s">
        <v>408</v>
      </c>
      <c r="C126" s="62">
        <v>40000</v>
      </c>
      <c r="D126" s="55"/>
      <c r="E126" s="55"/>
      <c r="F126" s="55"/>
      <c r="G126" s="55"/>
      <c r="H126" s="55"/>
      <c r="I126" s="60">
        <f t="shared" si="24"/>
        <v>40000</v>
      </c>
      <c r="J126" s="158"/>
      <c r="K126" s="152"/>
    </row>
    <row r="127" spans="1:11" s="139" customFormat="1" ht="25.5" customHeight="1">
      <c r="A127" s="132">
        <v>43098</v>
      </c>
      <c r="B127" s="43" t="s">
        <v>964</v>
      </c>
      <c r="C127" s="62">
        <v>25000</v>
      </c>
      <c r="D127" s="55"/>
      <c r="E127" s="55"/>
      <c r="F127" s="55"/>
      <c r="G127" s="55"/>
      <c r="H127" s="55"/>
      <c r="I127" s="60">
        <f t="shared" si="24"/>
        <v>25000</v>
      </c>
      <c r="J127" s="158"/>
      <c r="K127" s="152"/>
    </row>
    <row r="128" spans="1:11" s="139" customFormat="1" ht="25.5" customHeight="1">
      <c r="A128" s="42">
        <v>43100</v>
      </c>
      <c r="B128" s="49" t="s">
        <v>407</v>
      </c>
      <c r="C128" s="54">
        <f aca="true" t="shared" si="36" ref="C128:H128">SUM(C129:C136)</f>
        <v>1420000</v>
      </c>
      <c r="D128" s="54">
        <f t="shared" si="36"/>
        <v>0</v>
      </c>
      <c r="E128" s="54">
        <f t="shared" si="36"/>
        <v>0</v>
      </c>
      <c r="F128" s="54">
        <f t="shared" si="36"/>
        <v>0</v>
      </c>
      <c r="G128" s="54">
        <f t="shared" si="36"/>
        <v>0</v>
      </c>
      <c r="H128" s="54">
        <f t="shared" si="36"/>
        <v>0</v>
      </c>
      <c r="I128" s="60">
        <f t="shared" si="24"/>
        <v>1420000</v>
      </c>
      <c r="J128" s="158"/>
      <c r="K128" s="152"/>
    </row>
    <row r="129" spans="1:11" s="139" customFormat="1" ht="25.5" customHeight="1">
      <c r="A129" s="132">
        <v>43101</v>
      </c>
      <c r="B129" s="43" t="s">
        <v>965</v>
      </c>
      <c r="C129" s="62"/>
      <c r="D129" s="55"/>
      <c r="E129" s="55"/>
      <c r="F129" s="55"/>
      <c r="G129" s="55"/>
      <c r="H129" s="55"/>
      <c r="I129" s="60">
        <f t="shared" si="24"/>
        <v>0</v>
      </c>
      <c r="J129" s="158"/>
      <c r="K129" s="152"/>
    </row>
    <row r="130" spans="1:11" s="139" customFormat="1" ht="25.5" customHeight="1">
      <c r="A130" s="132">
        <v>43102</v>
      </c>
      <c r="B130" s="43" t="s">
        <v>966</v>
      </c>
      <c r="C130" s="62"/>
      <c r="D130" s="55"/>
      <c r="E130" s="55"/>
      <c r="F130" s="55"/>
      <c r="G130" s="55"/>
      <c r="H130" s="55"/>
      <c r="I130" s="60">
        <f t="shared" si="24"/>
        <v>0</v>
      </c>
      <c r="J130" s="158"/>
      <c r="K130" s="152"/>
    </row>
    <row r="131" spans="1:11" s="139" customFormat="1" ht="25.5" customHeight="1">
      <c r="A131" s="132">
        <v>43103</v>
      </c>
      <c r="B131" s="43" t="s">
        <v>406</v>
      </c>
      <c r="C131" s="62"/>
      <c r="D131" s="55"/>
      <c r="E131" s="55"/>
      <c r="F131" s="55"/>
      <c r="G131" s="55"/>
      <c r="H131" s="55"/>
      <c r="I131" s="60">
        <f aca="true" t="shared" si="37" ref="I131:I194">SUM(C131+D131+E131+F131+H131+G131)</f>
        <v>0</v>
      </c>
      <c r="J131" s="158"/>
      <c r="K131" s="152"/>
    </row>
    <row r="132" spans="1:11" s="139" customFormat="1" ht="25.5" customHeight="1">
      <c r="A132" s="132">
        <v>43104</v>
      </c>
      <c r="B132" s="43" t="s">
        <v>405</v>
      </c>
      <c r="C132" s="62"/>
      <c r="D132" s="55"/>
      <c r="E132" s="55"/>
      <c r="F132" s="55"/>
      <c r="G132" s="55"/>
      <c r="H132" s="55"/>
      <c r="I132" s="60">
        <f t="shared" si="37"/>
        <v>0</v>
      </c>
      <c r="J132" s="158"/>
      <c r="K132" s="152"/>
    </row>
    <row r="133" spans="1:11" s="139" customFormat="1" ht="25.5" customHeight="1">
      <c r="A133" s="132">
        <v>43105</v>
      </c>
      <c r="B133" s="43" t="s">
        <v>404</v>
      </c>
      <c r="C133" s="62">
        <v>80000</v>
      </c>
      <c r="D133" s="55"/>
      <c r="E133" s="55"/>
      <c r="F133" s="55"/>
      <c r="G133" s="55"/>
      <c r="H133" s="55"/>
      <c r="I133" s="60">
        <f t="shared" si="37"/>
        <v>80000</v>
      </c>
      <c r="J133" s="158"/>
      <c r="K133" s="152"/>
    </row>
    <row r="134" spans="1:11" s="139" customFormat="1" ht="25.5" customHeight="1">
      <c r="A134" s="132">
        <v>43106</v>
      </c>
      <c r="B134" s="43" t="s">
        <v>967</v>
      </c>
      <c r="C134" s="62">
        <v>1300000</v>
      </c>
      <c r="D134" s="55"/>
      <c r="E134" s="55"/>
      <c r="F134" s="55"/>
      <c r="G134" s="55"/>
      <c r="H134" s="55"/>
      <c r="I134" s="60">
        <f t="shared" si="37"/>
        <v>1300000</v>
      </c>
      <c r="J134" s="158"/>
      <c r="K134" s="152"/>
    </row>
    <row r="135" spans="1:11" s="139" customFormat="1" ht="25.5" customHeight="1">
      <c r="A135" s="132">
        <v>43107</v>
      </c>
      <c r="B135" s="43" t="s">
        <v>403</v>
      </c>
      <c r="C135" s="62"/>
      <c r="D135" s="55"/>
      <c r="E135" s="55"/>
      <c r="F135" s="55"/>
      <c r="G135" s="55"/>
      <c r="H135" s="55"/>
      <c r="I135" s="60">
        <f t="shared" si="37"/>
        <v>0</v>
      </c>
      <c r="J135" s="158"/>
      <c r="K135" s="152"/>
    </row>
    <row r="136" spans="1:11" s="139" customFormat="1" ht="25.5" customHeight="1">
      <c r="A136" s="132">
        <v>43109</v>
      </c>
      <c r="B136" s="43" t="s">
        <v>402</v>
      </c>
      <c r="C136" s="62">
        <v>40000</v>
      </c>
      <c r="D136" s="55"/>
      <c r="E136" s="55"/>
      <c r="F136" s="55"/>
      <c r="G136" s="55"/>
      <c r="H136" s="55"/>
      <c r="I136" s="60">
        <f t="shared" si="37"/>
        <v>40000</v>
      </c>
      <c r="J136" s="158"/>
      <c r="K136" s="152"/>
    </row>
    <row r="137" spans="1:11" s="139" customFormat="1" ht="25.5" customHeight="1">
      <c r="A137" s="42">
        <v>43110</v>
      </c>
      <c r="B137" s="49" t="s">
        <v>401</v>
      </c>
      <c r="C137" s="54">
        <f aca="true" t="shared" si="38" ref="C137:H137">SUM(C138:C140)</f>
        <v>3000</v>
      </c>
      <c r="D137" s="54">
        <f t="shared" si="38"/>
        <v>0</v>
      </c>
      <c r="E137" s="54">
        <f t="shared" si="38"/>
        <v>0</v>
      </c>
      <c r="F137" s="54">
        <f t="shared" si="38"/>
        <v>0</v>
      </c>
      <c r="G137" s="54">
        <f t="shared" si="38"/>
        <v>0</v>
      </c>
      <c r="H137" s="54">
        <f t="shared" si="38"/>
        <v>0</v>
      </c>
      <c r="I137" s="60">
        <f t="shared" si="37"/>
        <v>3000</v>
      </c>
      <c r="J137" s="158"/>
      <c r="K137" s="152"/>
    </row>
    <row r="138" spans="1:11" s="139" customFormat="1" ht="25.5" customHeight="1">
      <c r="A138" s="132">
        <v>43111</v>
      </c>
      <c r="B138" s="43" t="s">
        <v>968</v>
      </c>
      <c r="C138" s="62">
        <v>3000</v>
      </c>
      <c r="D138" s="55"/>
      <c r="E138" s="55"/>
      <c r="F138" s="55"/>
      <c r="G138" s="55"/>
      <c r="H138" s="55"/>
      <c r="I138" s="60">
        <f t="shared" si="37"/>
        <v>3000</v>
      </c>
      <c r="J138" s="158"/>
      <c r="K138" s="152"/>
    </row>
    <row r="139" spans="1:11" s="139" customFormat="1" ht="25.5" customHeight="1">
      <c r="A139" s="132">
        <v>43112</v>
      </c>
      <c r="B139" s="43" t="s">
        <v>400</v>
      </c>
      <c r="C139" s="62"/>
      <c r="D139" s="55"/>
      <c r="E139" s="55"/>
      <c r="F139" s="55"/>
      <c r="G139" s="55"/>
      <c r="H139" s="55"/>
      <c r="I139" s="60">
        <f t="shared" si="37"/>
        <v>0</v>
      </c>
      <c r="J139" s="158"/>
      <c r="K139" s="152"/>
    </row>
    <row r="140" spans="1:11" s="139" customFormat="1" ht="25.5" customHeight="1">
      <c r="A140" s="132">
        <v>43113</v>
      </c>
      <c r="B140" s="43" t="s">
        <v>399</v>
      </c>
      <c r="C140" s="62"/>
      <c r="D140" s="55"/>
      <c r="E140" s="55"/>
      <c r="F140" s="55"/>
      <c r="G140" s="55"/>
      <c r="H140" s="55"/>
      <c r="I140" s="60">
        <f t="shared" si="37"/>
        <v>0</v>
      </c>
      <c r="J140" s="158"/>
      <c r="K140" s="152"/>
    </row>
    <row r="141" spans="1:11" s="139" customFormat="1" ht="25.5" customHeight="1">
      <c r="A141" s="42">
        <v>43120</v>
      </c>
      <c r="B141" s="49" t="s">
        <v>398</v>
      </c>
      <c r="C141" s="54">
        <f aca="true" t="shared" si="39" ref="C141:H141">SUM(C142:C144)</f>
        <v>475000</v>
      </c>
      <c r="D141" s="54">
        <f t="shared" si="39"/>
        <v>0</v>
      </c>
      <c r="E141" s="54">
        <f t="shared" si="39"/>
        <v>0</v>
      </c>
      <c r="F141" s="54">
        <f t="shared" si="39"/>
        <v>0</v>
      </c>
      <c r="G141" s="54">
        <f t="shared" si="39"/>
        <v>0</v>
      </c>
      <c r="H141" s="54">
        <f t="shared" si="39"/>
        <v>0</v>
      </c>
      <c r="I141" s="60">
        <f t="shared" si="37"/>
        <v>475000</v>
      </c>
      <c r="J141" s="158"/>
      <c r="K141" s="152"/>
    </row>
    <row r="142" spans="1:11" s="139" customFormat="1" ht="25.5" customHeight="1">
      <c r="A142" s="132">
        <v>43121</v>
      </c>
      <c r="B142" s="43" t="s">
        <v>397</v>
      </c>
      <c r="C142" s="62">
        <v>125000</v>
      </c>
      <c r="D142" s="55"/>
      <c r="E142" s="55"/>
      <c r="F142" s="55"/>
      <c r="G142" s="55"/>
      <c r="H142" s="55"/>
      <c r="I142" s="60">
        <f t="shared" si="37"/>
        <v>125000</v>
      </c>
      <c r="J142" s="158"/>
      <c r="K142" s="152"/>
    </row>
    <row r="143" spans="1:11" s="139" customFormat="1" ht="25.5" customHeight="1">
      <c r="A143" s="132">
        <v>43122</v>
      </c>
      <c r="B143" s="43" t="s">
        <v>396</v>
      </c>
      <c r="C143" s="62">
        <v>350000</v>
      </c>
      <c r="D143" s="55"/>
      <c r="E143" s="55"/>
      <c r="F143" s="55"/>
      <c r="G143" s="55"/>
      <c r="H143" s="55"/>
      <c r="I143" s="60">
        <f t="shared" si="37"/>
        <v>350000</v>
      </c>
      <c r="J143" s="158"/>
      <c r="K143" s="152"/>
    </row>
    <row r="144" spans="1:11" s="139" customFormat="1" ht="25.5" customHeight="1">
      <c r="A144" s="132">
        <v>43123</v>
      </c>
      <c r="B144" s="43" t="s">
        <v>969</v>
      </c>
      <c r="C144" s="62"/>
      <c r="D144" s="55"/>
      <c r="E144" s="55"/>
      <c r="F144" s="55"/>
      <c r="G144" s="55"/>
      <c r="H144" s="55"/>
      <c r="I144" s="60">
        <f t="shared" si="37"/>
        <v>0</v>
      </c>
      <c r="J144" s="158"/>
      <c r="K144" s="152"/>
    </row>
    <row r="145" spans="1:11" s="139" customFormat="1" ht="25.5" customHeight="1">
      <c r="A145" s="42">
        <v>43130</v>
      </c>
      <c r="B145" s="49" t="s">
        <v>970</v>
      </c>
      <c r="C145" s="54">
        <f aca="true" t="shared" si="40" ref="C145:H145">SUM(C146:C151)</f>
        <v>78000</v>
      </c>
      <c r="D145" s="54">
        <f t="shared" si="40"/>
        <v>0</v>
      </c>
      <c r="E145" s="54">
        <f t="shared" si="40"/>
        <v>0</v>
      </c>
      <c r="F145" s="54">
        <f t="shared" si="40"/>
        <v>0</v>
      </c>
      <c r="G145" s="54">
        <f t="shared" si="40"/>
        <v>0</v>
      </c>
      <c r="H145" s="54">
        <f t="shared" si="40"/>
        <v>0</v>
      </c>
      <c r="I145" s="60">
        <f t="shared" si="37"/>
        <v>78000</v>
      </c>
      <c r="J145" s="158"/>
      <c r="K145" s="152"/>
    </row>
    <row r="146" spans="1:11" s="139" customFormat="1" ht="25.5" customHeight="1">
      <c r="A146" s="132">
        <v>43131</v>
      </c>
      <c r="B146" s="43" t="s">
        <v>395</v>
      </c>
      <c r="C146" s="62"/>
      <c r="D146" s="55"/>
      <c r="E146" s="55"/>
      <c r="F146" s="55"/>
      <c r="G146" s="55"/>
      <c r="H146" s="55"/>
      <c r="I146" s="60">
        <f t="shared" si="37"/>
        <v>0</v>
      </c>
      <c r="J146" s="158"/>
      <c r="K146" s="152"/>
    </row>
    <row r="147" spans="1:11" s="139" customFormat="1" ht="25.5" customHeight="1">
      <c r="A147" s="132">
        <v>43132</v>
      </c>
      <c r="B147" s="43" t="s">
        <v>394</v>
      </c>
      <c r="C147" s="62">
        <v>35000</v>
      </c>
      <c r="D147" s="55"/>
      <c r="E147" s="55"/>
      <c r="F147" s="55"/>
      <c r="G147" s="55"/>
      <c r="H147" s="55"/>
      <c r="I147" s="60">
        <f t="shared" si="37"/>
        <v>35000</v>
      </c>
      <c r="J147" s="158"/>
      <c r="K147" s="152"/>
    </row>
    <row r="148" spans="1:11" s="139" customFormat="1" ht="25.5" customHeight="1">
      <c r="A148" s="132">
        <v>43133</v>
      </c>
      <c r="B148" s="43" t="s">
        <v>393</v>
      </c>
      <c r="C148" s="62"/>
      <c r="D148" s="55"/>
      <c r="E148" s="55"/>
      <c r="F148" s="55"/>
      <c r="G148" s="55"/>
      <c r="H148" s="55"/>
      <c r="I148" s="60">
        <f t="shared" si="37"/>
        <v>0</v>
      </c>
      <c r="J148" s="158"/>
      <c r="K148" s="152"/>
    </row>
    <row r="149" spans="1:11" s="139" customFormat="1" ht="25.5" customHeight="1">
      <c r="A149" s="132">
        <v>43134</v>
      </c>
      <c r="B149" s="43" t="s">
        <v>392</v>
      </c>
      <c r="C149" s="62">
        <v>3000</v>
      </c>
      <c r="D149" s="55"/>
      <c r="E149" s="55"/>
      <c r="F149" s="55"/>
      <c r="G149" s="55"/>
      <c r="H149" s="55"/>
      <c r="I149" s="60">
        <f t="shared" si="37"/>
        <v>3000</v>
      </c>
      <c r="J149" s="158"/>
      <c r="K149" s="152"/>
    </row>
    <row r="150" spans="1:11" s="139" customFormat="1" ht="25.5" customHeight="1">
      <c r="A150" s="132">
        <v>43135</v>
      </c>
      <c r="B150" s="43" t="s">
        <v>391</v>
      </c>
      <c r="C150" s="62"/>
      <c r="D150" s="55"/>
      <c r="E150" s="55"/>
      <c r="F150" s="55"/>
      <c r="G150" s="55"/>
      <c r="H150" s="55"/>
      <c r="I150" s="60">
        <f t="shared" si="37"/>
        <v>0</v>
      </c>
      <c r="J150" s="158"/>
      <c r="K150" s="152"/>
    </row>
    <row r="151" spans="1:11" s="139" customFormat="1" ht="25.5" customHeight="1">
      <c r="A151" s="132">
        <v>43136</v>
      </c>
      <c r="B151" s="43" t="s">
        <v>390</v>
      </c>
      <c r="C151" s="62">
        <v>40000</v>
      </c>
      <c r="D151" s="55"/>
      <c r="E151" s="55"/>
      <c r="F151" s="55"/>
      <c r="G151" s="55"/>
      <c r="H151" s="55"/>
      <c r="I151" s="60">
        <f t="shared" si="37"/>
        <v>40000</v>
      </c>
      <c r="J151" s="158"/>
      <c r="K151" s="152"/>
    </row>
    <row r="152" spans="1:11" s="139" customFormat="1" ht="25.5" customHeight="1">
      <c r="A152" s="40">
        <v>44</v>
      </c>
      <c r="B152" s="46" t="s">
        <v>387</v>
      </c>
      <c r="C152" s="53">
        <f aca="true" t="shared" si="41" ref="C152:H152">C153</f>
        <v>958000</v>
      </c>
      <c r="D152" s="53">
        <f t="shared" si="41"/>
        <v>0</v>
      </c>
      <c r="E152" s="53">
        <f t="shared" si="41"/>
        <v>0</v>
      </c>
      <c r="F152" s="53">
        <f t="shared" si="41"/>
        <v>0</v>
      </c>
      <c r="G152" s="53">
        <f t="shared" si="41"/>
        <v>0</v>
      </c>
      <c r="H152" s="53">
        <f t="shared" si="41"/>
        <v>0</v>
      </c>
      <c r="I152" s="60">
        <f t="shared" si="37"/>
        <v>958000</v>
      </c>
      <c r="J152" s="158"/>
      <c r="K152" s="152"/>
    </row>
    <row r="153" spans="1:11" s="139" customFormat="1" ht="25.5" customHeight="1">
      <c r="A153" s="42">
        <v>43010</v>
      </c>
      <c r="B153" s="49" t="s">
        <v>383</v>
      </c>
      <c r="C153" s="54">
        <f aca="true" t="shared" si="42" ref="C153:H153">SUM(C154:C158)</f>
        <v>958000</v>
      </c>
      <c r="D153" s="54">
        <f t="shared" si="42"/>
        <v>0</v>
      </c>
      <c r="E153" s="54">
        <f t="shared" si="42"/>
        <v>0</v>
      </c>
      <c r="F153" s="54">
        <f t="shared" si="42"/>
        <v>0</v>
      </c>
      <c r="G153" s="54">
        <f t="shared" si="42"/>
        <v>0</v>
      </c>
      <c r="H153" s="54">
        <f t="shared" si="42"/>
        <v>0</v>
      </c>
      <c r="I153" s="60">
        <f t="shared" si="37"/>
        <v>958000</v>
      </c>
      <c r="J153" s="158"/>
      <c r="K153" s="152"/>
    </row>
    <row r="154" spans="1:11" s="139" customFormat="1" ht="25.5" customHeight="1">
      <c r="A154" s="132">
        <v>43011</v>
      </c>
      <c r="B154" s="44" t="s">
        <v>382</v>
      </c>
      <c r="C154" s="62">
        <v>840000</v>
      </c>
      <c r="D154" s="55"/>
      <c r="E154" s="55"/>
      <c r="F154" s="55"/>
      <c r="G154" s="55"/>
      <c r="H154" s="55"/>
      <c r="I154" s="60">
        <f t="shared" si="37"/>
        <v>840000</v>
      </c>
      <c r="J154" s="158"/>
      <c r="K154" s="152"/>
    </row>
    <row r="155" spans="1:11" s="139" customFormat="1" ht="25.5" customHeight="1">
      <c r="A155" s="132">
        <v>43012</v>
      </c>
      <c r="B155" s="44" t="s">
        <v>381</v>
      </c>
      <c r="C155" s="62">
        <v>110000</v>
      </c>
      <c r="D155" s="55"/>
      <c r="E155" s="55"/>
      <c r="F155" s="55"/>
      <c r="G155" s="55"/>
      <c r="H155" s="55"/>
      <c r="I155" s="60">
        <f t="shared" si="37"/>
        <v>110000</v>
      </c>
      <c r="J155" s="158"/>
      <c r="K155" s="152"/>
    </row>
    <row r="156" spans="1:11" s="139" customFormat="1" ht="25.5" customHeight="1">
      <c r="A156" s="132">
        <v>43013</v>
      </c>
      <c r="B156" s="44" t="s">
        <v>380</v>
      </c>
      <c r="C156" s="62">
        <v>8000</v>
      </c>
      <c r="D156" s="55"/>
      <c r="E156" s="55"/>
      <c r="F156" s="55"/>
      <c r="G156" s="55"/>
      <c r="H156" s="55"/>
      <c r="I156" s="60">
        <f t="shared" si="37"/>
        <v>8000</v>
      </c>
      <c r="J156" s="158"/>
      <c r="K156" s="152"/>
    </row>
    <row r="157" spans="1:11" s="139" customFormat="1" ht="25.5" customHeight="1">
      <c r="A157" s="132">
        <v>43014</v>
      </c>
      <c r="B157" s="44" t="s">
        <v>626</v>
      </c>
      <c r="C157" s="62"/>
      <c r="D157" s="55"/>
      <c r="E157" s="55"/>
      <c r="F157" s="55"/>
      <c r="G157" s="55"/>
      <c r="H157" s="55"/>
      <c r="I157" s="60">
        <f t="shared" si="37"/>
        <v>0</v>
      </c>
      <c r="J157" s="158"/>
      <c r="K157" s="152"/>
    </row>
    <row r="158" spans="1:11" s="139" customFormat="1" ht="25.5" customHeight="1">
      <c r="A158" s="132">
        <v>43019</v>
      </c>
      <c r="B158" s="44" t="s">
        <v>992</v>
      </c>
      <c r="C158" s="62"/>
      <c r="D158" s="55"/>
      <c r="E158" s="55"/>
      <c r="F158" s="55"/>
      <c r="G158" s="55"/>
      <c r="H158" s="55"/>
      <c r="I158" s="60">
        <f t="shared" si="37"/>
        <v>0</v>
      </c>
      <c r="J158" s="158"/>
      <c r="K158" s="152"/>
    </row>
    <row r="159" spans="1:11" s="139" customFormat="1" ht="25.5" customHeight="1">
      <c r="A159" s="40">
        <v>45</v>
      </c>
      <c r="B159" s="41" t="s">
        <v>971</v>
      </c>
      <c r="C159" s="53">
        <f aca="true" t="shared" si="43" ref="C159:H159">C160+C162+C164+C166+C170</f>
        <v>180000</v>
      </c>
      <c r="D159" s="53">
        <f t="shared" si="43"/>
        <v>0</v>
      </c>
      <c r="E159" s="53">
        <f t="shared" si="43"/>
        <v>0</v>
      </c>
      <c r="F159" s="53">
        <f t="shared" si="43"/>
        <v>0</v>
      </c>
      <c r="G159" s="53">
        <f t="shared" si="43"/>
        <v>0</v>
      </c>
      <c r="H159" s="53">
        <f t="shared" si="43"/>
        <v>0</v>
      </c>
      <c r="I159" s="60">
        <f t="shared" si="37"/>
        <v>180000</v>
      </c>
      <c r="J159" s="158"/>
      <c r="K159" s="152"/>
    </row>
    <row r="160" spans="1:11" s="139" customFormat="1" ht="25.5" customHeight="1">
      <c r="A160" s="42">
        <v>45010</v>
      </c>
      <c r="B160" s="49" t="s">
        <v>366</v>
      </c>
      <c r="C160" s="54">
        <f aca="true" t="shared" si="44" ref="C160:H160">SUM(C161)</f>
        <v>70000</v>
      </c>
      <c r="D160" s="54">
        <f t="shared" si="44"/>
        <v>0</v>
      </c>
      <c r="E160" s="54">
        <f t="shared" si="44"/>
        <v>0</v>
      </c>
      <c r="F160" s="54">
        <f t="shared" si="44"/>
        <v>0</v>
      </c>
      <c r="G160" s="54">
        <f t="shared" si="44"/>
        <v>0</v>
      </c>
      <c r="H160" s="54">
        <f t="shared" si="44"/>
        <v>0</v>
      </c>
      <c r="I160" s="60">
        <f t="shared" si="37"/>
        <v>70000</v>
      </c>
      <c r="J160" s="158"/>
      <c r="K160" s="152"/>
    </row>
    <row r="161" spans="1:11" s="139" customFormat="1" ht="25.5" customHeight="1">
      <c r="A161" s="132">
        <v>45011</v>
      </c>
      <c r="B161" s="43" t="s">
        <v>365</v>
      </c>
      <c r="C161" s="62">
        <v>70000</v>
      </c>
      <c r="D161" s="55"/>
      <c r="E161" s="55"/>
      <c r="F161" s="55"/>
      <c r="G161" s="55"/>
      <c r="H161" s="55"/>
      <c r="I161" s="60">
        <f t="shared" si="37"/>
        <v>70000</v>
      </c>
      <c r="J161" s="158"/>
      <c r="K161" s="152"/>
    </row>
    <row r="162" spans="1:11" s="139" customFormat="1" ht="25.5" customHeight="1">
      <c r="A162" s="42">
        <v>45020</v>
      </c>
      <c r="B162" s="49" t="s">
        <v>388</v>
      </c>
      <c r="C162" s="54">
        <f aca="true" t="shared" si="45" ref="C162:H162">SUM(C163)</f>
        <v>70000</v>
      </c>
      <c r="D162" s="54">
        <f t="shared" si="45"/>
        <v>0</v>
      </c>
      <c r="E162" s="54">
        <f t="shared" si="45"/>
        <v>0</v>
      </c>
      <c r="F162" s="54">
        <f t="shared" si="45"/>
        <v>0</v>
      </c>
      <c r="G162" s="54">
        <f t="shared" si="45"/>
        <v>0</v>
      </c>
      <c r="H162" s="54">
        <f t="shared" si="45"/>
        <v>0</v>
      </c>
      <c r="I162" s="60">
        <f t="shared" si="37"/>
        <v>70000</v>
      </c>
      <c r="J162" s="158"/>
      <c r="K162" s="152"/>
    </row>
    <row r="163" spans="1:11" s="139" customFormat="1" ht="25.5" customHeight="1">
      <c r="A163" s="132">
        <v>45021</v>
      </c>
      <c r="B163" s="43" t="s">
        <v>995</v>
      </c>
      <c r="C163" s="62">
        <v>70000</v>
      </c>
      <c r="D163" s="55"/>
      <c r="E163" s="55"/>
      <c r="F163" s="55"/>
      <c r="G163" s="55"/>
      <c r="H163" s="55"/>
      <c r="I163" s="60">
        <f t="shared" si="37"/>
        <v>70000</v>
      </c>
      <c r="J163" s="158"/>
      <c r="K163" s="152"/>
    </row>
    <row r="164" spans="1:11" s="139" customFormat="1" ht="25.5" customHeight="1">
      <c r="A164" s="42">
        <v>45030</v>
      </c>
      <c r="B164" s="49" t="s">
        <v>364</v>
      </c>
      <c r="C164" s="54">
        <f aca="true" t="shared" si="46" ref="C164:H164">SUM(C165:C165)</f>
        <v>0</v>
      </c>
      <c r="D164" s="54">
        <f t="shared" si="46"/>
        <v>0</v>
      </c>
      <c r="E164" s="54">
        <f t="shared" si="46"/>
        <v>0</v>
      </c>
      <c r="F164" s="54">
        <f t="shared" si="46"/>
        <v>0</v>
      </c>
      <c r="G164" s="54">
        <f t="shared" si="46"/>
        <v>0</v>
      </c>
      <c r="H164" s="54">
        <f t="shared" si="46"/>
        <v>0</v>
      </c>
      <c r="I164" s="60">
        <f t="shared" si="37"/>
        <v>0</v>
      </c>
      <c r="J164" s="158"/>
      <c r="K164" s="152"/>
    </row>
    <row r="165" spans="1:11" s="139" customFormat="1" ht="25.5" customHeight="1">
      <c r="A165" s="132">
        <v>45031</v>
      </c>
      <c r="B165" s="43" t="s">
        <v>550</v>
      </c>
      <c r="C165" s="62"/>
      <c r="D165" s="55"/>
      <c r="E165" s="55"/>
      <c r="F165" s="55"/>
      <c r="G165" s="55"/>
      <c r="H165" s="55"/>
      <c r="I165" s="60">
        <f t="shared" si="37"/>
        <v>0</v>
      </c>
      <c r="J165" s="158"/>
      <c r="K165" s="152"/>
    </row>
    <row r="166" spans="1:11" s="139" customFormat="1" ht="25.5" customHeight="1">
      <c r="A166" s="42">
        <v>45040</v>
      </c>
      <c r="B166" s="49" t="s">
        <v>915</v>
      </c>
      <c r="C166" s="54">
        <f aca="true" t="shared" si="47" ref="C166:H166">SUM(C167:C169)</f>
        <v>40000</v>
      </c>
      <c r="D166" s="54">
        <f t="shared" si="47"/>
        <v>0</v>
      </c>
      <c r="E166" s="54">
        <f t="shared" si="47"/>
        <v>0</v>
      </c>
      <c r="F166" s="54">
        <f t="shared" si="47"/>
        <v>0</v>
      </c>
      <c r="G166" s="54">
        <f t="shared" si="47"/>
        <v>0</v>
      </c>
      <c r="H166" s="54">
        <f t="shared" si="47"/>
        <v>0</v>
      </c>
      <c r="I166" s="60">
        <f t="shared" si="37"/>
        <v>40000</v>
      </c>
      <c r="J166" s="158"/>
      <c r="K166" s="152"/>
    </row>
    <row r="167" spans="1:11" s="139" customFormat="1" ht="25.5" customHeight="1">
      <c r="A167" s="132">
        <v>45041</v>
      </c>
      <c r="B167" s="43" t="s">
        <v>916</v>
      </c>
      <c r="C167" s="62">
        <v>40000</v>
      </c>
      <c r="D167" s="55"/>
      <c r="E167" s="55"/>
      <c r="F167" s="55"/>
      <c r="G167" s="55"/>
      <c r="H167" s="55"/>
      <c r="I167" s="60">
        <f t="shared" si="37"/>
        <v>40000</v>
      </c>
      <c r="J167" s="158"/>
      <c r="K167" s="152"/>
    </row>
    <row r="168" spans="1:11" s="139" customFormat="1" ht="25.5" customHeight="1">
      <c r="A168" s="132">
        <v>45042</v>
      </c>
      <c r="B168" s="43" t="s">
        <v>360</v>
      </c>
      <c r="C168" s="62"/>
      <c r="D168" s="55"/>
      <c r="E168" s="55"/>
      <c r="F168" s="55"/>
      <c r="G168" s="55"/>
      <c r="H168" s="55"/>
      <c r="I168" s="60">
        <f t="shared" si="37"/>
        <v>0</v>
      </c>
      <c r="J168" s="158"/>
      <c r="K168" s="152"/>
    </row>
    <row r="169" spans="1:11" s="139" customFormat="1" ht="25.5" customHeight="1">
      <c r="A169" s="132">
        <v>45049</v>
      </c>
      <c r="B169" s="43" t="s">
        <v>972</v>
      </c>
      <c r="C169" s="62"/>
      <c r="D169" s="55"/>
      <c r="E169" s="55"/>
      <c r="F169" s="55"/>
      <c r="G169" s="55"/>
      <c r="H169" s="55"/>
      <c r="I169" s="60">
        <f t="shared" si="37"/>
        <v>0</v>
      </c>
      <c r="J169" s="158"/>
      <c r="K169" s="152"/>
    </row>
    <row r="170" spans="1:11" s="139" customFormat="1" ht="25.5" customHeight="1">
      <c r="A170" s="42">
        <v>45990</v>
      </c>
      <c r="B170" s="49" t="s">
        <v>359</v>
      </c>
      <c r="C170" s="54">
        <f aca="true" t="shared" si="48" ref="C170:H170">SUM(C171)</f>
        <v>0</v>
      </c>
      <c r="D170" s="54">
        <f t="shared" si="48"/>
        <v>0</v>
      </c>
      <c r="E170" s="54">
        <f t="shared" si="48"/>
        <v>0</v>
      </c>
      <c r="F170" s="54">
        <f t="shared" si="48"/>
        <v>0</v>
      </c>
      <c r="G170" s="54">
        <f t="shared" si="48"/>
        <v>0</v>
      </c>
      <c r="H170" s="54">
        <f t="shared" si="48"/>
        <v>0</v>
      </c>
      <c r="I170" s="60">
        <f t="shared" si="37"/>
        <v>0</v>
      </c>
      <c r="J170" s="158"/>
      <c r="K170" s="152"/>
    </row>
    <row r="171" spans="1:11" s="139" customFormat="1" ht="25.5" customHeight="1">
      <c r="A171" s="132">
        <v>45999</v>
      </c>
      <c r="B171" s="43" t="s">
        <v>551</v>
      </c>
      <c r="C171" s="62"/>
      <c r="D171" s="55"/>
      <c r="E171" s="55"/>
      <c r="F171" s="55"/>
      <c r="G171" s="55"/>
      <c r="H171" s="55"/>
      <c r="I171" s="60">
        <f t="shared" si="37"/>
        <v>0</v>
      </c>
      <c r="J171" s="158"/>
      <c r="K171" s="152"/>
    </row>
    <row r="172" spans="1:11" s="139" customFormat="1" ht="25.5" customHeight="1">
      <c r="A172" s="38">
        <v>5</v>
      </c>
      <c r="B172" s="47" t="s">
        <v>552</v>
      </c>
      <c r="C172" s="52">
        <f>C173+C195+C198</f>
        <v>627294</v>
      </c>
      <c r="D172" s="52">
        <f>D173+D195</f>
        <v>0</v>
      </c>
      <c r="E172" s="52">
        <f>E173+E195</f>
        <v>0</v>
      </c>
      <c r="F172" s="52">
        <f>F173+F195</f>
        <v>0</v>
      </c>
      <c r="G172" s="52">
        <f>G173+G195</f>
        <v>0</v>
      </c>
      <c r="H172" s="52">
        <f>H173+H195</f>
        <v>0</v>
      </c>
      <c r="I172" s="60">
        <f t="shared" si="37"/>
        <v>627294</v>
      </c>
      <c r="J172" s="158"/>
      <c r="K172" s="152"/>
    </row>
    <row r="173" spans="1:11" s="139" customFormat="1" ht="25.5" customHeight="1">
      <c r="A173" s="40">
        <v>51</v>
      </c>
      <c r="B173" s="46" t="s">
        <v>379</v>
      </c>
      <c r="C173" s="53">
        <f aca="true" t="shared" si="49" ref="C173:H173">C174+C180+C185</f>
        <v>627294</v>
      </c>
      <c r="D173" s="53">
        <f t="shared" si="49"/>
        <v>0</v>
      </c>
      <c r="E173" s="53">
        <f t="shared" si="49"/>
        <v>0</v>
      </c>
      <c r="F173" s="53">
        <f t="shared" si="49"/>
        <v>0</v>
      </c>
      <c r="G173" s="53">
        <f t="shared" si="49"/>
        <v>0</v>
      </c>
      <c r="H173" s="53">
        <f t="shared" si="49"/>
        <v>0</v>
      </c>
      <c r="I173" s="60">
        <f t="shared" si="37"/>
        <v>627294</v>
      </c>
      <c r="J173" s="158"/>
      <c r="K173" s="152"/>
    </row>
    <row r="174" spans="1:11" s="139" customFormat="1" ht="25.5" customHeight="1">
      <c r="A174" s="42">
        <v>51010</v>
      </c>
      <c r="B174" s="49" t="s">
        <v>928</v>
      </c>
      <c r="C174" s="54">
        <f aca="true" t="shared" si="50" ref="C174:H174">SUM(C175:C179)</f>
        <v>0</v>
      </c>
      <c r="D174" s="54">
        <f t="shared" si="50"/>
        <v>0</v>
      </c>
      <c r="E174" s="54">
        <f t="shared" si="50"/>
        <v>0</v>
      </c>
      <c r="F174" s="54">
        <f t="shared" si="50"/>
        <v>0</v>
      </c>
      <c r="G174" s="54">
        <f t="shared" si="50"/>
        <v>0</v>
      </c>
      <c r="H174" s="54">
        <f t="shared" si="50"/>
        <v>0</v>
      </c>
      <c r="I174" s="60">
        <f t="shared" si="37"/>
        <v>0</v>
      </c>
      <c r="J174" s="158"/>
      <c r="K174" s="152"/>
    </row>
    <row r="175" spans="1:11" s="139" customFormat="1" ht="25.5" customHeight="1">
      <c r="A175" s="134">
        <v>51011</v>
      </c>
      <c r="B175" s="43" t="s">
        <v>933</v>
      </c>
      <c r="C175" s="62"/>
      <c r="D175" s="61"/>
      <c r="E175" s="61"/>
      <c r="F175" s="61"/>
      <c r="G175" s="61"/>
      <c r="H175" s="61"/>
      <c r="I175" s="60">
        <f t="shared" si="37"/>
        <v>0</v>
      </c>
      <c r="J175" s="158"/>
      <c r="K175" s="152"/>
    </row>
    <row r="176" spans="1:11" s="139" customFormat="1" ht="25.5" customHeight="1">
      <c r="A176" s="134">
        <v>51012</v>
      </c>
      <c r="B176" s="43" t="s">
        <v>934</v>
      </c>
      <c r="C176" s="62"/>
      <c r="D176" s="61"/>
      <c r="E176" s="61"/>
      <c r="F176" s="61"/>
      <c r="G176" s="61"/>
      <c r="H176" s="61"/>
      <c r="I176" s="60">
        <f t="shared" si="37"/>
        <v>0</v>
      </c>
      <c r="J176" s="158"/>
      <c r="K176" s="152"/>
    </row>
    <row r="177" spans="1:11" s="139" customFormat="1" ht="25.5" customHeight="1">
      <c r="A177" s="134">
        <v>51013</v>
      </c>
      <c r="B177" s="43" t="s">
        <v>935</v>
      </c>
      <c r="C177" s="62"/>
      <c r="D177" s="61"/>
      <c r="E177" s="61"/>
      <c r="F177" s="61"/>
      <c r="G177" s="61"/>
      <c r="H177" s="61"/>
      <c r="I177" s="60">
        <f t="shared" si="37"/>
        <v>0</v>
      </c>
      <c r="J177" s="158"/>
      <c r="K177" s="152"/>
    </row>
    <row r="178" spans="1:11" s="139" customFormat="1" ht="25.5" customHeight="1">
      <c r="A178" s="134">
        <v>51014</v>
      </c>
      <c r="B178" s="43" t="s">
        <v>378</v>
      </c>
      <c r="C178" s="62"/>
      <c r="D178" s="61"/>
      <c r="E178" s="61"/>
      <c r="F178" s="61"/>
      <c r="G178" s="61"/>
      <c r="H178" s="61"/>
      <c r="I178" s="60">
        <f t="shared" si="37"/>
        <v>0</v>
      </c>
      <c r="J178" s="158"/>
      <c r="K178" s="152"/>
    </row>
    <row r="179" spans="1:11" s="139" customFormat="1" ht="25.5" customHeight="1">
      <c r="A179" s="134">
        <v>51019</v>
      </c>
      <c r="B179" s="43" t="s">
        <v>936</v>
      </c>
      <c r="C179" s="62"/>
      <c r="D179" s="61"/>
      <c r="E179" s="61"/>
      <c r="F179" s="61"/>
      <c r="G179" s="61"/>
      <c r="H179" s="61"/>
      <c r="I179" s="60">
        <f t="shared" si="37"/>
        <v>0</v>
      </c>
      <c r="J179" s="158"/>
      <c r="K179" s="152"/>
    </row>
    <row r="180" spans="1:11" s="139" customFormat="1" ht="25.5" customHeight="1">
      <c r="A180" s="42">
        <v>51020</v>
      </c>
      <c r="B180" s="49" t="s">
        <v>973</v>
      </c>
      <c r="C180" s="163">
        <f aca="true" t="shared" si="51" ref="C180:H180">SUM(C181:C184)</f>
        <v>0</v>
      </c>
      <c r="D180" s="163">
        <f t="shared" si="51"/>
        <v>0</v>
      </c>
      <c r="E180" s="163">
        <f t="shared" si="51"/>
        <v>0</v>
      </c>
      <c r="F180" s="163">
        <f t="shared" si="51"/>
        <v>0</v>
      </c>
      <c r="G180" s="163">
        <f t="shared" si="51"/>
        <v>0</v>
      </c>
      <c r="H180" s="163">
        <f t="shared" si="51"/>
        <v>0</v>
      </c>
      <c r="I180" s="60">
        <f t="shared" si="37"/>
        <v>0</v>
      </c>
      <c r="J180" s="158"/>
      <c r="K180" s="152"/>
    </row>
    <row r="181" spans="1:11" s="139" customFormat="1" ht="25.5" customHeight="1">
      <c r="A181" s="134">
        <v>51021</v>
      </c>
      <c r="B181" s="43" t="s">
        <v>942</v>
      </c>
      <c r="C181" s="62"/>
      <c r="D181" s="61"/>
      <c r="E181" s="61"/>
      <c r="F181" s="61"/>
      <c r="G181" s="61"/>
      <c r="H181" s="61"/>
      <c r="I181" s="60">
        <f t="shared" si="37"/>
        <v>0</v>
      </c>
      <c r="J181" s="158"/>
      <c r="K181" s="152"/>
    </row>
    <row r="182" spans="1:11" s="139" customFormat="1" ht="25.5" customHeight="1">
      <c r="A182" s="134">
        <v>51022</v>
      </c>
      <c r="B182" s="43" t="s">
        <v>925</v>
      </c>
      <c r="C182" s="62"/>
      <c r="D182" s="61"/>
      <c r="E182" s="61"/>
      <c r="F182" s="61"/>
      <c r="G182" s="61"/>
      <c r="H182" s="61"/>
      <c r="I182" s="60">
        <f t="shared" si="37"/>
        <v>0</v>
      </c>
      <c r="J182" s="158"/>
      <c r="K182" s="152"/>
    </row>
    <row r="183" spans="1:11" s="139" customFormat="1" ht="25.5" customHeight="1">
      <c r="A183" s="134">
        <v>51023</v>
      </c>
      <c r="B183" s="43" t="s">
        <v>926</v>
      </c>
      <c r="C183" s="62"/>
      <c r="D183" s="61"/>
      <c r="E183" s="61"/>
      <c r="F183" s="61"/>
      <c r="G183" s="61"/>
      <c r="H183" s="61"/>
      <c r="I183" s="60">
        <f t="shared" si="37"/>
        <v>0</v>
      </c>
      <c r="J183" s="158"/>
      <c r="K183" s="152"/>
    </row>
    <row r="184" spans="1:11" s="139" customFormat="1" ht="25.5" customHeight="1">
      <c r="A184" s="134">
        <v>51029</v>
      </c>
      <c r="B184" s="43" t="s">
        <v>532</v>
      </c>
      <c r="C184" s="62"/>
      <c r="D184" s="61"/>
      <c r="E184" s="61"/>
      <c r="F184" s="61"/>
      <c r="G184" s="61"/>
      <c r="H184" s="61"/>
      <c r="I184" s="60">
        <f t="shared" si="37"/>
        <v>0</v>
      </c>
      <c r="J184" s="158"/>
      <c r="K184" s="152"/>
    </row>
    <row r="185" spans="1:11" s="139" customFormat="1" ht="25.5" customHeight="1">
      <c r="A185" s="42">
        <v>51990</v>
      </c>
      <c r="B185" s="49" t="s">
        <v>373</v>
      </c>
      <c r="C185" s="54">
        <f aca="true" t="shared" si="52" ref="C185:H185">SUM(C186:C194)</f>
        <v>627294</v>
      </c>
      <c r="D185" s="54">
        <f t="shared" si="52"/>
        <v>0</v>
      </c>
      <c r="E185" s="54">
        <f t="shared" si="52"/>
        <v>0</v>
      </c>
      <c r="F185" s="54">
        <f t="shared" si="52"/>
        <v>0</v>
      </c>
      <c r="G185" s="54">
        <f t="shared" si="52"/>
        <v>0</v>
      </c>
      <c r="H185" s="54">
        <f t="shared" si="52"/>
        <v>0</v>
      </c>
      <c r="I185" s="60">
        <f t="shared" si="37"/>
        <v>627294</v>
      </c>
      <c r="J185" s="158"/>
      <c r="K185" s="152"/>
    </row>
    <row r="186" spans="1:11" s="139" customFormat="1" ht="25.5" customHeight="1">
      <c r="A186" s="132">
        <v>51991</v>
      </c>
      <c r="B186" s="44" t="s">
        <v>976</v>
      </c>
      <c r="C186" s="62">
        <v>110000</v>
      </c>
      <c r="D186" s="55"/>
      <c r="E186" s="55"/>
      <c r="F186" s="55"/>
      <c r="G186" s="55"/>
      <c r="H186" s="55"/>
      <c r="I186" s="60">
        <f t="shared" si="37"/>
        <v>110000</v>
      </c>
      <c r="J186" s="158"/>
      <c r="K186" s="152"/>
    </row>
    <row r="187" spans="1:11" s="139" customFormat="1" ht="25.5" customHeight="1">
      <c r="A187" s="132">
        <v>51992</v>
      </c>
      <c r="B187" s="44" t="s">
        <v>372</v>
      </c>
      <c r="C187" s="62"/>
      <c r="D187" s="55"/>
      <c r="E187" s="55"/>
      <c r="F187" s="55"/>
      <c r="G187" s="55"/>
      <c r="H187" s="55"/>
      <c r="I187" s="60">
        <f t="shared" si="37"/>
        <v>0</v>
      </c>
      <c r="J187" s="158"/>
      <c r="K187" s="152"/>
    </row>
    <row r="188" spans="1:11" s="139" customFormat="1" ht="25.5" customHeight="1">
      <c r="A188" s="132">
        <v>51993</v>
      </c>
      <c r="B188" s="44" t="s">
        <v>371</v>
      </c>
      <c r="C188" s="62"/>
      <c r="D188" s="55"/>
      <c r="E188" s="55"/>
      <c r="F188" s="55"/>
      <c r="G188" s="55"/>
      <c r="H188" s="55"/>
      <c r="I188" s="60">
        <f t="shared" si="37"/>
        <v>0</v>
      </c>
      <c r="J188" s="158"/>
      <c r="K188" s="152"/>
    </row>
    <row r="189" spans="1:11" s="139" customFormat="1" ht="25.5" customHeight="1">
      <c r="A189" s="132">
        <v>51994</v>
      </c>
      <c r="B189" s="44" t="s">
        <v>974</v>
      </c>
      <c r="C189" s="62"/>
      <c r="D189" s="55"/>
      <c r="E189" s="55"/>
      <c r="F189" s="55"/>
      <c r="G189" s="55"/>
      <c r="H189" s="55"/>
      <c r="I189" s="60">
        <f t="shared" si="37"/>
        <v>0</v>
      </c>
      <c r="J189" s="158"/>
      <c r="K189" s="152"/>
    </row>
    <row r="190" spans="1:11" s="139" customFormat="1" ht="25.5" customHeight="1">
      <c r="A190" s="132">
        <v>51995</v>
      </c>
      <c r="B190" s="44" t="s">
        <v>975</v>
      </c>
      <c r="C190" s="62"/>
      <c r="D190" s="55"/>
      <c r="E190" s="55"/>
      <c r="F190" s="55"/>
      <c r="G190" s="55"/>
      <c r="H190" s="55"/>
      <c r="I190" s="60">
        <f t="shared" si="37"/>
        <v>0</v>
      </c>
      <c r="J190" s="158"/>
      <c r="K190" s="152"/>
    </row>
    <row r="191" spans="1:11" s="139" customFormat="1" ht="25.5" customHeight="1">
      <c r="A191" s="132">
        <v>51996</v>
      </c>
      <c r="B191" s="44" t="s">
        <v>370</v>
      </c>
      <c r="C191" s="62"/>
      <c r="D191" s="55"/>
      <c r="E191" s="55"/>
      <c r="F191" s="55"/>
      <c r="G191" s="55"/>
      <c r="H191" s="55"/>
      <c r="I191" s="60">
        <f t="shared" si="37"/>
        <v>0</v>
      </c>
      <c r="J191" s="158"/>
      <c r="K191" s="152"/>
    </row>
    <row r="192" spans="1:11" s="139" customFormat="1" ht="25.5" customHeight="1">
      <c r="A192" s="132">
        <v>51997</v>
      </c>
      <c r="B192" s="44" t="s">
        <v>369</v>
      </c>
      <c r="C192" s="62"/>
      <c r="D192" s="55"/>
      <c r="E192" s="55"/>
      <c r="F192" s="55"/>
      <c r="G192" s="55"/>
      <c r="H192" s="55"/>
      <c r="I192" s="60">
        <f t="shared" si="37"/>
        <v>0</v>
      </c>
      <c r="J192" s="158"/>
      <c r="K192" s="152"/>
    </row>
    <row r="193" spans="1:11" s="139" customFormat="1" ht="25.5" customHeight="1">
      <c r="A193" s="132">
        <v>51998</v>
      </c>
      <c r="B193" s="44" t="s">
        <v>977</v>
      </c>
      <c r="C193" s="62"/>
      <c r="D193" s="55"/>
      <c r="E193" s="55"/>
      <c r="F193" s="55"/>
      <c r="G193" s="55"/>
      <c r="H193" s="55"/>
      <c r="I193" s="60">
        <f t="shared" si="37"/>
        <v>0</v>
      </c>
      <c r="J193" s="158"/>
      <c r="K193" s="152"/>
    </row>
    <row r="194" spans="1:11" s="139" customFormat="1" ht="25.5" customHeight="1">
      <c r="A194" s="132">
        <v>51999</v>
      </c>
      <c r="B194" s="44" t="s">
        <v>368</v>
      </c>
      <c r="C194" s="62">
        <v>517294</v>
      </c>
      <c r="D194" s="55"/>
      <c r="E194" s="55"/>
      <c r="F194" s="55"/>
      <c r="G194" s="55"/>
      <c r="H194" s="55"/>
      <c r="I194" s="60">
        <f t="shared" si="37"/>
        <v>517294</v>
      </c>
      <c r="J194" s="158"/>
      <c r="K194" s="152"/>
    </row>
    <row r="195" spans="1:11" s="139" customFormat="1" ht="25.5" customHeight="1">
      <c r="A195" s="40">
        <v>52</v>
      </c>
      <c r="B195" s="46" t="s">
        <v>553</v>
      </c>
      <c r="C195" s="53">
        <f aca="true" t="shared" si="53" ref="C195:H195">C196</f>
        <v>0</v>
      </c>
      <c r="D195" s="53">
        <f t="shared" si="53"/>
        <v>0</v>
      </c>
      <c r="E195" s="53">
        <f t="shared" si="53"/>
        <v>0</v>
      </c>
      <c r="F195" s="53">
        <f t="shared" si="53"/>
        <v>0</v>
      </c>
      <c r="G195" s="53">
        <f t="shared" si="53"/>
        <v>0</v>
      </c>
      <c r="H195" s="53">
        <f t="shared" si="53"/>
        <v>0</v>
      </c>
      <c r="I195" s="60">
        <f aca="true" t="shared" si="54" ref="I195:I258">SUM(C195+D195+E195+F195+H195+G195)</f>
        <v>0</v>
      </c>
      <c r="J195" s="158"/>
      <c r="K195" s="152"/>
    </row>
    <row r="196" spans="1:11" s="139" customFormat="1" ht="25.5" customHeight="1">
      <c r="A196" s="42">
        <v>52010</v>
      </c>
      <c r="B196" s="49" t="s">
        <v>978</v>
      </c>
      <c r="C196" s="54">
        <f aca="true" t="shared" si="55" ref="C196:H196">SUM(C197:C197)</f>
        <v>0</v>
      </c>
      <c r="D196" s="54">
        <f t="shared" si="55"/>
        <v>0</v>
      </c>
      <c r="E196" s="54">
        <f t="shared" si="55"/>
        <v>0</v>
      </c>
      <c r="F196" s="54">
        <f t="shared" si="55"/>
        <v>0</v>
      </c>
      <c r="G196" s="54">
        <f t="shared" si="55"/>
        <v>0</v>
      </c>
      <c r="H196" s="54">
        <f t="shared" si="55"/>
        <v>0</v>
      </c>
      <c r="I196" s="60">
        <f t="shared" si="54"/>
        <v>0</v>
      </c>
      <c r="J196" s="158"/>
      <c r="K196" s="152"/>
    </row>
    <row r="197" spans="1:11" s="139" customFormat="1" ht="25.5" customHeight="1">
      <c r="A197" s="132">
        <v>52019</v>
      </c>
      <c r="B197" s="44" t="s">
        <v>359</v>
      </c>
      <c r="C197" s="62"/>
      <c r="D197" s="55"/>
      <c r="E197" s="55"/>
      <c r="F197" s="62"/>
      <c r="G197" s="62"/>
      <c r="H197" s="62"/>
      <c r="I197" s="60">
        <f t="shared" si="54"/>
        <v>0</v>
      </c>
      <c r="J197" s="158"/>
      <c r="K197" s="152"/>
    </row>
    <row r="198" spans="1:11" s="139" customFormat="1" ht="25.5" customHeight="1">
      <c r="A198" s="40">
        <v>53</v>
      </c>
      <c r="B198" s="46" t="s">
        <v>998</v>
      </c>
      <c r="C198" s="53">
        <f aca="true" t="shared" si="56" ref="C198:H198">C199</f>
        <v>0</v>
      </c>
      <c r="D198" s="53">
        <f t="shared" si="56"/>
        <v>0</v>
      </c>
      <c r="E198" s="53">
        <f t="shared" si="56"/>
        <v>0</v>
      </c>
      <c r="F198" s="53">
        <f t="shared" si="56"/>
        <v>0</v>
      </c>
      <c r="G198" s="53">
        <f t="shared" si="56"/>
        <v>0</v>
      </c>
      <c r="H198" s="53">
        <f t="shared" si="56"/>
        <v>0</v>
      </c>
      <c r="I198" s="60">
        <f t="shared" si="54"/>
        <v>0</v>
      </c>
      <c r="J198" s="158"/>
      <c r="K198" s="152"/>
    </row>
    <row r="199" spans="1:11" s="139" customFormat="1" ht="25.5" customHeight="1">
      <c r="A199" s="42">
        <v>53990</v>
      </c>
      <c r="B199" s="49" t="s">
        <v>359</v>
      </c>
      <c r="C199" s="54">
        <f aca="true" t="shared" si="57" ref="C199:H199">SUM(C200:C200)</f>
        <v>0</v>
      </c>
      <c r="D199" s="54">
        <f t="shared" si="57"/>
        <v>0</v>
      </c>
      <c r="E199" s="54">
        <f t="shared" si="57"/>
        <v>0</v>
      </c>
      <c r="F199" s="54">
        <f t="shared" si="57"/>
        <v>0</v>
      </c>
      <c r="G199" s="54">
        <f t="shared" si="57"/>
        <v>0</v>
      </c>
      <c r="H199" s="54">
        <f t="shared" si="57"/>
        <v>0</v>
      </c>
      <c r="I199" s="60">
        <f t="shared" si="54"/>
        <v>0</v>
      </c>
      <c r="J199" s="158"/>
      <c r="K199" s="152"/>
    </row>
    <row r="200" spans="1:11" s="139" customFormat="1" ht="25.5" customHeight="1">
      <c r="A200" s="132">
        <v>53999</v>
      </c>
      <c r="B200" s="43" t="s">
        <v>551</v>
      </c>
      <c r="C200" s="62"/>
      <c r="D200" s="55"/>
      <c r="E200" s="55"/>
      <c r="F200" s="55"/>
      <c r="G200" s="55"/>
      <c r="H200" s="55"/>
      <c r="I200" s="60">
        <f t="shared" si="54"/>
        <v>0</v>
      </c>
      <c r="J200" s="158"/>
      <c r="K200" s="152"/>
    </row>
    <row r="201" spans="1:11" s="139" customFormat="1" ht="25.5" customHeight="1">
      <c r="A201" s="38">
        <v>6</v>
      </c>
      <c r="B201" s="47" t="s">
        <v>554</v>
      </c>
      <c r="C201" s="52">
        <f aca="true" t="shared" si="58" ref="C201:H201">C202+C217+C218+C221</f>
        <v>1125000</v>
      </c>
      <c r="D201" s="52">
        <f t="shared" si="58"/>
        <v>0</v>
      </c>
      <c r="E201" s="52">
        <f t="shared" si="58"/>
        <v>0</v>
      </c>
      <c r="F201" s="52">
        <f t="shared" si="58"/>
        <v>0</v>
      </c>
      <c r="G201" s="52">
        <f t="shared" si="58"/>
        <v>0</v>
      </c>
      <c r="H201" s="52">
        <f t="shared" si="58"/>
        <v>0</v>
      </c>
      <c r="I201" s="60">
        <f t="shared" si="54"/>
        <v>1125000</v>
      </c>
      <c r="J201" s="158"/>
      <c r="K201" s="152"/>
    </row>
    <row r="202" spans="1:11" s="139" customFormat="1" ht="25.5" customHeight="1">
      <c r="A202" s="40">
        <v>61</v>
      </c>
      <c r="B202" s="46" t="s">
        <v>367</v>
      </c>
      <c r="C202" s="53">
        <f aca="true" t="shared" si="59" ref="C202:H202">C203+C205+C207+C211+C209+C213+C215</f>
        <v>1125000</v>
      </c>
      <c r="D202" s="53">
        <f t="shared" si="59"/>
        <v>0</v>
      </c>
      <c r="E202" s="53">
        <f t="shared" si="59"/>
        <v>0</v>
      </c>
      <c r="F202" s="53">
        <f t="shared" si="59"/>
        <v>0</v>
      </c>
      <c r="G202" s="53">
        <f t="shared" si="59"/>
        <v>0</v>
      </c>
      <c r="H202" s="53">
        <f t="shared" si="59"/>
        <v>0</v>
      </c>
      <c r="I202" s="60">
        <f t="shared" si="54"/>
        <v>1125000</v>
      </c>
      <c r="J202" s="158"/>
      <c r="K202" s="152"/>
    </row>
    <row r="203" spans="1:11" s="139" customFormat="1" ht="25.5" customHeight="1">
      <c r="A203" s="42">
        <v>61010</v>
      </c>
      <c r="B203" s="49" t="s">
        <v>999</v>
      </c>
      <c r="C203" s="54">
        <f aca="true" t="shared" si="60" ref="C203:H203">SUM(C204)</f>
        <v>0</v>
      </c>
      <c r="D203" s="54">
        <f t="shared" si="60"/>
        <v>0</v>
      </c>
      <c r="E203" s="54">
        <f t="shared" si="60"/>
        <v>0</v>
      </c>
      <c r="F203" s="54">
        <f t="shared" si="60"/>
        <v>0</v>
      </c>
      <c r="G203" s="54">
        <f t="shared" si="60"/>
        <v>0</v>
      </c>
      <c r="H203" s="54">
        <f t="shared" si="60"/>
        <v>0</v>
      </c>
      <c r="I203" s="60">
        <f t="shared" si="54"/>
        <v>0</v>
      </c>
      <c r="J203" s="158"/>
      <c r="K203" s="152"/>
    </row>
    <row r="204" spans="1:11" s="139" customFormat="1" ht="25.5" customHeight="1">
      <c r="A204" s="132">
        <v>61011</v>
      </c>
      <c r="B204" s="43" t="s">
        <v>1014</v>
      </c>
      <c r="C204" s="62"/>
      <c r="D204" s="55"/>
      <c r="E204" s="55"/>
      <c r="F204" s="55"/>
      <c r="G204" s="55"/>
      <c r="H204" s="55"/>
      <c r="I204" s="60">
        <f t="shared" si="54"/>
        <v>0</v>
      </c>
      <c r="J204" s="158"/>
      <c r="K204" s="152"/>
    </row>
    <row r="205" spans="1:11" s="139" customFormat="1" ht="25.5" customHeight="1">
      <c r="A205" s="42">
        <v>61020</v>
      </c>
      <c r="B205" s="49" t="s">
        <v>388</v>
      </c>
      <c r="C205" s="54">
        <f aca="true" t="shared" si="61" ref="C205:H205">SUM(C206:C206)</f>
        <v>325000</v>
      </c>
      <c r="D205" s="54">
        <f t="shared" si="61"/>
        <v>0</v>
      </c>
      <c r="E205" s="54">
        <f t="shared" si="61"/>
        <v>0</v>
      </c>
      <c r="F205" s="54">
        <f t="shared" si="61"/>
        <v>0</v>
      </c>
      <c r="G205" s="54">
        <f t="shared" si="61"/>
        <v>0</v>
      </c>
      <c r="H205" s="54">
        <f t="shared" si="61"/>
        <v>0</v>
      </c>
      <c r="I205" s="60">
        <f t="shared" si="54"/>
        <v>325000</v>
      </c>
      <c r="J205" s="158"/>
      <c r="K205" s="152"/>
    </row>
    <row r="206" spans="1:11" s="139" customFormat="1" ht="25.5" customHeight="1">
      <c r="A206" s="132">
        <v>61021</v>
      </c>
      <c r="B206" s="43" t="s">
        <v>995</v>
      </c>
      <c r="C206" s="62">
        <v>325000</v>
      </c>
      <c r="D206" s="55"/>
      <c r="E206" s="55"/>
      <c r="F206" s="55"/>
      <c r="G206" s="55"/>
      <c r="H206" s="55"/>
      <c r="I206" s="60">
        <f t="shared" si="54"/>
        <v>325000</v>
      </c>
      <c r="J206" s="158"/>
      <c r="K206" s="152"/>
    </row>
    <row r="207" spans="1:11" s="139" customFormat="1" ht="25.5" customHeight="1">
      <c r="A207" s="42">
        <v>61030</v>
      </c>
      <c r="B207" s="49" t="s">
        <v>24</v>
      </c>
      <c r="C207" s="54">
        <f aca="true" t="shared" si="62" ref="C207:H207">SUM(C208)</f>
        <v>0</v>
      </c>
      <c r="D207" s="54">
        <f t="shared" si="62"/>
        <v>0</v>
      </c>
      <c r="E207" s="54">
        <f t="shared" si="62"/>
        <v>0</v>
      </c>
      <c r="F207" s="54">
        <f t="shared" si="62"/>
        <v>0</v>
      </c>
      <c r="G207" s="54">
        <f t="shared" si="62"/>
        <v>0</v>
      </c>
      <c r="H207" s="54">
        <f t="shared" si="62"/>
        <v>0</v>
      </c>
      <c r="I207" s="60">
        <f t="shared" si="54"/>
        <v>0</v>
      </c>
      <c r="J207" s="158"/>
      <c r="K207" s="152"/>
    </row>
    <row r="208" spans="1:11" s="139" customFormat="1" ht="25.5" customHeight="1">
      <c r="A208" s="132">
        <v>61031</v>
      </c>
      <c r="B208" s="43" t="s">
        <v>24</v>
      </c>
      <c r="C208" s="62"/>
      <c r="D208" s="55"/>
      <c r="E208" s="55"/>
      <c r="F208" s="55"/>
      <c r="G208" s="55"/>
      <c r="H208" s="55"/>
      <c r="I208" s="60">
        <f t="shared" si="54"/>
        <v>0</v>
      </c>
      <c r="J208" s="158"/>
      <c r="K208" s="152"/>
    </row>
    <row r="209" spans="1:11" s="139" customFormat="1" ht="25.5" customHeight="1">
      <c r="A209" s="42">
        <v>61040</v>
      </c>
      <c r="B209" s="49" t="s">
        <v>558</v>
      </c>
      <c r="C209" s="54">
        <f aca="true" t="shared" si="63" ref="C209:H209">SUM(C210)</f>
        <v>0</v>
      </c>
      <c r="D209" s="54">
        <f t="shared" si="63"/>
        <v>0</v>
      </c>
      <c r="E209" s="54">
        <f t="shared" si="63"/>
        <v>0</v>
      </c>
      <c r="F209" s="54">
        <f t="shared" si="63"/>
        <v>0</v>
      </c>
      <c r="G209" s="54">
        <f t="shared" si="63"/>
        <v>0</v>
      </c>
      <c r="H209" s="54">
        <f t="shared" si="63"/>
        <v>0</v>
      </c>
      <c r="I209" s="60">
        <f t="shared" si="54"/>
        <v>0</v>
      </c>
      <c r="J209" s="158"/>
      <c r="K209" s="152"/>
    </row>
    <row r="210" spans="1:11" s="139" customFormat="1" ht="25.5" customHeight="1">
      <c r="A210" s="132">
        <v>61041</v>
      </c>
      <c r="B210" s="43" t="s">
        <v>558</v>
      </c>
      <c r="C210" s="55"/>
      <c r="D210" s="55"/>
      <c r="E210" s="55"/>
      <c r="F210" s="55"/>
      <c r="G210" s="55"/>
      <c r="H210" s="55"/>
      <c r="I210" s="60">
        <f t="shared" si="54"/>
        <v>0</v>
      </c>
      <c r="J210" s="158"/>
      <c r="K210" s="152"/>
    </row>
    <row r="211" spans="1:11" s="139" customFormat="1" ht="25.5" customHeight="1">
      <c r="A211" s="42">
        <v>61050</v>
      </c>
      <c r="B211" s="49" t="s">
        <v>1000</v>
      </c>
      <c r="C211" s="54">
        <f aca="true" t="shared" si="64" ref="C211:H211">SUM(C212)</f>
        <v>800000</v>
      </c>
      <c r="D211" s="54">
        <f t="shared" si="64"/>
        <v>0</v>
      </c>
      <c r="E211" s="54">
        <f t="shared" si="64"/>
        <v>0</v>
      </c>
      <c r="F211" s="54">
        <f t="shared" si="64"/>
        <v>0</v>
      </c>
      <c r="G211" s="54">
        <f t="shared" si="64"/>
        <v>0</v>
      </c>
      <c r="H211" s="54">
        <f t="shared" si="64"/>
        <v>0</v>
      </c>
      <c r="I211" s="60">
        <f t="shared" si="54"/>
        <v>800000</v>
      </c>
      <c r="J211" s="158"/>
      <c r="K211" s="152"/>
    </row>
    <row r="212" spans="1:11" s="139" customFormat="1" ht="25.5" customHeight="1">
      <c r="A212" s="132">
        <v>61051</v>
      </c>
      <c r="B212" s="43" t="s">
        <v>1001</v>
      </c>
      <c r="C212" s="62">
        <v>800000</v>
      </c>
      <c r="D212" s="55"/>
      <c r="E212" s="55"/>
      <c r="F212" s="55"/>
      <c r="G212" s="55"/>
      <c r="H212" s="55"/>
      <c r="I212" s="60">
        <f t="shared" si="54"/>
        <v>800000</v>
      </c>
      <c r="J212" s="158"/>
      <c r="K212" s="152"/>
    </row>
    <row r="213" spans="1:11" s="139" customFormat="1" ht="25.5" customHeight="1">
      <c r="A213" s="42">
        <v>61060</v>
      </c>
      <c r="B213" s="49" t="s">
        <v>1002</v>
      </c>
      <c r="C213" s="54">
        <f aca="true" t="shared" si="65" ref="C213:H213">SUM(C214)</f>
        <v>0</v>
      </c>
      <c r="D213" s="54">
        <f t="shared" si="65"/>
        <v>0</v>
      </c>
      <c r="E213" s="54">
        <f t="shared" si="65"/>
        <v>0</v>
      </c>
      <c r="F213" s="54">
        <f t="shared" si="65"/>
        <v>0</v>
      </c>
      <c r="G213" s="54">
        <f t="shared" si="65"/>
        <v>0</v>
      </c>
      <c r="H213" s="54">
        <f t="shared" si="65"/>
        <v>0</v>
      </c>
      <c r="I213" s="60">
        <f t="shared" si="54"/>
        <v>0</v>
      </c>
      <c r="J213" s="158"/>
      <c r="K213" s="152"/>
    </row>
    <row r="214" spans="1:11" s="139" customFormat="1" ht="25.5" customHeight="1">
      <c r="A214" s="132">
        <v>61061</v>
      </c>
      <c r="B214" s="43" t="s">
        <v>1002</v>
      </c>
      <c r="C214" s="62"/>
      <c r="D214" s="55"/>
      <c r="E214" s="55"/>
      <c r="F214" s="55"/>
      <c r="G214" s="55"/>
      <c r="H214" s="55"/>
      <c r="I214" s="60">
        <f t="shared" si="54"/>
        <v>0</v>
      </c>
      <c r="J214" s="158"/>
      <c r="K214" s="152"/>
    </row>
    <row r="215" spans="1:11" s="139" customFormat="1" ht="25.5" customHeight="1">
      <c r="A215" s="42">
        <v>61070</v>
      </c>
      <c r="B215" s="49" t="s">
        <v>1003</v>
      </c>
      <c r="C215" s="54">
        <f aca="true" t="shared" si="66" ref="C215:H215">SUM(C216)</f>
        <v>0</v>
      </c>
      <c r="D215" s="54">
        <f t="shared" si="66"/>
        <v>0</v>
      </c>
      <c r="E215" s="54">
        <f t="shared" si="66"/>
        <v>0</v>
      </c>
      <c r="F215" s="54">
        <f t="shared" si="66"/>
        <v>0</v>
      </c>
      <c r="G215" s="54">
        <f t="shared" si="66"/>
        <v>0</v>
      </c>
      <c r="H215" s="54">
        <f t="shared" si="66"/>
        <v>0</v>
      </c>
      <c r="I215" s="60">
        <f t="shared" si="54"/>
        <v>0</v>
      </c>
      <c r="J215" s="158"/>
      <c r="K215" s="152"/>
    </row>
    <row r="216" spans="1:11" s="139" customFormat="1" ht="25.5" customHeight="1">
      <c r="A216" s="132">
        <v>61071</v>
      </c>
      <c r="B216" s="43" t="s">
        <v>1003</v>
      </c>
      <c r="C216" s="55"/>
      <c r="D216" s="55"/>
      <c r="E216" s="55"/>
      <c r="F216" s="55"/>
      <c r="G216" s="55"/>
      <c r="H216" s="55"/>
      <c r="I216" s="60">
        <f t="shared" si="54"/>
        <v>0</v>
      </c>
      <c r="J216" s="158"/>
      <c r="K216" s="152"/>
    </row>
    <row r="217" spans="1:11" s="139" customFormat="1" ht="25.5" customHeight="1">
      <c r="A217" s="40">
        <v>62</v>
      </c>
      <c r="B217" s="46" t="s">
        <v>556</v>
      </c>
      <c r="C217" s="53"/>
      <c r="D217" s="53"/>
      <c r="E217" s="53"/>
      <c r="F217" s="53"/>
      <c r="G217" s="53"/>
      <c r="H217" s="53"/>
      <c r="I217" s="60">
        <f t="shared" si="54"/>
        <v>0</v>
      </c>
      <c r="J217" s="158"/>
      <c r="K217" s="152"/>
    </row>
    <row r="218" spans="1:11" s="139" customFormat="1" ht="25.5" customHeight="1">
      <c r="A218" s="40">
        <v>63</v>
      </c>
      <c r="B218" s="46" t="s">
        <v>1005</v>
      </c>
      <c r="C218" s="53">
        <f aca="true" t="shared" si="67" ref="C218:H218">C219</f>
        <v>0</v>
      </c>
      <c r="D218" s="53">
        <f t="shared" si="67"/>
        <v>0</v>
      </c>
      <c r="E218" s="53">
        <f t="shared" si="67"/>
        <v>0</v>
      </c>
      <c r="F218" s="53">
        <f t="shared" si="67"/>
        <v>0</v>
      </c>
      <c r="G218" s="53">
        <f t="shared" si="67"/>
        <v>0</v>
      </c>
      <c r="H218" s="53">
        <f t="shared" si="67"/>
        <v>0</v>
      </c>
      <c r="I218" s="60">
        <f t="shared" si="54"/>
        <v>0</v>
      </c>
      <c r="J218" s="158"/>
      <c r="K218" s="152"/>
    </row>
    <row r="219" spans="1:11" s="139" customFormat="1" ht="25.5" customHeight="1">
      <c r="A219" s="42">
        <v>63990</v>
      </c>
      <c r="B219" s="49" t="s">
        <v>358</v>
      </c>
      <c r="C219" s="54">
        <f aca="true" t="shared" si="68" ref="C219:H219">SUM(C220:C220)</f>
        <v>0</v>
      </c>
      <c r="D219" s="54">
        <f t="shared" si="68"/>
        <v>0</v>
      </c>
      <c r="E219" s="54">
        <f t="shared" si="68"/>
        <v>0</v>
      </c>
      <c r="F219" s="54">
        <f t="shared" si="68"/>
        <v>0</v>
      </c>
      <c r="G219" s="54">
        <f t="shared" si="68"/>
        <v>0</v>
      </c>
      <c r="H219" s="54">
        <f t="shared" si="68"/>
        <v>0</v>
      </c>
      <c r="I219" s="60">
        <f t="shared" si="54"/>
        <v>0</v>
      </c>
      <c r="J219" s="158"/>
      <c r="K219" s="152"/>
    </row>
    <row r="220" spans="1:11" s="139" customFormat="1" ht="25.5" customHeight="1">
      <c r="A220" s="132">
        <v>63999</v>
      </c>
      <c r="B220" s="43" t="s">
        <v>1006</v>
      </c>
      <c r="C220" s="62"/>
      <c r="D220" s="55"/>
      <c r="E220" s="55"/>
      <c r="F220" s="55"/>
      <c r="G220" s="55"/>
      <c r="H220" s="55"/>
      <c r="I220" s="60">
        <f t="shared" si="54"/>
        <v>0</v>
      </c>
      <c r="J220" s="158"/>
      <c r="K220" s="152"/>
    </row>
    <row r="221" spans="1:11" s="139" customFormat="1" ht="25.5" customHeight="1">
      <c r="A221" s="40">
        <v>64</v>
      </c>
      <c r="B221" s="46" t="s">
        <v>1004</v>
      </c>
      <c r="C221" s="53">
        <f aca="true" t="shared" si="69" ref="C221:H221">C222</f>
        <v>0</v>
      </c>
      <c r="D221" s="53">
        <f t="shared" si="69"/>
        <v>0</v>
      </c>
      <c r="E221" s="53">
        <f t="shared" si="69"/>
        <v>0</v>
      </c>
      <c r="F221" s="53">
        <f t="shared" si="69"/>
        <v>0</v>
      </c>
      <c r="G221" s="53">
        <f t="shared" si="69"/>
        <v>0</v>
      </c>
      <c r="H221" s="53">
        <f t="shared" si="69"/>
        <v>0</v>
      </c>
      <c r="I221" s="60">
        <f t="shared" si="54"/>
        <v>0</v>
      </c>
      <c r="J221" s="158"/>
      <c r="K221" s="152"/>
    </row>
    <row r="222" spans="1:11" s="139" customFormat="1" ht="25.5" customHeight="1">
      <c r="A222" s="42">
        <v>64990</v>
      </c>
      <c r="B222" s="49" t="s">
        <v>359</v>
      </c>
      <c r="C222" s="54">
        <f aca="true" t="shared" si="70" ref="C222:H222">SUM(C223:C223)</f>
        <v>0</v>
      </c>
      <c r="D222" s="54">
        <f t="shared" si="70"/>
        <v>0</v>
      </c>
      <c r="E222" s="54">
        <f t="shared" si="70"/>
        <v>0</v>
      </c>
      <c r="F222" s="54">
        <f t="shared" si="70"/>
        <v>0</v>
      </c>
      <c r="G222" s="54">
        <f t="shared" si="70"/>
        <v>0</v>
      </c>
      <c r="H222" s="54">
        <f t="shared" si="70"/>
        <v>0</v>
      </c>
      <c r="I222" s="60">
        <f t="shared" si="54"/>
        <v>0</v>
      </c>
      <c r="J222" s="158"/>
      <c r="K222" s="152"/>
    </row>
    <row r="223" spans="1:11" s="139" customFormat="1" ht="25.5" customHeight="1">
      <c r="A223" s="132">
        <v>64999</v>
      </c>
      <c r="B223" s="43" t="s">
        <v>551</v>
      </c>
      <c r="C223" s="62"/>
      <c r="D223" s="55"/>
      <c r="E223" s="55"/>
      <c r="F223" s="55"/>
      <c r="G223" s="55"/>
      <c r="H223" s="55"/>
      <c r="I223" s="60">
        <f t="shared" si="54"/>
        <v>0</v>
      </c>
      <c r="J223" s="158"/>
      <c r="K223" s="152"/>
    </row>
    <row r="224" spans="1:11" s="140" customFormat="1" ht="25.5" customHeight="1">
      <c r="A224" s="48">
        <v>7</v>
      </c>
      <c r="B224" s="47" t="s">
        <v>583</v>
      </c>
      <c r="C224" s="59">
        <f aca="true" t="shared" si="71" ref="C224:H224">C225+C234</f>
        <v>0</v>
      </c>
      <c r="D224" s="59">
        <f t="shared" si="71"/>
        <v>0</v>
      </c>
      <c r="E224" s="59">
        <f t="shared" si="71"/>
        <v>0</v>
      </c>
      <c r="F224" s="59">
        <f t="shared" si="71"/>
        <v>0</v>
      </c>
      <c r="G224" s="59">
        <f t="shared" si="71"/>
        <v>0</v>
      </c>
      <c r="H224" s="59">
        <f t="shared" si="71"/>
        <v>0</v>
      </c>
      <c r="I224" s="60">
        <f t="shared" si="54"/>
        <v>0</v>
      </c>
      <c r="J224" s="159"/>
      <c r="K224" s="153"/>
    </row>
    <row r="225" spans="1:11" s="140" customFormat="1" ht="25.5" customHeight="1">
      <c r="A225" s="45">
        <v>71</v>
      </c>
      <c r="B225" s="46" t="s">
        <v>1007</v>
      </c>
      <c r="C225" s="56">
        <f aca="true" t="shared" si="72" ref="C225:H225">C226+C228+C230+C232</f>
        <v>0</v>
      </c>
      <c r="D225" s="56">
        <f t="shared" si="72"/>
        <v>0</v>
      </c>
      <c r="E225" s="56">
        <f t="shared" si="72"/>
        <v>0</v>
      </c>
      <c r="F225" s="56">
        <f t="shared" si="72"/>
        <v>0</v>
      </c>
      <c r="G225" s="56">
        <f t="shared" si="72"/>
        <v>0</v>
      </c>
      <c r="H225" s="56">
        <f t="shared" si="72"/>
        <v>0</v>
      </c>
      <c r="I225" s="60">
        <f t="shared" si="54"/>
        <v>0</v>
      </c>
      <c r="J225" s="159"/>
      <c r="K225" s="153"/>
    </row>
    <row r="226" spans="1:11" s="139" customFormat="1" ht="25.5" customHeight="1">
      <c r="A226" s="42">
        <v>71010</v>
      </c>
      <c r="B226" s="49" t="s">
        <v>993</v>
      </c>
      <c r="C226" s="54">
        <f aca="true" t="shared" si="73" ref="C226:H226">C227</f>
        <v>0</v>
      </c>
      <c r="D226" s="54">
        <f t="shared" si="73"/>
        <v>0</v>
      </c>
      <c r="E226" s="54">
        <f t="shared" si="73"/>
        <v>0</v>
      </c>
      <c r="F226" s="54">
        <f t="shared" si="73"/>
        <v>0</v>
      </c>
      <c r="G226" s="54">
        <f t="shared" si="73"/>
        <v>0</v>
      </c>
      <c r="H226" s="54">
        <f t="shared" si="73"/>
        <v>0</v>
      </c>
      <c r="I226" s="60">
        <f t="shared" si="54"/>
        <v>0</v>
      </c>
      <c r="J226" s="158"/>
      <c r="K226" s="152"/>
    </row>
    <row r="227" spans="1:11" s="139" customFormat="1" ht="25.5" customHeight="1">
      <c r="A227" s="132">
        <v>71011</v>
      </c>
      <c r="B227" s="43" t="s">
        <v>993</v>
      </c>
      <c r="C227" s="62"/>
      <c r="D227" s="55"/>
      <c r="E227" s="55"/>
      <c r="F227" s="55"/>
      <c r="G227" s="55"/>
      <c r="H227" s="55"/>
      <c r="I227" s="60">
        <f t="shared" si="54"/>
        <v>0</v>
      </c>
      <c r="J227" s="158"/>
      <c r="K227" s="152"/>
    </row>
    <row r="228" spans="1:11" s="139" customFormat="1" ht="25.5" customHeight="1">
      <c r="A228" s="42">
        <v>71020</v>
      </c>
      <c r="B228" s="49" t="s">
        <v>1008</v>
      </c>
      <c r="C228" s="54">
        <f aca="true" t="shared" si="74" ref="C228:H228">C229</f>
        <v>0</v>
      </c>
      <c r="D228" s="54">
        <f t="shared" si="74"/>
        <v>0</v>
      </c>
      <c r="E228" s="54">
        <f t="shared" si="74"/>
        <v>0</v>
      </c>
      <c r="F228" s="54">
        <f t="shared" si="74"/>
        <v>0</v>
      </c>
      <c r="G228" s="54">
        <f t="shared" si="74"/>
        <v>0</v>
      </c>
      <c r="H228" s="54">
        <f t="shared" si="74"/>
        <v>0</v>
      </c>
      <c r="I228" s="60">
        <f t="shared" si="54"/>
        <v>0</v>
      </c>
      <c r="J228" s="158"/>
      <c r="K228" s="152"/>
    </row>
    <row r="229" spans="1:11" s="139" customFormat="1" ht="25.5" customHeight="1">
      <c r="A229" s="132">
        <v>71021</v>
      </c>
      <c r="B229" s="43" t="s">
        <v>1008</v>
      </c>
      <c r="C229" s="62"/>
      <c r="D229" s="55"/>
      <c r="E229" s="55"/>
      <c r="F229" s="55"/>
      <c r="G229" s="55"/>
      <c r="H229" s="55"/>
      <c r="I229" s="60">
        <f t="shared" si="54"/>
        <v>0</v>
      </c>
      <c r="J229" s="158"/>
      <c r="K229" s="152"/>
    </row>
    <row r="230" spans="1:11" s="139" customFormat="1" ht="25.5" customHeight="1">
      <c r="A230" s="42">
        <v>71030</v>
      </c>
      <c r="B230" s="49" t="s">
        <v>1009</v>
      </c>
      <c r="C230" s="54">
        <f aca="true" t="shared" si="75" ref="C230:H230">C231</f>
        <v>0</v>
      </c>
      <c r="D230" s="54">
        <f t="shared" si="75"/>
        <v>0</v>
      </c>
      <c r="E230" s="54">
        <f t="shared" si="75"/>
        <v>0</v>
      </c>
      <c r="F230" s="54">
        <f t="shared" si="75"/>
        <v>0</v>
      </c>
      <c r="G230" s="54">
        <f t="shared" si="75"/>
        <v>0</v>
      </c>
      <c r="H230" s="54">
        <f t="shared" si="75"/>
        <v>0</v>
      </c>
      <c r="I230" s="60">
        <f t="shared" si="54"/>
        <v>0</v>
      </c>
      <c r="J230" s="158"/>
      <c r="K230" s="152"/>
    </row>
    <row r="231" spans="1:11" s="139" customFormat="1" ht="25.5" customHeight="1">
      <c r="A231" s="132">
        <v>71031</v>
      </c>
      <c r="B231" s="43" t="s">
        <v>1009</v>
      </c>
      <c r="C231" s="62"/>
      <c r="D231" s="55"/>
      <c r="E231" s="55"/>
      <c r="F231" s="55"/>
      <c r="G231" s="55"/>
      <c r="H231" s="55"/>
      <c r="I231" s="60">
        <f t="shared" si="54"/>
        <v>0</v>
      </c>
      <c r="J231" s="158"/>
      <c r="K231" s="152"/>
    </row>
    <row r="232" spans="1:11" s="139" customFormat="1" ht="25.5" customHeight="1">
      <c r="A232" s="42">
        <v>71040</v>
      </c>
      <c r="B232" s="49" t="s">
        <v>1010</v>
      </c>
      <c r="C232" s="54">
        <f aca="true" t="shared" si="76" ref="C232:H232">C233</f>
        <v>0</v>
      </c>
      <c r="D232" s="54">
        <f t="shared" si="76"/>
        <v>0</v>
      </c>
      <c r="E232" s="54">
        <f t="shared" si="76"/>
        <v>0</v>
      </c>
      <c r="F232" s="54">
        <f t="shared" si="76"/>
        <v>0</v>
      </c>
      <c r="G232" s="54">
        <f t="shared" si="76"/>
        <v>0</v>
      </c>
      <c r="H232" s="54">
        <f t="shared" si="76"/>
        <v>0</v>
      </c>
      <c r="I232" s="60">
        <f t="shared" si="54"/>
        <v>0</v>
      </c>
      <c r="J232" s="158"/>
      <c r="K232" s="152"/>
    </row>
    <row r="233" spans="1:11" s="139" customFormat="1" ht="25.5" customHeight="1">
      <c r="A233" s="132">
        <v>71041</v>
      </c>
      <c r="B233" s="43" t="s">
        <v>1010</v>
      </c>
      <c r="C233" s="62"/>
      <c r="D233" s="55"/>
      <c r="E233" s="55"/>
      <c r="F233" s="55"/>
      <c r="G233" s="55"/>
      <c r="H233" s="55"/>
      <c r="I233" s="60">
        <f t="shared" si="54"/>
        <v>0</v>
      </c>
      <c r="J233" s="158"/>
      <c r="K233" s="152"/>
    </row>
    <row r="234" spans="1:11" s="140" customFormat="1" ht="25.5" customHeight="1">
      <c r="A234" s="45">
        <v>72</v>
      </c>
      <c r="B234" s="46" t="s">
        <v>1011</v>
      </c>
      <c r="C234" s="56">
        <f aca="true" t="shared" si="77" ref="C234:H234">SUM(C235:C236)</f>
        <v>0</v>
      </c>
      <c r="D234" s="56">
        <f t="shared" si="77"/>
        <v>0</v>
      </c>
      <c r="E234" s="56">
        <f t="shared" si="77"/>
        <v>0</v>
      </c>
      <c r="F234" s="56">
        <f t="shared" si="77"/>
        <v>0</v>
      </c>
      <c r="G234" s="56">
        <f t="shared" si="77"/>
        <v>0</v>
      </c>
      <c r="H234" s="56">
        <f t="shared" si="77"/>
        <v>0</v>
      </c>
      <c r="I234" s="60">
        <f t="shared" si="54"/>
        <v>0</v>
      </c>
      <c r="J234" s="159"/>
      <c r="K234" s="153"/>
    </row>
    <row r="235" spans="1:11" s="139" customFormat="1" ht="25.5" customHeight="1">
      <c r="A235" s="42">
        <v>72010</v>
      </c>
      <c r="B235" s="166" t="s">
        <v>1012</v>
      </c>
      <c r="C235" s="54"/>
      <c r="D235" s="54"/>
      <c r="E235" s="54"/>
      <c r="F235" s="54"/>
      <c r="G235" s="54"/>
      <c r="H235" s="54"/>
      <c r="I235" s="60">
        <f t="shared" si="54"/>
        <v>0</v>
      </c>
      <c r="J235" s="158"/>
      <c r="K235" s="152"/>
    </row>
    <row r="236" spans="1:11" s="139" customFormat="1" ht="25.5" customHeight="1">
      <c r="A236" s="42">
        <v>72020</v>
      </c>
      <c r="B236" s="166" t="s">
        <v>1015</v>
      </c>
      <c r="C236" s="54"/>
      <c r="D236" s="54"/>
      <c r="E236" s="54"/>
      <c r="F236" s="54"/>
      <c r="G236" s="54"/>
      <c r="H236" s="54"/>
      <c r="I236" s="60">
        <f t="shared" si="54"/>
        <v>0</v>
      </c>
      <c r="J236" s="158"/>
      <c r="K236" s="152"/>
    </row>
    <row r="237" spans="1:11" s="139" customFormat="1" ht="25.5" customHeight="1">
      <c r="A237" s="38">
        <v>8</v>
      </c>
      <c r="B237" s="47" t="s">
        <v>255</v>
      </c>
      <c r="C237" s="52">
        <f aca="true" t="shared" si="78" ref="C237:H237">C238+C242+C248</f>
        <v>31970000</v>
      </c>
      <c r="D237" s="52">
        <f t="shared" si="78"/>
        <v>5624600</v>
      </c>
      <c r="E237" s="52">
        <f t="shared" si="78"/>
        <v>12614700</v>
      </c>
      <c r="F237" s="52">
        <f t="shared" si="78"/>
        <v>350000</v>
      </c>
      <c r="G237" s="52">
        <f t="shared" si="78"/>
        <v>0</v>
      </c>
      <c r="H237" s="52">
        <f t="shared" si="78"/>
        <v>0</v>
      </c>
      <c r="I237" s="60">
        <f t="shared" si="54"/>
        <v>50559300</v>
      </c>
      <c r="J237" s="158"/>
      <c r="K237" s="152"/>
    </row>
    <row r="238" spans="1:11" s="139" customFormat="1" ht="25.5" customHeight="1">
      <c r="A238" s="40">
        <v>81</v>
      </c>
      <c r="B238" s="46" t="s">
        <v>256</v>
      </c>
      <c r="C238" s="53">
        <f aca="true" t="shared" si="79" ref="C238:H238">C239</f>
        <v>31970000</v>
      </c>
      <c r="D238" s="53">
        <f t="shared" si="79"/>
        <v>0</v>
      </c>
      <c r="E238" s="53">
        <f t="shared" si="79"/>
        <v>0</v>
      </c>
      <c r="F238" s="53">
        <f t="shared" si="79"/>
        <v>0</v>
      </c>
      <c r="G238" s="53">
        <f t="shared" si="79"/>
        <v>0</v>
      </c>
      <c r="H238" s="53">
        <f t="shared" si="79"/>
        <v>0</v>
      </c>
      <c r="I238" s="60">
        <f t="shared" si="54"/>
        <v>31970000</v>
      </c>
      <c r="J238" s="158"/>
      <c r="K238" s="152"/>
    </row>
    <row r="239" spans="1:11" s="139" customFormat="1" ht="25.5" customHeight="1">
      <c r="A239" s="42">
        <v>81010</v>
      </c>
      <c r="B239" s="50" t="s">
        <v>559</v>
      </c>
      <c r="C239" s="54">
        <f aca="true" t="shared" si="80" ref="C239:H239">SUM(C240:C241)</f>
        <v>31970000</v>
      </c>
      <c r="D239" s="54">
        <f t="shared" si="80"/>
        <v>0</v>
      </c>
      <c r="E239" s="54">
        <f t="shared" si="80"/>
        <v>0</v>
      </c>
      <c r="F239" s="54">
        <f t="shared" si="80"/>
        <v>0</v>
      </c>
      <c r="G239" s="54">
        <f t="shared" si="80"/>
        <v>0</v>
      </c>
      <c r="H239" s="54">
        <f t="shared" si="80"/>
        <v>0</v>
      </c>
      <c r="I239" s="60">
        <f t="shared" si="54"/>
        <v>31970000</v>
      </c>
      <c r="J239" s="158"/>
      <c r="K239" s="152"/>
    </row>
    <row r="240" spans="1:11" s="139" customFormat="1" ht="25.5" customHeight="1">
      <c r="A240" s="132">
        <v>81011</v>
      </c>
      <c r="B240" s="44" t="s">
        <v>357</v>
      </c>
      <c r="C240" s="62">
        <v>31150000</v>
      </c>
      <c r="D240" s="55"/>
      <c r="E240" s="55"/>
      <c r="F240" s="55"/>
      <c r="G240" s="55"/>
      <c r="H240" s="55"/>
      <c r="I240" s="60">
        <f t="shared" si="54"/>
        <v>31150000</v>
      </c>
      <c r="J240" s="158"/>
      <c r="K240" s="152"/>
    </row>
    <row r="241" spans="1:11" s="139" customFormat="1" ht="25.5" customHeight="1">
      <c r="A241" s="132">
        <v>81012</v>
      </c>
      <c r="B241" s="44" t="s">
        <v>356</v>
      </c>
      <c r="C241" s="62">
        <v>820000</v>
      </c>
      <c r="D241" s="55"/>
      <c r="E241" s="55"/>
      <c r="F241" s="55"/>
      <c r="G241" s="55"/>
      <c r="H241" s="55"/>
      <c r="I241" s="60">
        <f t="shared" si="54"/>
        <v>820000</v>
      </c>
      <c r="J241" s="158"/>
      <c r="K241" s="152"/>
    </row>
    <row r="242" spans="1:11" s="139" customFormat="1" ht="25.5" customHeight="1">
      <c r="A242" s="40">
        <v>82</v>
      </c>
      <c r="B242" s="46" t="s">
        <v>262</v>
      </c>
      <c r="C242" s="53">
        <f aca="true" t="shared" si="81" ref="C242:H242">C243</f>
        <v>0</v>
      </c>
      <c r="D242" s="53">
        <f t="shared" si="81"/>
        <v>5624600</v>
      </c>
      <c r="E242" s="53">
        <f t="shared" si="81"/>
        <v>12614700</v>
      </c>
      <c r="F242" s="53">
        <f t="shared" si="81"/>
        <v>0</v>
      </c>
      <c r="G242" s="53">
        <f t="shared" si="81"/>
        <v>0</v>
      </c>
      <c r="H242" s="53">
        <f t="shared" si="81"/>
        <v>0</v>
      </c>
      <c r="I242" s="60">
        <f t="shared" si="54"/>
        <v>18239300</v>
      </c>
      <c r="J242" s="158"/>
      <c r="K242" s="152"/>
    </row>
    <row r="243" spans="1:11" s="139" customFormat="1" ht="25.5" customHeight="1">
      <c r="A243" s="42">
        <v>82010</v>
      </c>
      <c r="B243" s="49" t="s">
        <v>627</v>
      </c>
      <c r="C243" s="54">
        <f aca="true" t="shared" si="82" ref="C243:H243">SUM(C244:C247)</f>
        <v>0</v>
      </c>
      <c r="D243" s="54">
        <f t="shared" si="82"/>
        <v>5624600</v>
      </c>
      <c r="E243" s="54">
        <f t="shared" si="82"/>
        <v>12614700</v>
      </c>
      <c r="F243" s="54">
        <f t="shared" si="82"/>
        <v>0</v>
      </c>
      <c r="G243" s="54">
        <f t="shared" si="82"/>
        <v>0</v>
      </c>
      <c r="H243" s="54">
        <f t="shared" si="82"/>
        <v>0</v>
      </c>
      <c r="I243" s="60">
        <f t="shared" si="54"/>
        <v>18239300</v>
      </c>
      <c r="J243" s="158"/>
      <c r="K243" s="152"/>
    </row>
    <row r="244" spans="1:11" s="139" customFormat="1" ht="25.5" customHeight="1">
      <c r="A244" s="132">
        <v>82011</v>
      </c>
      <c r="B244" s="44" t="s">
        <v>354</v>
      </c>
      <c r="C244" s="55"/>
      <c r="D244" s="62">
        <v>5624600</v>
      </c>
      <c r="E244" s="55"/>
      <c r="F244" s="55"/>
      <c r="G244" s="55"/>
      <c r="H244" s="55"/>
      <c r="I244" s="60">
        <f t="shared" si="54"/>
        <v>5624600</v>
      </c>
      <c r="J244" s="158"/>
      <c r="K244" s="152"/>
    </row>
    <row r="245" spans="1:11" s="139" customFormat="1" ht="25.5" customHeight="1">
      <c r="A245" s="132">
        <v>82012</v>
      </c>
      <c r="B245" s="44" t="s">
        <v>353</v>
      </c>
      <c r="C245" s="55"/>
      <c r="D245" s="62"/>
      <c r="E245" s="55"/>
      <c r="F245" s="55"/>
      <c r="G245" s="55"/>
      <c r="H245" s="55"/>
      <c r="I245" s="60">
        <f t="shared" si="54"/>
        <v>0</v>
      </c>
      <c r="J245" s="158"/>
      <c r="K245" s="152"/>
    </row>
    <row r="246" spans="1:11" s="139" customFormat="1" ht="25.5" customHeight="1">
      <c r="A246" s="132">
        <v>82013</v>
      </c>
      <c r="B246" s="44" t="s">
        <v>352</v>
      </c>
      <c r="C246" s="55"/>
      <c r="D246" s="55"/>
      <c r="E246" s="62">
        <v>12614700</v>
      </c>
      <c r="F246" s="55"/>
      <c r="G246" s="55"/>
      <c r="H246" s="55"/>
      <c r="I246" s="60">
        <f t="shared" si="54"/>
        <v>12614700</v>
      </c>
      <c r="J246" s="158"/>
      <c r="K246" s="152"/>
    </row>
    <row r="247" spans="1:11" s="139" customFormat="1" ht="25.5" customHeight="1">
      <c r="A247" s="132">
        <v>82014</v>
      </c>
      <c r="B247" s="44" t="s">
        <v>351</v>
      </c>
      <c r="C247" s="55"/>
      <c r="D247" s="55"/>
      <c r="E247" s="62"/>
      <c r="F247" s="55"/>
      <c r="G247" s="55"/>
      <c r="H247" s="55"/>
      <c r="I247" s="60">
        <f t="shared" si="54"/>
        <v>0</v>
      </c>
      <c r="J247" s="158"/>
      <c r="K247" s="152"/>
    </row>
    <row r="248" spans="1:11" s="139" customFormat="1" ht="25.5" customHeight="1">
      <c r="A248" s="40">
        <v>83</v>
      </c>
      <c r="B248" s="46" t="s">
        <v>267</v>
      </c>
      <c r="C248" s="53">
        <f aca="true" t="shared" si="83" ref="C248:H248">C249</f>
        <v>0</v>
      </c>
      <c r="D248" s="53">
        <f t="shared" si="83"/>
        <v>0</v>
      </c>
      <c r="E248" s="53">
        <f t="shared" si="83"/>
        <v>0</v>
      </c>
      <c r="F248" s="53">
        <f t="shared" si="83"/>
        <v>350000</v>
      </c>
      <c r="G248" s="53">
        <f t="shared" si="83"/>
        <v>0</v>
      </c>
      <c r="H248" s="53">
        <f t="shared" si="83"/>
        <v>0</v>
      </c>
      <c r="I248" s="60">
        <f t="shared" si="54"/>
        <v>350000</v>
      </c>
      <c r="J248" s="158"/>
      <c r="K248" s="152"/>
    </row>
    <row r="249" spans="1:11" s="139" customFormat="1" ht="25.5" customHeight="1">
      <c r="A249" s="42">
        <v>83010</v>
      </c>
      <c r="B249" s="50" t="s">
        <v>569</v>
      </c>
      <c r="C249" s="54">
        <f aca="true" t="shared" si="84" ref="C249:H249">SUM(C250)</f>
        <v>0</v>
      </c>
      <c r="D249" s="54">
        <f t="shared" si="84"/>
        <v>0</v>
      </c>
      <c r="E249" s="54">
        <f t="shared" si="84"/>
        <v>0</v>
      </c>
      <c r="F249" s="54">
        <f t="shared" si="84"/>
        <v>350000</v>
      </c>
      <c r="G249" s="54">
        <f t="shared" si="84"/>
        <v>0</v>
      </c>
      <c r="H249" s="54">
        <f t="shared" si="84"/>
        <v>0</v>
      </c>
      <c r="I249" s="60">
        <f t="shared" si="54"/>
        <v>350000</v>
      </c>
      <c r="J249" s="158"/>
      <c r="K249" s="152"/>
    </row>
    <row r="250" spans="1:11" s="139" customFormat="1" ht="25.5" customHeight="1">
      <c r="A250" s="134">
        <v>83011</v>
      </c>
      <c r="B250" s="44" t="s">
        <v>569</v>
      </c>
      <c r="C250" s="61"/>
      <c r="D250" s="61"/>
      <c r="E250" s="61"/>
      <c r="F250" s="62">
        <v>350000</v>
      </c>
      <c r="G250" s="62"/>
      <c r="H250" s="62"/>
      <c r="I250" s="60">
        <f t="shared" si="54"/>
        <v>350000</v>
      </c>
      <c r="J250" s="158"/>
      <c r="K250" s="152"/>
    </row>
    <row r="251" spans="1:11" s="140" customFormat="1" ht="25.5" customHeight="1">
      <c r="A251" s="48">
        <v>9</v>
      </c>
      <c r="B251" s="47" t="s">
        <v>350</v>
      </c>
      <c r="C251" s="59">
        <f aca="true" t="shared" si="85" ref="C251:H251">C252+C255+C256+C261+C265+C266</f>
        <v>0</v>
      </c>
      <c r="D251" s="59">
        <f t="shared" si="85"/>
        <v>0</v>
      </c>
      <c r="E251" s="59">
        <f t="shared" si="85"/>
        <v>0</v>
      </c>
      <c r="F251" s="59">
        <f t="shared" si="85"/>
        <v>1535000</v>
      </c>
      <c r="G251" s="59">
        <f t="shared" si="85"/>
        <v>7950000</v>
      </c>
      <c r="H251" s="59">
        <f t="shared" si="85"/>
        <v>0</v>
      </c>
      <c r="I251" s="60">
        <f t="shared" si="54"/>
        <v>9485000</v>
      </c>
      <c r="J251" s="159"/>
      <c r="K251" s="153"/>
    </row>
    <row r="252" spans="1:11" s="140" customFormat="1" ht="25.5" customHeight="1">
      <c r="A252" s="45">
        <v>91</v>
      </c>
      <c r="B252" s="46" t="s">
        <v>349</v>
      </c>
      <c r="C252" s="56">
        <f aca="true" t="shared" si="86" ref="C252:H253">C253</f>
        <v>0</v>
      </c>
      <c r="D252" s="56">
        <f t="shared" si="86"/>
        <v>0</v>
      </c>
      <c r="E252" s="56">
        <f t="shared" si="86"/>
        <v>0</v>
      </c>
      <c r="F252" s="56">
        <f t="shared" si="86"/>
        <v>0</v>
      </c>
      <c r="G252" s="56">
        <f t="shared" si="86"/>
        <v>0</v>
      </c>
      <c r="H252" s="56">
        <f t="shared" si="86"/>
        <v>0</v>
      </c>
      <c r="I252" s="60">
        <f t="shared" si="54"/>
        <v>0</v>
      </c>
      <c r="J252" s="159"/>
      <c r="K252" s="153"/>
    </row>
    <row r="253" spans="1:11" s="139" customFormat="1" ht="25.5" customHeight="1">
      <c r="A253" s="42">
        <v>91010</v>
      </c>
      <c r="B253" s="50" t="s">
        <v>979</v>
      </c>
      <c r="C253" s="54">
        <f t="shared" si="86"/>
        <v>0</v>
      </c>
      <c r="D253" s="54">
        <f t="shared" si="86"/>
        <v>0</v>
      </c>
      <c r="E253" s="54">
        <f t="shared" si="86"/>
        <v>0</v>
      </c>
      <c r="F253" s="54">
        <f t="shared" si="86"/>
        <v>0</v>
      </c>
      <c r="G253" s="54">
        <f t="shared" si="86"/>
        <v>0</v>
      </c>
      <c r="H253" s="54">
        <f t="shared" si="86"/>
        <v>0</v>
      </c>
      <c r="I253" s="60">
        <f t="shared" si="54"/>
        <v>0</v>
      </c>
      <c r="J253" s="158"/>
      <c r="K253" s="152"/>
    </row>
    <row r="254" spans="1:11" s="139" customFormat="1" ht="25.5" customHeight="1">
      <c r="A254" s="132">
        <v>91011</v>
      </c>
      <c r="B254" s="44" t="s">
        <v>979</v>
      </c>
      <c r="C254" s="62"/>
      <c r="D254" s="55"/>
      <c r="E254" s="55"/>
      <c r="F254" s="55"/>
      <c r="G254" s="55"/>
      <c r="H254" s="55"/>
      <c r="I254" s="60">
        <f t="shared" si="54"/>
        <v>0</v>
      </c>
      <c r="J254" s="158"/>
      <c r="K254" s="152"/>
    </row>
    <row r="255" spans="1:11" s="140" customFormat="1" ht="25.5" customHeight="1">
      <c r="A255" s="45">
        <v>92</v>
      </c>
      <c r="B255" s="46" t="s">
        <v>348</v>
      </c>
      <c r="C255" s="56"/>
      <c r="D255" s="56"/>
      <c r="E255" s="56"/>
      <c r="F255" s="56"/>
      <c r="G255" s="56"/>
      <c r="H255" s="56"/>
      <c r="I255" s="60">
        <f t="shared" si="54"/>
        <v>0</v>
      </c>
      <c r="J255" s="159"/>
      <c r="K255" s="153"/>
    </row>
    <row r="256" spans="1:11" s="140" customFormat="1" ht="25.5" customHeight="1">
      <c r="A256" s="45">
        <v>93</v>
      </c>
      <c r="B256" s="46" t="s">
        <v>156</v>
      </c>
      <c r="C256" s="56">
        <f aca="true" t="shared" si="87" ref="C256:H256">C257+C259</f>
        <v>0</v>
      </c>
      <c r="D256" s="56">
        <f t="shared" si="87"/>
        <v>0</v>
      </c>
      <c r="E256" s="56">
        <f t="shared" si="87"/>
        <v>0</v>
      </c>
      <c r="F256" s="56">
        <f t="shared" si="87"/>
        <v>1535000</v>
      </c>
      <c r="G256" s="56">
        <f t="shared" si="87"/>
        <v>7950000</v>
      </c>
      <c r="H256" s="56">
        <f t="shared" si="87"/>
        <v>0</v>
      </c>
      <c r="I256" s="60">
        <f t="shared" si="54"/>
        <v>9485000</v>
      </c>
      <c r="J256" s="159"/>
      <c r="K256" s="153"/>
    </row>
    <row r="257" spans="1:11" s="139" customFormat="1" ht="25.5" customHeight="1">
      <c r="A257" s="42">
        <v>93010</v>
      </c>
      <c r="B257" s="50" t="s">
        <v>557</v>
      </c>
      <c r="C257" s="54">
        <f aca="true" t="shared" si="88" ref="C257:H257">SUM(C258:C258)</f>
        <v>0</v>
      </c>
      <c r="D257" s="54">
        <f t="shared" si="88"/>
        <v>0</v>
      </c>
      <c r="E257" s="54">
        <f t="shared" si="88"/>
        <v>0</v>
      </c>
      <c r="F257" s="54">
        <f t="shared" si="88"/>
        <v>0</v>
      </c>
      <c r="G257" s="54">
        <f t="shared" si="88"/>
        <v>0</v>
      </c>
      <c r="H257" s="54">
        <f t="shared" si="88"/>
        <v>0</v>
      </c>
      <c r="I257" s="60">
        <f t="shared" si="54"/>
        <v>0</v>
      </c>
      <c r="J257" s="158"/>
      <c r="K257" s="152"/>
    </row>
    <row r="258" spans="1:11" s="139" customFormat="1" ht="25.5" customHeight="1">
      <c r="A258" s="132">
        <v>93011</v>
      </c>
      <c r="B258" s="44" t="s">
        <v>557</v>
      </c>
      <c r="C258" s="55"/>
      <c r="D258" s="55"/>
      <c r="E258" s="55"/>
      <c r="F258" s="62"/>
      <c r="G258" s="62"/>
      <c r="H258" s="62"/>
      <c r="I258" s="60">
        <f t="shared" si="54"/>
        <v>0</v>
      </c>
      <c r="J258" s="158"/>
      <c r="K258" s="152"/>
    </row>
    <row r="259" spans="1:11" s="139" customFormat="1" ht="25.5" customHeight="1">
      <c r="A259" s="42">
        <v>93020</v>
      </c>
      <c r="B259" s="50" t="s">
        <v>1013</v>
      </c>
      <c r="C259" s="54">
        <f aca="true" t="shared" si="89" ref="C259:H259">SUM(C260:C260)</f>
        <v>0</v>
      </c>
      <c r="D259" s="54">
        <f t="shared" si="89"/>
        <v>0</v>
      </c>
      <c r="E259" s="54">
        <f t="shared" si="89"/>
        <v>0</v>
      </c>
      <c r="F259" s="54">
        <f t="shared" si="89"/>
        <v>1535000</v>
      </c>
      <c r="G259" s="54">
        <f t="shared" si="89"/>
        <v>7950000</v>
      </c>
      <c r="H259" s="54">
        <f t="shared" si="89"/>
        <v>0</v>
      </c>
      <c r="I259" s="60">
        <f aca="true" t="shared" si="90" ref="I259:I277">SUM(C259+D259+E259+F259+H259+G259)</f>
        <v>9485000</v>
      </c>
      <c r="J259" s="158"/>
      <c r="K259" s="152"/>
    </row>
    <row r="260" spans="1:11" s="139" customFormat="1" ht="25.5" customHeight="1">
      <c r="A260" s="132">
        <v>93021</v>
      </c>
      <c r="B260" s="44" t="s">
        <v>1013</v>
      </c>
      <c r="C260" s="55"/>
      <c r="D260" s="55"/>
      <c r="E260" s="55"/>
      <c r="F260" s="62">
        <v>1535000</v>
      </c>
      <c r="G260" s="62">
        <v>7950000</v>
      </c>
      <c r="H260" s="62"/>
      <c r="I260" s="60">
        <f t="shared" si="90"/>
        <v>9485000</v>
      </c>
      <c r="J260" s="158"/>
      <c r="K260" s="152"/>
    </row>
    <row r="261" spans="1:11" s="140" customFormat="1" ht="25.5" customHeight="1">
      <c r="A261" s="45">
        <v>94</v>
      </c>
      <c r="B261" s="46" t="s">
        <v>162</v>
      </c>
      <c r="C261" s="56">
        <f aca="true" t="shared" si="91" ref="C261:H261">C262</f>
        <v>0</v>
      </c>
      <c r="D261" s="56">
        <f t="shared" si="91"/>
        <v>0</v>
      </c>
      <c r="E261" s="56">
        <f t="shared" si="91"/>
        <v>0</v>
      </c>
      <c r="F261" s="56">
        <f t="shared" si="91"/>
        <v>0</v>
      </c>
      <c r="G261" s="56">
        <f t="shared" si="91"/>
        <v>0</v>
      </c>
      <c r="H261" s="56">
        <f t="shared" si="91"/>
        <v>0</v>
      </c>
      <c r="I261" s="60">
        <f t="shared" si="90"/>
        <v>0</v>
      </c>
      <c r="J261" s="159"/>
      <c r="K261" s="153"/>
    </row>
    <row r="262" spans="1:11" s="139" customFormat="1" ht="25.5" customHeight="1">
      <c r="A262" s="42">
        <v>94010</v>
      </c>
      <c r="B262" s="49" t="s">
        <v>363</v>
      </c>
      <c r="C262" s="54">
        <f aca="true" t="shared" si="92" ref="C262:H262">SUM(C263:C264)</f>
        <v>0</v>
      </c>
      <c r="D262" s="54">
        <f t="shared" si="92"/>
        <v>0</v>
      </c>
      <c r="E262" s="54">
        <f t="shared" si="92"/>
        <v>0</v>
      </c>
      <c r="F262" s="54">
        <f t="shared" si="92"/>
        <v>0</v>
      </c>
      <c r="G262" s="54">
        <f t="shared" si="92"/>
        <v>0</v>
      </c>
      <c r="H262" s="54">
        <f t="shared" si="92"/>
        <v>0</v>
      </c>
      <c r="I262" s="60">
        <f t="shared" si="90"/>
        <v>0</v>
      </c>
      <c r="J262" s="158"/>
      <c r="K262" s="152"/>
    </row>
    <row r="263" spans="1:11" s="139" customFormat="1" ht="25.5" customHeight="1">
      <c r="A263" s="132">
        <v>94011</v>
      </c>
      <c r="B263" s="44" t="s">
        <v>565</v>
      </c>
      <c r="C263" s="62"/>
      <c r="D263" s="55"/>
      <c r="E263" s="55"/>
      <c r="F263" s="55"/>
      <c r="G263" s="55"/>
      <c r="H263" s="55"/>
      <c r="I263" s="60">
        <f t="shared" si="90"/>
        <v>0</v>
      </c>
      <c r="J263" s="158"/>
      <c r="K263" s="152"/>
    </row>
    <row r="264" spans="1:11" s="139" customFormat="1" ht="25.5" customHeight="1">
      <c r="A264" s="132">
        <v>94012</v>
      </c>
      <c r="B264" s="44" t="s">
        <v>566</v>
      </c>
      <c r="C264" s="62"/>
      <c r="D264" s="55"/>
      <c r="E264" s="55"/>
      <c r="F264" s="55"/>
      <c r="G264" s="55"/>
      <c r="H264" s="55"/>
      <c r="I264" s="60">
        <f t="shared" si="90"/>
        <v>0</v>
      </c>
      <c r="J264" s="158"/>
      <c r="K264" s="152"/>
    </row>
    <row r="265" spans="1:11" s="140" customFormat="1" ht="25.5" customHeight="1">
      <c r="A265" s="45">
        <v>95</v>
      </c>
      <c r="B265" s="46" t="s">
        <v>166</v>
      </c>
      <c r="C265" s="56"/>
      <c r="D265" s="56"/>
      <c r="E265" s="56"/>
      <c r="F265" s="56"/>
      <c r="G265" s="56"/>
      <c r="H265" s="56"/>
      <c r="I265" s="60">
        <f t="shared" si="90"/>
        <v>0</v>
      </c>
      <c r="J265" s="159"/>
      <c r="K265" s="153"/>
    </row>
    <row r="266" spans="1:11" s="140" customFormat="1" ht="25.5" customHeight="1">
      <c r="A266" s="45">
        <v>96</v>
      </c>
      <c r="B266" s="46" t="s">
        <v>347</v>
      </c>
      <c r="C266" s="56">
        <f aca="true" t="shared" si="93" ref="C266:H266">C267</f>
        <v>0</v>
      </c>
      <c r="D266" s="56">
        <f t="shared" si="93"/>
        <v>0</v>
      </c>
      <c r="E266" s="56">
        <f t="shared" si="93"/>
        <v>0</v>
      </c>
      <c r="F266" s="56">
        <f t="shared" si="93"/>
        <v>0</v>
      </c>
      <c r="G266" s="56">
        <f t="shared" si="93"/>
        <v>0</v>
      </c>
      <c r="H266" s="56">
        <f t="shared" si="93"/>
        <v>0</v>
      </c>
      <c r="I266" s="60">
        <f t="shared" si="90"/>
        <v>0</v>
      </c>
      <c r="J266" s="159"/>
      <c r="K266" s="153"/>
    </row>
    <row r="267" spans="1:11" s="140" customFormat="1" ht="25.5" customHeight="1">
      <c r="A267" s="51">
        <v>96010</v>
      </c>
      <c r="B267" s="50" t="s">
        <v>622</v>
      </c>
      <c r="C267" s="57">
        <f aca="true" t="shared" si="94" ref="C267:H267">SUM(C268:C270)</f>
        <v>0</v>
      </c>
      <c r="D267" s="57">
        <f t="shared" si="94"/>
        <v>0</v>
      </c>
      <c r="E267" s="57">
        <f t="shared" si="94"/>
        <v>0</v>
      </c>
      <c r="F267" s="57">
        <f t="shared" si="94"/>
        <v>0</v>
      </c>
      <c r="G267" s="57">
        <f t="shared" si="94"/>
        <v>0</v>
      </c>
      <c r="H267" s="57">
        <f t="shared" si="94"/>
        <v>0</v>
      </c>
      <c r="I267" s="60">
        <f t="shared" si="90"/>
        <v>0</v>
      </c>
      <c r="J267" s="159"/>
      <c r="K267" s="153"/>
    </row>
    <row r="268" spans="1:11" s="140" customFormat="1" ht="25.5" customHeight="1">
      <c r="A268" s="133">
        <v>96011</v>
      </c>
      <c r="B268" s="44" t="s">
        <v>563</v>
      </c>
      <c r="C268" s="62"/>
      <c r="D268" s="58"/>
      <c r="E268" s="58"/>
      <c r="F268" s="58"/>
      <c r="G268" s="58"/>
      <c r="H268" s="58"/>
      <c r="I268" s="60">
        <f t="shared" si="90"/>
        <v>0</v>
      </c>
      <c r="J268" s="159"/>
      <c r="K268" s="153"/>
    </row>
    <row r="269" spans="1:11" s="140" customFormat="1" ht="25.5" customHeight="1">
      <c r="A269" s="133">
        <v>96012</v>
      </c>
      <c r="B269" s="44" t="s">
        <v>564</v>
      </c>
      <c r="C269" s="62"/>
      <c r="D269" s="58"/>
      <c r="E269" s="58"/>
      <c r="F269" s="58"/>
      <c r="G269" s="58"/>
      <c r="H269" s="58"/>
      <c r="I269" s="60">
        <f t="shared" si="90"/>
        <v>0</v>
      </c>
      <c r="J269" s="159"/>
      <c r="K269" s="153"/>
    </row>
    <row r="270" spans="1:11" s="140" customFormat="1" ht="25.5" customHeight="1">
      <c r="A270" s="133">
        <v>96019</v>
      </c>
      <c r="B270" s="44" t="s">
        <v>532</v>
      </c>
      <c r="C270" s="62"/>
      <c r="D270" s="58"/>
      <c r="E270" s="58"/>
      <c r="F270" s="58"/>
      <c r="G270" s="58"/>
      <c r="H270" s="58"/>
      <c r="I270" s="60">
        <f t="shared" si="90"/>
        <v>0</v>
      </c>
      <c r="J270" s="159"/>
      <c r="K270" s="153"/>
    </row>
    <row r="271" spans="1:11" s="140" customFormat="1" ht="25.5" customHeight="1">
      <c r="A271" s="48">
        <v>0</v>
      </c>
      <c r="B271" s="47" t="s">
        <v>560</v>
      </c>
      <c r="C271" s="59">
        <f aca="true" t="shared" si="95" ref="C271:H271">C272+C277</f>
        <v>0</v>
      </c>
      <c r="D271" s="59">
        <f t="shared" si="95"/>
        <v>0</v>
      </c>
      <c r="E271" s="59">
        <f t="shared" si="95"/>
        <v>0</v>
      </c>
      <c r="F271" s="59">
        <f t="shared" si="95"/>
        <v>0</v>
      </c>
      <c r="G271" s="59">
        <f t="shared" si="95"/>
        <v>0</v>
      </c>
      <c r="H271" s="59">
        <f t="shared" si="95"/>
        <v>3297000</v>
      </c>
      <c r="I271" s="60">
        <f t="shared" si="90"/>
        <v>3297000</v>
      </c>
      <c r="J271" s="159"/>
      <c r="K271" s="153"/>
    </row>
    <row r="272" spans="1:11" s="140" customFormat="1" ht="25.5" customHeight="1">
      <c r="A272" s="164">
        <v>1</v>
      </c>
      <c r="B272" s="46" t="s">
        <v>561</v>
      </c>
      <c r="C272" s="56">
        <f aca="true" t="shared" si="96" ref="C272:H272">C273</f>
        <v>0</v>
      </c>
      <c r="D272" s="56">
        <f t="shared" si="96"/>
        <v>0</v>
      </c>
      <c r="E272" s="56">
        <f t="shared" si="96"/>
        <v>0</v>
      </c>
      <c r="F272" s="56">
        <f t="shared" si="96"/>
        <v>0</v>
      </c>
      <c r="G272" s="56">
        <f t="shared" si="96"/>
        <v>0</v>
      </c>
      <c r="H272" s="56">
        <f t="shared" si="96"/>
        <v>3297000</v>
      </c>
      <c r="I272" s="60">
        <f t="shared" si="90"/>
        <v>3297000</v>
      </c>
      <c r="J272" s="159"/>
      <c r="K272" s="153"/>
    </row>
    <row r="273" spans="1:11" s="139" customFormat="1" ht="25.5" customHeight="1">
      <c r="A273" s="135">
        <v>1010</v>
      </c>
      <c r="B273" s="49" t="s">
        <v>980</v>
      </c>
      <c r="C273" s="54">
        <f aca="true" t="shared" si="97" ref="C273:H273">SUM(C274:C276)</f>
        <v>0</v>
      </c>
      <c r="D273" s="54">
        <f t="shared" si="97"/>
        <v>0</v>
      </c>
      <c r="E273" s="54">
        <f t="shared" si="97"/>
        <v>0</v>
      </c>
      <c r="F273" s="54">
        <f t="shared" si="97"/>
        <v>0</v>
      </c>
      <c r="G273" s="54">
        <f t="shared" si="97"/>
        <v>0</v>
      </c>
      <c r="H273" s="54">
        <f t="shared" si="97"/>
        <v>3297000</v>
      </c>
      <c r="I273" s="60">
        <f t="shared" si="90"/>
        <v>3297000</v>
      </c>
      <c r="J273" s="158"/>
      <c r="K273" s="152"/>
    </row>
    <row r="274" spans="1:11" s="139" customFormat="1" ht="25.5" customHeight="1">
      <c r="A274" s="136">
        <v>1011</v>
      </c>
      <c r="B274" s="44" t="s">
        <v>362</v>
      </c>
      <c r="C274" s="55"/>
      <c r="D274" s="55"/>
      <c r="E274" s="55"/>
      <c r="F274" s="55"/>
      <c r="G274" s="55"/>
      <c r="H274" s="62">
        <v>3297000</v>
      </c>
      <c r="I274" s="60">
        <f t="shared" si="90"/>
        <v>3297000</v>
      </c>
      <c r="J274" s="158"/>
      <c r="K274" s="152"/>
    </row>
    <row r="275" spans="1:11" s="139" customFormat="1" ht="25.5" customHeight="1">
      <c r="A275" s="136">
        <v>1012</v>
      </c>
      <c r="B275" s="44" t="s">
        <v>361</v>
      </c>
      <c r="C275" s="55"/>
      <c r="D275" s="55"/>
      <c r="E275" s="55"/>
      <c r="F275" s="55"/>
      <c r="G275" s="55"/>
      <c r="H275" s="62"/>
      <c r="I275" s="60">
        <f t="shared" si="90"/>
        <v>0</v>
      </c>
      <c r="J275" s="158"/>
      <c r="K275" s="152"/>
    </row>
    <row r="276" spans="1:11" s="139" customFormat="1" ht="25.5" customHeight="1">
      <c r="A276" s="136">
        <v>1019</v>
      </c>
      <c r="B276" s="44" t="s">
        <v>981</v>
      </c>
      <c r="C276" s="55"/>
      <c r="D276" s="55"/>
      <c r="E276" s="55"/>
      <c r="F276" s="55"/>
      <c r="G276" s="55"/>
      <c r="H276" s="62"/>
      <c r="I276" s="60">
        <f t="shared" si="90"/>
        <v>0</v>
      </c>
      <c r="J276" s="158"/>
      <c r="K276" s="152"/>
    </row>
    <row r="277" spans="1:11" s="140" customFormat="1" ht="25.5" customHeight="1">
      <c r="A277" s="164">
        <v>2</v>
      </c>
      <c r="B277" s="46" t="s">
        <v>562</v>
      </c>
      <c r="C277" s="56"/>
      <c r="D277" s="56"/>
      <c r="E277" s="56"/>
      <c r="F277" s="56"/>
      <c r="G277" s="56"/>
      <c r="H277" s="56"/>
      <c r="I277" s="60">
        <f t="shared" si="90"/>
        <v>0</v>
      </c>
      <c r="J277" s="159"/>
      <c r="K277" s="153"/>
    </row>
    <row r="278" spans="1:11" s="143" customFormat="1" ht="25.5" customHeight="1">
      <c r="A278" s="512" t="s">
        <v>568</v>
      </c>
      <c r="B278" s="512"/>
      <c r="C278" s="261">
        <f aca="true" t="shared" si="98" ref="C278:I278">C3+C44+C50+C54+C172+C201+C224+C237+C251+C271</f>
        <v>51875578</v>
      </c>
      <c r="D278" s="261">
        <f t="shared" si="98"/>
        <v>5624600</v>
      </c>
      <c r="E278" s="261">
        <f t="shared" si="98"/>
        <v>12614700</v>
      </c>
      <c r="F278" s="261">
        <f t="shared" si="98"/>
        <v>1885000</v>
      </c>
      <c r="G278" s="261">
        <f t="shared" si="98"/>
        <v>7950000</v>
      </c>
      <c r="H278" s="261">
        <f t="shared" si="98"/>
        <v>3297000</v>
      </c>
      <c r="I278" s="510">
        <f t="shared" si="98"/>
        <v>83246878</v>
      </c>
      <c r="J278" s="511"/>
      <c r="K278" s="155"/>
    </row>
    <row r="279" spans="1:11" s="147" customFormat="1" ht="15" hidden="1">
      <c r="A279" s="144"/>
      <c r="B279" s="145"/>
      <c r="C279" s="146"/>
      <c r="D279" s="146"/>
      <c r="E279" s="146"/>
      <c r="F279" s="146"/>
      <c r="G279" s="146"/>
      <c r="H279" s="146"/>
      <c r="I279" s="146"/>
      <c r="J279" s="161"/>
      <c r="K279" s="156"/>
    </row>
  </sheetData>
  <sheetProtection password="D38D" sheet="1" objects="1" scenarios="1"/>
  <mergeCells count="9">
    <mergeCell ref="F1:G1"/>
    <mergeCell ref="I1:I2"/>
    <mergeCell ref="I278:J278"/>
    <mergeCell ref="H1:H2"/>
    <mergeCell ref="A278:B278"/>
    <mergeCell ref="A1:A2"/>
    <mergeCell ref="B1:B2"/>
    <mergeCell ref="C1:C2"/>
    <mergeCell ref="D1:E1"/>
  </mergeCells>
  <conditionalFormatting sqref="G258:H260 H274:H276 F258:H258 F250:H250 F260:H260 E246:E247 D219:H219 D180:H180 D215:H215 D213:H213 D211:H211 D209:H209 D207:H207 D228:H228 D230:H230 D232:H232 D222:H222 D226:H226 D244:D245 C263:C264 C240:C241 C254 C218:C223 C204 C186:C194 C171 C175:C184 C32 C167:C169 C163 C165 C161 C154:C158 C53 C40 C43 C78:C81 C83:C85 C100:C102 C104:C106 C108:C111 C113:C118 C120:C127 C129:C136 C138:C140 C142:C144 C146:C151 C57:C61 C63 C65:C68 C70:C74 C87:C93 C95:C98 C36:C38 C34 C15:C16 C21:C23 C6:C12 C18:C19 C30 C200 C197 C206:C209 C211:C215 C226:C233 C268:C270">
    <cfRule type="containsBlanks" priority="167" dxfId="0">
      <formula>LEN(TRIM(C6))=0</formula>
    </cfRule>
  </conditionalFormatting>
  <conditionalFormatting sqref="F197:H197">
    <cfRule type="containsBlanks" priority="1" dxfId="0">
      <formula>LEN(TRIM(F197))=0</formula>
    </cfRule>
  </conditionalFormatting>
  <dataValidations count="2">
    <dataValidation type="whole" operator="greaterThanOrEqual" allowBlank="1" showInputMessage="1" showErrorMessage="1" sqref="H274:H276 F258:H258 F250:H250 F260:H260 D244:D245 C263:C264 C254 C240:C241 C220 C233 C231 C229 C227 C175:C179 C171 C32 C30 C15:C16 C6:C12 C21:C23 C18:C19 C34 C36:C38 C87:C93 C83:C85 C65:C68 C63 C57:C61 C120:C127 C43 C40 C53 C70:C74 C78:C81 C95:C98 C100:C102 C108:C111 C113:C118 C104:C106 C129:C136 C138:C140 C142:C144 C154:C158 C165 C161 C163 C146:C151 C167:C169 C200 C204 C206 C212 E246:E247 C181:C184 C214 C208 C223 C186:C194 C268:C270 C197 F197:H197">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1200" verticalDpi="1200" orientation="landscape" paperSize="5" scale="90" r:id="rId4"/>
  <headerFooter>
    <oddHeader>&amp;L&amp;"-,Negrita"&amp;18Estimación de Ingresos por Clasificación Económica, Fuente de Financiamiento y Concepto
&amp;14Nombre de la Entidad: &amp;F, Jalisco</oddHeader>
    <oddFooter xml:space="preserve">&amp;L&amp;"-,Cursiva"Ejercicio Fiscal 2013 &amp;RPágina &amp;P de &amp;N&amp;K00+000----------- &amp;K01+000   </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K430"/>
  <sheetViews>
    <sheetView showGridLines="0" showRowColHeaders="0" zoomScale="90" zoomScaleNormal="90" zoomScalePageLayoutView="90" workbookViewId="0" topLeftCell="A403">
      <selection activeCell="G144" sqref="G144"/>
    </sheetView>
  </sheetViews>
  <sheetFormatPr defaultColWidth="0" defaultRowHeight="15" zeroHeight="1"/>
  <cols>
    <col min="1" max="1" width="6.8515625" style="14" customWidth="1"/>
    <col min="2" max="2" width="55.00390625" style="14" customWidth="1"/>
    <col min="3" max="8" width="15.00390625" style="15" customWidth="1"/>
    <col min="9" max="9" width="16.57421875" style="16" customWidth="1"/>
    <col min="10" max="10" width="0.2890625" style="0" customWidth="1"/>
    <col min="11" max="11" width="11.421875" style="0" hidden="1" customWidth="1"/>
    <col min="12" max="18" width="0" style="0" hidden="1" customWidth="1"/>
    <col min="19" max="16384" width="11.421875" style="0" hidden="1" customWidth="1"/>
  </cols>
  <sheetData>
    <row r="1" spans="1:9" s="22" customFormat="1" ht="15">
      <c r="A1" s="516" t="s">
        <v>446</v>
      </c>
      <c r="B1" s="517" t="s">
        <v>570</v>
      </c>
      <c r="C1" s="518" t="s">
        <v>531</v>
      </c>
      <c r="D1" s="515" t="s">
        <v>355</v>
      </c>
      <c r="E1" s="515"/>
      <c r="F1" s="515" t="s">
        <v>1020</v>
      </c>
      <c r="G1" s="515"/>
      <c r="H1" s="515" t="s">
        <v>535</v>
      </c>
      <c r="I1" s="515" t="s">
        <v>519</v>
      </c>
    </row>
    <row r="2" spans="1:9" s="22" customFormat="1" ht="22.5">
      <c r="A2" s="516"/>
      <c r="B2" s="517"/>
      <c r="C2" s="518"/>
      <c r="D2" s="173" t="s">
        <v>1016</v>
      </c>
      <c r="E2" s="173" t="s">
        <v>1017</v>
      </c>
      <c r="F2" s="173" t="s">
        <v>1018</v>
      </c>
      <c r="G2" s="173" t="s">
        <v>1019</v>
      </c>
      <c r="H2" s="515"/>
      <c r="I2" s="515"/>
    </row>
    <row r="3" spans="1:9" ht="25.5" customHeight="1">
      <c r="A3" s="177">
        <v>1000</v>
      </c>
      <c r="B3" s="178" t="s">
        <v>0</v>
      </c>
      <c r="C3" s="179">
        <f aca="true" t="shared" si="0" ref="C3:H3">C4+C9+C14+C23+C28+C35+C37</f>
        <v>18421219</v>
      </c>
      <c r="D3" s="179">
        <f t="shared" si="0"/>
        <v>0</v>
      </c>
      <c r="E3" s="179">
        <f t="shared" si="0"/>
        <v>8052642</v>
      </c>
      <c r="F3" s="179">
        <f t="shared" si="0"/>
        <v>350000</v>
      </c>
      <c r="G3" s="179">
        <f t="shared" si="0"/>
        <v>0</v>
      </c>
      <c r="H3" s="179">
        <f t="shared" si="0"/>
        <v>0</v>
      </c>
      <c r="I3" s="180">
        <f>C3+D3+E3+F3+H3+G3</f>
        <v>26823861</v>
      </c>
    </row>
    <row r="4" spans="1:11" ht="25.5" customHeight="1">
      <c r="A4" s="174">
        <v>1100</v>
      </c>
      <c r="B4" s="175" t="s">
        <v>1</v>
      </c>
      <c r="C4" s="176">
        <f aca="true" t="shared" si="1" ref="C4:H4">SUM(C5:C8)</f>
        <v>14686496</v>
      </c>
      <c r="D4" s="176">
        <f t="shared" si="1"/>
        <v>0</v>
      </c>
      <c r="E4" s="176">
        <f t="shared" si="1"/>
        <v>6475792</v>
      </c>
      <c r="F4" s="176">
        <f t="shared" si="1"/>
        <v>0</v>
      </c>
      <c r="G4" s="176">
        <f t="shared" si="1"/>
        <v>0</v>
      </c>
      <c r="H4" s="176">
        <f t="shared" si="1"/>
        <v>0</v>
      </c>
      <c r="I4" s="180">
        <f aca="true" t="shared" si="2" ref="I4:I67">C4+D4+E4+F4+H4+G4</f>
        <v>21162288</v>
      </c>
      <c r="K4">
        <v>1</v>
      </c>
    </row>
    <row r="5" spans="1:11" ht="25.5" customHeight="1">
      <c r="A5" s="25">
        <v>111</v>
      </c>
      <c r="B5" s="37" t="s">
        <v>2</v>
      </c>
      <c r="C5" s="36">
        <v>1665000</v>
      </c>
      <c r="D5" s="101"/>
      <c r="E5" s="101"/>
      <c r="F5" s="101"/>
      <c r="G5" s="101"/>
      <c r="H5" s="101"/>
      <c r="I5" s="180">
        <f t="shared" si="2"/>
        <v>1665000</v>
      </c>
      <c r="K5">
        <v>2</v>
      </c>
    </row>
    <row r="6" spans="1:11" ht="25.5" customHeight="1">
      <c r="A6" s="25">
        <v>112</v>
      </c>
      <c r="B6" s="26" t="s">
        <v>3</v>
      </c>
      <c r="C6" s="101"/>
      <c r="D6" s="101"/>
      <c r="E6" s="101"/>
      <c r="F6" s="101"/>
      <c r="G6" s="101"/>
      <c r="H6" s="101"/>
      <c r="I6" s="180">
        <f t="shared" si="2"/>
        <v>0</v>
      </c>
      <c r="K6">
        <v>3</v>
      </c>
    </row>
    <row r="7" spans="1:9" ht="25.5" customHeight="1">
      <c r="A7" s="25">
        <v>113</v>
      </c>
      <c r="B7" s="26" t="s">
        <v>4</v>
      </c>
      <c r="C7" s="36">
        <v>13021496</v>
      </c>
      <c r="D7" s="36">
        <v>0</v>
      </c>
      <c r="E7" s="36">
        <v>6475792</v>
      </c>
      <c r="F7" s="101"/>
      <c r="G7" s="101"/>
      <c r="H7" s="101"/>
      <c r="I7" s="180">
        <f t="shared" si="2"/>
        <v>19497288</v>
      </c>
    </row>
    <row r="8" spans="1:11" ht="25.5" customHeight="1">
      <c r="A8" s="25">
        <v>114</v>
      </c>
      <c r="B8" s="26" t="s">
        <v>517</v>
      </c>
      <c r="C8" s="36"/>
      <c r="D8" s="101"/>
      <c r="E8" s="101"/>
      <c r="F8" s="101"/>
      <c r="G8" s="101"/>
      <c r="H8" s="101"/>
      <c r="I8" s="180">
        <f t="shared" si="2"/>
        <v>0</v>
      </c>
      <c r="K8">
        <v>101</v>
      </c>
    </row>
    <row r="9" spans="1:11" ht="25.5" customHeight="1">
      <c r="A9" s="23">
        <v>1200</v>
      </c>
      <c r="B9" s="24" t="s">
        <v>5</v>
      </c>
      <c r="C9" s="31">
        <f aca="true" t="shared" si="3" ref="C9:H9">SUM(C10:C13)</f>
        <v>800000</v>
      </c>
      <c r="D9" s="31">
        <f t="shared" si="3"/>
        <v>0</v>
      </c>
      <c r="E9" s="31">
        <f t="shared" si="3"/>
        <v>354392</v>
      </c>
      <c r="F9" s="31">
        <f t="shared" si="3"/>
        <v>350000</v>
      </c>
      <c r="G9" s="31">
        <f t="shared" si="3"/>
        <v>0</v>
      </c>
      <c r="H9" s="31">
        <f t="shared" si="3"/>
        <v>0</v>
      </c>
      <c r="I9" s="180">
        <f t="shared" si="2"/>
        <v>1504392</v>
      </c>
      <c r="K9">
        <v>102</v>
      </c>
    </row>
    <row r="10" spans="1:11" ht="25.5" customHeight="1">
      <c r="A10" s="25">
        <v>121</v>
      </c>
      <c r="B10" s="26" t="s">
        <v>6</v>
      </c>
      <c r="C10" s="36"/>
      <c r="D10" s="36"/>
      <c r="E10" s="36"/>
      <c r="F10" s="36"/>
      <c r="G10" s="36"/>
      <c r="H10" s="36"/>
      <c r="I10" s="180">
        <f t="shared" si="2"/>
        <v>0</v>
      </c>
      <c r="K10">
        <v>103</v>
      </c>
    </row>
    <row r="11" spans="1:11" ht="25.5" customHeight="1">
      <c r="A11" s="25">
        <v>122</v>
      </c>
      <c r="B11" s="26" t="s">
        <v>7</v>
      </c>
      <c r="C11" s="36">
        <v>800000</v>
      </c>
      <c r="D11" s="36"/>
      <c r="E11" s="36">
        <v>354392</v>
      </c>
      <c r="F11" s="36">
        <v>350000</v>
      </c>
      <c r="G11" s="36"/>
      <c r="H11" s="36"/>
      <c r="I11" s="180">
        <f t="shared" si="2"/>
        <v>1504392</v>
      </c>
      <c r="K11">
        <v>104</v>
      </c>
    </row>
    <row r="12" spans="1:11" ht="25.5" customHeight="1">
      <c r="A12" s="25">
        <v>123</v>
      </c>
      <c r="B12" s="26" t="s">
        <v>8</v>
      </c>
      <c r="C12" s="36"/>
      <c r="D12" s="101"/>
      <c r="E12" s="101"/>
      <c r="F12" s="101"/>
      <c r="G12" s="101"/>
      <c r="H12" s="36"/>
      <c r="I12" s="180">
        <f t="shared" si="2"/>
        <v>0</v>
      </c>
      <c r="K12">
        <v>105</v>
      </c>
    </row>
    <row r="13" spans="1:11" ht="25.5" customHeight="1">
      <c r="A13" s="25">
        <v>124</v>
      </c>
      <c r="B13" s="26" t="s">
        <v>518</v>
      </c>
      <c r="C13" s="101"/>
      <c r="D13" s="101"/>
      <c r="E13" s="101"/>
      <c r="F13" s="101"/>
      <c r="G13" s="101"/>
      <c r="H13" s="101"/>
      <c r="I13" s="180">
        <f t="shared" si="2"/>
        <v>0</v>
      </c>
      <c r="K13">
        <v>106</v>
      </c>
    </row>
    <row r="14" spans="1:11" ht="25.5" customHeight="1">
      <c r="A14" s="23">
        <v>1300</v>
      </c>
      <c r="B14" s="24" t="s">
        <v>9</v>
      </c>
      <c r="C14" s="31">
        <f aca="true" t="shared" si="4" ref="C14:H14">SUM(C15:C22)</f>
        <v>2399958</v>
      </c>
      <c r="D14" s="31">
        <f t="shared" si="4"/>
        <v>0</v>
      </c>
      <c r="E14" s="31">
        <f t="shared" si="4"/>
        <v>1090000</v>
      </c>
      <c r="F14" s="31">
        <f t="shared" si="4"/>
        <v>0</v>
      </c>
      <c r="G14" s="31">
        <f t="shared" si="4"/>
        <v>0</v>
      </c>
      <c r="H14" s="31">
        <f t="shared" si="4"/>
        <v>0</v>
      </c>
      <c r="I14" s="180">
        <f t="shared" si="2"/>
        <v>3489958</v>
      </c>
      <c r="K14">
        <v>199</v>
      </c>
    </row>
    <row r="15" spans="1:9" ht="25.5" customHeight="1">
      <c r="A15" s="25">
        <v>131</v>
      </c>
      <c r="B15" s="26" t="s">
        <v>10</v>
      </c>
      <c r="C15" s="36"/>
      <c r="D15" s="101"/>
      <c r="E15" s="101"/>
      <c r="F15" s="101"/>
      <c r="G15" s="101"/>
      <c r="H15" s="101"/>
      <c r="I15" s="180">
        <f t="shared" si="2"/>
        <v>0</v>
      </c>
    </row>
    <row r="16" spans="1:11" ht="25.5" customHeight="1">
      <c r="A16" s="25">
        <v>132</v>
      </c>
      <c r="B16" s="26" t="s">
        <v>11</v>
      </c>
      <c r="C16" s="36">
        <v>2299958</v>
      </c>
      <c r="D16" s="101"/>
      <c r="E16" s="36">
        <v>950000</v>
      </c>
      <c r="F16" s="101"/>
      <c r="G16" s="101"/>
      <c r="H16" s="101"/>
      <c r="I16" s="180">
        <f t="shared" si="2"/>
        <v>3249958</v>
      </c>
      <c r="K16" s="32" t="s">
        <v>548</v>
      </c>
    </row>
    <row r="17" spans="1:11" ht="25.5" customHeight="1">
      <c r="A17" s="25">
        <v>133</v>
      </c>
      <c r="B17" s="26" t="s">
        <v>12</v>
      </c>
      <c r="C17" s="36">
        <v>100000</v>
      </c>
      <c r="D17" s="101"/>
      <c r="E17" s="36">
        <v>140000</v>
      </c>
      <c r="F17" s="101"/>
      <c r="G17" s="101"/>
      <c r="H17" s="101"/>
      <c r="I17" s="180">
        <f t="shared" si="2"/>
        <v>240000</v>
      </c>
      <c r="K17">
        <v>201</v>
      </c>
    </row>
    <row r="18" spans="1:11" ht="25.5" customHeight="1">
      <c r="A18" s="25">
        <v>134</v>
      </c>
      <c r="B18" s="26" t="s">
        <v>13</v>
      </c>
      <c r="C18" s="36"/>
      <c r="D18" s="101"/>
      <c r="E18" s="101"/>
      <c r="F18" s="101"/>
      <c r="G18" s="101"/>
      <c r="H18" s="101"/>
      <c r="I18" s="180">
        <f t="shared" si="2"/>
        <v>0</v>
      </c>
      <c r="K18">
        <v>203</v>
      </c>
    </row>
    <row r="19" spans="1:11" ht="25.5" customHeight="1">
      <c r="A19" s="25">
        <v>135</v>
      </c>
      <c r="B19" s="26" t="s">
        <v>14</v>
      </c>
      <c r="C19" s="101"/>
      <c r="D19" s="101"/>
      <c r="E19" s="101"/>
      <c r="F19" s="101"/>
      <c r="G19" s="101"/>
      <c r="H19" s="101"/>
      <c r="I19" s="180">
        <f t="shared" si="2"/>
        <v>0</v>
      </c>
      <c r="K19">
        <v>205</v>
      </c>
    </row>
    <row r="20" spans="1:11" ht="25.5" customHeight="1">
      <c r="A20" s="25">
        <v>136</v>
      </c>
      <c r="B20" s="26" t="s">
        <v>15</v>
      </c>
      <c r="C20" s="101"/>
      <c r="D20" s="101"/>
      <c r="E20" s="101"/>
      <c r="F20" s="101"/>
      <c r="G20" s="101"/>
      <c r="H20" s="101"/>
      <c r="I20" s="180">
        <f t="shared" si="2"/>
        <v>0</v>
      </c>
      <c r="K20">
        <v>207</v>
      </c>
    </row>
    <row r="21" spans="1:11" ht="25.5" customHeight="1">
      <c r="A21" s="25">
        <v>137</v>
      </c>
      <c r="B21" s="26" t="s">
        <v>16</v>
      </c>
      <c r="C21" s="36"/>
      <c r="D21" s="101"/>
      <c r="E21" s="101"/>
      <c r="F21" s="101"/>
      <c r="G21" s="101"/>
      <c r="H21" s="101"/>
      <c r="I21" s="180">
        <f t="shared" si="2"/>
        <v>0</v>
      </c>
      <c r="K21">
        <v>209</v>
      </c>
    </row>
    <row r="22" spans="1:11" ht="25.5" customHeight="1">
      <c r="A22" s="25">
        <v>138</v>
      </c>
      <c r="B22" s="26" t="s">
        <v>17</v>
      </c>
      <c r="C22" s="101"/>
      <c r="D22" s="101"/>
      <c r="E22" s="101"/>
      <c r="F22" s="101"/>
      <c r="G22" s="101"/>
      <c r="H22" s="101"/>
      <c r="I22" s="180">
        <f t="shared" si="2"/>
        <v>0</v>
      </c>
      <c r="K22">
        <v>211</v>
      </c>
    </row>
    <row r="23" spans="1:11" ht="25.5" customHeight="1">
      <c r="A23" s="23">
        <v>1400</v>
      </c>
      <c r="B23" s="24" t="s">
        <v>18</v>
      </c>
      <c r="C23" s="31">
        <f aca="true" t="shared" si="5" ref="C23:H23">SUM(C24:C27)</f>
        <v>0</v>
      </c>
      <c r="D23" s="31">
        <f t="shared" si="5"/>
        <v>0</v>
      </c>
      <c r="E23" s="31">
        <f t="shared" si="5"/>
        <v>27648</v>
      </c>
      <c r="F23" s="31">
        <f t="shared" si="5"/>
        <v>0</v>
      </c>
      <c r="G23" s="31">
        <f t="shared" si="5"/>
        <v>0</v>
      </c>
      <c r="H23" s="31">
        <f t="shared" si="5"/>
        <v>0</v>
      </c>
      <c r="I23" s="180">
        <f t="shared" si="2"/>
        <v>27648</v>
      </c>
      <c r="K23">
        <v>213</v>
      </c>
    </row>
    <row r="24" spans="1:11" ht="25.5" customHeight="1">
      <c r="A24" s="25">
        <v>141</v>
      </c>
      <c r="B24" s="26" t="s">
        <v>19</v>
      </c>
      <c r="C24" s="36"/>
      <c r="D24" s="101"/>
      <c r="E24" s="36"/>
      <c r="F24" s="101"/>
      <c r="G24" s="101"/>
      <c r="H24" s="101"/>
      <c r="I24" s="180">
        <f t="shared" si="2"/>
        <v>0</v>
      </c>
      <c r="K24">
        <v>215</v>
      </c>
    </row>
    <row r="25" spans="1:11" ht="25.5" customHeight="1">
      <c r="A25" s="25">
        <v>142</v>
      </c>
      <c r="B25" s="26" t="s">
        <v>20</v>
      </c>
      <c r="C25" s="36"/>
      <c r="D25" s="101"/>
      <c r="E25" s="36"/>
      <c r="F25" s="101"/>
      <c r="G25" s="101"/>
      <c r="H25" s="101"/>
      <c r="I25" s="180">
        <f t="shared" si="2"/>
        <v>0</v>
      </c>
      <c r="K25">
        <v>217</v>
      </c>
    </row>
    <row r="26" spans="1:11" ht="25.5" customHeight="1">
      <c r="A26" s="25">
        <v>143</v>
      </c>
      <c r="B26" s="26" t="s">
        <v>21</v>
      </c>
      <c r="C26" s="36"/>
      <c r="D26" s="101"/>
      <c r="E26" s="36"/>
      <c r="F26" s="101"/>
      <c r="G26" s="101"/>
      <c r="H26" s="101"/>
      <c r="I26" s="180">
        <f t="shared" si="2"/>
        <v>0</v>
      </c>
      <c r="K26">
        <v>219</v>
      </c>
    </row>
    <row r="27" spans="1:11" ht="25.5" customHeight="1">
      <c r="A27" s="25">
        <v>144</v>
      </c>
      <c r="B27" s="26" t="s">
        <v>22</v>
      </c>
      <c r="C27" s="36"/>
      <c r="D27" s="101"/>
      <c r="E27" s="36">
        <v>27648</v>
      </c>
      <c r="F27" s="101"/>
      <c r="G27" s="101"/>
      <c r="H27" s="101"/>
      <c r="I27" s="180">
        <f t="shared" si="2"/>
        <v>27648</v>
      </c>
      <c r="K27">
        <v>221</v>
      </c>
    </row>
    <row r="28" spans="1:11" ht="25.5" customHeight="1">
      <c r="A28" s="23">
        <v>1500</v>
      </c>
      <c r="B28" s="24" t="s">
        <v>308</v>
      </c>
      <c r="C28" s="31">
        <f aca="true" t="shared" si="6" ref="C28:H28">SUM(C29:C34)</f>
        <v>384456</v>
      </c>
      <c r="D28" s="31">
        <f t="shared" si="6"/>
        <v>0</v>
      </c>
      <c r="E28" s="31">
        <f t="shared" si="6"/>
        <v>104810</v>
      </c>
      <c r="F28" s="31">
        <f t="shared" si="6"/>
        <v>0</v>
      </c>
      <c r="G28" s="31">
        <f t="shared" si="6"/>
        <v>0</v>
      </c>
      <c r="H28" s="31">
        <f t="shared" si="6"/>
        <v>0</v>
      </c>
      <c r="I28" s="180">
        <f t="shared" si="2"/>
        <v>489266</v>
      </c>
      <c r="K28">
        <v>223</v>
      </c>
    </row>
    <row r="29" spans="1:11" ht="25.5" customHeight="1">
      <c r="A29" s="25">
        <v>151</v>
      </c>
      <c r="B29" s="26" t="s">
        <v>23</v>
      </c>
      <c r="C29" s="36"/>
      <c r="D29" s="101"/>
      <c r="E29" s="36"/>
      <c r="F29" s="101"/>
      <c r="G29" s="101"/>
      <c r="H29" s="101"/>
      <c r="I29" s="180">
        <f t="shared" si="2"/>
        <v>0</v>
      </c>
      <c r="K29">
        <v>225</v>
      </c>
    </row>
    <row r="30" spans="1:11" ht="25.5" customHeight="1">
      <c r="A30" s="25">
        <v>152</v>
      </c>
      <c r="B30" s="26" t="s">
        <v>24</v>
      </c>
      <c r="C30" s="36">
        <v>200000</v>
      </c>
      <c r="D30" s="101"/>
      <c r="E30" s="36">
        <v>25000</v>
      </c>
      <c r="F30" s="101"/>
      <c r="G30" s="101"/>
      <c r="H30" s="101"/>
      <c r="I30" s="180">
        <f t="shared" si="2"/>
        <v>225000</v>
      </c>
      <c r="K30">
        <v>227</v>
      </c>
    </row>
    <row r="31" spans="1:11" ht="25.5" customHeight="1">
      <c r="A31" s="25">
        <v>153</v>
      </c>
      <c r="B31" s="26" t="s">
        <v>25</v>
      </c>
      <c r="C31" s="36"/>
      <c r="D31" s="101"/>
      <c r="E31" s="36"/>
      <c r="F31" s="101"/>
      <c r="G31" s="101"/>
      <c r="H31" s="101"/>
      <c r="I31" s="180">
        <f t="shared" si="2"/>
        <v>0</v>
      </c>
      <c r="K31" s="130">
        <v>229</v>
      </c>
    </row>
    <row r="32" spans="1:11" ht="25.5" customHeight="1">
      <c r="A32" s="25">
        <v>154</v>
      </c>
      <c r="B32" s="26" t="s">
        <v>26</v>
      </c>
      <c r="C32" s="36">
        <v>184456</v>
      </c>
      <c r="D32" s="101"/>
      <c r="E32" s="36">
        <v>79810</v>
      </c>
      <c r="F32" s="101"/>
      <c r="G32" s="101"/>
      <c r="H32" s="101"/>
      <c r="I32" s="180">
        <f t="shared" si="2"/>
        <v>264266</v>
      </c>
      <c r="K32" s="32" t="s">
        <v>549</v>
      </c>
    </row>
    <row r="33" spans="1:11" ht="25.5" customHeight="1">
      <c r="A33" s="25">
        <v>155</v>
      </c>
      <c r="B33" s="26" t="s">
        <v>628</v>
      </c>
      <c r="C33" s="36"/>
      <c r="D33" s="101"/>
      <c r="E33" s="36"/>
      <c r="F33" s="101"/>
      <c r="G33" s="101"/>
      <c r="H33" s="101"/>
      <c r="I33" s="180">
        <f t="shared" si="2"/>
        <v>0</v>
      </c>
      <c r="K33">
        <v>202</v>
      </c>
    </row>
    <row r="34" spans="1:11" ht="25.5" customHeight="1">
      <c r="A34" s="25">
        <v>159</v>
      </c>
      <c r="B34" s="26" t="s">
        <v>27</v>
      </c>
      <c r="C34" s="36"/>
      <c r="D34" s="101"/>
      <c r="E34" s="36"/>
      <c r="F34" s="101"/>
      <c r="G34" s="101"/>
      <c r="H34" s="101"/>
      <c r="I34" s="180">
        <f t="shared" si="2"/>
        <v>0</v>
      </c>
      <c r="K34">
        <v>204</v>
      </c>
    </row>
    <row r="35" spans="1:11" ht="25.5" customHeight="1">
      <c r="A35" s="23">
        <v>1600</v>
      </c>
      <c r="B35" s="108" t="s">
        <v>28</v>
      </c>
      <c r="C35" s="31">
        <f aca="true" t="shared" si="7" ref="C35:H35">SUM(C36)</f>
        <v>0</v>
      </c>
      <c r="D35" s="31">
        <f t="shared" si="7"/>
        <v>0</v>
      </c>
      <c r="E35" s="31">
        <f t="shared" si="7"/>
        <v>0</v>
      </c>
      <c r="F35" s="31">
        <f t="shared" si="7"/>
        <v>0</v>
      </c>
      <c r="G35" s="31">
        <f t="shared" si="7"/>
        <v>0</v>
      </c>
      <c r="H35" s="31">
        <f t="shared" si="7"/>
        <v>0</v>
      </c>
      <c r="I35" s="180">
        <f t="shared" si="2"/>
        <v>0</v>
      </c>
      <c r="K35">
        <v>206</v>
      </c>
    </row>
    <row r="36" spans="1:11" ht="25.5" customHeight="1">
      <c r="A36" s="25">
        <v>161</v>
      </c>
      <c r="B36" s="26" t="s">
        <v>29</v>
      </c>
      <c r="C36" s="36"/>
      <c r="D36" s="101"/>
      <c r="E36" s="36"/>
      <c r="F36" s="101"/>
      <c r="G36" s="101"/>
      <c r="H36" s="101"/>
      <c r="I36" s="180">
        <f t="shared" si="2"/>
        <v>0</v>
      </c>
      <c r="K36">
        <v>208</v>
      </c>
    </row>
    <row r="37" spans="1:11" ht="25.5" customHeight="1">
      <c r="A37" s="109">
        <v>1700</v>
      </c>
      <c r="B37" s="24" t="s">
        <v>590</v>
      </c>
      <c r="C37" s="31">
        <f aca="true" t="shared" si="8" ref="C37:H37">SUM(C38:C39)</f>
        <v>150309</v>
      </c>
      <c r="D37" s="31">
        <f t="shared" si="8"/>
        <v>0</v>
      </c>
      <c r="E37" s="31">
        <f t="shared" si="8"/>
        <v>0</v>
      </c>
      <c r="F37" s="31">
        <f t="shared" si="8"/>
        <v>0</v>
      </c>
      <c r="G37" s="31">
        <f t="shared" si="8"/>
        <v>0</v>
      </c>
      <c r="H37" s="31">
        <f t="shared" si="8"/>
        <v>0</v>
      </c>
      <c r="I37" s="180">
        <f t="shared" si="2"/>
        <v>150309</v>
      </c>
      <c r="K37">
        <v>210</v>
      </c>
    </row>
    <row r="38" spans="1:11" ht="25.5" customHeight="1">
      <c r="A38" s="25">
        <v>171</v>
      </c>
      <c r="B38" s="26" t="s">
        <v>30</v>
      </c>
      <c r="C38" s="36">
        <v>150309</v>
      </c>
      <c r="D38" s="101"/>
      <c r="E38" s="36"/>
      <c r="F38" s="101"/>
      <c r="G38" s="101"/>
      <c r="H38" s="101"/>
      <c r="I38" s="180">
        <f t="shared" si="2"/>
        <v>150309</v>
      </c>
      <c r="K38">
        <v>212</v>
      </c>
    </row>
    <row r="39" spans="1:11" ht="25.5" customHeight="1">
      <c r="A39" s="25">
        <v>172</v>
      </c>
      <c r="B39" s="26" t="s">
        <v>31</v>
      </c>
      <c r="C39" s="36"/>
      <c r="D39" s="101"/>
      <c r="E39" s="36"/>
      <c r="F39" s="101"/>
      <c r="G39" s="101"/>
      <c r="H39" s="101"/>
      <c r="I39" s="180">
        <f t="shared" si="2"/>
        <v>0</v>
      </c>
      <c r="K39">
        <v>214</v>
      </c>
    </row>
    <row r="40" spans="1:11" ht="25.5" customHeight="1">
      <c r="A40" s="27">
        <v>2000</v>
      </c>
      <c r="B40" s="28" t="s">
        <v>32</v>
      </c>
      <c r="C40" s="33">
        <f aca="true" t="shared" si="9" ref="C40:H40">C41+C50+C54+C64+C74+C82+C85+C91+C95</f>
        <v>5408525</v>
      </c>
      <c r="D40" s="33">
        <f t="shared" si="9"/>
        <v>0</v>
      </c>
      <c r="E40" s="33">
        <f t="shared" si="9"/>
        <v>814317</v>
      </c>
      <c r="F40" s="33">
        <f t="shared" si="9"/>
        <v>0</v>
      </c>
      <c r="G40" s="33">
        <f t="shared" si="9"/>
        <v>0</v>
      </c>
      <c r="H40" s="33">
        <f t="shared" si="9"/>
        <v>0</v>
      </c>
      <c r="I40" s="180">
        <f t="shared" si="2"/>
        <v>6222842</v>
      </c>
      <c r="K40">
        <v>216</v>
      </c>
    </row>
    <row r="41" spans="1:11" ht="25.5" customHeight="1">
      <c r="A41" s="29">
        <v>2100</v>
      </c>
      <c r="B41" s="24" t="s">
        <v>33</v>
      </c>
      <c r="C41" s="31">
        <f aca="true" t="shared" si="10" ref="C41:H41">SUM(C42:C49)</f>
        <v>723525</v>
      </c>
      <c r="D41" s="31">
        <f t="shared" si="10"/>
        <v>0</v>
      </c>
      <c r="E41" s="31">
        <f t="shared" si="10"/>
        <v>25000</v>
      </c>
      <c r="F41" s="31">
        <f t="shared" si="10"/>
        <v>0</v>
      </c>
      <c r="G41" s="31">
        <f t="shared" si="10"/>
        <v>0</v>
      </c>
      <c r="H41" s="31">
        <f t="shared" si="10"/>
        <v>0</v>
      </c>
      <c r="I41" s="180">
        <f t="shared" si="2"/>
        <v>748525</v>
      </c>
      <c r="K41">
        <v>224</v>
      </c>
    </row>
    <row r="42" spans="1:11" ht="25.5" customHeight="1">
      <c r="A42" s="25">
        <v>211</v>
      </c>
      <c r="B42" s="26" t="s">
        <v>34</v>
      </c>
      <c r="C42" s="36">
        <v>180000</v>
      </c>
      <c r="D42" s="101"/>
      <c r="E42" s="36">
        <v>10000</v>
      </c>
      <c r="F42" s="101"/>
      <c r="G42" s="101"/>
      <c r="H42" s="101"/>
      <c r="I42" s="180">
        <f t="shared" si="2"/>
        <v>190000</v>
      </c>
      <c r="K42">
        <v>226</v>
      </c>
    </row>
    <row r="43" spans="1:11" ht="25.5" customHeight="1">
      <c r="A43" s="25">
        <v>212</v>
      </c>
      <c r="B43" s="26" t="s">
        <v>35</v>
      </c>
      <c r="C43" s="36">
        <v>100000</v>
      </c>
      <c r="D43" s="101"/>
      <c r="E43" s="36">
        <v>15000</v>
      </c>
      <c r="F43" s="101"/>
      <c r="G43" s="101"/>
      <c r="H43" s="101"/>
      <c r="I43" s="180">
        <f t="shared" si="2"/>
        <v>115000</v>
      </c>
      <c r="K43" s="130">
        <v>228</v>
      </c>
    </row>
    <row r="44" spans="1:11" ht="25.5" customHeight="1">
      <c r="A44" s="25">
        <v>213</v>
      </c>
      <c r="B44" s="26" t="s">
        <v>36</v>
      </c>
      <c r="C44" s="36"/>
      <c r="D44" s="101"/>
      <c r="E44" s="36"/>
      <c r="F44" s="101"/>
      <c r="G44" s="101"/>
      <c r="H44" s="101"/>
      <c r="I44" s="180">
        <f t="shared" si="2"/>
        <v>0</v>
      </c>
      <c r="K44">
        <v>230</v>
      </c>
    </row>
    <row r="45" spans="1:9" ht="25.5" customHeight="1">
      <c r="A45" s="25">
        <v>214</v>
      </c>
      <c r="B45" s="26" t="s">
        <v>37</v>
      </c>
      <c r="C45" s="36"/>
      <c r="D45" s="101"/>
      <c r="E45" s="36"/>
      <c r="F45" s="101"/>
      <c r="G45" s="101"/>
      <c r="H45" s="101"/>
      <c r="I45" s="180">
        <f t="shared" si="2"/>
        <v>0</v>
      </c>
    </row>
    <row r="46" spans="1:11" ht="25.5" customHeight="1">
      <c r="A46" s="25">
        <v>215</v>
      </c>
      <c r="B46" s="26" t="s">
        <v>309</v>
      </c>
      <c r="C46" s="36"/>
      <c r="D46" s="101"/>
      <c r="E46" s="36"/>
      <c r="F46" s="101"/>
      <c r="G46" s="101"/>
      <c r="H46" s="101"/>
      <c r="I46" s="180">
        <f t="shared" si="2"/>
        <v>0</v>
      </c>
      <c r="K46">
        <v>301</v>
      </c>
    </row>
    <row r="47" spans="1:11" ht="25.5" customHeight="1">
      <c r="A47" s="25">
        <v>216</v>
      </c>
      <c r="B47" s="26" t="s">
        <v>38</v>
      </c>
      <c r="C47" s="36">
        <v>130000</v>
      </c>
      <c r="D47" s="101"/>
      <c r="E47" s="36"/>
      <c r="F47" s="101"/>
      <c r="G47" s="101"/>
      <c r="H47" s="101"/>
      <c r="I47" s="180">
        <f t="shared" si="2"/>
        <v>130000</v>
      </c>
      <c r="K47">
        <v>302</v>
      </c>
    </row>
    <row r="48" spans="1:11" ht="25.5" customHeight="1">
      <c r="A48" s="25">
        <v>217</v>
      </c>
      <c r="B48" s="26" t="s">
        <v>39</v>
      </c>
      <c r="C48" s="36"/>
      <c r="D48" s="101"/>
      <c r="E48" s="36"/>
      <c r="F48" s="101"/>
      <c r="G48" s="101"/>
      <c r="H48" s="101"/>
      <c r="I48" s="180">
        <f t="shared" si="2"/>
        <v>0</v>
      </c>
      <c r="K48">
        <v>303</v>
      </c>
    </row>
    <row r="49" spans="1:11" ht="25.5" customHeight="1">
      <c r="A49" s="25">
        <v>218</v>
      </c>
      <c r="B49" s="26" t="s">
        <v>40</v>
      </c>
      <c r="C49" s="36">
        <v>313525</v>
      </c>
      <c r="D49" s="101"/>
      <c r="E49" s="36"/>
      <c r="F49" s="101"/>
      <c r="G49" s="101"/>
      <c r="H49" s="101"/>
      <c r="I49" s="180">
        <f t="shared" si="2"/>
        <v>313525</v>
      </c>
      <c r="K49">
        <v>304</v>
      </c>
    </row>
    <row r="50" spans="1:11" ht="25.5" customHeight="1">
      <c r="A50" s="29">
        <v>2200</v>
      </c>
      <c r="B50" s="24" t="s">
        <v>41</v>
      </c>
      <c r="C50" s="31">
        <f aca="true" t="shared" si="11" ref="C50:H50">SUM(C51:C53)</f>
        <v>812000</v>
      </c>
      <c r="D50" s="31">
        <f t="shared" si="11"/>
        <v>0</v>
      </c>
      <c r="E50" s="31">
        <f t="shared" si="11"/>
        <v>0</v>
      </c>
      <c r="F50" s="31">
        <f t="shared" si="11"/>
        <v>0</v>
      </c>
      <c r="G50" s="31">
        <f t="shared" si="11"/>
        <v>0</v>
      </c>
      <c r="H50" s="31">
        <f t="shared" si="11"/>
        <v>0</v>
      </c>
      <c r="I50" s="180">
        <f t="shared" si="2"/>
        <v>812000</v>
      </c>
      <c r="K50">
        <v>305</v>
      </c>
    </row>
    <row r="51" spans="1:11" ht="25.5" customHeight="1">
      <c r="A51" s="25">
        <v>221</v>
      </c>
      <c r="B51" s="26" t="s">
        <v>42</v>
      </c>
      <c r="C51" s="36">
        <v>800000</v>
      </c>
      <c r="D51" s="101"/>
      <c r="E51" s="36"/>
      <c r="F51" s="101"/>
      <c r="G51" s="101"/>
      <c r="H51" s="101"/>
      <c r="I51" s="180">
        <f t="shared" si="2"/>
        <v>800000</v>
      </c>
      <c r="K51">
        <v>306</v>
      </c>
    </row>
    <row r="52" spans="1:11" ht="25.5" customHeight="1">
      <c r="A52" s="25">
        <v>222</v>
      </c>
      <c r="B52" s="26" t="s">
        <v>43</v>
      </c>
      <c r="C52" s="36">
        <v>4000</v>
      </c>
      <c r="D52" s="101"/>
      <c r="E52" s="36"/>
      <c r="F52" s="101"/>
      <c r="G52" s="101"/>
      <c r="H52" s="101"/>
      <c r="I52" s="180">
        <f t="shared" si="2"/>
        <v>4000</v>
      </c>
      <c r="K52">
        <v>307</v>
      </c>
    </row>
    <row r="53" spans="1:11" ht="25.5" customHeight="1">
      <c r="A53" s="25">
        <v>223</v>
      </c>
      <c r="B53" s="26" t="s">
        <v>44</v>
      </c>
      <c r="C53" s="36">
        <v>8000</v>
      </c>
      <c r="D53" s="101"/>
      <c r="E53" s="36"/>
      <c r="F53" s="101"/>
      <c r="G53" s="101"/>
      <c r="H53" s="101"/>
      <c r="I53" s="180">
        <f t="shared" si="2"/>
        <v>8000</v>
      </c>
      <c r="K53">
        <v>308</v>
      </c>
    </row>
    <row r="54" spans="1:11" ht="25.5" customHeight="1">
      <c r="A54" s="29">
        <v>2300</v>
      </c>
      <c r="B54" s="24" t="s">
        <v>45</v>
      </c>
      <c r="C54" s="31">
        <f aca="true" t="shared" si="12" ref="C54:H54">SUM(C55:C63)</f>
        <v>0</v>
      </c>
      <c r="D54" s="31">
        <f t="shared" si="12"/>
        <v>0</v>
      </c>
      <c r="E54" s="31">
        <f t="shared" si="12"/>
        <v>0</v>
      </c>
      <c r="F54" s="31">
        <f t="shared" si="12"/>
        <v>0</v>
      </c>
      <c r="G54" s="31">
        <f t="shared" si="12"/>
        <v>0</v>
      </c>
      <c r="H54" s="31">
        <f t="shared" si="12"/>
        <v>0</v>
      </c>
      <c r="I54" s="180">
        <f t="shared" si="2"/>
        <v>0</v>
      </c>
      <c r="K54">
        <v>309</v>
      </c>
    </row>
    <row r="55" spans="1:11" ht="25.5" customHeight="1">
      <c r="A55" s="25">
        <v>231</v>
      </c>
      <c r="B55" s="26" t="s">
        <v>46</v>
      </c>
      <c r="C55" s="101"/>
      <c r="D55" s="101"/>
      <c r="E55" s="101"/>
      <c r="F55" s="101"/>
      <c r="G55" s="101"/>
      <c r="H55" s="101"/>
      <c r="I55" s="180">
        <f t="shared" si="2"/>
        <v>0</v>
      </c>
      <c r="K55">
        <v>310</v>
      </c>
    </row>
    <row r="56" spans="1:11" ht="25.5" customHeight="1">
      <c r="A56" s="25">
        <v>232</v>
      </c>
      <c r="B56" s="26" t="s">
        <v>47</v>
      </c>
      <c r="C56" s="101"/>
      <c r="D56" s="101"/>
      <c r="E56" s="101"/>
      <c r="F56" s="101"/>
      <c r="G56" s="101"/>
      <c r="H56" s="101"/>
      <c r="I56" s="180">
        <f t="shared" si="2"/>
        <v>0</v>
      </c>
      <c r="K56">
        <v>311</v>
      </c>
    </row>
    <row r="57" spans="1:11" ht="25.5" customHeight="1">
      <c r="A57" s="25">
        <v>233</v>
      </c>
      <c r="B57" s="26" t="s">
        <v>310</v>
      </c>
      <c r="C57" s="101"/>
      <c r="D57" s="101"/>
      <c r="E57" s="101"/>
      <c r="F57" s="101"/>
      <c r="G57" s="101"/>
      <c r="H57" s="101"/>
      <c r="I57" s="180">
        <f t="shared" si="2"/>
        <v>0</v>
      </c>
      <c r="K57">
        <v>312</v>
      </c>
    </row>
    <row r="58" spans="1:11" ht="25.5" customHeight="1">
      <c r="A58" s="25">
        <v>234</v>
      </c>
      <c r="B58" s="26" t="s">
        <v>48</v>
      </c>
      <c r="C58" s="101"/>
      <c r="D58" s="101"/>
      <c r="E58" s="101"/>
      <c r="F58" s="101"/>
      <c r="G58" s="101"/>
      <c r="H58" s="101"/>
      <c r="I58" s="180">
        <f t="shared" si="2"/>
        <v>0</v>
      </c>
      <c r="K58">
        <v>313</v>
      </c>
    </row>
    <row r="59" spans="1:11" ht="25.5" customHeight="1">
      <c r="A59" s="25">
        <v>235</v>
      </c>
      <c r="B59" s="26" t="s">
        <v>320</v>
      </c>
      <c r="C59" s="101"/>
      <c r="D59" s="101"/>
      <c r="E59" s="101"/>
      <c r="F59" s="101"/>
      <c r="G59" s="101"/>
      <c r="H59" s="101"/>
      <c r="I59" s="180">
        <f t="shared" si="2"/>
        <v>0</v>
      </c>
      <c r="K59">
        <v>314</v>
      </c>
    </row>
    <row r="60" spans="1:11" ht="25.5" customHeight="1">
      <c r="A60" s="25">
        <v>236</v>
      </c>
      <c r="B60" s="26" t="s">
        <v>49</v>
      </c>
      <c r="C60" s="101"/>
      <c r="D60" s="101"/>
      <c r="E60" s="101"/>
      <c r="F60" s="101"/>
      <c r="G60" s="101"/>
      <c r="H60" s="101"/>
      <c r="I60" s="180">
        <f t="shared" si="2"/>
        <v>0</v>
      </c>
      <c r="K60">
        <v>315</v>
      </c>
    </row>
    <row r="61" spans="1:11" ht="25.5" customHeight="1">
      <c r="A61" s="25">
        <v>237</v>
      </c>
      <c r="B61" s="26" t="s">
        <v>50</v>
      </c>
      <c r="C61" s="101"/>
      <c r="D61" s="101"/>
      <c r="E61" s="101"/>
      <c r="F61" s="101"/>
      <c r="G61" s="101"/>
      <c r="H61" s="101"/>
      <c r="I61" s="180">
        <f t="shared" si="2"/>
        <v>0</v>
      </c>
      <c r="K61">
        <v>316</v>
      </c>
    </row>
    <row r="62" spans="1:11" ht="25.5" customHeight="1">
      <c r="A62" s="25">
        <v>238</v>
      </c>
      <c r="B62" s="26" t="s">
        <v>51</v>
      </c>
      <c r="C62" s="101"/>
      <c r="D62" s="101"/>
      <c r="E62" s="101"/>
      <c r="F62" s="101"/>
      <c r="G62" s="101"/>
      <c r="H62" s="101"/>
      <c r="I62" s="180">
        <f t="shared" si="2"/>
        <v>0</v>
      </c>
      <c r="K62">
        <v>317</v>
      </c>
    </row>
    <row r="63" spans="1:11" ht="25.5" customHeight="1">
      <c r="A63" s="25">
        <v>239</v>
      </c>
      <c r="B63" s="26" t="s">
        <v>52</v>
      </c>
      <c r="C63" s="101"/>
      <c r="D63" s="101"/>
      <c r="E63" s="101"/>
      <c r="F63" s="101"/>
      <c r="G63" s="101"/>
      <c r="H63" s="101"/>
      <c r="I63" s="180">
        <f t="shared" si="2"/>
        <v>0</v>
      </c>
      <c r="K63">
        <v>399</v>
      </c>
    </row>
    <row r="64" spans="1:9" ht="25.5" customHeight="1">
      <c r="A64" s="29">
        <v>2400</v>
      </c>
      <c r="B64" s="24" t="s">
        <v>53</v>
      </c>
      <c r="C64" s="31">
        <f aca="true" t="shared" si="13" ref="C64:H64">SUM(C65:C73)</f>
        <v>1364000</v>
      </c>
      <c r="D64" s="31">
        <f t="shared" si="13"/>
        <v>0</v>
      </c>
      <c r="E64" s="31">
        <f t="shared" si="13"/>
        <v>0</v>
      </c>
      <c r="F64" s="31">
        <f t="shared" si="13"/>
        <v>0</v>
      </c>
      <c r="G64" s="31">
        <f t="shared" si="13"/>
        <v>0</v>
      </c>
      <c r="H64" s="31">
        <f t="shared" si="13"/>
        <v>0</v>
      </c>
      <c r="I64" s="180">
        <f t="shared" si="2"/>
        <v>1364000</v>
      </c>
    </row>
    <row r="65" spans="1:11" ht="25.5" customHeight="1">
      <c r="A65" s="25">
        <v>241</v>
      </c>
      <c r="B65" s="26" t="s">
        <v>54</v>
      </c>
      <c r="C65" s="36">
        <v>400000</v>
      </c>
      <c r="D65" s="101"/>
      <c r="E65" s="36"/>
      <c r="F65" s="101"/>
      <c r="G65" s="101"/>
      <c r="H65" s="101"/>
      <c r="I65" s="180">
        <f t="shared" si="2"/>
        <v>400000</v>
      </c>
      <c r="K65">
        <v>401</v>
      </c>
    </row>
    <row r="66" spans="1:11" ht="25.5" customHeight="1">
      <c r="A66" s="25">
        <v>242</v>
      </c>
      <c r="B66" s="26" t="s">
        <v>55</v>
      </c>
      <c r="C66" s="36">
        <v>220000</v>
      </c>
      <c r="D66" s="101"/>
      <c r="E66" s="36"/>
      <c r="F66" s="101"/>
      <c r="G66" s="101"/>
      <c r="H66" s="101"/>
      <c r="I66" s="180">
        <f t="shared" si="2"/>
        <v>220000</v>
      </c>
      <c r="K66">
        <v>402</v>
      </c>
    </row>
    <row r="67" spans="1:11" ht="25.5" customHeight="1">
      <c r="A67" s="25">
        <v>243</v>
      </c>
      <c r="B67" s="26" t="s">
        <v>56</v>
      </c>
      <c r="C67" s="36">
        <v>120000</v>
      </c>
      <c r="D67" s="101"/>
      <c r="E67" s="36"/>
      <c r="F67" s="101"/>
      <c r="G67" s="101"/>
      <c r="H67" s="101"/>
      <c r="I67" s="180">
        <f t="shared" si="2"/>
        <v>120000</v>
      </c>
      <c r="K67">
        <v>403</v>
      </c>
    </row>
    <row r="68" spans="1:11" ht="25.5" customHeight="1">
      <c r="A68" s="25">
        <v>244</v>
      </c>
      <c r="B68" s="26" t="s">
        <v>57</v>
      </c>
      <c r="C68" s="36">
        <v>7000</v>
      </c>
      <c r="D68" s="101"/>
      <c r="E68" s="36"/>
      <c r="F68" s="101"/>
      <c r="G68" s="101"/>
      <c r="H68" s="101"/>
      <c r="I68" s="180">
        <f aca="true" t="shared" si="14" ref="I68:I131">C68+D68+E68+F68+H68+G68</f>
        <v>7000</v>
      </c>
      <c r="K68">
        <v>404</v>
      </c>
    </row>
    <row r="69" spans="1:11" ht="25.5" customHeight="1">
      <c r="A69" s="25">
        <v>245</v>
      </c>
      <c r="B69" s="26" t="s">
        <v>58</v>
      </c>
      <c r="C69" s="36">
        <v>2000</v>
      </c>
      <c r="D69" s="101"/>
      <c r="E69" s="36"/>
      <c r="F69" s="101"/>
      <c r="G69" s="101"/>
      <c r="H69" s="101"/>
      <c r="I69" s="180">
        <f t="shared" si="14"/>
        <v>2000</v>
      </c>
      <c r="K69">
        <v>405</v>
      </c>
    </row>
    <row r="70" spans="1:11" ht="25.5" customHeight="1">
      <c r="A70" s="25">
        <v>246</v>
      </c>
      <c r="B70" s="26" t="s">
        <v>321</v>
      </c>
      <c r="C70" s="36">
        <v>480000</v>
      </c>
      <c r="D70" s="101"/>
      <c r="E70" s="36"/>
      <c r="F70" s="101"/>
      <c r="G70" s="101"/>
      <c r="H70" s="101"/>
      <c r="I70" s="180">
        <f t="shared" si="14"/>
        <v>480000</v>
      </c>
      <c r="K70">
        <v>406</v>
      </c>
    </row>
    <row r="71" spans="1:11" ht="25.5" customHeight="1">
      <c r="A71" s="25">
        <v>247</v>
      </c>
      <c r="B71" s="26" t="s">
        <v>59</v>
      </c>
      <c r="C71" s="36">
        <v>15000</v>
      </c>
      <c r="D71" s="101"/>
      <c r="E71" s="36"/>
      <c r="F71" s="101"/>
      <c r="G71" s="101"/>
      <c r="H71" s="101"/>
      <c r="I71" s="180">
        <f t="shared" si="14"/>
        <v>15000</v>
      </c>
      <c r="K71">
        <v>407</v>
      </c>
    </row>
    <row r="72" spans="1:11" ht="25.5" customHeight="1">
      <c r="A72" s="25">
        <v>248</v>
      </c>
      <c r="B72" s="26" t="s">
        <v>60</v>
      </c>
      <c r="C72" s="36"/>
      <c r="D72" s="101"/>
      <c r="E72" s="36"/>
      <c r="F72" s="101"/>
      <c r="G72" s="101"/>
      <c r="H72" s="101"/>
      <c r="I72" s="180">
        <f t="shared" si="14"/>
        <v>0</v>
      </c>
      <c r="K72">
        <v>499</v>
      </c>
    </row>
    <row r="73" spans="1:9" ht="25.5" customHeight="1">
      <c r="A73" s="25">
        <v>249</v>
      </c>
      <c r="B73" s="26" t="s">
        <v>61</v>
      </c>
      <c r="C73" s="36">
        <v>120000</v>
      </c>
      <c r="D73" s="101"/>
      <c r="E73" s="36"/>
      <c r="F73" s="101"/>
      <c r="G73" s="101"/>
      <c r="H73" s="101"/>
      <c r="I73" s="180">
        <f t="shared" si="14"/>
        <v>120000</v>
      </c>
    </row>
    <row r="74" spans="1:11" ht="25.5" customHeight="1">
      <c r="A74" s="29">
        <v>2500</v>
      </c>
      <c r="B74" s="24" t="s">
        <v>591</v>
      </c>
      <c r="C74" s="31">
        <f aca="true" t="shared" si="15" ref="C74:H74">SUM(C75:C81)</f>
        <v>246000</v>
      </c>
      <c r="D74" s="31">
        <f t="shared" si="15"/>
        <v>0</v>
      </c>
      <c r="E74" s="31">
        <f t="shared" si="15"/>
        <v>40000</v>
      </c>
      <c r="F74" s="31">
        <f t="shared" si="15"/>
        <v>0</v>
      </c>
      <c r="G74" s="31">
        <f t="shared" si="15"/>
        <v>0</v>
      </c>
      <c r="H74" s="31">
        <f t="shared" si="15"/>
        <v>0</v>
      </c>
      <c r="I74" s="180">
        <f t="shared" si="14"/>
        <v>286000</v>
      </c>
      <c r="K74">
        <v>501</v>
      </c>
    </row>
    <row r="75" spans="1:11" ht="25.5" customHeight="1">
      <c r="A75" s="25">
        <v>251</v>
      </c>
      <c r="B75" s="26" t="s">
        <v>62</v>
      </c>
      <c r="C75" s="36">
        <v>130000</v>
      </c>
      <c r="D75" s="101"/>
      <c r="E75" s="36">
        <v>10000</v>
      </c>
      <c r="F75" s="101"/>
      <c r="G75" s="101"/>
      <c r="H75" s="101"/>
      <c r="I75" s="180">
        <f t="shared" si="14"/>
        <v>140000</v>
      </c>
      <c r="K75">
        <v>502</v>
      </c>
    </row>
    <row r="76" spans="1:11" ht="25.5" customHeight="1">
      <c r="A76" s="25">
        <v>252</v>
      </c>
      <c r="B76" s="26" t="s">
        <v>63</v>
      </c>
      <c r="C76" s="36">
        <v>1000</v>
      </c>
      <c r="D76" s="101"/>
      <c r="E76" s="36"/>
      <c r="F76" s="101"/>
      <c r="G76" s="101"/>
      <c r="H76" s="101"/>
      <c r="I76" s="180">
        <f t="shared" si="14"/>
        <v>1000</v>
      </c>
      <c r="K76">
        <v>503</v>
      </c>
    </row>
    <row r="77" spans="1:11" ht="25.5" customHeight="1">
      <c r="A77" s="25">
        <v>253</v>
      </c>
      <c r="B77" s="26" t="s">
        <v>322</v>
      </c>
      <c r="C77" s="36">
        <v>100000</v>
      </c>
      <c r="D77" s="101"/>
      <c r="E77" s="36">
        <v>30000</v>
      </c>
      <c r="F77" s="101"/>
      <c r="G77" s="101"/>
      <c r="H77" s="101"/>
      <c r="I77" s="180">
        <f t="shared" si="14"/>
        <v>130000</v>
      </c>
      <c r="K77">
        <v>599</v>
      </c>
    </row>
    <row r="78" spans="1:9" ht="25.5" customHeight="1">
      <c r="A78" s="25">
        <v>254</v>
      </c>
      <c r="B78" s="26" t="s">
        <v>66</v>
      </c>
      <c r="C78" s="36"/>
      <c r="D78" s="101"/>
      <c r="E78" s="36"/>
      <c r="F78" s="101"/>
      <c r="G78" s="101"/>
      <c r="H78" s="101"/>
      <c r="I78" s="180">
        <f t="shared" si="14"/>
        <v>0</v>
      </c>
    </row>
    <row r="79" spans="1:11" ht="25.5" customHeight="1">
      <c r="A79" s="25">
        <v>255</v>
      </c>
      <c r="B79" s="26" t="s">
        <v>64</v>
      </c>
      <c r="C79" s="36"/>
      <c r="D79" s="101"/>
      <c r="E79" s="36"/>
      <c r="F79" s="101"/>
      <c r="G79" s="101"/>
      <c r="H79" s="101"/>
      <c r="I79" s="180">
        <f t="shared" si="14"/>
        <v>0</v>
      </c>
      <c r="K79">
        <v>901</v>
      </c>
    </row>
    <row r="80" spans="1:11" ht="25.5" customHeight="1">
      <c r="A80" s="25">
        <v>256</v>
      </c>
      <c r="B80" s="26" t="s">
        <v>67</v>
      </c>
      <c r="C80" s="36">
        <v>15000</v>
      </c>
      <c r="D80" s="101"/>
      <c r="E80" s="36"/>
      <c r="F80" s="101"/>
      <c r="G80" s="101"/>
      <c r="H80" s="101"/>
      <c r="I80" s="180">
        <f t="shared" si="14"/>
        <v>15000</v>
      </c>
      <c r="K80">
        <v>902</v>
      </c>
    </row>
    <row r="81" spans="1:11" ht="25.5" customHeight="1">
      <c r="A81" s="25">
        <v>259</v>
      </c>
      <c r="B81" s="26" t="s">
        <v>65</v>
      </c>
      <c r="C81" s="36"/>
      <c r="D81" s="101"/>
      <c r="E81" s="36"/>
      <c r="F81" s="101"/>
      <c r="G81" s="101"/>
      <c r="H81" s="101"/>
      <c r="I81" s="180">
        <f t="shared" si="14"/>
        <v>0</v>
      </c>
      <c r="K81">
        <v>903</v>
      </c>
    </row>
    <row r="82" spans="1:11" ht="25.5" customHeight="1">
      <c r="A82" s="29">
        <v>2600</v>
      </c>
      <c r="B82" s="24" t="s">
        <v>68</v>
      </c>
      <c r="C82" s="31">
        <f aca="true" t="shared" si="16" ref="C82:H82">SUM(C83:C84)</f>
        <v>1500000</v>
      </c>
      <c r="D82" s="31">
        <f t="shared" si="16"/>
        <v>0</v>
      </c>
      <c r="E82" s="31">
        <f t="shared" si="16"/>
        <v>607092</v>
      </c>
      <c r="F82" s="31">
        <f t="shared" si="16"/>
        <v>0</v>
      </c>
      <c r="G82" s="31">
        <f t="shared" si="16"/>
        <v>0</v>
      </c>
      <c r="H82" s="31">
        <f t="shared" si="16"/>
        <v>0</v>
      </c>
      <c r="I82" s="180">
        <f t="shared" si="14"/>
        <v>2107092</v>
      </c>
      <c r="K82">
        <v>904</v>
      </c>
    </row>
    <row r="83" spans="1:11" ht="25.5" customHeight="1">
      <c r="A83" s="25">
        <v>261</v>
      </c>
      <c r="B83" s="26" t="s">
        <v>69</v>
      </c>
      <c r="C83" s="36">
        <v>1500000</v>
      </c>
      <c r="D83" s="101"/>
      <c r="E83" s="36">
        <v>607092</v>
      </c>
      <c r="F83" s="101"/>
      <c r="G83" s="101"/>
      <c r="H83" s="101"/>
      <c r="I83" s="180">
        <f t="shared" si="14"/>
        <v>2107092</v>
      </c>
      <c r="K83">
        <v>999</v>
      </c>
    </row>
    <row r="84" spans="1:9" ht="25.5" customHeight="1">
      <c r="A84" s="25">
        <v>262</v>
      </c>
      <c r="B84" s="26" t="s">
        <v>70</v>
      </c>
      <c r="C84" s="36"/>
      <c r="D84" s="101"/>
      <c r="E84" s="36"/>
      <c r="F84" s="101"/>
      <c r="G84" s="101"/>
      <c r="H84" s="101"/>
      <c r="I84" s="180">
        <f t="shared" si="14"/>
        <v>0</v>
      </c>
    </row>
    <row r="85" spans="1:9" ht="25.5" customHeight="1">
      <c r="A85" s="29">
        <v>2700</v>
      </c>
      <c r="B85" s="24" t="s">
        <v>71</v>
      </c>
      <c r="C85" s="31">
        <f aca="true" t="shared" si="17" ref="C85:H85">SUM(C86:C90)</f>
        <v>88000</v>
      </c>
      <c r="D85" s="31">
        <f t="shared" si="17"/>
        <v>0</v>
      </c>
      <c r="E85" s="31">
        <f t="shared" si="17"/>
        <v>75000</v>
      </c>
      <c r="F85" s="31">
        <f t="shared" si="17"/>
        <v>0</v>
      </c>
      <c r="G85" s="31">
        <f t="shared" si="17"/>
        <v>0</v>
      </c>
      <c r="H85" s="31">
        <f t="shared" si="17"/>
        <v>0</v>
      </c>
      <c r="I85" s="180">
        <f t="shared" si="14"/>
        <v>163000</v>
      </c>
    </row>
    <row r="86" spans="1:9" ht="25.5" customHeight="1">
      <c r="A86" s="25">
        <v>271</v>
      </c>
      <c r="B86" s="26" t="s">
        <v>72</v>
      </c>
      <c r="C86" s="36">
        <v>65000</v>
      </c>
      <c r="D86" s="101"/>
      <c r="E86" s="36">
        <v>50000</v>
      </c>
      <c r="F86" s="101"/>
      <c r="G86" s="101"/>
      <c r="H86" s="101"/>
      <c r="I86" s="180">
        <f t="shared" si="14"/>
        <v>115000</v>
      </c>
    </row>
    <row r="87" spans="1:9" ht="25.5" customHeight="1">
      <c r="A87" s="25">
        <v>272</v>
      </c>
      <c r="B87" s="26" t="s">
        <v>73</v>
      </c>
      <c r="C87" s="36"/>
      <c r="D87" s="101"/>
      <c r="E87" s="36">
        <v>25000</v>
      </c>
      <c r="F87" s="101"/>
      <c r="G87" s="101"/>
      <c r="H87" s="101"/>
      <c r="I87" s="180">
        <f t="shared" si="14"/>
        <v>25000</v>
      </c>
    </row>
    <row r="88" spans="1:9" ht="25.5" customHeight="1">
      <c r="A88" s="25">
        <v>273</v>
      </c>
      <c r="B88" s="26" t="s">
        <v>74</v>
      </c>
      <c r="C88" s="36">
        <v>15000</v>
      </c>
      <c r="D88" s="101"/>
      <c r="E88" s="36"/>
      <c r="F88" s="101"/>
      <c r="G88" s="101"/>
      <c r="H88" s="101"/>
      <c r="I88" s="180">
        <f t="shared" si="14"/>
        <v>15000</v>
      </c>
    </row>
    <row r="89" spans="1:9" ht="25.5" customHeight="1">
      <c r="A89" s="25">
        <v>274</v>
      </c>
      <c r="B89" s="26" t="s">
        <v>75</v>
      </c>
      <c r="C89" s="36">
        <v>3000</v>
      </c>
      <c r="D89" s="101"/>
      <c r="E89" s="36"/>
      <c r="F89" s="101"/>
      <c r="G89" s="101"/>
      <c r="H89" s="101"/>
      <c r="I89" s="180">
        <f t="shared" si="14"/>
        <v>3000</v>
      </c>
    </row>
    <row r="90" spans="1:9" ht="25.5" customHeight="1">
      <c r="A90" s="25">
        <v>275</v>
      </c>
      <c r="B90" s="26" t="s">
        <v>76</v>
      </c>
      <c r="C90" s="36">
        <v>5000</v>
      </c>
      <c r="D90" s="101"/>
      <c r="E90" s="36"/>
      <c r="F90" s="101"/>
      <c r="G90" s="101"/>
      <c r="H90" s="101"/>
      <c r="I90" s="180">
        <f t="shared" si="14"/>
        <v>5000</v>
      </c>
    </row>
    <row r="91" spans="1:9" ht="25.5" customHeight="1">
      <c r="A91" s="29">
        <v>2800</v>
      </c>
      <c r="B91" s="24" t="s">
        <v>77</v>
      </c>
      <c r="C91" s="31">
        <f aca="true" t="shared" si="18" ref="C91:H91">SUM(C92:C94)</f>
        <v>0</v>
      </c>
      <c r="D91" s="31">
        <f t="shared" si="18"/>
        <v>0</v>
      </c>
      <c r="E91" s="31">
        <f t="shared" si="18"/>
        <v>17225</v>
      </c>
      <c r="F91" s="31">
        <f t="shared" si="18"/>
        <v>0</v>
      </c>
      <c r="G91" s="31">
        <f t="shared" si="18"/>
        <v>0</v>
      </c>
      <c r="H91" s="31">
        <f t="shared" si="18"/>
        <v>0</v>
      </c>
      <c r="I91" s="180">
        <f t="shared" si="14"/>
        <v>17225</v>
      </c>
    </row>
    <row r="92" spans="1:9" ht="25.5" customHeight="1">
      <c r="A92" s="25">
        <v>281</v>
      </c>
      <c r="B92" s="26" t="s">
        <v>78</v>
      </c>
      <c r="C92" s="36"/>
      <c r="D92" s="101"/>
      <c r="E92" s="36"/>
      <c r="F92" s="101"/>
      <c r="G92" s="101"/>
      <c r="H92" s="101"/>
      <c r="I92" s="180">
        <f t="shared" si="14"/>
        <v>0</v>
      </c>
    </row>
    <row r="93" spans="1:9" ht="25.5" customHeight="1">
      <c r="A93" s="25">
        <v>282</v>
      </c>
      <c r="B93" s="26" t="s">
        <v>79</v>
      </c>
      <c r="C93" s="36"/>
      <c r="D93" s="101"/>
      <c r="E93" s="36">
        <v>17225</v>
      </c>
      <c r="F93" s="101"/>
      <c r="G93" s="101"/>
      <c r="H93" s="101"/>
      <c r="I93" s="180">
        <f t="shared" si="14"/>
        <v>17225</v>
      </c>
    </row>
    <row r="94" spans="1:9" ht="25.5" customHeight="1">
      <c r="A94" s="25">
        <v>283</v>
      </c>
      <c r="B94" s="26" t="s">
        <v>571</v>
      </c>
      <c r="C94" s="36"/>
      <c r="D94" s="101"/>
      <c r="E94" s="36"/>
      <c r="F94" s="101"/>
      <c r="G94" s="101"/>
      <c r="H94" s="101"/>
      <c r="I94" s="180">
        <f t="shared" si="14"/>
        <v>0</v>
      </c>
    </row>
    <row r="95" spans="1:9" ht="25.5" customHeight="1">
      <c r="A95" s="29">
        <v>2900</v>
      </c>
      <c r="B95" s="24" t="s">
        <v>80</v>
      </c>
      <c r="C95" s="31">
        <f aca="true" t="shared" si="19" ref="C95:H95">SUM(C96:C104)</f>
        <v>675000</v>
      </c>
      <c r="D95" s="31">
        <f t="shared" si="19"/>
        <v>0</v>
      </c>
      <c r="E95" s="31">
        <f t="shared" si="19"/>
        <v>50000</v>
      </c>
      <c r="F95" s="31">
        <f t="shared" si="19"/>
        <v>0</v>
      </c>
      <c r="G95" s="31">
        <f t="shared" si="19"/>
        <v>0</v>
      </c>
      <c r="H95" s="31">
        <f t="shared" si="19"/>
        <v>0</v>
      </c>
      <c r="I95" s="180">
        <f t="shared" si="14"/>
        <v>725000</v>
      </c>
    </row>
    <row r="96" spans="1:9" ht="25.5" customHeight="1">
      <c r="A96" s="25">
        <v>291</v>
      </c>
      <c r="B96" s="26" t="s">
        <v>81</v>
      </c>
      <c r="C96" s="36">
        <v>50000</v>
      </c>
      <c r="D96" s="101"/>
      <c r="E96" s="36"/>
      <c r="F96" s="101"/>
      <c r="G96" s="101"/>
      <c r="H96" s="101"/>
      <c r="I96" s="180">
        <f t="shared" si="14"/>
        <v>50000</v>
      </c>
    </row>
    <row r="97" spans="1:9" ht="25.5" customHeight="1">
      <c r="A97" s="25">
        <v>292</v>
      </c>
      <c r="B97" s="26" t="s">
        <v>82</v>
      </c>
      <c r="C97" s="36">
        <v>15000</v>
      </c>
      <c r="D97" s="101"/>
      <c r="E97" s="36"/>
      <c r="F97" s="101"/>
      <c r="G97" s="101"/>
      <c r="H97" s="101"/>
      <c r="I97" s="180">
        <f t="shared" si="14"/>
        <v>15000</v>
      </c>
    </row>
    <row r="98" spans="1:9" ht="25.5" customHeight="1">
      <c r="A98" s="25">
        <v>293</v>
      </c>
      <c r="B98" s="26" t="s">
        <v>594</v>
      </c>
      <c r="C98" s="36">
        <v>10000</v>
      </c>
      <c r="D98" s="101"/>
      <c r="E98" s="36"/>
      <c r="F98" s="101"/>
      <c r="G98" s="101"/>
      <c r="H98" s="101"/>
      <c r="I98" s="180">
        <f t="shared" si="14"/>
        <v>10000</v>
      </c>
    </row>
    <row r="99" spans="1:9" ht="25.5" customHeight="1">
      <c r="A99" s="25">
        <v>294</v>
      </c>
      <c r="B99" s="26" t="s">
        <v>83</v>
      </c>
      <c r="C99" s="36">
        <v>50000</v>
      </c>
      <c r="D99" s="101"/>
      <c r="E99" s="36"/>
      <c r="F99" s="101"/>
      <c r="G99" s="101"/>
      <c r="H99" s="101"/>
      <c r="I99" s="180">
        <f t="shared" si="14"/>
        <v>50000</v>
      </c>
    </row>
    <row r="100" spans="1:9" ht="25.5" customHeight="1">
      <c r="A100" s="25">
        <v>295</v>
      </c>
      <c r="B100" s="26" t="s">
        <v>84</v>
      </c>
      <c r="C100" s="36"/>
      <c r="D100" s="101"/>
      <c r="E100" s="36"/>
      <c r="F100" s="101"/>
      <c r="G100" s="101"/>
      <c r="H100" s="101"/>
      <c r="I100" s="180">
        <f t="shared" si="14"/>
        <v>0</v>
      </c>
    </row>
    <row r="101" spans="1:9" ht="25.5" customHeight="1">
      <c r="A101" s="25">
        <v>296</v>
      </c>
      <c r="B101" s="26" t="s">
        <v>85</v>
      </c>
      <c r="C101" s="36">
        <v>400000</v>
      </c>
      <c r="D101" s="101"/>
      <c r="E101" s="36">
        <v>50000</v>
      </c>
      <c r="F101" s="101"/>
      <c r="G101" s="101"/>
      <c r="H101" s="101"/>
      <c r="I101" s="180">
        <f t="shared" si="14"/>
        <v>450000</v>
      </c>
    </row>
    <row r="102" spans="1:9" ht="25.5" customHeight="1">
      <c r="A102" s="25">
        <v>297</v>
      </c>
      <c r="B102" s="26" t="s">
        <v>86</v>
      </c>
      <c r="C102" s="36"/>
      <c r="D102" s="101"/>
      <c r="E102" s="36"/>
      <c r="F102" s="101"/>
      <c r="G102" s="101"/>
      <c r="H102" s="101"/>
      <c r="I102" s="180">
        <f t="shared" si="14"/>
        <v>0</v>
      </c>
    </row>
    <row r="103" spans="1:9" ht="25.5" customHeight="1">
      <c r="A103" s="25">
        <v>298</v>
      </c>
      <c r="B103" s="26" t="s">
        <v>87</v>
      </c>
      <c r="C103" s="36">
        <v>150000</v>
      </c>
      <c r="D103" s="101"/>
      <c r="E103" s="36"/>
      <c r="F103" s="101"/>
      <c r="G103" s="101"/>
      <c r="H103" s="101"/>
      <c r="I103" s="180">
        <f t="shared" si="14"/>
        <v>150000</v>
      </c>
    </row>
    <row r="104" spans="1:9" ht="25.5" customHeight="1">
      <c r="A104" s="25">
        <v>299</v>
      </c>
      <c r="B104" s="26" t="s">
        <v>88</v>
      </c>
      <c r="C104" s="36"/>
      <c r="D104" s="101"/>
      <c r="E104" s="36"/>
      <c r="F104" s="101"/>
      <c r="G104" s="101"/>
      <c r="H104" s="101"/>
      <c r="I104" s="180">
        <f t="shared" si="14"/>
        <v>0</v>
      </c>
    </row>
    <row r="105" spans="1:9" ht="25.5" customHeight="1">
      <c r="A105" s="27">
        <v>3000</v>
      </c>
      <c r="B105" s="28" t="s">
        <v>89</v>
      </c>
      <c r="C105" s="33">
        <f aca="true" t="shared" si="20" ref="C105:H105">C106+C116+C126+C136+C146+C156+C164+C174+C180</f>
        <v>13706000</v>
      </c>
      <c r="D105" s="33">
        <f t="shared" si="20"/>
        <v>4500</v>
      </c>
      <c r="E105" s="33">
        <f t="shared" si="20"/>
        <v>2579814</v>
      </c>
      <c r="F105" s="33">
        <f t="shared" si="20"/>
        <v>0</v>
      </c>
      <c r="G105" s="33">
        <f t="shared" si="20"/>
        <v>0</v>
      </c>
      <c r="H105" s="33">
        <f t="shared" si="20"/>
        <v>0</v>
      </c>
      <c r="I105" s="180">
        <f t="shared" si="14"/>
        <v>16290314</v>
      </c>
    </row>
    <row r="106" spans="1:9" ht="25.5" customHeight="1">
      <c r="A106" s="29">
        <v>3100</v>
      </c>
      <c r="B106" s="24" t="s">
        <v>90</v>
      </c>
      <c r="C106" s="31">
        <f aca="true" t="shared" si="21" ref="C106:H106">SUM(C107:C115)</f>
        <v>5808000</v>
      </c>
      <c r="D106" s="31">
        <f t="shared" si="21"/>
        <v>0</v>
      </c>
      <c r="E106" s="31">
        <f t="shared" si="21"/>
        <v>2441000</v>
      </c>
      <c r="F106" s="31">
        <f t="shared" si="21"/>
        <v>0</v>
      </c>
      <c r="G106" s="31">
        <f t="shared" si="21"/>
        <v>0</v>
      </c>
      <c r="H106" s="31">
        <f t="shared" si="21"/>
        <v>0</v>
      </c>
      <c r="I106" s="180">
        <f t="shared" si="14"/>
        <v>8249000</v>
      </c>
    </row>
    <row r="107" spans="1:9" ht="25.5" customHeight="1">
      <c r="A107" s="25">
        <v>311</v>
      </c>
      <c r="B107" s="26" t="s">
        <v>91</v>
      </c>
      <c r="C107" s="36">
        <v>5120000</v>
      </c>
      <c r="D107" s="101"/>
      <c r="E107" s="36">
        <v>2441000</v>
      </c>
      <c r="F107" s="101"/>
      <c r="G107" s="101"/>
      <c r="H107" s="101"/>
      <c r="I107" s="180">
        <f t="shared" si="14"/>
        <v>7561000</v>
      </c>
    </row>
    <row r="108" spans="1:9" ht="25.5" customHeight="1">
      <c r="A108" s="25">
        <v>312</v>
      </c>
      <c r="B108" s="26" t="s">
        <v>92</v>
      </c>
      <c r="C108" s="36">
        <v>50000</v>
      </c>
      <c r="D108" s="101"/>
      <c r="E108" s="36"/>
      <c r="F108" s="101"/>
      <c r="G108" s="101"/>
      <c r="H108" s="101"/>
      <c r="I108" s="180">
        <f t="shared" si="14"/>
        <v>50000</v>
      </c>
    </row>
    <row r="109" spans="1:9" ht="25.5" customHeight="1">
      <c r="A109" s="25">
        <v>313</v>
      </c>
      <c r="B109" s="26" t="s">
        <v>93</v>
      </c>
      <c r="C109" s="36">
        <v>1000</v>
      </c>
      <c r="D109" s="101"/>
      <c r="E109" s="36"/>
      <c r="F109" s="101"/>
      <c r="G109" s="101"/>
      <c r="H109" s="101"/>
      <c r="I109" s="180">
        <f t="shared" si="14"/>
        <v>1000</v>
      </c>
    </row>
    <row r="110" spans="1:9" ht="25.5" customHeight="1">
      <c r="A110" s="25">
        <v>314</v>
      </c>
      <c r="B110" s="26" t="s">
        <v>94</v>
      </c>
      <c r="C110" s="36">
        <v>250000</v>
      </c>
      <c r="D110" s="101"/>
      <c r="E110" s="36"/>
      <c r="F110" s="101"/>
      <c r="G110" s="101"/>
      <c r="H110" s="101"/>
      <c r="I110" s="180">
        <f t="shared" si="14"/>
        <v>250000</v>
      </c>
    </row>
    <row r="111" spans="1:9" ht="25.5" customHeight="1">
      <c r="A111" s="25">
        <v>315</v>
      </c>
      <c r="B111" s="26" t="s">
        <v>95</v>
      </c>
      <c r="C111" s="36">
        <v>370000</v>
      </c>
      <c r="D111" s="101"/>
      <c r="E111" s="36"/>
      <c r="F111" s="101"/>
      <c r="G111" s="101"/>
      <c r="H111" s="101"/>
      <c r="I111" s="180">
        <f t="shared" si="14"/>
        <v>370000</v>
      </c>
    </row>
    <row r="112" spans="1:9" ht="25.5" customHeight="1">
      <c r="A112" s="25">
        <v>316</v>
      </c>
      <c r="B112" s="26" t="s">
        <v>323</v>
      </c>
      <c r="C112" s="36"/>
      <c r="D112" s="101"/>
      <c r="E112" s="36"/>
      <c r="F112" s="101"/>
      <c r="G112" s="101"/>
      <c r="H112" s="101"/>
      <c r="I112" s="180">
        <f t="shared" si="14"/>
        <v>0</v>
      </c>
    </row>
    <row r="113" spans="1:9" ht="25.5" customHeight="1">
      <c r="A113" s="25">
        <v>317</v>
      </c>
      <c r="B113" s="26" t="s">
        <v>983</v>
      </c>
      <c r="C113" s="36">
        <v>16000</v>
      </c>
      <c r="D113" s="101"/>
      <c r="E113" s="36"/>
      <c r="F113" s="101"/>
      <c r="G113" s="101"/>
      <c r="H113" s="101"/>
      <c r="I113" s="180">
        <f t="shared" si="14"/>
        <v>16000</v>
      </c>
    </row>
    <row r="114" spans="1:9" ht="25.5" customHeight="1">
      <c r="A114" s="25">
        <v>318</v>
      </c>
      <c r="B114" s="26" t="s">
        <v>96</v>
      </c>
      <c r="C114" s="36">
        <v>1000</v>
      </c>
      <c r="D114" s="101"/>
      <c r="E114" s="36"/>
      <c r="F114" s="101"/>
      <c r="G114" s="101"/>
      <c r="H114" s="101"/>
      <c r="I114" s="180">
        <f t="shared" si="14"/>
        <v>1000</v>
      </c>
    </row>
    <row r="115" spans="1:9" ht="25.5" customHeight="1">
      <c r="A115" s="25">
        <v>319</v>
      </c>
      <c r="B115" s="26" t="s">
        <v>97</v>
      </c>
      <c r="C115" s="36"/>
      <c r="D115" s="101"/>
      <c r="E115" s="36"/>
      <c r="F115" s="101"/>
      <c r="G115" s="101"/>
      <c r="H115" s="101"/>
      <c r="I115" s="180">
        <f t="shared" si="14"/>
        <v>0</v>
      </c>
    </row>
    <row r="116" spans="1:9" ht="25.5" customHeight="1">
      <c r="A116" s="29">
        <v>3200</v>
      </c>
      <c r="B116" s="24" t="s">
        <v>98</v>
      </c>
      <c r="C116" s="31">
        <f aca="true" t="shared" si="22" ref="C116:H116">SUM(C117:C125)</f>
        <v>196000</v>
      </c>
      <c r="D116" s="31">
        <f t="shared" si="22"/>
        <v>0</v>
      </c>
      <c r="E116" s="31">
        <f t="shared" si="22"/>
        <v>1740</v>
      </c>
      <c r="F116" s="31">
        <f t="shared" si="22"/>
        <v>0</v>
      </c>
      <c r="G116" s="31">
        <f t="shared" si="22"/>
        <v>0</v>
      </c>
      <c r="H116" s="31">
        <f t="shared" si="22"/>
        <v>0</v>
      </c>
      <c r="I116" s="180">
        <f t="shared" si="14"/>
        <v>197740</v>
      </c>
    </row>
    <row r="117" spans="1:9" ht="25.5" customHeight="1">
      <c r="A117" s="25">
        <v>321</v>
      </c>
      <c r="B117" s="26" t="s">
        <v>99</v>
      </c>
      <c r="C117" s="36">
        <v>30000</v>
      </c>
      <c r="D117" s="101"/>
      <c r="E117" s="36"/>
      <c r="F117" s="101"/>
      <c r="G117" s="101"/>
      <c r="H117" s="101"/>
      <c r="I117" s="180">
        <f t="shared" si="14"/>
        <v>30000</v>
      </c>
    </row>
    <row r="118" spans="1:9" ht="25.5" customHeight="1">
      <c r="A118" s="25">
        <v>322</v>
      </c>
      <c r="B118" s="26" t="s">
        <v>100</v>
      </c>
      <c r="C118" s="36">
        <v>26000</v>
      </c>
      <c r="D118" s="101"/>
      <c r="E118" s="36"/>
      <c r="F118" s="101"/>
      <c r="G118" s="101"/>
      <c r="H118" s="101"/>
      <c r="I118" s="180">
        <f t="shared" si="14"/>
        <v>26000</v>
      </c>
    </row>
    <row r="119" spans="1:9" ht="25.5" customHeight="1">
      <c r="A119" s="25">
        <v>323</v>
      </c>
      <c r="B119" s="26" t="s">
        <v>311</v>
      </c>
      <c r="C119" s="36">
        <v>100000</v>
      </c>
      <c r="D119" s="101"/>
      <c r="E119" s="36"/>
      <c r="F119" s="101"/>
      <c r="G119" s="101"/>
      <c r="H119" s="101"/>
      <c r="I119" s="180">
        <f t="shared" si="14"/>
        <v>100000</v>
      </c>
    </row>
    <row r="120" spans="1:9" ht="25.5" customHeight="1">
      <c r="A120" s="25">
        <v>324</v>
      </c>
      <c r="B120" s="26" t="s">
        <v>101</v>
      </c>
      <c r="C120" s="36"/>
      <c r="D120" s="101"/>
      <c r="E120" s="36"/>
      <c r="F120" s="101"/>
      <c r="G120" s="101"/>
      <c r="H120" s="101"/>
      <c r="I120" s="180">
        <f t="shared" si="14"/>
        <v>0</v>
      </c>
    </row>
    <row r="121" spans="1:9" ht="25.5" customHeight="1">
      <c r="A121" s="25">
        <v>325</v>
      </c>
      <c r="B121" s="26" t="s">
        <v>102</v>
      </c>
      <c r="C121" s="36">
        <v>40000</v>
      </c>
      <c r="D121" s="101"/>
      <c r="E121" s="36">
        <v>1740</v>
      </c>
      <c r="F121" s="101"/>
      <c r="G121" s="101"/>
      <c r="H121" s="101"/>
      <c r="I121" s="180">
        <f t="shared" si="14"/>
        <v>41740</v>
      </c>
    </row>
    <row r="122" spans="1:9" ht="25.5" customHeight="1">
      <c r="A122" s="25">
        <v>326</v>
      </c>
      <c r="B122" s="26" t="s">
        <v>103</v>
      </c>
      <c r="C122" s="36"/>
      <c r="D122" s="101"/>
      <c r="E122" s="36"/>
      <c r="F122" s="101"/>
      <c r="G122" s="101"/>
      <c r="H122" s="101"/>
      <c r="I122" s="180">
        <f t="shared" si="14"/>
        <v>0</v>
      </c>
    </row>
    <row r="123" spans="1:9" ht="25.5" customHeight="1">
      <c r="A123" s="25">
        <v>327</v>
      </c>
      <c r="B123" s="26" t="s">
        <v>104</v>
      </c>
      <c r="C123" s="36"/>
      <c r="D123" s="101"/>
      <c r="E123" s="36"/>
      <c r="F123" s="101"/>
      <c r="G123" s="101"/>
      <c r="H123" s="101"/>
      <c r="I123" s="180">
        <f t="shared" si="14"/>
        <v>0</v>
      </c>
    </row>
    <row r="124" spans="1:9" ht="25.5" customHeight="1">
      <c r="A124" s="25">
        <v>328</v>
      </c>
      <c r="B124" s="26" t="s">
        <v>105</v>
      </c>
      <c r="C124" s="36"/>
      <c r="D124" s="101"/>
      <c r="E124" s="36"/>
      <c r="F124" s="101"/>
      <c r="G124" s="101"/>
      <c r="H124" s="101"/>
      <c r="I124" s="180">
        <f t="shared" si="14"/>
        <v>0</v>
      </c>
    </row>
    <row r="125" spans="1:9" ht="25.5" customHeight="1">
      <c r="A125" s="25">
        <v>329</v>
      </c>
      <c r="B125" s="26" t="s">
        <v>106</v>
      </c>
      <c r="C125" s="36"/>
      <c r="D125" s="101"/>
      <c r="E125" s="36"/>
      <c r="F125" s="101"/>
      <c r="G125" s="101"/>
      <c r="H125" s="101"/>
      <c r="I125" s="180">
        <f t="shared" si="14"/>
        <v>0</v>
      </c>
    </row>
    <row r="126" spans="1:9" ht="25.5" customHeight="1">
      <c r="A126" s="29">
        <v>3300</v>
      </c>
      <c r="B126" s="24" t="s">
        <v>595</v>
      </c>
      <c r="C126" s="31">
        <f aca="true" t="shared" si="23" ref="C126:H126">SUM(C127:C135)</f>
        <v>1020000</v>
      </c>
      <c r="D126" s="31">
        <f t="shared" si="23"/>
        <v>0</v>
      </c>
      <c r="E126" s="31">
        <f t="shared" si="23"/>
        <v>2000</v>
      </c>
      <c r="F126" s="31">
        <f t="shared" si="23"/>
        <v>0</v>
      </c>
      <c r="G126" s="31">
        <f t="shared" si="23"/>
        <v>0</v>
      </c>
      <c r="H126" s="31">
        <f t="shared" si="23"/>
        <v>0</v>
      </c>
      <c r="I126" s="180">
        <f t="shared" si="14"/>
        <v>1022000</v>
      </c>
    </row>
    <row r="127" spans="1:9" ht="25.5" customHeight="1">
      <c r="A127" s="25">
        <v>331</v>
      </c>
      <c r="B127" s="37" t="s">
        <v>122</v>
      </c>
      <c r="C127" s="36">
        <v>800000</v>
      </c>
      <c r="D127" s="101"/>
      <c r="E127" s="36"/>
      <c r="F127" s="101"/>
      <c r="G127" s="101"/>
      <c r="H127" s="101"/>
      <c r="I127" s="180">
        <f t="shared" si="14"/>
        <v>800000</v>
      </c>
    </row>
    <row r="128" spans="1:9" ht="25.5" customHeight="1">
      <c r="A128" s="25">
        <v>332</v>
      </c>
      <c r="B128" s="26" t="s">
        <v>107</v>
      </c>
      <c r="C128" s="36">
        <v>20000</v>
      </c>
      <c r="D128" s="101"/>
      <c r="E128" s="36"/>
      <c r="F128" s="101"/>
      <c r="G128" s="101"/>
      <c r="H128" s="101"/>
      <c r="I128" s="180">
        <f t="shared" si="14"/>
        <v>20000</v>
      </c>
    </row>
    <row r="129" spans="1:9" ht="25.5" customHeight="1">
      <c r="A129" s="25">
        <v>333</v>
      </c>
      <c r="B129" s="26" t="s">
        <v>108</v>
      </c>
      <c r="C129" s="36"/>
      <c r="D129" s="101"/>
      <c r="E129" s="36"/>
      <c r="F129" s="101"/>
      <c r="G129" s="101"/>
      <c r="H129" s="101"/>
      <c r="I129" s="180">
        <f t="shared" si="14"/>
        <v>0</v>
      </c>
    </row>
    <row r="130" spans="1:9" ht="25.5" customHeight="1">
      <c r="A130" s="25">
        <v>334</v>
      </c>
      <c r="B130" s="26" t="s">
        <v>109</v>
      </c>
      <c r="C130" s="36"/>
      <c r="D130" s="101"/>
      <c r="E130" s="36"/>
      <c r="F130" s="101"/>
      <c r="G130" s="101"/>
      <c r="H130" s="101"/>
      <c r="I130" s="180">
        <f t="shared" si="14"/>
        <v>0</v>
      </c>
    </row>
    <row r="131" spans="1:9" ht="25.5" customHeight="1">
      <c r="A131" s="25">
        <v>335</v>
      </c>
      <c r="B131" s="26" t="s">
        <v>110</v>
      </c>
      <c r="C131" s="36"/>
      <c r="D131" s="101"/>
      <c r="E131" s="36"/>
      <c r="F131" s="101"/>
      <c r="G131" s="101"/>
      <c r="H131" s="101"/>
      <c r="I131" s="180">
        <f t="shared" si="14"/>
        <v>0</v>
      </c>
    </row>
    <row r="132" spans="1:9" ht="25.5" customHeight="1">
      <c r="A132" s="25">
        <v>336</v>
      </c>
      <c r="B132" s="26" t="s">
        <v>984</v>
      </c>
      <c r="C132" s="36">
        <v>200000</v>
      </c>
      <c r="D132" s="101"/>
      <c r="E132" s="36">
        <v>2000</v>
      </c>
      <c r="F132" s="101"/>
      <c r="G132" s="101"/>
      <c r="H132" s="101"/>
      <c r="I132" s="180">
        <f aca="true" t="shared" si="24" ref="I132:I195">C132+D132+E132+F132+H132+G132</f>
        <v>202000</v>
      </c>
    </row>
    <row r="133" spans="1:9" ht="25.5" customHeight="1">
      <c r="A133" s="25">
        <v>337</v>
      </c>
      <c r="B133" s="26" t="s">
        <v>111</v>
      </c>
      <c r="C133" s="36"/>
      <c r="D133" s="101"/>
      <c r="E133" s="36"/>
      <c r="F133" s="101"/>
      <c r="G133" s="101"/>
      <c r="H133" s="101"/>
      <c r="I133" s="180">
        <f t="shared" si="24"/>
        <v>0</v>
      </c>
    </row>
    <row r="134" spans="1:9" ht="25.5" customHeight="1">
      <c r="A134" s="25">
        <v>338</v>
      </c>
      <c r="B134" s="26" t="s">
        <v>112</v>
      </c>
      <c r="C134" s="36"/>
      <c r="D134" s="101"/>
      <c r="E134" s="36"/>
      <c r="F134" s="101"/>
      <c r="G134" s="101"/>
      <c r="H134" s="101"/>
      <c r="I134" s="180">
        <f t="shared" si="24"/>
        <v>0</v>
      </c>
    </row>
    <row r="135" spans="1:9" ht="25.5" customHeight="1">
      <c r="A135" s="25">
        <v>339</v>
      </c>
      <c r="B135" s="26" t="s">
        <v>113</v>
      </c>
      <c r="C135" s="36"/>
      <c r="D135" s="101"/>
      <c r="E135" s="36"/>
      <c r="F135" s="101"/>
      <c r="G135" s="101"/>
      <c r="H135" s="101"/>
      <c r="I135" s="180">
        <f t="shared" si="24"/>
        <v>0</v>
      </c>
    </row>
    <row r="136" spans="1:9" ht="25.5" customHeight="1">
      <c r="A136" s="29">
        <v>3400</v>
      </c>
      <c r="B136" s="24" t="s">
        <v>114</v>
      </c>
      <c r="C136" s="31">
        <f aca="true" t="shared" si="25" ref="C136:H136">SUM(C137:C145)</f>
        <v>50000</v>
      </c>
      <c r="D136" s="31">
        <f t="shared" si="25"/>
        <v>4500</v>
      </c>
      <c r="E136" s="31">
        <f t="shared" si="25"/>
        <v>35074</v>
      </c>
      <c r="F136" s="31">
        <f t="shared" si="25"/>
        <v>0</v>
      </c>
      <c r="G136" s="31">
        <f t="shared" si="25"/>
        <v>0</v>
      </c>
      <c r="H136" s="31">
        <f t="shared" si="25"/>
        <v>0</v>
      </c>
      <c r="I136" s="180">
        <f t="shared" si="24"/>
        <v>89574</v>
      </c>
    </row>
    <row r="137" spans="1:9" ht="25.5" customHeight="1">
      <c r="A137" s="25">
        <v>341</v>
      </c>
      <c r="B137" s="26" t="s">
        <v>289</v>
      </c>
      <c r="C137" s="36">
        <v>30000</v>
      </c>
      <c r="D137" s="36">
        <v>4500</v>
      </c>
      <c r="E137" s="36">
        <v>11000</v>
      </c>
      <c r="F137" s="36"/>
      <c r="G137" s="36"/>
      <c r="H137" s="36"/>
      <c r="I137" s="180">
        <f t="shared" si="24"/>
        <v>45500</v>
      </c>
    </row>
    <row r="138" spans="1:9" ht="25.5" customHeight="1">
      <c r="A138" s="25">
        <v>342</v>
      </c>
      <c r="B138" s="26" t="s">
        <v>115</v>
      </c>
      <c r="C138" s="36"/>
      <c r="D138" s="101"/>
      <c r="E138" s="36"/>
      <c r="F138" s="101"/>
      <c r="G138" s="101"/>
      <c r="H138" s="101"/>
      <c r="I138" s="180">
        <f t="shared" si="24"/>
        <v>0</v>
      </c>
    </row>
    <row r="139" spans="1:9" ht="25.5" customHeight="1">
      <c r="A139" s="25">
        <v>343</v>
      </c>
      <c r="B139" s="26" t="s">
        <v>116</v>
      </c>
      <c r="C139" s="36"/>
      <c r="D139" s="101"/>
      <c r="E139" s="36"/>
      <c r="F139" s="101"/>
      <c r="G139" s="101"/>
      <c r="H139" s="101"/>
      <c r="I139" s="180">
        <f t="shared" si="24"/>
        <v>0</v>
      </c>
    </row>
    <row r="140" spans="1:9" ht="25.5" customHeight="1">
      <c r="A140" s="25">
        <v>344</v>
      </c>
      <c r="B140" s="26" t="s">
        <v>324</v>
      </c>
      <c r="C140" s="36"/>
      <c r="D140" s="101"/>
      <c r="E140" s="36"/>
      <c r="F140" s="101"/>
      <c r="G140" s="101"/>
      <c r="H140" s="101"/>
      <c r="I140" s="180">
        <f t="shared" si="24"/>
        <v>0</v>
      </c>
    </row>
    <row r="141" spans="1:9" ht="25.5" customHeight="1">
      <c r="A141" s="25">
        <v>345</v>
      </c>
      <c r="B141" s="26" t="s">
        <v>117</v>
      </c>
      <c r="C141" s="36">
        <v>20000</v>
      </c>
      <c r="D141" s="101"/>
      <c r="E141" s="36">
        <v>24074</v>
      </c>
      <c r="F141" s="101"/>
      <c r="G141" s="101"/>
      <c r="H141" s="101"/>
      <c r="I141" s="180">
        <f t="shared" si="24"/>
        <v>44074</v>
      </c>
    </row>
    <row r="142" spans="1:9" ht="25.5" customHeight="1">
      <c r="A142" s="25">
        <v>346</v>
      </c>
      <c r="B142" s="26" t="s">
        <v>118</v>
      </c>
      <c r="C142" s="36"/>
      <c r="D142" s="101"/>
      <c r="E142" s="36"/>
      <c r="F142" s="101"/>
      <c r="G142" s="101"/>
      <c r="H142" s="101"/>
      <c r="I142" s="180">
        <f t="shared" si="24"/>
        <v>0</v>
      </c>
    </row>
    <row r="143" spans="1:9" ht="25.5" customHeight="1">
      <c r="A143" s="25">
        <v>347</v>
      </c>
      <c r="B143" s="26" t="s">
        <v>119</v>
      </c>
      <c r="C143" s="36"/>
      <c r="D143" s="101"/>
      <c r="E143" s="36"/>
      <c r="F143" s="101"/>
      <c r="G143" s="101"/>
      <c r="H143" s="101"/>
      <c r="I143" s="180">
        <f t="shared" si="24"/>
        <v>0</v>
      </c>
    </row>
    <row r="144" spans="1:9" ht="25.5" customHeight="1">
      <c r="A144" s="25">
        <v>348</v>
      </c>
      <c r="B144" s="26" t="s">
        <v>120</v>
      </c>
      <c r="C144" s="36"/>
      <c r="D144" s="101"/>
      <c r="E144" s="36"/>
      <c r="F144" s="101"/>
      <c r="G144" s="101"/>
      <c r="H144" s="101"/>
      <c r="I144" s="180">
        <f t="shared" si="24"/>
        <v>0</v>
      </c>
    </row>
    <row r="145" spans="1:9" ht="25.5" customHeight="1">
      <c r="A145" s="25">
        <v>349</v>
      </c>
      <c r="B145" s="26" t="s">
        <v>121</v>
      </c>
      <c r="C145" s="36"/>
      <c r="D145" s="101"/>
      <c r="E145" s="36"/>
      <c r="F145" s="101"/>
      <c r="G145" s="101"/>
      <c r="H145" s="101"/>
      <c r="I145" s="180">
        <f t="shared" si="24"/>
        <v>0</v>
      </c>
    </row>
    <row r="146" spans="1:9" ht="25.5" customHeight="1">
      <c r="A146" s="29">
        <v>3500</v>
      </c>
      <c r="B146" s="24" t="s">
        <v>596</v>
      </c>
      <c r="C146" s="31">
        <f aca="true" t="shared" si="26" ref="C146:H146">SUM(C147:C155)</f>
        <v>2024000</v>
      </c>
      <c r="D146" s="31">
        <f t="shared" si="26"/>
        <v>0</v>
      </c>
      <c r="E146" s="31">
        <f t="shared" si="26"/>
        <v>100000</v>
      </c>
      <c r="F146" s="31">
        <f t="shared" si="26"/>
        <v>0</v>
      </c>
      <c r="G146" s="31">
        <f t="shared" si="26"/>
        <v>0</v>
      </c>
      <c r="H146" s="31">
        <f t="shared" si="26"/>
        <v>0</v>
      </c>
      <c r="I146" s="180">
        <f t="shared" si="24"/>
        <v>2124000</v>
      </c>
    </row>
    <row r="147" spans="1:9" ht="25.5" customHeight="1">
      <c r="A147" s="25">
        <v>351</v>
      </c>
      <c r="B147" s="26" t="s">
        <v>123</v>
      </c>
      <c r="C147" s="36">
        <v>1300000</v>
      </c>
      <c r="D147" s="101"/>
      <c r="E147" s="36"/>
      <c r="F147" s="101"/>
      <c r="G147" s="101"/>
      <c r="H147" s="101"/>
      <c r="I147" s="180">
        <f t="shared" si="24"/>
        <v>1300000</v>
      </c>
    </row>
    <row r="148" spans="1:9" ht="25.5" customHeight="1">
      <c r="A148" s="25">
        <v>352</v>
      </c>
      <c r="B148" s="26" t="s">
        <v>449</v>
      </c>
      <c r="C148" s="36">
        <v>4000</v>
      </c>
      <c r="D148" s="101"/>
      <c r="E148" s="36"/>
      <c r="F148" s="101"/>
      <c r="G148" s="101"/>
      <c r="H148" s="101"/>
      <c r="I148" s="180">
        <f t="shared" si="24"/>
        <v>4000</v>
      </c>
    </row>
    <row r="149" spans="1:9" ht="25.5" customHeight="1">
      <c r="A149" s="25">
        <v>353</v>
      </c>
      <c r="B149" s="26" t="s">
        <v>290</v>
      </c>
      <c r="C149" s="36">
        <v>10000</v>
      </c>
      <c r="D149" s="101"/>
      <c r="E149" s="36"/>
      <c r="F149" s="101"/>
      <c r="G149" s="101"/>
      <c r="H149" s="101"/>
      <c r="I149" s="180">
        <f t="shared" si="24"/>
        <v>10000</v>
      </c>
    </row>
    <row r="150" spans="1:9" ht="25.5" customHeight="1">
      <c r="A150" s="25">
        <v>354</v>
      </c>
      <c r="B150" s="26" t="s">
        <v>124</v>
      </c>
      <c r="C150" s="36"/>
      <c r="D150" s="101"/>
      <c r="E150" s="36"/>
      <c r="F150" s="101"/>
      <c r="G150" s="101"/>
      <c r="H150" s="101"/>
      <c r="I150" s="180">
        <f t="shared" si="24"/>
        <v>0</v>
      </c>
    </row>
    <row r="151" spans="1:9" ht="25.5" customHeight="1">
      <c r="A151" s="25">
        <v>355</v>
      </c>
      <c r="B151" s="26" t="s">
        <v>128</v>
      </c>
      <c r="C151" s="36">
        <v>300000</v>
      </c>
      <c r="D151" s="101"/>
      <c r="E151" s="36">
        <v>100000</v>
      </c>
      <c r="F151" s="101"/>
      <c r="G151" s="101"/>
      <c r="H151" s="101"/>
      <c r="I151" s="180">
        <f t="shared" si="24"/>
        <v>400000</v>
      </c>
    </row>
    <row r="152" spans="1:9" ht="25.5" customHeight="1">
      <c r="A152" s="25">
        <v>356</v>
      </c>
      <c r="B152" s="26" t="s">
        <v>125</v>
      </c>
      <c r="C152" s="36"/>
      <c r="D152" s="101"/>
      <c r="E152" s="36"/>
      <c r="F152" s="101"/>
      <c r="G152" s="101"/>
      <c r="H152" s="101"/>
      <c r="I152" s="180">
        <f t="shared" si="24"/>
        <v>0</v>
      </c>
    </row>
    <row r="153" spans="1:9" ht="25.5" customHeight="1">
      <c r="A153" s="25">
        <v>357</v>
      </c>
      <c r="B153" s="26" t="s">
        <v>572</v>
      </c>
      <c r="C153" s="36">
        <v>120000</v>
      </c>
      <c r="D153" s="101"/>
      <c r="E153" s="36"/>
      <c r="F153" s="101"/>
      <c r="G153" s="101"/>
      <c r="H153" s="101"/>
      <c r="I153" s="180">
        <f t="shared" si="24"/>
        <v>120000</v>
      </c>
    </row>
    <row r="154" spans="1:9" ht="25.5" customHeight="1">
      <c r="A154" s="25">
        <v>358</v>
      </c>
      <c r="B154" s="26" t="s">
        <v>126</v>
      </c>
      <c r="C154" s="36"/>
      <c r="D154" s="101"/>
      <c r="E154" s="36"/>
      <c r="F154" s="101"/>
      <c r="G154" s="101"/>
      <c r="H154" s="101"/>
      <c r="I154" s="180">
        <f t="shared" si="24"/>
        <v>0</v>
      </c>
    </row>
    <row r="155" spans="1:9" ht="25.5" customHeight="1">
      <c r="A155" s="25">
        <v>359</v>
      </c>
      <c r="B155" s="26" t="s">
        <v>127</v>
      </c>
      <c r="C155" s="36">
        <v>290000</v>
      </c>
      <c r="D155" s="101"/>
      <c r="E155" s="36"/>
      <c r="F155" s="101"/>
      <c r="G155" s="101"/>
      <c r="H155" s="101"/>
      <c r="I155" s="180">
        <f t="shared" si="24"/>
        <v>290000</v>
      </c>
    </row>
    <row r="156" spans="1:9" ht="25.5" customHeight="1">
      <c r="A156" s="29">
        <v>3600</v>
      </c>
      <c r="B156" s="24" t="s">
        <v>129</v>
      </c>
      <c r="C156" s="31">
        <f aca="true" t="shared" si="27" ref="C156:H156">SUM(C157:C163)</f>
        <v>30000</v>
      </c>
      <c r="D156" s="31">
        <f t="shared" si="27"/>
        <v>0</v>
      </c>
      <c r="E156" s="31">
        <f t="shared" si="27"/>
        <v>0</v>
      </c>
      <c r="F156" s="31">
        <f t="shared" si="27"/>
        <v>0</v>
      </c>
      <c r="G156" s="31">
        <f t="shared" si="27"/>
        <v>0</v>
      </c>
      <c r="H156" s="31">
        <f t="shared" si="27"/>
        <v>0</v>
      </c>
      <c r="I156" s="180">
        <f t="shared" si="24"/>
        <v>30000</v>
      </c>
    </row>
    <row r="157" spans="1:9" ht="25.5" customHeight="1">
      <c r="A157" s="25">
        <v>361</v>
      </c>
      <c r="B157" s="26" t="s">
        <v>450</v>
      </c>
      <c r="C157" s="36">
        <v>30000</v>
      </c>
      <c r="D157" s="101"/>
      <c r="E157" s="36"/>
      <c r="F157" s="101"/>
      <c r="G157" s="101"/>
      <c r="H157" s="101"/>
      <c r="I157" s="180">
        <f t="shared" si="24"/>
        <v>30000</v>
      </c>
    </row>
    <row r="158" spans="1:9" ht="25.5" customHeight="1">
      <c r="A158" s="25">
        <v>362</v>
      </c>
      <c r="B158" s="26" t="s">
        <v>451</v>
      </c>
      <c r="C158" s="36"/>
      <c r="D158" s="101"/>
      <c r="E158" s="36"/>
      <c r="F158" s="101"/>
      <c r="G158" s="101"/>
      <c r="H158" s="101"/>
      <c r="I158" s="180">
        <f t="shared" si="24"/>
        <v>0</v>
      </c>
    </row>
    <row r="159" spans="1:9" ht="25.5" customHeight="1">
      <c r="A159" s="25">
        <v>363</v>
      </c>
      <c r="B159" s="26" t="s">
        <v>325</v>
      </c>
      <c r="C159" s="36"/>
      <c r="D159" s="101"/>
      <c r="E159" s="36"/>
      <c r="F159" s="101"/>
      <c r="G159" s="101"/>
      <c r="H159" s="101"/>
      <c r="I159" s="180">
        <f t="shared" si="24"/>
        <v>0</v>
      </c>
    </row>
    <row r="160" spans="1:9" ht="25.5" customHeight="1">
      <c r="A160" s="25">
        <v>364</v>
      </c>
      <c r="B160" s="26" t="s">
        <v>130</v>
      </c>
      <c r="C160" s="36"/>
      <c r="D160" s="101"/>
      <c r="E160" s="36"/>
      <c r="F160" s="101"/>
      <c r="G160" s="101"/>
      <c r="H160" s="101"/>
      <c r="I160" s="180">
        <f t="shared" si="24"/>
        <v>0</v>
      </c>
    </row>
    <row r="161" spans="1:9" ht="25.5" customHeight="1">
      <c r="A161" s="25">
        <v>365</v>
      </c>
      <c r="B161" s="26" t="s">
        <v>326</v>
      </c>
      <c r="C161" s="36"/>
      <c r="D161" s="101"/>
      <c r="E161" s="101"/>
      <c r="F161" s="101"/>
      <c r="G161" s="101"/>
      <c r="H161" s="101"/>
      <c r="I161" s="180">
        <f t="shared" si="24"/>
        <v>0</v>
      </c>
    </row>
    <row r="162" spans="1:9" ht="25.5" customHeight="1">
      <c r="A162" s="25">
        <v>366</v>
      </c>
      <c r="B162" s="26" t="s">
        <v>131</v>
      </c>
      <c r="C162" s="36"/>
      <c r="D162" s="101"/>
      <c r="E162" s="101"/>
      <c r="F162" s="101"/>
      <c r="G162" s="101"/>
      <c r="H162" s="101"/>
      <c r="I162" s="180">
        <f t="shared" si="24"/>
        <v>0</v>
      </c>
    </row>
    <row r="163" spans="1:9" ht="25.5" customHeight="1">
      <c r="A163" s="25">
        <v>369</v>
      </c>
      <c r="B163" s="26" t="s">
        <v>132</v>
      </c>
      <c r="C163" s="36"/>
      <c r="D163" s="101"/>
      <c r="E163" s="101"/>
      <c r="F163" s="101"/>
      <c r="G163" s="101"/>
      <c r="H163" s="101"/>
      <c r="I163" s="180">
        <f t="shared" si="24"/>
        <v>0</v>
      </c>
    </row>
    <row r="164" spans="1:9" ht="25.5" customHeight="1">
      <c r="A164" s="29">
        <v>3700</v>
      </c>
      <c r="B164" s="24" t="s">
        <v>597</v>
      </c>
      <c r="C164" s="31">
        <f aca="true" t="shared" si="28" ref="C164:H164">SUM(C165:C173)</f>
        <v>258000</v>
      </c>
      <c r="D164" s="31">
        <f t="shared" si="28"/>
        <v>0</v>
      </c>
      <c r="E164" s="31">
        <f t="shared" si="28"/>
        <v>0</v>
      </c>
      <c r="F164" s="31">
        <f t="shared" si="28"/>
        <v>0</v>
      </c>
      <c r="G164" s="31">
        <f t="shared" si="28"/>
        <v>0</v>
      </c>
      <c r="H164" s="31">
        <f t="shared" si="28"/>
        <v>0</v>
      </c>
      <c r="I164" s="180">
        <f t="shared" si="24"/>
        <v>258000</v>
      </c>
    </row>
    <row r="165" spans="1:9" ht="25.5" customHeight="1">
      <c r="A165" s="25">
        <v>371</v>
      </c>
      <c r="B165" s="26" t="s">
        <v>133</v>
      </c>
      <c r="C165" s="36">
        <v>120000</v>
      </c>
      <c r="D165" s="101"/>
      <c r="E165" s="36"/>
      <c r="F165" s="101"/>
      <c r="G165" s="101"/>
      <c r="H165" s="101"/>
      <c r="I165" s="180">
        <f t="shared" si="24"/>
        <v>120000</v>
      </c>
    </row>
    <row r="166" spans="1:9" ht="25.5" customHeight="1">
      <c r="A166" s="25">
        <v>372</v>
      </c>
      <c r="B166" s="26" t="s">
        <v>134</v>
      </c>
      <c r="C166" s="36">
        <v>8000</v>
      </c>
      <c r="D166" s="101"/>
      <c r="E166" s="36"/>
      <c r="F166" s="101"/>
      <c r="G166" s="101"/>
      <c r="H166" s="101"/>
      <c r="I166" s="180">
        <f t="shared" si="24"/>
        <v>8000</v>
      </c>
    </row>
    <row r="167" spans="1:9" ht="25.5" customHeight="1">
      <c r="A167" s="25">
        <v>373</v>
      </c>
      <c r="B167" s="26" t="s">
        <v>327</v>
      </c>
      <c r="C167" s="36"/>
      <c r="D167" s="101"/>
      <c r="E167" s="36"/>
      <c r="F167" s="101"/>
      <c r="G167" s="101"/>
      <c r="H167" s="101"/>
      <c r="I167" s="180">
        <f t="shared" si="24"/>
        <v>0</v>
      </c>
    </row>
    <row r="168" spans="1:9" ht="25.5" customHeight="1">
      <c r="A168" s="25">
        <v>374</v>
      </c>
      <c r="B168" s="26" t="s">
        <v>328</v>
      </c>
      <c r="C168" s="36"/>
      <c r="D168" s="101"/>
      <c r="E168" s="36"/>
      <c r="F168" s="101"/>
      <c r="G168" s="101"/>
      <c r="H168" s="101"/>
      <c r="I168" s="180">
        <f t="shared" si="24"/>
        <v>0</v>
      </c>
    </row>
    <row r="169" spans="1:9" ht="25.5" customHeight="1">
      <c r="A169" s="25">
        <v>375</v>
      </c>
      <c r="B169" s="26" t="s">
        <v>135</v>
      </c>
      <c r="C169" s="36">
        <v>130000</v>
      </c>
      <c r="D169" s="101"/>
      <c r="E169" s="36"/>
      <c r="F169" s="101"/>
      <c r="G169" s="101"/>
      <c r="H169" s="101"/>
      <c r="I169" s="180">
        <f t="shared" si="24"/>
        <v>130000</v>
      </c>
    </row>
    <row r="170" spans="1:9" ht="25.5" customHeight="1">
      <c r="A170" s="25">
        <v>376</v>
      </c>
      <c r="B170" s="26" t="s">
        <v>136</v>
      </c>
      <c r="C170" s="36"/>
      <c r="D170" s="101"/>
      <c r="E170" s="36"/>
      <c r="F170" s="101"/>
      <c r="G170" s="101"/>
      <c r="H170" s="101"/>
      <c r="I170" s="180">
        <f t="shared" si="24"/>
        <v>0</v>
      </c>
    </row>
    <row r="171" spans="1:9" ht="25.5" customHeight="1">
      <c r="A171" s="25">
        <v>377</v>
      </c>
      <c r="B171" s="26" t="s">
        <v>137</v>
      </c>
      <c r="C171" s="36"/>
      <c r="D171" s="101"/>
      <c r="E171" s="36"/>
      <c r="F171" s="101"/>
      <c r="G171" s="101"/>
      <c r="H171" s="101"/>
      <c r="I171" s="180">
        <f t="shared" si="24"/>
        <v>0</v>
      </c>
    </row>
    <row r="172" spans="1:9" ht="25.5" customHeight="1">
      <c r="A172" s="25">
        <v>378</v>
      </c>
      <c r="B172" s="26" t="s">
        <v>291</v>
      </c>
      <c r="C172" s="36"/>
      <c r="D172" s="101"/>
      <c r="E172" s="36"/>
      <c r="F172" s="101"/>
      <c r="G172" s="101"/>
      <c r="H172" s="101"/>
      <c r="I172" s="180">
        <f t="shared" si="24"/>
        <v>0</v>
      </c>
    </row>
    <row r="173" spans="1:9" ht="25.5" customHeight="1">
      <c r="A173" s="25">
        <v>379</v>
      </c>
      <c r="B173" s="26" t="s">
        <v>292</v>
      </c>
      <c r="C173" s="36"/>
      <c r="D173" s="101"/>
      <c r="E173" s="36"/>
      <c r="F173" s="101"/>
      <c r="G173" s="101"/>
      <c r="H173" s="101"/>
      <c r="I173" s="180">
        <f t="shared" si="24"/>
        <v>0</v>
      </c>
    </row>
    <row r="174" spans="1:9" ht="25.5" customHeight="1">
      <c r="A174" s="29">
        <v>3800</v>
      </c>
      <c r="B174" s="24" t="s">
        <v>138</v>
      </c>
      <c r="C174" s="31">
        <f aca="true" t="shared" si="29" ref="C174:H174">SUM(C175:C179)</f>
        <v>1100000</v>
      </c>
      <c r="D174" s="31">
        <f t="shared" si="29"/>
        <v>0</v>
      </c>
      <c r="E174" s="31">
        <f t="shared" si="29"/>
        <v>0</v>
      </c>
      <c r="F174" s="31">
        <f t="shared" si="29"/>
        <v>0</v>
      </c>
      <c r="G174" s="31">
        <f t="shared" si="29"/>
        <v>0</v>
      </c>
      <c r="H174" s="31">
        <f t="shared" si="29"/>
        <v>0</v>
      </c>
      <c r="I174" s="180">
        <f t="shared" si="24"/>
        <v>1100000</v>
      </c>
    </row>
    <row r="175" spans="1:9" ht="25.5" customHeight="1">
      <c r="A175" s="25">
        <v>381</v>
      </c>
      <c r="B175" s="26" t="s">
        <v>293</v>
      </c>
      <c r="C175" s="36"/>
      <c r="D175" s="101"/>
      <c r="E175" s="101"/>
      <c r="F175" s="101"/>
      <c r="G175" s="101"/>
      <c r="H175" s="101"/>
      <c r="I175" s="180">
        <f t="shared" si="24"/>
        <v>0</v>
      </c>
    </row>
    <row r="176" spans="1:9" ht="25.5" customHeight="1">
      <c r="A176" s="25">
        <v>382</v>
      </c>
      <c r="B176" s="26" t="s">
        <v>141</v>
      </c>
      <c r="C176" s="36">
        <v>1000000</v>
      </c>
      <c r="D176" s="101"/>
      <c r="E176" s="101"/>
      <c r="F176" s="101"/>
      <c r="G176" s="101"/>
      <c r="H176" s="101"/>
      <c r="I176" s="180">
        <f t="shared" si="24"/>
        <v>1000000</v>
      </c>
    </row>
    <row r="177" spans="1:9" ht="25.5" customHeight="1">
      <c r="A177" s="25">
        <v>383</v>
      </c>
      <c r="B177" s="26" t="s">
        <v>139</v>
      </c>
      <c r="C177" s="36"/>
      <c r="D177" s="101"/>
      <c r="E177" s="101"/>
      <c r="F177" s="101"/>
      <c r="G177" s="101"/>
      <c r="H177" s="101"/>
      <c r="I177" s="180">
        <f t="shared" si="24"/>
        <v>0</v>
      </c>
    </row>
    <row r="178" spans="1:9" ht="25.5" customHeight="1">
      <c r="A178" s="25">
        <v>384</v>
      </c>
      <c r="B178" s="26" t="s">
        <v>312</v>
      </c>
      <c r="C178" s="36"/>
      <c r="D178" s="101"/>
      <c r="E178" s="101"/>
      <c r="F178" s="101"/>
      <c r="G178" s="101"/>
      <c r="H178" s="101"/>
      <c r="I178" s="180">
        <f t="shared" si="24"/>
        <v>0</v>
      </c>
    </row>
    <row r="179" spans="1:9" ht="25.5" customHeight="1">
      <c r="A179" s="25">
        <v>385</v>
      </c>
      <c r="B179" s="26" t="s">
        <v>140</v>
      </c>
      <c r="C179" s="36">
        <v>100000</v>
      </c>
      <c r="D179" s="101"/>
      <c r="E179" s="101"/>
      <c r="F179" s="101"/>
      <c r="G179" s="101"/>
      <c r="H179" s="101"/>
      <c r="I179" s="180">
        <f t="shared" si="24"/>
        <v>100000</v>
      </c>
    </row>
    <row r="180" spans="1:9" ht="25.5" customHeight="1">
      <c r="A180" s="29">
        <v>3900</v>
      </c>
      <c r="B180" s="24" t="s">
        <v>142</v>
      </c>
      <c r="C180" s="31">
        <f aca="true" t="shared" si="30" ref="C180:H180">SUM(C181:C189)</f>
        <v>3220000</v>
      </c>
      <c r="D180" s="31">
        <f t="shared" si="30"/>
        <v>0</v>
      </c>
      <c r="E180" s="31">
        <f t="shared" si="30"/>
        <v>0</v>
      </c>
      <c r="F180" s="31">
        <f t="shared" si="30"/>
        <v>0</v>
      </c>
      <c r="G180" s="31">
        <f t="shared" si="30"/>
        <v>0</v>
      </c>
      <c r="H180" s="31">
        <f t="shared" si="30"/>
        <v>0</v>
      </c>
      <c r="I180" s="180">
        <f t="shared" si="24"/>
        <v>3220000</v>
      </c>
    </row>
    <row r="181" spans="1:9" ht="25.5" customHeight="1">
      <c r="A181" s="25">
        <v>391</v>
      </c>
      <c r="B181" s="26" t="s">
        <v>143</v>
      </c>
      <c r="C181" s="36">
        <v>100000</v>
      </c>
      <c r="D181" s="101"/>
      <c r="E181" s="36"/>
      <c r="F181" s="101"/>
      <c r="G181" s="101"/>
      <c r="H181" s="101"/>
      <c r="I181" s="180">
        <f t="shared" si="24"/>
        <v>100000</v>
      </c>
    </row>
    <row r="182" spans="1:9" ht="25.5" customHeight="1">
      <c r="A182" s="25">
        <v>392</v>
      </c>
      <c r="B182" s="26" t="s">
        <v>144</v>
      </c>
      <c r="C182" s="36">
        <v>80000</v>
      </c>
      <c r="D182" s="101"/>
      <c r="E182" s="36"/>
      <c r="F182" s="101"/>
      <c r="G182" s="101"/>
      <c r="H182" s="101"/>
      <c r="I182" s="180">
        <f t="shared" si="24"/>
        <v>80000</v>
      </c>
    </row>
    <row r="183" spans="1:9" ht="25.5" customHeight="1">
      <c r="A183" s="25">
        <v>393</v>
      </c>
      <c r="B183" s="26" t="s">
        <v>147</v>
      </c>
      <c r="C183" s="36"/>
      <c r="D183" s="101"/>
      <c r="E183" s="36"/>
      <c r="F183" s="101"/>
      <c r="G183" s="101"/>
      <c r="H183" s="101"/>
      <c r="I183" s="180">
        <f t="shared" si="24"/>
        <v>0</v>
      </c>
    </row>
    <row r="184" spans="1:9" ht="25.5" customHeight="1">
      <c r="A184" s="25">
        <v>394</v>
      </c>
      <c r="B184" s="110" t="s">
        <v>754</v>
      </c>
      <c r="C184" s="36">
        <v>3000000</v>
      </c>
      <c r="D184" s="101"/>
      <c r="E184" s="36"/>
      <c r="F184" s="101"/>
      <c r="G184" s="101"/>
      <c r="H184" s="101"/>
      <c r="I184" s="180">
        <f t="shared" si="24"/>
        <v>3000000</v>
      </c>
    </row>
    <row r="185" spans="1:9" ht="25.5" customHeight="1">
      <c r="A185" s="25">
        <v>395</v>
      </c>
      <c r="B185" s="26" t="s">
        <v>145</v>
      </c>
      <c r="C185" s="36">
        <v>40000</v>
      </c>
      <c r="D185" s="101"/>
      <c r="E185" s="36"/>
      <c r="F185" s="101"/>
      <c r="G185" s="101"/>
      <c r="H185" s="101"/>
      <c r="I185" s="180">
        <f t="shared" si="24"/>
        <v>40000</v>
      </c>
    </row>
    <row r="186" spans="1:9" ht="25.5" customHeight="1">
      <c r="A186" s="25">
        <v>396</v>
      </c>
      <c r="B186" s="26" t="s">
        <v>146</v>
      </c>
      <c r="C186" s="36"/>
      <c r="D186" s="101"/>
      <c r="E186" s="36"/>
      <c r="F186" s="101"/>
      <c r="G186" s="101"/>
      <c r="H186" s="101"/>
      <c r="I186" s="180">
        <f t="shared" si="24"/>
        <v>0</v>
      </c>
    </row>
    <row r="187" spans="1:11" s="107" customFormat="1" ht="25.5" customHeight="1">
      <c r="A187" s="25">
        <v>397</v>
      </c>
      <c r="B187" s="26" t="s">
        <v>755</v>
      </c>
      <c r="C187" s="36"/>
      <c r="D187" s="101"/>
      <c r="E187" s="101"/>
      <c r="F187" s="101"/>
      <c r="G187" s="101"/>
      <c r="H187" s="101"/>
      <c r="I187" s="180">
        <f t="shared" si="24"/>
        <v>0</v>
      </c>
      <c r="K187"/>
    </row>
    <row r="188" spans="1:11" s="107" customFormat="1" ht="25.5" customHeight="1">
      <c r="A188" s="25">
        <v>398</v>
      </c>
      <c r="B188" s="26" t="s">
        <v>752</v>
      </c>
      <c r="C188" s="36"/>
      <c r="D188" s="101"/>
      <c r="E188" s="36"/>
      <c r="F188" s="101"/>
      <c r="G188" s="101"/>
      <c r="H188" s="101"/>
      <c r="I188" s="180">
        <f t="shared" si="24"/>
        <v>0</v>
      </c>
      <c r="K188"/>
    </row>
    <row r="189" spans="1:11" ht="25.5" customHeight="1">
      <c r="A189" s="25">
        <v>399</v>
      </c>
      <c r="B189" s="26" t="s">
        <v>148</v>
      </c>
      <c r="C189" s="36"/>
      <c r="D189" s="101"/>
      <c r="E189" s="36"/>
      <c r="F189" s="101"/>
      <c r="G189" s="101"/>
      <c r="H189" s="101"/>
      <c r="I189" s="180">
        <f t="shared" si="24"/>
        <v>0</v>
      </c>
      <c r="K189" s="107"/>
    </row>
    <row r="190" spans="1:11" ht="25.5" customHeight="1">
      <c r="A190" s="111">
        <v>4000</v>
      </c>
      <c r="B190" s="28" t="s">
        <v>149</v>
      </c>
      <c r="C190" s="33">
        <f aca="true" t="shared" si="31" ref="C190:H190">C191+C201+C207+C217+C226+C230+C245+C237+C239</f>
        <v>2700000</v>
      </c>
      <c r="D190" s="33">
        <f t="shared" si="31"/>
        <v>0</v>
      </c>
      <c r="E190" s="33">
        <f t="shared" si="31"/>
        <v>0</v>
      </c>
      <c r="F190" s="33">
        <f t="shared" si="31"/>
        <v>0</v>
      </c>
      <c r="G190" s="33">
        <f t="shared" si="31"/>
        <v>0</v>
      </c>
      <c r="H190" s="33">
        <f t="shared" si="31"/>
        <v>0</v>
      </c>
      <c r="I190" s="180">
        <f t="shared" si="24"/>
        <v>2700000</v>
      </c>
      <c r="K190" s="107"/>
    </row>
    <row r="191" spans="1:9" ht="25.5" customHeight="1">
      <c r="A191" s="112">
        <v>4100</v>
      </c>
      <c r="B191" s="30" t="s">
        <v>349</v>
      </c>
      <c r="C191" s="31">
        <f aca="true" t="shared" si="32" ref="C191:H191">SUM(C192:C200)</f>
        <v>0</v>
      </c>
      <c r="D191" s="31">
        <f t="shared" si="32"/>
        <v>0</v>
      </c>
      <c r="E191" s="31">
        <f t="shared" si="32"/>
        <v>0</v>
      </c>
      <c r="F191" s="31">
        <f t="shared" si="32"/>
        <v>0</v>
      </c>
      <c r="G191" s="31">
        <f t="shared" si="32"/>
        <v>0</v>
      </c>
      <c r="H191" s="31">
        <f t="shared" si="32"/>
        <v>0</v>
      </c>
      <c r="I191" s="180">
        <f t="shared" si="24"/>
        <v>0</v>
      </c>
    </row>
    <row r="192" spans="1:9" ht="25.5" customHeight="1">
      <c r="A192" s="25">
        <v>411</v>
      </c>
      <c r="B192" s="26" t="s">
        <v>150</v>
      </c>
      <c r="C192" s="101"/>
      <c r="D192" s="101"/>
      <c r="E192" s="101"/>
      <c r="F192" s="101"/>
      <c r="G192" s="101"/>
      <c r="H192" s="101"/>
      <c r="I192" s="180">
        <f t="shared" si="24"/>
        <v>0</v>
      </c>
    </row>
    <row r="193" spans="1:9" ht="25.5" customHeight="1">
      <c r="A193" s="25">
        <v>412</v>
      </c>
      <c r="B193" s="26" t="s">
        <v>151</v>
      </c>
      <c r="C193" s="101"/>
      <c r="D193" s="101"/>
      <c r="E193" s="101"/>
      <c r="F193" s="101"/>
      <c r="G193" s="101"/>
      <c r="H193" s="101"/>
      <c r="I193" s="180">
        <f t="shared" si="24"/>
        <v>0</v>
      </c>
    </row>
    <row r="194" spans="1:9" ht="25.5" customHeight="1">
      <c r="A194" s="25">
        <v>413</v>
      </c>
      <c r="B194" s="26" t="s">
        <v>152</v>
      </c>
      <c r="C194" s="101"/>
      <c r="D194" s="101"/>
      <c r="E194" s="101"/>
      <c r="F194" s="101"/>
      <c r="G194" s="101"/>
      <c r="H194" s="101"/>
      <c r="I194" s="180">
        <f t="shared" si="24"/>
        <v>0</v>
      </c>
    </row>
    <row r="195" spans="1:9" ht="25.5" customHeight="1">
      <c r="A195" s="25">
        <v>414</v>
      </c>
      <c r="B195" s="26" t="s">
        <v>329</v>
      </c>
      <c r="C195" s="101"/>
      <c r="D195" s="101"/>
      <c r="E195" s="101"/>
      <c r="F195" s="101"/>
      <c r="G195" s="101"/>
      <c r="H195" s="101"/>
      <c r="I195" s="180">
        <f t="shared" si="24"/>
        <v>0</v>
      </c>
    </row>
    <row r="196" spans="1:9" ht="25.5" customHeight="1">
      <c r="A196" s="25">
        <v>415</v>
      </c>
      <c r="B196" s="26" t="s">
        <v>294</v>
      </c>
      <c r="C196" s="101"/>
      <c r="D196" s="101"/>
      <c r="E196" s="101"/>
      <c r="F196" s="101"/>
      <c r="G196" s="101"/>
      <c r="H196" s="101"/>
      <c r="I196" s="180">
        <f aca="true" t="shared" si="33" ref="I196:I259">C196+D196+E196+F196+H196+G196</f>
        <v>0</v>
      </c>
    </row>
    <row r="197" spans="1:9" ht="25.5" customHeight="1">
      <c r="A197" s="25">
        <v>416</v>
      </c>
      <c r="B197" s="26" t="s">
        <v>153</v>
      </c>
      <c r="C197" s="101"/>
      <c r="D197" s="101"/>
      <c r="E197" s="101"/>
      <c r="F197" s="101"/>
      <c r="G197" s="101"/>
      <c r="H197" s="101"/>
      <c r="I197" s="180">
        <f t="shared" si="33"/>
        <v>0</v>
      </c>
    </row>
    <row r="198" spans="1:9" ht="25.5" customHeight="1">
      <c r="A198" s="25">
        <v>417</v>
      </c>
      <c r="B198" s="26" t="s">
        <v>154</v>
      </c>
      <c r="C198" s="101"/>
      <c r="D198" s="101"/>
      <c r="E198" s="101"/>
      <c r="F198" s="101"/>
      <c r="G198" s="101"/>
      <c r="H198" s="101"/>
      <c r="I198" s="180">
        <f t="shared" si="33"/>
        <v>0</v>
      </c>
    </row>
    <row r="199" spans="1:9" ht="25.5" customHeight="1">
      <c r="A199" s="25">
        <v>418</v>
      </c>
      <c r="B199" s="26" t="s">
        <v>155</v>
      </c>
      <c r="C199" s="101"/>
      <c r="D199" s="101"/>
      <c r="E199" s="101"/>
      <c r="F199" s="101"/>
      <c r="G199" s="101"/>
      <c r="H199" s="101"/>
      <c r="I199" s="180">
        <f t="shared" si="33"/>
        <v>0</v>
      </c>
    </row>
    <row r="200" spans="1:9" ht="25.5" customHeight="1">
      <c r="A200" s="25">
        <v>419</v>
      </c>
      <c r="B200" s="26" t="s">
        <v>458</v>
      </c>
      <c r="C200" s="101"/>
      <c r="D200" s="101"/>
      <c r="E200" s="101"/>
      <c r="F200" s="101"/>
      <c r="G200" s="101"/>
      <c r="H200" s="101"/>
      <c r="I200" s="180">
        <f t="shared" si="33"/>
        <v>0</v>
      </c>
    </row>
    <row r="201" spans="1:9" ht="25.5" customHeight="1">
      <c r="A201" s="29">
        <v>4200</v>
      </c>
      <c r="B201" s="24" t="s">
        <v>452</v>
      </c>
      <c r="C201" s="31">
        <f aca="true" t="shared" si="34" ref="C201:H201">SUM(C202:C206)</f>
        <v>1520000</v>
      </c>
      <c r="D201" s="31">
        <f t="shared" si="34"/>
        <v>0</v>
      </c>
      <c r="E201" s="31">
        <f t="shared" si="34"/>
        <v>0</v>
      </c>
      <c r="F201" s="31">
        <f t="shared" si="34"/>
        <v>0</v>
      </c>
      <c r="G201" s="31">
        <f t="shared" si="34"/>
        <v>0</v>
      </c>
      <c r="H201" s="31">
        <f t="shared" si="34"/>
        <v>0</v>
      </c>
      <c r="I201" s="180">
        <f t="shared" si="33"/>
        <v>1520000</v>
      </c>
    </row>
    <row r="202" spans="1:9" ht="25.5" customHeight="1">
      <c r="A202" s="25">
        <v>421</v>
      </c>
      <c r="B202" s="26" t="s">
        <v>453</v>
      </c>
      <c r="C202" s="36">
        <v>1520000</v>
      </c>
      <c r="D202" s="101"/>
      <c r="E202" s="101"/>
      <c r="F202" s="101"/>
      <c r="G202" s="101"/>
      <c r="H202" s="101"/>
      <c r="I202" s="180">
        <f t="shared" si="33"/>
        <v>1520000</v>
      </c>
    </row>
    <row r="203" spans="1:9" ht="25.5" customHeight="1">
      <c r="A203" s="25">
        <v>422</v>
      </c>
      <c r="B203" s="26" t="s">
        <v>330</v>
      </c>
      <c r="C203" s="101"/>
      <c r="D203" s="101"/>
      <c r="E203" s="101"/>
      <c r="F203" s="101"/>
      <c r="G203" s="101"/>
      <c r="H203" s="101"/>
      <c r="I203" s="180">
        <f t="shared" si="33"/>
        <v>0</v>
      </c>
    </row>
    <row r="204" spans="1:9" ht="25.5" customHeight="1">
      <c r="A204" s="25">
        <v>423</v>
      </c>
      <c r="B204" s="26" t="s">
        <v>454</v>
      </c>
      <c r="C204" s="101"/>
      <c r="D204" s="101"/>
      <c r="E204" s="101"/>
      <c r="F204" s="101"/>
      <c r="G204" s="101"/>
      <c r="H204" s="101"/>
      <c r="I204" s="180">
        <f t="shared" si="33"/>
        <v>0</v>
      </c>
    </row>
    <row r="205" spans="1:9" ht="25.5" customHeight="1">
      <c r="A205" s="25">
        <v>424</v>
      </c>
      <c r="B205" s="26" t="s">
        <v>455</v>
      </c>
      <c r="C205" s="101"/>
      <c r="D205" s="101"/>
      <c r="E205" s="101"/>
      <c r="F205" s="101"/>
      <c r="G205" s="101"/>
      <c r="H205" s="101"/>
      <c r="I205" s="180">
        <f t="shared" si="33"/>
        <v>0</v>
      </c>
    </row>
    <row r="206" spans="1:9" ht="25.5" customHeight="1">
      <c r="A206" s="25">
        <v>425</v>
      </c>
      <c r="B206" s="26" t="s">
        <v>331</v>
      </c>
      <c r="C206" s="101"/>
      <c r="D206" s="101"/>
      <c r="E206" s="101"/>
      <c r="F206" s="101"/>
      <c r="G206" s="101"/>
      <c r="H206" s="101"/>
      <c r="I206" s="180">
        <f t="shared" si="33"/>
        <v>0</v>
      </c>
    </row>
    <row r="207" spans="1:9" ht="25.5" customHeight="1">
      <c r="A207" s="29">
        <v>4300</v>
      </c>
      <c r="B207" s="24" t="s">
        <v>156</v>
      </c>
      <c r="C207" s="31">
        <f aca="true" t="shared" si="35" ref="C207:H207">SUM(C208:C216)</f>
        <v>0</v>
      </c>
      <c r="D207" s="31">
        <f t="shared" si="35"/>
        <v>0</v>
      </c>
      <c r="E207" s="31">
        <f t="shared" si="35"/>
        <v>0</v>
      </c>
      <c r="F207" s="31">
        <f t="shared" si="35"/>
        <v>0</v>
      </c>
      <c r="G207" s="31">
        <f t="shared" si="35"/>
        <v>0</v>
      </c>
      <c r="H207" s="31">
        <f t="shared" si="35"/>
        <v>0</v>
      </c>
      <c r="I207" s="180">
        <f t="shared" si="33"/>
        <v>0</v>
      </c>
    </row>
    <row r="208" spans="1:9" ht="25.5" customHeight="1">
      <c r="A208" s="25">
        <v>431</v>
      </c>
      <c r="B208" s="26" t="s">
        <v>157</v>
      </c>
      <c r="C208" s="101"/>
      <c r="D208" s="101"/>
      <c r="E208" s="101"/>
      <c r="F208" s="101"/>
      <c r="G208" s="101"/>
      <c r="H208" s="101"/>
      <c r="I208" s="180">
        <f t="shared" si="33"/>
        <v>0</v>
      </c>
    </row>
    <row r="209" spans="1:9" ht="25.5" customHeight="1">
      <c r="A209" s="25">
        <v>432</v>
      </c>
      <c r="B209" s="26" t="s">
        <v>158</v>
      </c>
      <c r="C209" s="101"/>
      <c r="D209" s="101"/>
      <c r="E209" s="101"/>
      <c r="F209" s="101"/>
      <c r="G209" s="101"/>
      <c r="H209" s="101"/>
      <c r="I209" s="180">
        <f t="shared" si="33"/>
        <v>0</v>
      </c>
    </row>
    <row r="210" spans="1:9" ht="25.5" customHeight="1">
      <c r="A210" s="25">
        <v>433</v>
      </c>
      <c r="B210" s="26" t="s">
        <v>159</v>
      </c>
      <c r="C210" s="101"/>
      <c r="D210" s="101"/>
      <c r="E210" s="101"/>
      <c r="F210" s="101"/>
      <c r="G210" s="101"/>
      <c r="H210" s="101"/>
      <c r="I210" s="180">
        <f t="shared" si="33"/>
        <v>0</v>
      </c>
    </row>
    <row r="211" spans="1:9" ht="25.5" customHeight="1">
      <c r="A211" s="25">
        <v>434</v>
      </c>
      <c r="B211" s="26" t="s">
        <v>457</v>
      </c>
      <c r="C211" s="101"/>
      <c r="D211" s="101"/>
      <c r="E211" s="101"/>
      <c r="F211" s="101"/>
      <c r="G211" s="101"/>
      <c r="H211" s="101"/>
      <c r="I211" s="180">
        <f t="shared" si="33"/>
        <v>0</v>
      </c>
    </row>
    <row r="212" spans="1:9" ht="25.5" customHeight="1">
      <c r="A212" s="25">
        <v>435</v>
      </c>
      <c r="B212" s="26" t="s">
        <v>456</v>
      </c>
      <c r="C212" s="101"/>
      <c r="D212" s="101"/>
      <c r="E212" s="101"/>
      <c r="F212" s="101"/>
      <c r="G212" s="101"/>
      <c r="H212" s="101"/>
      <c r="I212" s="180">
        <f t="shared" si="33"/>
        <v>0</v>
      </c>
    </row>
    <row r="213" spans="1:9" ht="25.5" customHeight="1">
      <c r="A213" s="25">
        <v>436</v>
      </c>
      <c r="B213" s="26" t="s">
        <v>160</v>
      </c>
      <c r="C213" s="101"/>
      <c r="D213" s="101"/>
      <c r="E213" s="101"/>
      <c r="F213" s="101"/>
      <c r="G213" s="101"/>
      <c r="H213" s="101"/>
      <c r="I213" s="180">
        <f t="shared" si="33"/>
        <v>0</v>
      </c>
    </row>
    <row r="214" spans="1:9" ht="25.5" customHeight="1">
      <c r="A214" s="25">
        <v>437</v>
      </c>
      <c r="B214" s="26" t="s">
        <v>161</v>
      </c>
      <c r="C214" s="101"/>
      <c r="D214" s="101"/>
      <c r="E214" s="101"/>
      <c r="F214" s="101"/>
      <c r="G214" s="101"/>
      <c r="H214" s="101"/>
      <c r="I214" s="180">
        <f t="shared" si="33"/>
        <v>0</v>
      </c>
    </row>
    <row r="215" spans="1:11" s="107" customFormat="1" ht="25.5" customHeight="1">
      <c r="A215" s="25">
        <v>438</v>
      </c>
      <c r="B215" s="26" t="s">
        <v>745</v>
      </c>
      <c r="C215" s="101"/>
      <c r="D215" s="101"/>
      <c r="E215" s="101"/>
      <c r="F215" s="101"/>
      <c r="G215" s="101"/>
      <c r="H215" s="101"/>
      <c r="I215" s="180">
        <f t="shared" si="33"/>
        <v>0</v>
      </c>
      <c r="K215"/>
    </row>
    <row r="216" spans="1:11" s="107" customFormat="1" ht="25.5" customHeight="1">
      <c r="A216" s="25">
        <v>439</v>
      </c>
      <c r="B216" s="26" t="s">
        <v>555</v>
      </c>
      <c r="C216" s="101"/>
      <c r="D216" s="101"/>
      <c r="E216" s="101"/>
      <c r="F216" s="101"/>
      <c r="G216" s="101"/>
      <c r="H216" s="101"/>
      <c r="I216" s="180">
        <f t="shared" si="33"/>
        <v>0</v>
      </c>
      <c r="K216"/>
    </row>
    <row r="217" spans="1:11" ht="25.5" customHeight="1">
      <c r="A217" s="29">
        <v>4400</v>
      </c>
      <c r="B217" s="24" t="s">
        <v>162</v>
      </c>
      <c r="C217" s="31">
        <f aca="true" t="shared" si="36" ref="C217:H217">SUM(C218:C225)</f>
        <v>880000</v>
      </c>
      <c r="D217" s="31">
        <f t="shared" si="36"/>
        <v>0</v>
      </c>
      <c r="E217" s="31">
        <f t="shared" si="36"/>
        <v>0</v>
      </c>
      <c r="F217" s="31">
        <f t="shared" si="36"/>
        <v>0</v>
      </c>
      <c r="G217" s="31">
        <f t="shared" si="36"/>
        <v>0</v>
      </c>
      <c r="H217" s="31">
        <f t="shared" si="36"/>
        <v>0</v>
      </c>
      <c r="I217" s="180">
        <f t="shared" si="33"/>
        <v>880000</v>
      </c>
      <c r="K217" s="107"/>
    </row>
    <row r="218" spans="1:11" ht="25.5" customHeight="1">
      <c r="A218" s="25">
        <v>441</v>
      </c>
      <c r="B218" s="26" t="s">
        <v>163</v>
      </c>
      <c r="C218" s="36">
        <v>400000</v>
      </c>
      <c r="D218" s="101"/>
      <c r="E218" s="101"/>
      <c r="F218" s="36"/>
      <c r="G218" s="36"/>
      <c r="H218" s="36"/>
      <c r="I218" s="180">
        <f t="shared" si="33"/>
        <v>400000</v>
      </c>
      <c r="K218" s="107"/>
    </row>
    <row r="219" spans="1:9" ht="25.5" customHeight="1">
      <c r="A219" s="25">
        <v>442</v>
      </c>
      <c r="B219" s="26" t="s">
        <v>164</v>
      </c>
      <c r="C219" s="36"/>
      <c r="D219" s="101"/>
      <c r="E219" s="101"/>
      <c r="F219" s="36"/>
      <c r="G219" s="36"/>
      <c r="H219" s="36"/>
      <c r="I219" s="180">
        <f t="shared" si="33"/>
        <v>0</v>
      </c>
    </row>
    <row r="220" spans="1:9" ht="25.5" customHeight="1">
      <c r="A220" s="25">
        <v>443</v>
      </c>
      <c r="B220" s="26" t="s">
        <v>295</v>
      </c>
      <c r="C220" s="36">
        <v>350000</v>
      </c>
      <c r="D220" s="101"/>
      <c r="E220" s="101"/>
      <c r="F220" s="36"/>
      <c r="G220" s="36"/>
      <c r="H220" s="36"/>
      <c r="I220" s="180">
        <f t="shared" si="33"/>
        <v>350000</v>
      </c>
    </row>
    <row r="221" spans="1:9" ht="25.5" customHeight="1">
      <c r="A221" s="25">
        <v>444</v>
      </c>
      <c r="B221" s="26" t="s">
        <v>332</v>
      </c>
      <c r="C221" s="36"/>
      <c r="D221" s="101"/>
      <c r="E221" s="101"/>
      <c r="F221" s="36"/>
      <c r="G221" s="36"/>
      <c r="H221" s="36"/>
      <c r="I221" s="180">
        <f t="shared" si="33"/>
        <v>0</v>
      </c>
    </row>
    <row r="222" spans="1:9" ht="25.5" customHeight="1">
      <c r="A222" s="25">
        <v>445</v>
      </c>
      <c r="B222" s="26" t="s">
        <v>459</v>
      </c>
      <c r="C222" s="36">
        <v>130000</v>
      </c>
      <c r="D222" s="101"/>
      <c r="E222" s="101"/>
      <c r="F222" s="36"/>
      <c r="G222" s="36"/>
      <c r="H222" s="36"/>
      <c r="I222" s="180">
        <f t="shared" si="33"/>
        <v>130000</v>
      </c>
    </row>
    <row r="223" spans="1:9" ht="25.5" customHeight="1">
      <c r="A223" s="25">
        <v>446</v>
      </c>
      <c r="B223" s="26" t="s">
        <v>296</v>
      </c>
      <c r="C223" s="36"/>
      <c r="D223" s="101"/>
      <c r="E223" s="101"/>
      <c r="F223" s="36"/>
      <c r="G223" s="36"/>
      <c r="H223" s="36"/>
      <c r="I223" s="180">
        <f t="shared" si="33"/>
        <v>0</v>
      </c>
    </row>
    <row r="224" spans="1:9" ht="25.5" customHeight="1">
      <c r="A224" s="25">
        <v>447</v>
      </c>
      <c r="B224" s="26" t="s">
        <v>573</v>
      </c>
      <c r="C224" s="36"/>
      <c r="D224" s="101"/>
      <c r="E224" s="101"/>
      <c r="F224" s="36"/>
      <c r="G224" s="36"/>
      <c r="H224" s="36"/>
      <c r="I224" s="180">
        <f t="shared" si="33"/>
        <v>0</v>
      </c>
    </row>
    <row r="225" spans="1:9" ht="25.5" customHeight="1">
      <c r="A225" s="25">
        <v>448</v>
      </c>
      <c r="B225" s="26" t="s">
        <v>165</v>
      </c>
      <c r="C225" s="36"/>
      <c r="D225" s="101"/>
      <c r="E225" s="101"/>
      <c r="F225" s="36"/>
      <c r="G225" s="36"/>
      <c r="H225" s="36"/>
      <c r="I225" s="180">
        <f t="shared" si="33"/>
        <v>0</v>
      </c>
    </row>
    <row r="226" spans="1:9" ht="25.5" customHeight="1">
      <c r="A226" s="29">
        <v>4500</v>
      </c>
      <c r="B226" s="24" t="s">
        <v>166</v>
      </c>
      <c r="C226" s="31">
        <f aca="true" t="shared" si="37" ref="C226:H226">SUM(C227:C229)</f>
        <v>300000</v>
      </c>
      <c r="D226" s="31">
        <f t="shared" si="37"/>
        <v>0</v>
      </c>
      <c r="E226" s="31">
        <f t="shared" si="37"/>
        <v>0</v>
      </c>
      <c r="F226" s="31">
        <f t="shared" si="37"/>
        <v>0</v>
      </c>
      <c r="G226" s="31">
        <f t="shared" si="37"/>
        <v>0</v>
      </c>
      <c r="H226" s="31">
        <f t="shared" si="37"/>
        <v>0</v>
      </c>
      <c r="I226" s="180">
        <f t="shared" si="33"/>
        <v>300000</v>
      </c>
    </row>
    <row r="227" spans="1:9" ht="25.5" customHeight="1">
      <c r="A227" s="25">
        <v>451</v>
      </c>
      <c r="B227" s="26" t="s">
        <v>167</v>
      </c>
      <c r="C227" s="36">
        <v>300000</v>
      </c>
      <c r="D227" s="101"/>
      <c r="E227" s="101"/>
      <c r="F227" s="101"/>
      <c r="G227" s="101"/>
      <c r="H227" s="101"/>
      <c r="I227" s="180">
        <f t="shared" si="33"/>
        <v>300000</v>
      </c>
    </row>
    <row r="228" spans="1:9" ht="25.5" customHeight="1">
      <c r="A228" s="25">
        <v>452</v>
      </c>
      <c r="B228" s="26" t="s">
        <v>168</v>
      </c>
      <c r="C228" s="36"/>
      <c r="D228" s="101"/>
      <c r="E228" s="101"/>
      <c r="F228" s="101"/>
      <c r="G228" s="101"/>
      <c r="H228" s="101"/>
      <c r="I228" s="180">
        <f t="shared" si="33"/>
        <v>0</v>
      </c>
    </row>
    <row r="229" spans="1:11" s="107" customFormat="1" ht="25.5" customHeight="1">
      <c r="A229" s="25">
        <v>459</v>
      </c>
      <c r="B229" s="26" t="s">
        <v>746</v>
      </c>
      <c r="C229" s="36"/>
      <c r="D229" s="101"/>
      <c r="E229" s="101"/>
      <c r="F229" s="101"/>
      <c r="G229" s="101"/>
      <c r="H229" s="101"/>
      <c r="I229" s="180">
        <f t="shared" si="33"/>
        <v>0</v>
      </c>
      <c r="K229"/>
    </row>
    <row r="230" spans="1:9" ht="25.5" customHeight="1">
      <c r="A230" s="29">
        <v>4600</v>
      </c>
      <c r="B230" s="108" t="s">
        <v>756</v>
      </c>
      <c r="C230" s="31">
        <f aca="true" t="shared" si="38" ref="C230:H230">SUM(C231:C236)</f>
        <v>0</v>
      </c>
      <c r="D230" s="31">
        <f t="shared" si="38"/>
        <v>0</v>
      </c>
      <c r="E230" s="31">
        <f t="shared" si="38"/>
        <v>0</v>
      </c>
      <c r="F230" s="31">
        <f t="shared" si="38"/>
        <v>0</v>
      </c>
      <c r="G230" s="31">
        <f t="shared" si="38"/>
        <v>0</v>
      </c>
      <c r="H230" s="31">
        <f t="shared" si="38"/>
        <v>0</v>
      </c>
      <c r="I230" s="180">
        <f t="shared" si="33"/>
        <v>0</v>
      </c>
    </row>
    <row r="231" spans="1:11" ht="25.5" customHeight="1">
      <c r="A231" s="25">
        <v>461</v>
      </c>
      <c r="B231" s="26" t="s">
        <v>169</v>
      </c>
      <c r="C231" s="101"/>
      <c r="D231" s="101"/>
      <c r="E231" s="101"/>
      <c r="F231" s="101"/>
      <c r="G231" s="101"/>
      <c r="H231" s="101"/>
      <c r="I231" s="180">
        <f t="shared" si="33"/>
        <v>0</v>
      </c>
      <c r="K231" s="107"/>
    </row>
    <row r="232" spans="1:9" ht="25.5" customHeight="1">
      <c r="A232" s="25">
        <v>462</v>
      </c>
      <c r="B232" s="26" t="s">
        <v>170</v>
      </c>
      <c r="C232" s="101"/>
      <c r="D232" s="101"/>
      <c r="E232" s="101"/>
      <c r="F232" s="101"/>
      <c r="G232" s="101"/>
      <c r="H232" s="101"/>
      <c r="I232" s="180">
        <f t="shared" si="33"/>
        <v>0</v>
      </c>
    </row>
    <row r="233" spans="1:9" ht="25.5" customHeight="1">
      <c r="A233" s="25">
        <v>463</v>
      </c>
      <c r="B233" s="26" t="s">
        <v>333</v>
      </c>
      <c r="C233" s="101"/>
      <c r="D233" s="101"/>
      <c r="E233" s="101"/>
      <c r="F233" s="101"/>
      <c r="G233" s="101"/>
      <c r="H233" s="101"/>
      <c r="I233" s="180">
        <f t="shared" si="33"/>
        <v>0</v>
      </c>
    </row>
    <row r="234" spans="1:9" ht="25.5" customHeight="1">
      <c r="A234" s="25">
        <v>464</v>
      </c>
      <c r="B234" s="26" t="s">
        <v>460</v>
      </c>
      <c r="C234" s="101"/>
      <c r="D234" s="101"/>
      <c r="E234" s="101"/>
      <c r="F234" s="101"/>
      <c r="G234" s="101"/>
      <c r="H234" s="101"/>
      <c r="I234" s="180">
        <f t="shared" si="33"/>
        <v>0</v>
      </c>
    </row>
    <row r="235" spans="1:9" ht="25.5" customHeight="1">
      <c r="A235" s="25">
        <v>465</v>
      </c>
      <c r="B235" s="26" t="s">
        <v>461</v>
      </c>
      <c r="C235" s="101"/>
      <c r="D235" s="101"/>
      <c r="E235" s="101"/>
      <c r="F235" s="101"/>
      <c r="G235" s="101"/>
      <c r="H235" s="101"/>
      <c r="I235" s="180">
        <f t="shared" si="33"/>
        <v>0</v>
      </c>
    </row>
    <row r="236" spans="1:9" ht="25.5" customHeight="1">
      <c r="A236" s="25">
        <v>466</v>
      </c>
      <c r="B236" s="26" t="s">
        <v>171</v>
      </c>
      <c r="C236" s="101"/>
      <c r="D236" s="101"/>
      <c r="E236" s="101"/>
      <c r="F236" s="101"/>
      <c r="G236" s="101"/>
      <c r="H236" s="101"/>
      <c r="I236" s="180">
        <f t="shared" si="33"/>
        <v>0</v>
      </c>
    </row>
    <row r="237" spans="1:11" s="107" customFormat="1" ht="25.5" customHeight="1">
      <c r="A237" s="29">
        <v>4700</v>
      </c>
      <c r="B237" s="24" t="s">
        <v>747</v>
      </c>
      <c r="C237" s="113">
        <f aca="true" t="shared" si="39" ref="C237:H237">SUM(C238)</f>
        <v>0</v>
      </c>
      <c r="D237" s="113">
        <f t="shared" si="39"/>
        <v>0</v>
      </c>
      <c r="E237" s="113">
        <f t="shared" si="39"/>
        <v>0</v>
      </c>
      <c r="F237" s="113">
        <f t="shared" si="39"/>
        <v>0</v>
      </c>
      <c r="G237" s="113">
        <f t="shared" si="39"/>
        <v>0</v>
      </c>
      <c r="H237" s="113">
        <f t="shared" si="39"/>
        <v>0</v>
      </c>
      <c r="I237" s="180">
        <f t="shared" si="33"/>
        <v>0</v>
      </c>
      <c r="K237"/>
    </row>
    <row r="238" spans="1:11" s="107" customFormat="1" ht="25.5" customHeight="1">
      <c r="A238" s="25">
        <v>471</v>
      </c>
      <c r="B238" s="26" t="s">
        <v>748</v>
      </c>
      <c r="C238" s="101"/>
      <c r="D238" s="101"/>
      <c r="E238" s="101"/>
      <c r="F238" s="101"/>
      <c r="G238" s="101"/>
      <c r="H238" s="101"/>
      <c r="I238" s="180">
        <f t="shared" si="33"/>
        <v>0</v>
      </c>
      <c r="K238"/>
    </row>
    <row r="239" spans="1:9" s="107" customFormat="1" ht="25.5" customHeight="1">
      <c r="A239" s="29">
        <v>4800</v>
      </c>
      <c r="B239" s="24" t="s">
        <v>749</v>
      </c>
      <c r="C239" s="113">
        <f aca="true" t="shared" si="40" ref="C239:H239">SUM(C240:C244)</f>
        <v>0</v>
      </c>
      <c r="D239" s="113">
        <f t="shared" si="40"/>
        <v>0</v>
      </c>
      <c r="E239" s="113">
        <f t="shared" si="40"/>
        <v>0</v>
      </c>
      <c r="F239" s="113">
        <f t="shared" si="40"/>
        <v>0</v>
      </c>
      <c r="G239" s="113">
        <f t="shared" si="40"/>
        <v>0</v>
      </c>
      <c r="H239" s="113">
        <f t="shared" si="40"/>
        <v>0</v>
      </c>
      <c r="I239" s="180">
        <f t="shared" si="33"/>
        <v>0</v>
      </c>
    </row>
    <row r="240" spans="1:10" s="107" customFormat="1" ht="25.5" customHeight="1">
      <c r="A240" s="25">
        <v>481</v>
      </c>
      <c r="B240" s="26" t="s">
        <v>750</v>
      </c>
      <c r="C240" s="36"/>
      <c r="D240" s="101"/>
      <c r="E240" s="101"/>
      <c r="F240" s="101"/>
      <c r="G240" s="101"/>
      <c r="H240" s="101"/>
      <c r="I240" s="180">
        <f t="shared" si="33"/>
        <v>0</v>
      </c>
      <c r="J240" s="101"/>
    </row>
    <row r="241" spans="1:9" s="107" customFormat="1" ht="25.5" customHeight="1">
      <c r="A241" s="25">
        <v>482</v>
      </c>
      <c r="B241" s="26" t="s">
        <v>757</v>
      </c>
      <c r="C241" s="101"/>
      <c r="D241" s="101"/>
      <c r="E241" s="101"/>
      <c r="F241" s="101"/>
      <c r="G241" s="101"/>
      <c r="H241" s="101"/>
      <c r="I241" s="180">
        <f t="shared" si="33"/>
        <v>0</v>
      </c>
    </row>
    <row r="242" spans="1:10" s="107" customFormat="1" ht="25.5" customHeight="1">
      <c r="A242" s="25">
        <v>483</v>
      </c>
      <c r="B242" s="26" t="s">
        <v>758</v>
      </c>
      <c r="C242" s="36"/>
      <c r="D242" s="101"/>
      <c r="E242" s="101"/>
      <c r="F242" s="101"/>
      <c r="G242" s="101"/>
      <c r="H242" s="101"/>
      <c r="I242" s="180">
        <f t="shared" si="33"/>
        <v>0</v>
      </c>
      <c r="J242" s="101"/>
    </row>
    <row r="243" spans="1:10" s="107" customFormat="1" ht="25.5" customHeight="1">
      <c r="A243" s="25">
        <v>484</v>
      </c>
      <c r="B243" s="26" t="s">
        <v>759</v>
      </c>
      <c r="C243" s="36"/>
      <c r="D243" s="101"/>
      <c r="E243" s="101"/>
      <c r="F243" s="101"/>
      <c r="G243" s="101"/>
      <c r="H243" s="101"/>
      <c r="I243" s="180">
        <f t="shared" si="33"/>
        <v>0</v>
      </c>
      <c r="J243" s="101"/>
    </row>
    <row r="244" spans="1:10" s="107" customFormat="1" ht="25.5" customHeight="1">
      <c r="A244" s="25">
        <v>485</v>
      </c>
      <c r="B244" s="26" t="s">
        <v>751</v>
      </c>
      <c r="C244" s="101"/>
      <c r="D244" s="101"/>
      <c r="E244" s="101"/>
      <c r="F244" s="101"/>
      <c r="G244" s="101"/>
      <c r="H244" s="101"/>
      <c r="I244" s="180">
        <f t="shared" si="33"/>
        <v>0</v>
      </c>
      <c r="J244" s="101"/>
    </row>
    <row r="245" spans="1:11" ht="25.5" customHeight="1">
      <c r="A245" s="29">
        <v>4900</v>
      </c>
      <c r="B245" s="24" t="s">
        <v>172</v>
      </c>
      <c r="C245" s="31">
        <f aca="true" t="shared" si="41" ref="C245:H245">SUM(C246:C248)</f>
        <v>0</v>
      </c>
      <c r="D245" s="31">
        <f t="shared" si="41"/>
        <v>0</v>
      </c>
      <c r="E245" s="31">
        <f t="shared" si="41"/>
        <v>0</v>
      </c>
      <c r="F245" s="31">
        <f t="shared" si="41"/>
        <v>0</v>
      </c>
      <c r="G245" s="31">
        <f t="shared" si="41"/>
        <v>0</v>
      </c>
      <c r="H245" s="31">
        <f t="shared" si="41"/>
        <v>0</v>
      </c>
      <c r="I245" s="180">
        <f t="shared" si="33"/>
        <v>0</v>
      </c>
      <c r="K245" s="107"/>
    </row>
    <row r="246" spans="1:11" ht="25.5" customHeight="1">
      <c r="A246" s="25">
        <v>491</v>
      </c>
      <c r="B246" s="26" t="s">
        <v>173</v>
      </c>
      <c r="C246" s="101"/>
      <c r="D246" s="101"/>
      <c r="E246" s="101"/>
      <c r="F246" s="101"/>
      <c r="G246" s="101"/>
      <c r="H246" s="101"/>
      <c r="I246" s="180">
        <f t="shared" si="33"/>
        <v>0</v>
      </c>
      <c r="K246" s="107"/>
    </row>
    <row r="247" spans="1:9" ht="25.5" customHeight="1">
      <c r="A247" s="25">
        <v>492</v>
      </c>
      <c r="B247" s="26" t="s">
        <v>174</v>
      </c>
      <c r="C247" s="101"/>
      <c r="D247" s="101"/>
      <c r="E247" s="101"/>
      <c r="F247" s="101"/>
      <c r="G247" s="101"/>
      <c r="H247" s="101"/>
      <c r="I247" s="180">
        <f t="shared" si="33"/>
        <v>0</v>
      </c>
    </row>
    <row r="248" spans="1:9" ht="25.5" customHeight="1">
      <c r="A248" s="25">
        <v>493</v>
      </c>
      <c r="B248" s="26" t="s">
        <v>183</v>
      </c>
      <c r="C248" s="101"/>
      <c r="D248" s="101"/>
      <c r="E248" s="101"/>
      <c r="F248" s="101"/>
      <c r="G248" s="101"/>
      <c r="H248" s="101"/>
      <c r="I248" s="180">
        <f t="shared" si="33"/>
        <v>0</v>
      </c>
    </row>
    <row r="249" spans="1:9" ht="25.5" customHeight="1">
      <c r="A249" s="111">
        <v>5000</v>
      </c>
      <c r="B249" s="114" t="s">
        <v>760</v>
      </c>
      <c r="C249" s="33">
        <f aca="true" t="shared" si="42" ref="C249:H249">C250+C257+C262+C265+C272+C274+C283+C293+C298</f>
        <v>804791</v>
      </c>
      <c r="D249" s="33">
        <f t="shared" si="42"/>
        <v>0</v>
      </c>
      <c r="E249" s="33">
        <f t="shared" si="42"/>
        <v>944804</v>
      </c>
      <c r="F249" s="33">
        <f t="shared" si="42"/>
        <v>0</v>
      </c>
      <c r="G249" s="33">
        <f t="shared" si="42"/>
        <v>0</v>
      </c>
      <c r="H249" s="33">
        <f t="shared" si="42"/>
        <v>0</v>
      </c>
      <c r="I249" s="180">
        <f t="shared" si="33"/>
        <v>1749595</v>
      </c>
    </row>
    <row r="250" spans="1:9" ht="25.5" customHeight="1">
      <c r="A250" s="29">
        <v>5100</v>
      </c>
      <c r="B250" s="24" t="s">
        <v>629</v>
      </c>
      <c r="C250" s="31">
        <f aca="true" t="shared" si="43" ref="C250:H250">SUM(C251:C256)</f>
        <v>115000</v>
      </c>
      <c r="D250" s="31">
        <f t="shared" si="43"/>
        <v>0</v>
      </c>
      <c r="E250" s="31">
        <f t="shared" si="43"/>
        <v>0</v>
      </c>
      <c r="F250" s="31">
        <f t="shared" si="43"/>
        <v>0</v>
      </c>
      <c r="G250" s="31">
        <f t="shared" si="43"/>
        <v>0</v>
      </c>
      <c r="H250" s="31">
        <f t="shared" si="43"/>
        <v>0</v>
      </c>
      <c r="I250" s="180">
        <f t="shared" si="33"/>
        <v>115000</v>
      </c>
    </row>
    <row r="251" spans="1:9" ht="25.5" customHeight="1">
      <c r="A251" s="25">
        <v>511</v>
      </c>
      <c r="B251" s="26" t="s">
        <v>175</v>
      </c>
      <c r="C251" s="36">
        <v>5000</v>
      </c>
      <c r="D251" s="36"/>
      <c r="E251" s="36"/>
      <c r="F251" s="101"/>
      <c r="G251" s="101"/>
      <c r="H251" s="101"/>
      <c r="I251" s="180">
        <f t="shared" si="33"/>
        <v>5000</v>
      </c>
    </row>
    <row r="252" spans="1:9" ht="25.5" customHeight="1">
      <c r="A252" s="25">
        <v>512</v>
      </c>
      <c r="B252" s="26" t="s">
        <v>176</v>
      </c>
      <c r="C252" s="36"/>
      <c r="D252" s="36"/>
      <c r="E252" s="36"/>
      <c r="F252" s="101"/>
      <c r="G252" s="101"/>
      <c r="H252" s="101"/>
      <c r="I252" s="180">
        <f t="shared" si="33"/>
        <v>0</v>
      </c>
    </row>
    <row r="253" spans="1:9" ht="25.5" customHeight="1">
      <c r="A253" s="25">
        <v>513</v>
      </c>
      <c r="B253" s="26" t="s">
        <v>334</v>
      </c>
      <c r="C253" s="36">
        <v>50000</v>
      </c>
      <c r="D253" s="101"/>
      <c r="E253" s="101"/>
      <c r="F253" s="101"/>
      <c r="G253" s="101"/>
      <c r="H253" s="101"/>
      <c r="I253" s="180">
        <f t="shared" si="33"/>
        <v>50000</v>
      </c>
    </row>
    <row r="254" spans="1:9" ht="25.5" customHeight="1">
      <c r="A254" s="25">
        <v>514</v>
      </c>
      <c r="B254" s="26" t="s">
        <v>574</v>
      </c>
      <c r="C254" s="36"/>
      <c r="D254" s="101"/>
      <c r="E254" s="101"/>
      <c r="F254" s="101"/>
      <c r="G254" s="101"/>
      <c r="H254" s="101"/>
      <c r="I254" s="180">
        <f t="shared" si="33"/>
        <v>0</v>
      </c>
    </row>
    <row r="255" spans="1:9" ht="25.5" customHeight="1">
      <c r="A255" s="25">
        <v>515</v>
      </c>
      <c r="B255" s="26" t="s">
        <v>177</v>
      </c>
      <c r="C255" s="36">
        <v>50000</v>
      </c>
      <c r="D255" s="36"/>
      <c r="E255" s="36"/>
      <c r="F255" s="101"/>
      <c r="G255" s="101"/>
      <c r="H255" s="101"/>
      <c r="I255" s="180">
        <f t="shared" si="33"/>
        <v>50000</v>
      </c>
    </row>
    <row r="256" spans="1:9" ht="25.5" customHeight="1">
      <c r="A256" s="25">
        <v>519</v>
      </c>
      <c r="B256" s="26" t="s">
        <v>178</v>
      </c>
      <c r="C256" s="36">
        <v>10000</v>
      </c>
      <c r="D256" s="36"/>
      <c r="E256" s="36"/>
      <c r="F256" s="101"/>
      <c r="G256" s="101"/>
      <c r="H256" s="101"/>
      <c r="I256" s="180">
        <f t="shared" si="33"/>
        <v>10000</v>
      </c>
    </row>
    <row r="257" spans="1:9" ht="25.5" customHeight="1">
      <c r="A257" s="29">
        <v>5200</v>
      </c>
      <c r="B257" s="24" t="s">
        <v>179</v>
      </c>
      <c r="C257" s="31">
        <f aca="true" t="shared" si="44" ref="C257:H257">SUM(C258:C261)</f>
        <v>10000</v>
      </c>
      <c r="D257" s="31">
        <f t="shared" si="44"/>
        <v>0</v>
      </c>
      <c r="E257" s="31">
        <f t="shared" si="44"/>
        <v>0</v>
      </c>
      <c r="F257" s="31">
        <f t="shared" si="44"/>
        <v>0</v>
      </c>
      <c r="G257" s="31">
        <f t="shared" si="44"/>
        <v>0</v>
      </c>
      <c r="H257" s="31">
        <f t="shared" si="44"/>
        <v>0</v>
      </c>
      <c r="I257" s="180">
        <f t="shared" si="33"/>
        <v>10000</v>
      </c>
    </row>
    <row r="258" spans="1:9" ht="25.5" customHeight="1">
      <c r="A258" s="25">
        <v>521</v>
      </c>
      <c r="B258" s="26" t="s">
        <v>335</v>
      </c>
      <c r="C258" s="36"/>
      <c r="D258" s="101"/>
      <c r="E258" s="101"/>
      <c r="F258" s="101"/>
      <c r="G258" s="101"/>
      <c r="H258" s="101"/>
      <c r="I258" s="180">
        <f t="shared" si="33"/>
        <v>0</v>
      </c>
    </row>
    <row r="259" spans="1:9" ht="25.5" customHeight="1">
      <c r="A259" s="25">
        <v>522</v>
      </c>
      <c r="B259" s="26" t="s">
        <v>180</v>
      </c>
      <c r="C259" s="36"/>
      <c r="D259" s="101"/>
      <c r="E259" s="101"/>
      <c r="F259" s="101"/>
      <c r="G259" s="101"/>
      <c r="H259" s="101"/>
      <c r="I259" s="180">
        <f t="shared" si="33"/>
        <v>0</v>
      </c>
    </row>
    <row r="260" spans="1:9" ht="25.5" customHeight="1">
      <c r="A260" s="25">
        <v>523</v>
      </c>
      <c r="B260" s="26" t="s">
        <v>575</v>
      </c>
      <c r="C260" s="36">
        <v>10000</v>
      </c>
      <c r="D260" s="36"/>
      <c r="E260" s="36"/>
      <c r="F260" s="101"/>
      <c r="G260" s="101"/>
      <c r="H260" s="101"/>
      <c r="I260" s="180">
        <f aca="true" t="shared" si="45" ref="I260:I323">C260+D260+E260+F260+H260+G260</f>
        <v>10000</v>
      </c>
    </row>
    <row r="261" spans="1:9" ht="25.5" customHeight="1">
      <c r="A261" s="25">
        <v>529</v>
      </c>
      <c r="B261" s="26" t="s">
        <v>181</v>
      </c>
      <c r="C261" s="36"/>
      <c r="D261" s="101"/>
      <c r="E261" s="101"/>
      <c r="F261" s="101"/>
      <c r="G261" s="101"/>
      <c r="H261" s="101"/>
      <c r="I261" s="180">
        <f t="shared" si="45"/>
        <v>0</v>
      </c>
    </row>
    <row r="262" spans="1:9" ht="25.5" customHeight="1">
      <c r="A262" s="29">
        <v>5300</v>
      </c>
      <c r="B262" s="24" t="s">
        <v>313</v>
      </c>
      <c r="C262" s="31">
        <f aca="true" t="shared" si="46" ref="C262:H262">SUM(C263:C264)</f>
        <v>15000</v>
      </c>
      <c r="D262" s="31">
        <f t="shared" si="46"/>
        <v>0</v>
      </c>
      <c r="E262" s="31">
        <f t="shared" si="46"/>
        <v>0</v>
      </c>
      <c r="F262" s="31">
        <f t="shared" si="46"/>
        <v>0</v>
      </c>
      <c r="G262" s="31">
        <f t="shared" si="46"/>
        <v>0</v>
      </c>
      <c r="H262" s="31">
        <f t="shared" si="46"/>
        <v>0</v>
      </c>
      <c r="I262" s="180">
        <f t="shared" si="45"/>
        <v>15000</v>
      </c>
    </row>
    <row r="263" spans="1:9" ht="25.5" customHeight="1">
      <c r="A263" s="25">
        <v>531</v>
      </c>
      <c r="B263" s="26" t="s">
        <v>182</v>
      </c>
      <c r="C263" s="36">
        <v>15000</v>
      </c>
      <c r="D263" s="101"/>
      <c r="E263" s="101"/>
      <c r="F263" s="101"/>
      <c r="G263" s="101"/>
      <c r="H263" s="101"/>
      <c r="I263" s="180">
        <f t="shared" si="45"/>
        <v>15000</v>
      </c>
    </row>
    <row r="264" spans="1:9" ht="25.5" customHeight="1">
      <c r="A264" s="25">
        <v>532</v>
      </c>
      <c r="B264" s="26" t="s">
        <v>985</v>
      </c>
      <c r="C264" s="36"/>
      <c r="D264" s="101"/>
      <c r="E264" s="101"/>
      <c r="F264" s="101"/>
      <c r="G264" s="101"/>
      <c r="H264" s="101"/>
      <c r="I264" s="180">
        <f t="shared" si="45"/>
        <v>0</v>
      </c>
    </row>
    <row r="265" spans="1:9" ht="25.5" customHeight="1">
      <c r="A265" s="29">
        <v>5400</v>
      </c>
      <c r="B265" s="24" t="s">
        <v>625</v>
      </c>
      <c r="C265" s="31">
        <f aca="true" t="shared" si="47" ref="C265:H265">SUM(C266:C271)</f>
        <v>574791</v>
      </c>
      <c r="D265" s="31">
        <f t="shared" si="47"/>
        <v>0</v>
      </c>
      <c r="E265" s="31">
        <f t="shared" si="47"/>
        <v>801304</v>
      </c>
      <c r="F265" s="31">
        <f t="shared" si="47"/>
        <v>0</v>
      </c>
      <c r="G265" s="31">
        <f t="shared" si="47"/>
        <v>0</v>
      </c>
      <c r="H265" s="31">
        <f t="shared" si="47"/>
        <v>0</v>
      </c>
      <c r="I265" s="180">
        <f t="shared" si="45"/>
        <v>1376095</v>
      </c>
    </row>
    <row r="266" spans="1:9" ht="25.5" customHeight="1">
      <c r="A266" s="25">
        <v>541</v>
      </c>
      <c r="B266" s="26" t="s">
        <v>986</v>
      </c>
      <c r="C266" s="36">
        <v>118697</v>
      </c>
      <c r="D266" s="36"/>
      <c r="E266" s="36">
        <v>801304</v>
      </c>
      <c r="F266" s="101"/>
      <c r="G266" s="101"/>
      <c r="H266" s="101"/>
      <c r="I266" s="180">
        <f t="shared" si="45"/>
        <v>920001</v>
      </c>
    </row>
    <row r="267" spans="1:9" ht="25.5" customHeight="1">
      <c r="A267" s="25">
        <v>542</v>
      </c>
      <c r="B267" s="26" t="s">
        <v>297</v>
      </c>
      <c r="C267" s="36">
        <v>454304</v>
      </c>
      <c r="D267" s="36"/>
      <c r="E267" s="36"/>
      <c r="F267" s="101"/>
      <c r="G267" s="101"/>
      <c r="H267" s="101"/>
      <c r="I267" s="180">
        <f t="shared" si="45"/>
        <v>454304</v>
      </c>
    </row>
    <row r="268" spans="1:9" ht="25.5" customHeight="1">
      <c r="A268" s="25">
        <v>543</v>
      </c>
      <c r="B268" s="26" t="s">
        <v>184</v>
      </c>
      <c r="C268" s="36"/>
      <c r="D268" s="36"/>
      <c r="E268" s="36"/>
      <c r="F268" s="101"/>
      <c r="G268" s="101"/>
      <c r="H268" s="101"/>
      <c r="I268" s="180">
        <f t="shared" si="45"/>
        <v>0</v>
      </c>
    </row>
    <row r="269" spans="1:9" ht="25.5" customHeight="1">
      <c r="A269" s="25">
        <v>544</v>
      </c>
      <c r="B269" s="26" t="s">
        <v>185</v>
      </c>
      <c r="C269" s="36"/>
      <c r="D269" s="36"/>
      <c r="E269" s="36"/>
      <c r="F269" s="101"/>
      <c r="G269" s="101"/>
      <c r="H269" s="101"/>
      <c r="I269" s="180">
        <f t="shared" si="45"/>
        <v>0</v>
      </c>
    </row>
    <row r="270" spans="1:9" ht="25.5" customHeight="1">
      <c r="A270" s="25">
        <v>545</v>
      </c>
      <c r="B270" s="26" t="s">
        <v>186</v>
      </c>
      <c r="C270" s="36"/>
      <c r="D270" s="36"/>
      <c r="E270" s="36"/>
      <c r="F270" s="101"/>
      <c r="G270" s="101"/>
      <c r="H270" s="101"/>
      <c r="I270" s="180">
        <f t="shared" si="45"/>
        <v>0</v>
      </c>
    </row>
    <row r="271" spans="1:9" ht="25.5" customHeight="1">
      <c r="A271" s="25">
        <v>549</v>
      </c>
      <c r="B271" s="26" t="s">
        <v>187</v>
      </c>
      <c r="C271" s="36">
        <v>1790</v>
      </c>
      <c r="D271" s="36"/>
      <c r="E271" s="36"/>
      <c r="F271" s="101"/>
      <c r="G271" s="101"/>
      <c r="H271" s="101"/>
      <c r="I271" s="180">
        <f t="shared" si="45"/>
        <v>1790</v>
      </c>
    </row>
    <row r="272" spans="1:9" ht="25.5" customHeight="1">
      <c r="A272" s="29">
        <v>5500</v>
      </c>
      <c r="B272" s="24" t="s">
        <v>188</v>
      </c>
      <c r="C272" s="31">
        <f aca="true" t="shared" si="48" ref="C272:H272">SUM(C273)</f>
        <v>0</v>
      </c>
      <c r="D272" s="31">
        <f t="shared" si="48"/>
        <v>0</v>
      </c>
      <c r="E272" s="31">
        <f t="shared" si="48"/>
        <v>0</v>
      </c>
      <c r="F272" s="31">
        <f t="shared" si="48"/>
        <v>0</v>
      </c>
      <c r="G272" s="31">
        <f t="shared" si="48"/>
        <v>0</v>
      </c>
      <c r="H272" s="31">
        <f t="shared" si="48"/>
        <v>0</v>
      </c>
      <c r="I272" s="180">
        <f t="shared" si="45"/>
        <v>0</v>
      </c>
    </row>
    <row r="273" spans="1:9" ht="25.5" customHeight="1">
      <c r="A273" s="25">
        <v>551</v>
      </c>
      <c r="B273" s="26" t="s">
        <v>189</v>
      </c>
      <c r="C273" s="36"/>
      <c r="D273" s="101"/>
      <c r="E273" s="36"/>
      <c r="F273" s="101"/>
      <c r="G273" s="101"/>
      <c r="H273" s="101"/>
      <c r="I273" s="180">
        <f t="shared" si="45"/>
        <v>0</v>
      </c>
    </row>
    <row r="274" spans="1:9" ht="25.5" customHeight="1">
      <c r="A274" s="29">
        <v>5600</v>
      </c>
      <c r="B274" s="24" t="s">
        <v>298</v>
      </c>
      <c r="C274" s="31">
        <f aca="true" t="shared" si="49" ref="C274:H274">SUM(C275:C282)</f>
        <v>40000</v>
      </c>
      <c r="D274" s="31">
        <f t="shared" si="49"/>
        <v>0</v>
      </c>
      <c r="E274" s="31">
        <f t="shared" si="49"/>
        <v>143500</v>
      </c>
      <c r="F274" s="31">
        <f t="shared" si="49"/>
        <v>0</v>
      </c>
      <c r="G274" s="31">
        <f t="shared" si="49"/>
        <v>0</v>
      </c>
      <c r="H274" s="31">
        <f t="shared" si="49"/>
        <v>0</v>
      </c>
      <c r="I274" s="180">
        <f t="shared" si="45"/>
        <v>183500</v>
      </c>
    </row>
    <row r="275" spans="1:9" ht="25.5" customHeight="1">
      <c r="A275" s="25">
        <v>561</v>
      </c>
      <c r="B275" s="26" t="s">
        <v>190</v>
      </c>
      <c r="C275" s="36"/>
      <c r="D275" s="101"/>
      <c r="E275" s="101"/>
      <c r="F275" s="101"/>
      <c r="G275" s="101"/>
      <c r="H275" s="101"/>
      <c r="I275" s="180">
        <f t="shared" si="45"/>
        <v>0</v>
      </c>
    </row>
    <row r="276" spans="1:9" ht="25.5" customHeight="1">
      <c r="A276" s="25">
        <v>562</v>
      </c>
      <c r="B276" s="26" t="s">
        <v>191</v>
      </c>
      <c r="C276" s="36"/>
      <c r="D276" s="101"/>
      <c r="E276" s="101"/>
      <c r="F276" s="101"/>
      <c r="G276" s="101"/>
      <c r="H276" s="101"/>
      <c r="I276" s="180">
        <f t="shared" si="45"/>
        <v>0</v>
      </c>
    </row>
    <row r="277" spans="1:9" ht="25.5" customHeight="1">
      <c r="A277" s="25">
        <v>563</v>
      </c>
      <c r="B277" s="26" t="s">
        <v>192</v>
      </c>
      <c r="C277" s="36"/>
      <c r="D277" s="36"/>
      <c r="E277" s="101"/>
      <c r="F277" s="101"/>
      <c r="G277" s="101"/>
      <c r="H277" s="101"/>
      <c r="I277" s="180">
        <f t="shared" si="45"/>
        <v>0</v>
      </c>
    </row>
    <row r="278" spans="1:9" ht="25.5" customHeight="1">
      <c r="A278" s="25">
        <v>564</v>
      </c>
      <c r="B278" s="26" t="s">
        <v>193</v>
      </c>
      <c r="C278" s="36"/>
      <c r="D278" s="101"/>
      <c r="E278" s="101"/>
      <c r="F278" s="101"/>
      <c r="G278" s="101"/>
      <c r="H278" s="101"/>
      <c r="I278" s="180">
        <f t="shared" si="45"/>
        <v>0</v>
      </c>
    </row>
    <row r="279" spans="1:9" ht="25.5" customHeight="1">
      <c r="A279" s="25">
        <v>565</v>
      </c>
      <c r="B279" s="26" t="s">
        <v>194</v>
      </c>
      <c r="C279" s="36"/>
      <c r="D279" s="101"/>
      <c r="E279" s="36"/>
      <c r="F279" s="101"/>
      <c r="G279" s="101"/>
      <c r="H279" s="101"/>
      <c r="I279" s="180">
        <f t="shared" si="45"/>
        <v>0</v>
      </c>
    </row>
    <row r="280" spans="1:9" ht="25.5" customHeight="1">
      <c r="A280" s="25">
        <v>566</v>
      </c>
      <c r="B280" s="26" t="s">
        <v>314</v>
      </c>
      <c r="C280" s="36"/>
      <c r="D280" s="101"/>
      <c r="E280" s="101"/>
      <c r="F280" s="101"/>
      <c r="G280" s="101"/>
      <c r="H280" s="101"/>
      <c r="I280" s="180">
        <f t="shared" si="45"/>
        <v>0</v>
      </c>
    </row>
    <row r="281" spans="1:9" ht="25.5" customHeight="1">
      <c r="A281" s="25">
        <v>567</v>
      </c>
      <c r="B281" s="26" t="s">
        <v>195</v>
      </c>
      <c r="C281" s="36"/>
      <c r="D281" s="36"/>
      <c r="E281" s="101"/>
      <c r="F281" s="101"/>
      <c r="G281" s="101"/>
      <c r="H281" s="101"/>
      <c r="I281" s="180">
        <f t="shared" si="45"/>
        <v>0</v>
      </c>
    </row>
    <row r="282" spans="1:9" ht="25.5" customHeight="1">
      <c r="A282" s="25">
        <v>569</v>
      </c>
      <c r="B282" s="26" t="s">
        <v>196</v>
      </c>
      <c r="C282" s="36">
        <v>40000</v>
      </c>
      <c r="D282" s="36"/>
      <c r="E282" s="36">
        <v>143500</v>
      </c>
      <c r="F282" s="101"/>
      <c r="G282" s="101"/>
      <c r="H282" s="101"/>
      <c r="I282" s="180">
        <f t="shared" si="45"/>
        <v>183500</v>
      </c>
    </row>
    <row r="283" spans="1:9" ht="25.5" customHeight="1">
      <c r="A283" s="29">
        <v>5700</v>
      </c>
      <c r="B283" s="24" t="s">
        <v>315</v>
      </c>
      <c r="C283" s="31">
        <f aca="true" t="shared" si="50" ref="C283:H283">SUM(C284:C292)</f>
        <v>0</v>
      </c>
      <c r="D283" s="31">
        <f t="shared" si="50"/>
        <v>0</v>
      </c>
      <c r="E283" s="31">
        <f t="shared" si="50"/>
        <v>0</v>
      </c>
      <c r="F283" s="31">
        <f t="shared" si="50"/>
        <v>0</v>
      </c>
      <c r="G283" s="31">
        <f t="shared" si="50"/>
        <v>0</v>
      </c>
      <c r="H283" s="31">
        <f t="shared" si="50"/>
        <v>0</v>
      </c>
      <c r="I283" s="180">
        <f t="shared" si="45"/>
        <v>0</v>
      </c>
    </row>
    <row r="284" spans="1:9" ht="25.5" customHeight="1">
      <c r="A284" s="25">
        <v>571</v>
      </c>
      <c r="B284" s="26" t="s">
        <v>197</v>
      </c>
      <c r="C284" s="36"/>
      <c r="D284" s="101"/>
      <c r="E284" s="101"/>
      <c r="F284" s="101"/>
      <c r="G284" s="101"/>
      <c r="H284" s="101"/>
      <c r="I284" s="180">
        <f t="shared" si="45"/>
        <v>0</v>
      </c>
    </row>
    <row r="285" spans="1:9" ht="25.5" customHeight="1">
      <c r="A285" s="25">
        <v>572</v>
      </c>
      <c r="B285" s="26" t="s">
        <v>198</v>
      </c>
      <c r="C285" s="36"/>
      <c r="D285" s="101"/>
      <c r="E285" s="101"/>
      <c r="F285" s="101"/>
      <c r="G285" s="101"/>
      <c r="H285" s="101"/>
      <c r="I285" s="180">
        <f t="shared" si="45"/>
        <v>0</v>
      </c>
    </row>
    <row r="286" spans="1:9" ht="25.5" customHeight="1">
      <c r="A286" s="25">
        <v>573</v>
      </c>
      <c r="B286" s="26" t="s">
        <v>199</v>
      </c>
      <c r="C286" s="36"/>
      <c r="D286" s="101"/>
      <c r="E286" s="101"/>
      <c r="F286" s="101"/>
      <c r="G286" s="101"/>
      <c r="H286" s="101"/>
      <c r="I286" s="180">
        <f t="shared" si="45"/>
        <v>0</v>
      </c>
    </row>
    <row r="287" spans="1:9" ht="25.5" customHeight="1">
      <c r="A287" s="25">
        <v>574</v>
      </c>
      <c r="B287" s="26" t="s">
        <v>299</v>
      </c>
      <c r="C287" s="36"/>
      <c r="D287" s="101"/>
      <c r="E287" s="101"/>
      <c r="F287" s="101"/>
      <c r="G287" s="101"/>
      <c r="H287" s="101"/>
      <c r="I287" s="180">
        <f t="shared" si="45"/>
        <v>0</v>
      </c>
    </row>
    <row r="288" spans="1:9" ht="25.5" customHeight="1">
      <c r="A288" s="25">
        <v>575</v>
      </c>
      <c r="B288" s="26" t="s">
        <v>200</v>
      </c>
      <c r="C288" s="36"/>
      <c r="D288" s="101"/>
      <c r="E288" s="101"/>
      <c r="F288" s="101"/>
      <c r="G288" s="101"/>
      <c r="H288" s="101"/>
      <c r="I288" s="180">
        <f t="shared" si="45"/>
        <v>0</v>
      </c>
    </row>
    <row r="289" spans="1:9" ht="25.5" customHeight="1">
      <c r="A289" s="25">
        <v>576</v>
      </c>
      <c r="B289" s="26" t="s">
        <v>201</v>
      </c>
      <c r="C289" s="36"/>
      <c r="D289" s="101"/>
      <c r="E289" s="101"/>
      <c r="F289" s="101"/>
      <c r="G289" s="101"/>
      <c r="H289" s="101"/>
      <c r="I289" s="180">
        <f t="shared" si="45"/>
        <v>0</v>
      </c>
    </row>
    <row r="290" spans="1:9" ht="25.5" customHeight="1">
      <c r="A290" s="25">
        <v>577</v>
      </c>
      <c r="B290" s="26" t="s">
        <v>316</v>
      </c>
      <c r="C290" s="36"/>
      <c r="D290" s="101"/>
      <c r="E290" s="101"/>
      <c r="F290" s="101"/>
      <c r="G290" s="101"/>
      <c r="H290" s="101"/>
      <c r="I290" s="180">
        <f t="shared" si="45"/>
        <v>0</v>
      </c>
    </row>
    <row r="291" spans="1:9" ht="25.5" customHeight="1">
      <c r="A291" s="25">
        <v>578</v>
      </c>
      <c r="B291" s="26" t="s">
        <v>300</v>
      </c>
      <c r="C291" s="36"/>
      <c r="D291" s="101"/>
      <c r="E291" s="101"/>
      <c r="F291" s="101"/>
      <c r="G291" s="101"/>
      <c r="H291" s="101"/>
      <c r="I291" s="180">
        <f t="shared" si="45"/>
        <v>0</v>
      </c>
    </row>
    <row r="292" spans="1:9" ht="25.5" customHeight="1">
      <c r="A292" s="25">
        <v>579</v>
      </c>
      <c r="B292" s="26" t="s">
        <v>202</v>
      </c>
      <c r="C292" s="36"/>
      <c r="D292" s="101"/>
      <c r="E292" s="101"/>
      <c r="F292" s="101"/>
      <c r="G292" s="101"/>
      <c r="H292" s="101"/>
      <c r="I292" s="180">
        <f t="shared" si="45"/>
        <v>0</v>
      </c>
    </row>
    <row r="293" spans="1:9" ht="25.5" customHeight="1">
      <c r="A293" s="29">
        <v>5800</v>
      </c>
      <c r="B293" s="24" t="s">
        <v>203</v>
      </c>
      <c r="C293" s="31">
        <f aca="true" t="shared" si="51" ref="C293:H293">SUM(C294:C297)</f>
        <v>50000</v>
      </c>
      <c r="D293" s="31">
        <f t="shared" si="51"/>
        <v>0</v>
      </c>
      <c r="E293" s="31">
        <f t="shared" si="51"/>
        <v>0</v>
      </c>
      <c r="F293" s="31">
        <f t="shared" si="51"/>
        <v>0</v>
      </c>
      <c r="G293" s="31">
        <f t="shared" si="51"/>
        <v>0</v>
      </c>
      <c r="H293" s="31">
        <f t="shared" si="51"/>
        <v>0</v>
      </c>
      <c r="I293" s="180">
        <f t="shared" si="45"/>
        <v>50000</v>
      </c>
    </row>
    <row r="294" spans="1:9" ht="25.5" customHeight="1">
      <c r="A294" s="25">
        <v>581</v>
      </c>
      <c r="B294" s="26" t="s">
        <v>204</v>
      </c>
      <c r="C294" s="36">
        <v>50000</v>
      </c>
      <c r="D294" s="101"/>
      <c r="E294" s="36"/>
      <c r="F294" s="101"/>
      <c r="G294" s="101"/>
      <c r="H294" s="101"/>
      <c r="I294" s="180">
        <f t="shared" si="45"/>
        <v>50000</v>
      </c>
    </row>
    <row r="295" spans="1:9" ht="25.5" customHeight="1">
      <c r="A295" s="25">
        <v>582</v>
      </c>
      <c r="B295" s="26" t="s">
        <v>205</v>
      </c>
      <c r="C295" s="36"/>
      <c r="D295" s="101"/>
      <c r="E295" s="36"/>
      <c r="F295" s="101"/>
      <c r="G295" s="101"/>
      <c r="H295" s="101"/>
      <c r="I295" s="180">
        <f t="shared" si="45"/>
        <v>0</v>
      </c>
    </row>
    <row r="296" spans="1:9" ht="25.5" customHeight="1">
      <c r="A296" s="25">
        <v>583</v>
      </c>
      <c r="B296" s="26" t="s">
        <v>206</v>
      </c>
      <c r="C296" s="36"/>
      <c r="D296" s="101"/>
      <c r="E296" s="36"/>
      <c r="F296" s="101"/>
      <c r="G296" s="101"/>
      <c r="H296" s="101"/>
      <c r="I296" s="180">
        <f t="shared" si="45"/>
        <v>0</v>
      </c>
    </row>
    <row r="297" spans="1:9" ht="25.5" customHeight="1">
      <c r="A297" s="25">
        <v>589</v>
      </c>
      <c r="B297" s="26" t="s">
        <v>207</v>
      </c>
      <c r="C297" s="36"/>
      <c r="D297" s="101"/>
      <c r="E297" s="36"/>
      <c r="F297" s="101"/>
      <c r="G297" s="101"/>
      <c r="H297" s="101"/>
      <c r="I297" s="180">
        <f t="shared" si="45"/>
        <v>0</v>
      </c>
    </row>
    <row r="298" spans="1:9" ht="25.5" customHeight="1">
      <c r="A298" s="29">
        <v>5900</v>
      </c>
      <c r="B298" s="24" t="s">
        <v>208</v>
      </c>
      <c r="C298" s="31">
        <f aca="true" t="shared" si="52" ref="C298:H298">SUM(C299:C307)</f>
        <v>0</v>
      </c>
      <c r="D298" s="31">
        <f t="shared" si="52"/>
        <v>0</v>
      </c>
      <c r="E298" s="31">
        <f t="shared" si="52"/>
        <v>0</v>
      </c>
      <c r="F298" s="31">
        <f t="shared" si="52"/>
        <v>0</v>
      </c>
      <c r="G298" s="31">
        <f t="shared" si="52"/>
        <v>0</v>
      </c>
      <c r="H298" s="31">
        <f t="shared" si="52"/>
        <v>0</v>
      </c>
      <c r="I298" s="180">
        <f t="shared" si="45"/>
        <v>0</v>
      </c>
    </row>
    <row r="299" spans="1:9" ht="25.5" customHeight="1">
      <c r="A299" s="25">
        <v>591</v>
      </c>
      <c r="B299" s="26" t="s">
        <v>317</v>
      </c>
      <c r="C299" s="36"/>
      <c r="D299" s="101"/>
      <c r="E299" s="101"/>
      <c r="F299" s="101"/>
      <c r="G299" s="101"/>
      <c r="H299" s="101"/>
      <c r="I299" s="180">
        <f t="shared" si="45"/>
        <v>0</v>
      </c>
    </row>
    <row r="300" spans="1:9" ht="25.5" customHeight="1">
      <c r="A300" s="25">
        <v>592</v>
      </c>
      <c r="B300" s="26" t="s">
        <v>215</v>
      </c>
      <c r="C300" s="36"/>
      <c r="D300" s="101"/>
      <c r="E300" s="101"/>
      <c r="F300" s="101"/>
      <c r="G300" s="101"/>
      <c r="H300" s="101"/>
      <c r="I300" s="180">
        <f t="shared" si="45"/>
        <v>0</v>
      </c>
    </row>
    <row r="301" spans="1:9" ht="25.5" customHeight="1">
      <c r="A301" s="25">
        <v>593</v>
      </c>
      <c r="B301" s="26" t="s">
        <v>209</v>
      </c>
      <c r="C301" s="36"/>
      <c r="D301" s="101"/>
      <c r="E301" s="101"/>
      <c r="F301" s="101"/>
      <c r="G301" s="101"/>
      <c r="H301" s="101"/>
      <c r="I301" s="180">
        <f t="shared" si="45"/>
        <v>0</v>
      </c>
    </row>
    <row r="302" spans="1:9" ht="25.5" customHeight="1">
      <c r="A302" s="25">
        <v>594</v>
      </c>
      <c r="B302" s="26" t="s">
        <v>210</v>
      </c>
      <c r="C302" s="36"/>
      <c r="D302" s="101"/>
      <c r="E302" s="101"/>
      <c r="F302" s="101"/>
      <c r="G302" s="101"/>
      <c r="H302" s="101"/>
      <c r="I302" s="180">
        <f t="shared" si="45"/>
        <v>0</v>
      </c>
    </row>
    <row r="303" spans="1:9" ht="25.5" customHeight="1">
      <c r="A303" s="25">
        <v>595</v>
      </c>
      <c r="B303" s="26" t="s">
        <v>211</v>
      </c>
      <c r="C303" s="36"/>
      <c r="D303" s="101"/>
      <c r="E303" s="101"/>
      <c r="F303" s="101"/>
      <c r="G303" s="101"/>
      <c r="H303" s="101"/>
      <c r="I303" s="180">
        <f t="shared" si="45"/>
        <v>0</v>
      </c>
    </row>
    <row r="304" spans="1:9" ht="25.5" customHeight="1">
      <c r="A304" s="25">
        <v>596</v>
      </c>
      <c r="B304" s="26" t="s">
        <v>212</v>
      </c>
      <c r="C304" s="36"/>
      <c r="D304" s="101"/>
      <c r="E304" s="101"/>
      <c r="F304" s="101"/>
      <c r="G304" s="101"/>
      <c r="H304" s="101"/>
      <c r="I304" s="180">
        <f t="shared" si="45"/>
        <v>0</v>
      </c>
    </row>
    <row r="305" spans="1:9" ht="25.5" customHeight="1">
      <c r="A305" s="25">
        <v>597</v>
      </c>
      <c r="B305" s="26" t="s">
        <v>318</v>
      </c>
      <c r="C305" s="36"/>
      <c r="D305" s="101"/>
      <c r="E305" s="101"/>
      <c r="F305" s="101"/>
      <c r="G305" s="101"/>
      <c r="H305" s="101"/>
      <c r="I305" s="180">
        <f t="shared" si="45"/>
        <v>0</v>
      </c>
    </row>
    <row r="306" spans="1:9" ht="25.5" customHeight="1">
      <c r="A306" s="25">
        <v>598</v>
      </c>
      <c r="B306" s="26" t="s">
        <v>213</v>
      </c>
      <c r="C306" s="36"/>
      <c r="D306" s="101"/>
      <c r="E306" s="101"/>
      <c r="F306" s="101"/>
      <c r="G306" s="101"/>
      <c r="H306" s="101"/>
      <c r="I306" s="180">
        <f t="shared" si="45"/>
        <v>0</v>
      </c>
    </row>
    <row r="307" spans="1:9" ht="25.5" customHeight="1">
      <c r="A307" s="25">
        <v>599</v>
      </c>
      <c r="B307" s="26" t="s">
        <v>214</v>
      </c>
      <c r="C307" s="36"/>
      <c r="D307" s="101"/>
      <c r="E307" s="101"/>
      <c r="F307" s="101"/>
      <c r="G307" s="101"/>
      <c r="H307" s="101"/>
      <c r="I307" s="180">
        <f t="shared" si="45"/>
        <v>0</v>
      </c>
    </row>
    <row r="308" spans="1:9" ht="25.5" customHeight="1">
      <c r="A308" s="111">
        <v>6000</v>
      </c>
      <c r="B308" s="114" t="s">
        <v>598</v>
      </c>
      <c r="C308" s="33">
        <f aca="true" t="shared" si="53" ref="C308:H308">C309+C318+C327</f>
        <v>5100000</v>
      </c>
      <c r="D308" s="33">
        <f t="shared" si="53"/>
        <v>5620100</v>
      </c>
      <c r="E308" s="33">
        <f t="shared" si="53"/>
        <v>0</v>
      </c>
      <c r="F308" s="33">
        <f t="shared" si="53"/>
        <v>1535000</v>
      </c>
      <c r="G308" s="33">
        <f t="shared" si="53"/>
        <v>7950000</v>
      </c>
      <c r="H308" s="33">
        <f t="shared" si="53"/>
        <v>1740446</v>
      </c>
      <c r="I308" s="180">
        <f t="shared" si="45"/>
        <v>21945546</v>
      </c>
    </row>
    <row r="309" spans="1:9" ht="25.5" customHeight="1">
      <c r="A309" s="29">
        <v>6100</v>
      </c>
      <c r="B309" s="24" t="s">
        <v>319</v>
      </c>
      <c r="C309" s="31">
        <f aca="true" t="shared" si="54" ref="C309:H309">SUM(C310:C317)</f>
        <v>5100000</v>
      </c>
      <c r="D309" s="31">
        <f t="shared" si="54"/>
        <v>5620100</v>
      </c>
      <c r="E309" s="31">
        <f t="shared" si="54"/>
        <v>0</v>
      </c>
      <c r="F309" s="31">
        <f t="shared" si="54"/>
        <v>1535000</v>
      </c>
      <c r="G309" s="31">
        <f t="shared" si="54"/>
        <v>7950000</v>
      </c>
      <c r="H309" s="31">
        <f t="shared" si="54"/>
        <v>1740446</v>
      </c>
      <c r="I309" s="180">
        <f t="shared" si="45"/>
        <v>21945546</v>
      </c>
    </row>
    <row r="310" spans="1:9" ht="25.5" customHeight="1">
      <c r="A310" s="25">
        <v>611</v>
      </c>
      <c r="B310" s="26" t="s">
        <v>216</v>
      </c>
      <c r="C310" s="36"/>
      <c r="D310" s="36"/>
      <c r="E310" s="36"/>
      <c r="F310" s="36"/>
      <c r="G310" s="36"/>
      <c r="H310" s="36"/>
      <c r="I310" s="180">
        <f>C310+D310+E310+F310+H310+G310</f>
        <v>0</v>
      </c>
    </row>
    <row r="311" spans="1:9" ht="25.5" customHeight="1">
      <c r="A311" s="25">
        <v>612</v>
      </c>
      <c r="B311" s="26" t="s">
        <v>217</v>
      </c>
      <c r="C311" s="36">
        <v>2600000</v>
      </c>
      <c r="D311" s="36">
        <v>150000</v>
      </c>
      <c r="E311" s="36"/>
      <c r="F311" s="36">
        <v>1000000</v>
      </c>
      <c r="G311" s="36"/>
      <c r="H311" s="36"/>
      <c r="I311" s="180">
        <f>C311+D311+E311+F311+H311+G311</f>
        <v>3750000</v>
      </c>
    </row>
    <row r="312" spans="1:9" ht="25.5" customHeight="1">
      <c r="A312" s="25">
        <v>613</v>
      </c>
      <c r="B312" s="26" t="s">
        <v>462</v>
      </c>
      <c r="C312" s="36"/>
      <c r="D312" s="36"/>
      <c r="E312" s="36"/>
      <c r="F312" s="36"/>
      <c r="G312" s="36">
        <v>1100000</v>
      </c>
      <c r="H312" s="36"/>
      <c r="I312" s="180">
        <f t="shared" si="45"/>
        <v>1100000</v>
      </c>
    </row>
    <row r="313" spans="1:9" ht="25.5" customHeight="1">
      <c r="A313" s="25">
        <v>614</v>
      </c>
      <c r="B313" s="26" t="s">
        <v>218</v>
      </c>
      <c r="C313" s="36">
        <v>2500000</v>
      </c>
      <c r="D313" s="36">
        <v>5470100</v>
      </c>
      <c r="E313" s="36"/>
      <c r="F313" s="36">
        <v>535000</v>
      </c>
      <c r="G313" s="36">
        <v>6850000</v>
      </c>
      <c r="H313" s="36">
        <v>1740446</v>
      </c>
      <c r="I313" s="180">
        <f t="shared" si="45"/>
        <v>17095546</v>
      </c>
    </row>
    <row r="314" spans="1:9" ht="25.5" customHeight="1">
      <c r="A314" s="25">
        <v>615</v>
      </c>
      <c r="B314" s="26" t="s">
        <v>219</v>
      </c>
      <c r="C314" s="36"/>
      <c r="D314" s="36"/>
      <c r="E314" s="36"/>
      <c r="F314" s="36"/>
      <c r="G314" s="36"/>
      <c r="H314" s="36"/>
      <c r="I314" s="180">
        <f t="shared" si="45"/>
        <v>0</v>
      </c>
    </row>
    <row r="315" spans="1:9" ht="25.5" customHeight="1">
      <c r="A315" s="25">
        <v>616</v>
      </c>
      <c r="B315" s="26" t="s">
        <v>220</v>
      </c>
      <c r="C315" s="36"/>
      <c r="D315" s="36"/>
      <c r="E315" s="36"/>
      <c r="F315" s="36"/>
      <c r="G315" s="36"/>
      <c r="H315" s="36"/>
      <c r="I315" s="180">
        <f t="shared" si="45"/>
        <v>0</v>
      </c>
    </row>
    <row r="316" spans="1:9" ht="25.5" customHeight="1">
      <c r="A316" s="25">
        <v>617</v>
      </c>
      <c r="B316" s="26" t="s">
        <v>223</v>
      </c>
      <c r="C316" s="36"/>
      <c r="D316" s="36"/>
      <c r="E316" s="36"/>
      <c r="F316" s="36"/>
      <c r="G316" s="36"/>
      <c r="H316" s="36"/>
      <c r="I316" s="180">
        <f t="shared" si="45"/>
        <v>0</v>
      </c>
    </row>
    <row r="317" spans="1:9" ht="25.5" customHeight="1">
      <c r="A317" s="25">
        <v>619</v>
      </c>
      <c r="B317" s="26" t="s">
        <v>221</v>
      </c>
      <c r="C317" s="36"/>
      <c r="D317" s="36"/>
      <c r="E317" s="36"/>
      <c r="F317" s="36"/>
      <c r="G317" s="36"/>
      <c r="H317" s="36"/>
      <c r="I317" s="180">
        <f t="shared" si="45"/>
        <v>0</v>
      </c>
    </row>
    <row r="318" spans="1:9" ht="25.5" customHeight="1">
      <c r="A318" s="29">
        <v>6200</v>
      </c>
      <c r="B318" s="24" t="s">
        <v>301</v>
      </c>
      <c r="C318" s="31">
        <f aca="true" t="shared" si="55" ref="C318:H318">SUM(C319:C326)</f>
        <v>0</v>
      </c>
      <c r="D318" s="31">
        <f t="shared" si="55"/>
        <v>0</v>
      </c>
      <c r="E318" s="31">
        <f t="shared" si="55"/>
        <v>0</v>
      </c>
      <c r="F318" s="31">
        <f t="shared" si="55"/>
        <v>0</v>
      </c>
      <c r="G318" s="31">
        <f t="shared" si="55"/>
        <v>0</v>
      </c>
      <c r="H318" s="31">
        <f t="shared" si="55"/>
        <v>0</v>
      </c>
      <c r="I318" s="180">
        <f t="shared" si="45"/>
        <v>0</v>
      </c>
    </row>
    <row r="319" spans="1:9" ht="25.5" customHeight="1">
      <c r="A319" s="25">
        <v>621</v>
      </c>
      <c r="B319" s="26" t="s">
        <v>216</v>
      </c>
      <c r="C319" s="36"/>
      <c r="D319" s="36"/>
      <c r="E319" s="36"/>
      <c r="F319" s="36"/>
      <c r="G319" s="36"/>
      <c r="H319" s="36"/>
      <c r="I319" s="180">
        <f t="shared" si="45"/>
        <v>0</v>
      </c>
    </row>
    <row r="320" spans="1:9" ht="25.5" customHeight="1">
      <c r="A320" s="25">
        <v>622</v>
      </c>
      <c r="B320" s="26" t="s">
        <v>222</v>
      </c>
      <c r="C320" s="36"/>
      <c r="D320" s="36"/>
      <c r="E320" s="36"/>
      <c r="F320" s="36"/>
      <c r="G320" s="36"/>
      <c r="H320" s="36"/>
      <c r="I320" s="180">
        <f t="shared" si="45"/>
        <v>0</v>
      </c>
    </row>
    <row r="321" spans="1:9" ht="25.5" customHeight="1">
      <c r="A321" s="25">
        <v>623</v>
      </c>
      <c r="B321" s="26" t="s">
        <v>463</v>
      </c>
      <c r="C321" s="36"/>
      <c r="D321" s="36"/>
      <c r="E321" s="36"/>
      <c r="F321" s="36"/>
      <c r="G321" s="36"/>
      <c r="H321" s="36"/>
      <c r="I321" s="180">
        <f t="shared" si="45"/>
        <v>0</v>
      </c>
    </row>
    <row r="322" spans="1:9" ht="25.5" customHeight="1">
      <c r="A322" s="25">
        <v>624</v>
      </c>
      <c r="B322" s="26" t="s">
        <v>218</v>
      </c>
      <c r="C322" s="36"/>
      <c r="D322" s="36"/>
      <c r="E322" s="36"/>
      <c r="F322" s="36"/>
      <c r="G322" s="36"/>
      <c r="H322" s="36"/>
      <c r="I322" s="180">
        <f t="shared" si="45"/>
        <v>0</v>
      </c>
    </row>
    <row r="323" spans="1:9" ht="25.5" customHeight="1">
      <c r="A323" s="25">
        <v>625</v>
      </c>
      <c r="B323" s="26" t="s">
        <v>219</v>
      </c>
      <c r="C323" s="36"/>
      <c r="D323" s="36"/>
      <c r="E323" s="36"/>
      <c r="F323" s="36"/>
      <c r="G323" s="36"/>
      <c r="H323" s="36"/>
      <c r="I323" s="180">
        <f t="shared" si="45"/>
        <v>0</v>
      </c>
    </row>
    <row r="324" spans="1:9" ht="25.5" customHeight="1">
      <c r="A324" s="25">
        <v>626</v>
      </c>
      <c r="B324" s="26" t="s">
        <v>220</v>
      </c>
      <c r="C324" s="36"/>
      <c r="D324" s="36"/>
      <c r="E324" s="36"/>
      <c r="F324" s="36"/>
      <c r="G324" s="36"/>
      <c r="H324" s="36"/>
      <c r="I324" s="180">
        <f aca="true" t="shared" si="56" ref="I324:I387">C324+D324+E324+F324+H324+G324</f>
        <v>0</v>
      </c>
    </row>
    <row r="325" spans="1:9" ht="25.5" customHeight="1">
      <c r="A325" s="25">
        <v>627</v>
      </c>
      <c r="B325" s="26" t="s">
        <v>223</v>
      </c>
      <c r="C325" s="36"/>
      <c r="D325" s="36"/>
      <c r="E325" s="36"/>
      <c r="F325" s="36"/>
      <c r="G325" s="36"/>
      <c r="H325" s="36"/>
      <c r="I325" s="180">
        <f t="shared" si="56"/>
        <v>0</v>
      </c>
    </row>
    <row r="326" spans="1:9" ht="25.5" customHeight="1">
      <c r="A326" s="25">
        <v>629</v>
      </c>
      <c r="B326" s="26" t="s">
        <v>224</v>
      </c>
      <c r="C326" s="36"/>
      <c r="D326" s="36"/>
      <c r="E326" s="36"/>
      <c r="F326" s="36"/>
      <c r="G326" s="36"/>
      <c r="H326" s="36"/>
      <c r="I326" s="180">
        <f t="shared" si="56"/>
        <v>0</v>
      </c>
    </row>
    <row r="327" spans="1:9" ht="25.5" customHeight="1">
      <c r="A327" s="29">
        <v>6300</v>
      </c>
      <c r="B327" s="24" t="s">
        <v>225</v>
      </c>
      <c r="C327" s="31">
        <f aca="true" t="shared" si="57" ref="C327:H327">SUM(C328:C329)</f>
        <v>0</v>
      </c>
      <c r="D327" s="31">
        <f t="shared" si="57"/>
        <v>0</v>
      </c>
      <c r="E327" s="31">
        <f t="shared" si="57"/>
        <v>0</v>
      </c>
      <c r="F327" s="31">
        <f t="shared" si="57"/>
        <v>0</v>
      </c>
      <c r="G327" s="31">
        <f t="shared" si="57"/>
        <v>0</v>
      </c>
      <c r="H327" s="31">
        <f t="shared" si="57"/>
        <v>0</v>
      </c>
      <c r="I327" s="180">
        <f t="shared" si="56"/>
        <v>0</v>
      </c>
    </row>
    <row r="328" spans="1:9" ht="25.5" customHeight="1">
      <c r="A328" s="25">
        <v>631</v>
      </c>
      <c r="B328" s="26" t="s">
        <v>464</v>
      </c>
      <c r="C328" s="36"/>
      <c r="D328" s="36"/>
      <c r="E328" s="36"/>
      <c r="F328" s="36"/>
      <c r="G328" s="36"/>
      <c r="H328" s="36"/>
      <c r="I328" s="180">
        <f t="shared" si="56"/>
        <v>0</v>
      </c>
    </row>
    <row r="329" spans="1:9" ht="25.5" customHeight="1">
      <c r="A329" s="25">
        <v>632</v>
      </c>
      <c r="B329" s="26" t="s">
        <v>226</v>
      </c>
      <c r="C329" s="36"/>
      <c r="D329" s="36"/>
      <c r="E329" s="36"/>
      <c r="F329" s="36"/>
      <c r="G329" s="36"/>
      <c r="H329" s="36"/>
      <c r="I329" s="180">
        <f t="shared" si="56"/>
        <v>0</v>
      </c>
    </row>
    <row r="330" spans="1:9" ht="25.5" customHeight="1">
      <c r="A330" s="111">
        <v>7000</v>
      </c>
      <c r="B330" s="114" t="s">
        <v>227</v>
      </c>
      <c r="C330" s="33">
        <f aca="true" t="shared" si="58" ref="C330:H330">C331+C334+C344+C351+C361+C371+C374</f>
        <v>0</v>
      </c>
      <c r="D330" s="33">
        <f t="shared" si="58"/>
        <v>0</v>
      </c>
      <c r="E330" s="33">
        <f t="shared" si="58"/>
        <v>0</v>
      </c>
      <c r="F330" s="33">
        <f t="shared" si="58"/>
        <v>0</v>
      </c>
      <c r="G330" s="33">
        <f t="shared" si="58"/>
        <v>0</v>
      </c>
      <c r="H330" s="33">
        <f t="shared" si="58"/>
        <v>0</v>
      </c>
      <c r="I330" s="180">
        <f t="shared" si="56"/>
        <v>0</v>
      </c>
    </row>
    <row r="331" spans="1:9" ht="25.5" customHeight="1">
      <c r="A331" s="29">
        <v>7100</v>
      </c>
      <c r="B331" s="24" t="s">
        <v>228</v>
      </c>
      <c r="C331" s="31">
        <f aca="true" t="shared" si="59" ref="C331:H331">SUM(C332:C333)</f>
        <v>0</v>
      </c>
      <c r="D331" s="31">
        <f t="shared" si="59"/>
        <v>0</v>
      </c>
      <c r="E331" s="31">
        <f t="shared" si="59"/>
        <v>0</v>
      </c>
      <c r="F331" s="31">
        <f t="shared" si="59"/>
        <v>0</v>
      </c>
      <c r="G331" s="31">
        <f t="shared" si="59"/>
        <v>0</v>
      </c>
      <c r="H331" s="31">
        <f t="shared" si="59"/>
        <v>0</v>
      </c>
      <c r="I331" s="180">
        <f t="shared" si="56"/>
        <v>0</v>
      </c>
    </row>
    <row r="332" spans="1:9" ht="25.5" customHeight="1">
      <c r="A332" s="25">
        <v>711</v>
      </c>
      <c r="B332" s="26" t="s">
        <v>465</v>
      </c>
      <c r="C332" s="36"/>
      <c r="D332" s="101"/>
      <c r="E332" s="101"/>
      <c r="F332" s="101"/>
      <c r="G332" s="101"/>
      <c r="H332" s="101"/>
      <c r="I332" s="180">
        <f t="shared" si="56"/>
        <v>0</v>
      </c>
    </row>
    <row r="333" spans="1:9" ht="25.5" customHeight="1">
      <c r="A333" s="25">
        <v>712</v>
      </c>
      <c r="B333" s="26" t="s">
        <v>466</v>
      </c>
      <c r="C333" s="36"/>
      <c r="D333" s="101"/>
      <c r="E333" s="101"/>
      <c r="F333" s="101"/>
      <c r="G333" s="101"/>
      <c r="H333" s="101"/>
      <c r="I333" s="180">
        <f t="shared" si="56"/>
        <v>0</v>
      </c>
    </row>
    <row r="334" spans="1:9" ht="25.5" customHeight="1">
      <c r="A334" s="29">
        <v>7200</v>
      </c>
      <c r="B334" s="30" t="s">
        <v>581</v>
      </c>
      <c r="C334" s="31">
        <f aca="true" t="shared" si="60" ref="C334:H334">SUM(C335:C343)</f>
        <v>0</v>
      </c>
      <c r="D334" s="31">
        <f t="shared" si="60"/>
        <v>0</v>
      </c>
      <c r="E334" s="31">
        <f t="shared" si="60"/>
        <v>0</v>
      </c>
      <c r="F334" s="31">
        <f t="shared" si="60"/>
        <v>0</v>
      </c>
      <c r="G334" s="31">
        <f t="shared" si="60"/>
        <v>0</v>
      </c>
      <c r="H334" s="31">
        <f t="shared" si="60"/>
        <v>0</v>
      </c>
      <c r="I334" s="180">
        <f t="shared" si="56"/>
        <v>0</v>
      </c>
    </row>
    <row r="335" spans="1:9" ht="25.5" customHeight="1">
      <c r="A335" s="25">
        <v>721</v>
      </c>
      <c r="B335" s="26" t="s">
        <v>467</v>
      </c>
      <c r="C335" s="36"/>
      <c r="D335" s="101"/>
      <c r="E335" s="101"/>
      <c r="F335" s="101"/>
      <c r="G335" s="101"/>
      <c r="H335" s="101"/>
      <c r="I335" s="180">
        <f t="shared" si="56"/>
        <v>0</v>
      </c>
    </row>
    <row r="336" spans="1:9" ht="25.5" customHeight="1">
      <c r="A336" s="25">
        <v>722</v>
      </c>
      <c r="B336" s="26" t="s">
        <v>576</v>
      </c>
      <c r="C336" s="36"/>
      <c r="D336" s="101"/>
      <c r="E336" s="101"/>
      <c r="F336" s="101"/>
      <c r="G336" s="101"/>
      <c r="H336" s="101"/>
      <c r="I336" s="180">
        <f t="shared" si="56"/>
        <v>0</v>
      </c>
    </row>
    <row r="337" spans="1:9" ht="25.5" customHeight="1">
      <c r="A337" s="25">
        <v>723</v>
      </c>
      <c r="B337" s="26" t="s">
        <v>468</v>
      </c>
      <c r="C337" s="36"/>
      <c r="D337" s="101"/>
      <c r="E337" s="101"/>
      <c r="F337" s="101"/>
      <c r="G337" s="101"/>
      <c r="H337" s="101"/>
      <c r="I337" s="180">
        <f t="shared" si="56"/>
        <v>0</v>
      </c>
    </row>
    <row r="338" spans="1:9" ht="25.5" customHeight="1">
      <c r="A338" s="25">
        <v>724</v>
      </c>
      <c r="B338" s="26" t="s">
        <v>336</v>
      </c>
      <c r="C338" s="36"/>
      <c r="D338" s="101"/>
      <c r="E338" s="101"/>
      <c r="F338" s="101"/>
      <c r="G338" s="101"/>
      <c r="H338" s="101"/>
      <c r="I338" s="180">
        <f t="shared" si="56"/>
        <v>0</v>
      </c>
    </row>
    <row r="339" spans="1:9" ht="25.5" customHeight="1">
      <c r="A339" s="25">
        <v>725</v>
      </c>
      <c r="B339" s="26" t="s">
        <v>469</v>
      </c>
      <c r="C339" s="36"/>
      <c r="D339" s="101"/>
      <c r="E339" s="101"/>
      <c r="F339" s="101"/>
      <c r="G339" s="101"/>
      <c r="H339" s="101"/>
      <c r="I339" s="180">
        <f t="shared" si="56"/>
        <v>0</v>
      </c>
    </row>
    <row r="340" spans="1:9" ht="25.5" customHeight="1">
      <c r="A340" s="25">
        <v>726</v>
      </c>
      <c r="B340" s="26" t="s">
        <v>229</v>
      </c>
      <c r="C340" s="36"/>
      <c r="D340" s="101"/>
      <c r="E340" s="101"/>
      <c r="F340" s="101"/>
      <c r="G340" s="101"/>
      <c r="H340" s="101"/>
      <c r="I340" s="180">
        <f t="shared" si="56"/>
        <v>0</v>
      </c>
    </row>
    <row r="341" spans="1:9" ht="25.5" customHeight="1">
      <c r="A341" s="25">
        <v>727</v>
      </c>
      <c r="B341" s="26" t="s">
        <v>578</v>
      </c>
      <c r="C341" s="36"/>
      <c r="D341" s="101"/>
      <c r="E341" s="101"/>
      <c r="F341" s="101"/>
      <c r="G341" s="101"/>
      <c r="H341" s="101"/>
      <c r="I341" s="180">
        <f t="shared" si="56"/>
        <v>0</v>
      </c>
    </row>
    <row r="342" spans="1:9" ht="25.5" customHeight="1">
      <c r="A342" s="25">
        <v>728</v>
      </c>
      <c r="B342" s="26" t="s">
        <v>337</v>
      </c>
      <c r="C342" s="36"/>
      <c r="D342" s="101"/>
      <c r="E342" s="101"/>
      <c r="F342" s="101"/>
      <c r="G342" s="101"/>
      <c r="H342" s="101"/>
      <c r="I342" s="180">
        <f t="shared" si="56"/>
        <v>0</v>
      </c>
    </row>
    <row r="343" spans="1:9" ht="25.5" customHeight="1">
      <c r="A343" s="25">
        <v>729</v>
      </c>
      <c r="B343" s="26" t="s">
        <v>230</v>
      </c>
      <c r="C343" s="36"/>
      <c r="D343" s="101"/>
      <c r="E343" s="101"/>
      <c r="F343" s="101"/>
      <c r="G343" s="101"/>
      <c r="H343" s="101"/>
      <c r="I343" s="180">
        <f t="shared" si="56"/>
        <v>0</v>
      </c>
    </row>
    <row r="344" spans="1:9" ht="25.5" customHeight="1">
      <c r="A344" s="29">
        <v>7300</v>
      </c>
      <c r="B344" s="24" t="s">
        <v>577</v>
      </c>
      <c r="C344" s="31">
        <f aca="true" t="shared" si="61" ref="C344:H344">SUM(C345:C350)</f>
        <v>0</v>
      </c>
      <c r="D344" s="31">
        <f t="shared" si="61"/>
        <v>0</v>
      </c>
      <c r="E344" s="31">
        <f t="shared" si="61"/>
        <v>0</v>
      </c>
      <c r="F344" s="31">
        <f t="shared" si="61"/>
        <v>0</v>
      </c>
      <c r="G344" s="31">
        <f t="shared" si="61"/>
        <v>0</v>
      </c>
      <c r="H344" s="31">
        <f t="shared" si="61"/>
        <v>0</v>
      </c>
      <c r="I344" s="180">
        <f t="shared" si="56"/>
        <v>0</v>
      </c>
    </row>
    <row r="345" spans="1:9" ht="25.5" customHeight="1">
      <c r="A345" s="25">
        <v>731</v>
      </c>
      <c r="B345" s="26" t="s">
        <v>231</v>
      </c>
      <c r="C345" s="36"/>
      <c r="D345" s="101"/>
      <c r="E345" s="101"/>
      <c r="F345" s="101"/>
      <c r="G345" s="101"/>
      <c r="H345" s="101"/>
      <c r="I345" s="180">
        <f t="shared" si="56"/>
        <v>0</v>
      </c>
    </row>
    <row r="346" spans="1:9" ht="25.5" customHeight="1">
      <c r="A346" s="25">
        <v>732</v>
      </c>
      <c r="B346" s="26" t="s">
        <v>338</v>
      </c>
      <c r="C346" s="36"/>
      <c r="D346" s="101"/>
      <c r="E346" s="101"/>
      <c r="F346" s="101"/>
      <c r="G346" s="101"/>
      <c r="H346" s="101"/>
      <c r="I346" s="180">
        <f t="shared" si="56"/>
        <v>0</v>
      </c>
    </row>
    <row r="347" spans="1:9" ht="25.5" customHeight="1">
      <c r="A347" s="25">
        <v>733</v>
      </c>
      <c r="B347" s="26" t="s">
        <v>232</v>
      </c>
      <c r="C347" s="36"/>
      <c r="D347" s="101"/>
      <c r="E347" s="101"/>
      <c r="F347" s="101"/>
      <c r="G347" s="101"/>
      <c r="H347" s="101"/>
      <c r="I347" s="180">
        <f t="shared" si="56"/>
        <v>0</v>
      </c>
    </row>
    <row r="348" spans="1:9" ht="25.5" customHeight="1">
      <c r="A348" s="25">
        <v>734</v>
      </c>
      <c r="B348" s="26" t="s">
        <v>339</v>
      </c>
      <c r="C348" s="36"/>
      <c r="D348" s="101"/>
      <c r="E348" s="101"/>
      <c r="F348" s="101"/>
      <c r="G348" s="101"/>
      <c r="H348" s="101"/>
      <c r="I348" s="180">
        <f t="shared" si="56"/>
        <v>0</v>
      </c>
    </row>
    <row r="349" spans="1:9" ht="25.5" customHeight="1">
      <c r="A349" s="25">
        <v>735</v>
      </c>
      <c r="B349" s="26" t="s">
        <v>233</v>
      </c>
      <c r="C349" s="36"/>
      <c r="D349" s="101"/>
      <c r="E349" s="101"/>
      <c r="F349" s="101"/>
      <c r="G349" s="101"/>
      <c r="H349" s="101"/>
      <c r="I349" s="180">
        <f t="shared" si="56"/>
        <v>0</v>
      </c>
    </row>
    <row r="350" spans="1:9" ht="25.5" customHeight="1">
      <c r="A350" s="25">
        <v>739</v>
      </c>
      <c r="B350" s="26" t="s">
        <v>234</v>
      </c>
      <c r="C350" s="36"/>
      <c r="D350" s="101"/>
      <c r="E350" s="101"/>
      <c r="F350" s="101"/>
      <c r="G350" s="101"/>
      <c r="H350" s="101"/>
      <c r="I350" s="180">
        <f t="shared" si="56"/>
        <v>0</v>
      </c>
    </row>
    <row r="351" spans="1:9" ht="25.5" customHeight="1">
      <c r="A351" s="29">
        <v>7400</v>
      </c>
      <c r="B351" s="24" t="s">
        <v>239</v>
      </c>
      <c r="C351" s="31">
        <f aca="true" t="shared" si="62" ref="C351:H351">SUM(C352:C360)</f>
        <v>0</v>
      </c>
      <c r="D351" s="31">
        <f t="shared" si="62"/>
        <v>0</v>
      </c>
      <c r="E351" s="31">
        <f t="shared" si="62"/>
        <v>0</v>
      </c>
      <c r="F351" s="31">
        <f t="shared" si="62"/>
        <v>0</v>
      </c>
      <c r="G351" s="31">
        <f t="shared" si="62"/>
        <v>0</v>
      </c>
      <c r="H351" s="31">
        <f t="shared" si="62"/>
        <v>0</v>
      </c>
      <c r="I351" s="180">
        <f t="shared" si="56"/>
        <v>0</v>
      </c>
    </row>
    <row r="352" spans="1:9" ht="25.5" customHeight="1">
      <c r="A352" s="25">
        <v>741</v>
      </c>
      <c r="B352" s="26" t="s">
        <v>470</v>
      </c>
      <c r="C352" s="101"/>
      <c r="D352" s="101"/>
      <c r="E352" s="101"/>
      <c r="F352" s="101"/>
      <c r="G352" s="101"/>
      <c r="H352" s="101"/>
      <c r="I352" s="180">
        <f t="shared" si="56"/>
        <v>0</v>
      </c>
    </row>
    <row r="353" spans="1:9" ht="25.5" customHeight="1">
      <c r="A353" s="25">
        <v>742</v>
      </c>
      <c r="B353" s="26" t="s">
        <v>471</v>
      </c>
      <c r="C353" s="101"/>
      <c r="D353" s="101"/>
      <c r="E353" s="101"/>
      <c r="F353" s="101"/>
      <c r="G353" s="101"/>
      <c r="H353" s="101"/>
      <c r="I353" s="180">
        <f t="shared" si="56"/>
        <v>0</v>
      </c>
    </row>
    <row r="354" spans="1:9" ht="25.5" customHeight="1">
      <c r="A354" s="25">
        <v>743</v>
      </c>
      <c r="B354" s="26" t="s">
        <v>472</v>
      </c>
      <c r="C354" s="101"/>
      <c r="D354" s="101"/>
      <c r="E354" s="101"/>
      <c r="F354" s="101"/>
      <c r="G354" s="101"/>
      <c r="H354" s="101"/>
      <c r="I354" s="180">
        <f t="shared" si="56"/>
        <v>0</v>
      </c>
    </row>
    <row r="355" spans="1:9" ht="25.5" customHeight="1">
      <c r="A355" s="25">
        <v>744</v>
      </c>
      <c r="B355" s="26" t="s">
        <v>340</v>
      </c>
      <c r="C355" s="101"/>
      <c r="D355" s="101"/>
      <c r="E355" s="101"/>
      <c r="F355" s="101"/>
      <c r="G355" s="101"/>
      <c r="H355" s="101"/>
      <c r="I355" s="180">
        <f t="shared" si="56"/>
        <v>0</v>
      </c>
    </row>
    <row r="356" spans="1:9" ht="25.5" customHeight="1">
      <c r="A356" s="25">
        <v>745</v>
      </c>
      <c r="B356" s="26" t="s">
        <v>235</v>
      </c>
      <c r="C356" s="101"/>
      <c r="D356" s="101"/>
      <c r="E356" s="101"/>
      <c r="F356" s="101"/>
      <c r="G356" s="101"/>
      <c r="H356" s="101"/>
      <c r="I356" s="180">
        <f t="shared" si="56"/>
        <v>0</v>
      </c>
    </row>
    <row r="357" spans="1:9" ht="25.5" customHeight="1">
      <c r="A357" s="25">
        <v>746</v>
      </c>
      <c r="B357" s="26" t="s">
        <v>341</v>
      </c>
      <c r="C357" s="101"/>
      <c r="D357" s="101"/>
      <c r="E357" s="101"/>
      <c r="F357" s="101"/>
      <c r="G357" s="101"/>
      <c r="H357" s="101"/>
      <c r="I357" s="180">
        <f t="shared" si="56"/>
        <v>0</v>
      </c>
    </row>
    <row r="358" spans="1:9" ht="25.5" customHeight="1">
      <c r="A358" s="25">
        <v>747</v>
      </c>
      <c r="B358" s="26" t="s">
        <v>579</v>
      </c>
      <c r="C358" s="101"/>
      <c r="D358" s="101"/>
      <c r="E358" s="101"/>
      <c r="F358" s="101"/>
      <c r="G358" s="101"/>
      <c r="H358" s="101"/>
      <c r="I358" s="180">
        <f t="shared" si="56"/>
        <v>0</v>
      </c>
    </row>
    <row r="359" spans="1:9" ht="25.5" customHeight="1">
      <c r="A359" s="25">
        <v>748</v>
      </c>
      <c r="B359" s="26" t="s">
        <v>236</v>
      </c>
      <c r="C359" s="101"/>
      <c r="D359" s="101"/>
      <c r="E359" s="101"/>
      <c r="F359" s="101"/>
      <c r="G359" s="101"/>
      <c r="H359" s="101"/>
      <c r="I359" s="180">
        <f t="shared" si="56"/>
        <v>0</v>
      </c>
    </row>
    <row r="360" spans="1:9" ht="25.5" customHeight="1">
      <c r="A360" s="25">
        <v>749</v>
      </c>
      <c r="B360" s="26" t="s">
        <v>237</v>
      </c>
      <c r="C360" s="101"/>
      <c r="D360" s="101"/>
      <c r="E360" s="101"/>
      <c r="F360" s="101"/>
      <c r="G360" s="101"/>
      <c r="H360" s="101"/>
      <c r="I360" s="180">
        <f t="shared" si="56"/>
        <v>0</v>
      </c>
    </row>
    <row r="361" spans="1:9" ht="25.5" customHeight="1">
      <c r="A361" s="29">
        <v>7500</v>
      </c>
      <c r="B361" s="24" t="s">
        <v>238</v>
      </c>
      <c r="C361" s="31">
        <f aca="true" t="shared" si="63" ref="C361:H361">SUM(C362:C370)</f>
        <v>0</v>
      </c>
      <c r="D361" s="31">
        <f t="shared" si="63"/>
        <v>0</v>
      </c>
      <c r="E361" s="31">
        <f t="shared" si="63"/>
        <v>0</v>
      </c>
      <c r="F361" s="31">
        <f t="shared" si="63"/>
        <v>0</v>
      </c>
      <c r="G361" s="31">
        <f t="shared" si="63"/>
        <v>0</v>
      </c>
      <c r="H361" s="31">
        <f t="shared" si="63"/>
        <v>0</v>
      </c>
      <c r="I361" s="180">
        <f t="shared" si="56"/>
        <v>0</v>
      </c>
    </row>
    <row r="362" spans="1:9" ht="25.5" customHeight="1">
      <c r="A362" s="25">
        <v>751</v>
      </c>
      <c r="B362" s="26" t="s">
        <v>246</v>
      </c>
      <c r="C362" s="101"/>
      <c r="D362" s="101"/>
      <c r="E362" s="101"/>
      <c r="F362" s="101"/>
      <c r="G362" s="101"/>
      <c r="H362" s="101"/>
      <c r="I362" s="180">
        <f t="shared" si="56"/>
        <v>0</v>
      </c>
    </row>
    <row r="363" spans="1:9" ht="25.5" customHeight="1">
      <c r="A363" s="25">
        <v>752</v>
      </c>
      <c r="B363" s="26" t="s">
        <v>240</v>
      </c>
      <c r="C363" s="101"/>
      <c r="D363" s="101"/>
      <c r="E363" s="101"/>
      <c r="F363" s="101"/>
      <c r="G363" s="101"/>
      <c r="H363" s="101"/>
      <c r="I363" s="180">
        <f t="shared" si="56"/>
        <v>0</v>
      </c>
    </row>
    <row r="364" spans="1:9" ht="25.5" customHeight="1">
      <c r="A364" s="25">
        <v>753</v>
      </c>
      <c r="B364" s="26" t="s">
        <v>241</v>
      </c>
      <c r="C364" s="101"/>
      <c r="D364" s="101"/>
      <c r="E364" s="101"/>
      <c r="F364" s="101"/>
      <c r="G364" s="101"/>
      <c r="H364" s="101"/>
      <c r="I364" s="180">
        <f t="shared" si="56"/>
        <v>0</v>
      </c>
    </row>
    <row r="365" spans="1:9" ht="25.5" customHeight="1">
      <c r="A365" s="25">
        <v>754</v>
      </c>
      <c r="B365" s="26" t="s">
        <v>247</v>
      </c>
      <c r="C365" s="36"/>
      <c r="D365" s="101"/>
      <c r="E365" s="101"/>
      <c r="F365" s="101"/>
      <c r="G365" s="101"/>
      <c r="H365" s="101"/>
      <c r="I365" s="180">
        <f t="shared" si="56"/>
        <v>0</v>
      </c>
    </row>
    <row r="366" spans="1:9" ht="25.5" customHeight="1">
      <c r="A366" s="25">
        <v>755</v>
      </c>
      <c r="B366" s="26" t="s">
        <v>242</v>
      </c>
      <c r="C366" s="36"/>
      <c r="D366" s="101"/>
      <c r="E366" s="101"/>
      <c r="F366" s="101"/>
      <c r="G366" s="101"/>
      <c r="H366" s="101"/>
      <c r="I366" s="180">
        <f t="shared" si="56"/>
        <v>0</v>
      </c>
    </row>
    <row r="367" spans="1:9" ht="25.5" customHeight="1">
      <c r="A367" s="25">
        <v>756</v>
      </c>
      <c r="B367" s="26" t="s">
        <v>243</v>
      </c>
      <c r="C367" s="101"/>
      <c r="D367" s="101"/>
      <c r="E367" s="101"/>
      <c r="F367" s="101"/>
      <c r="G367" s="101"/>
      <c r="H367" s="101"/>
      <c r="I367" s="180">
        <f t="shared" si="56"/>
        <v>0</v>
      </c>
    </row>
    <row r="368" spans="1:9" ht="25.5" customHeight="1">
      <c r="A368" s="25">
        <v>757</v>
      </c>
      <c r="B368" s="26" t="s">
        <v>244</v>
      </c>
      <c r="C368" s="101"/>
      <c r="D368" s="101"/>
      <c r="E368" s="101"/>
      <c r="F368" s="101"/>
      <c r="G368" s="101"/>
      <c r="H368" s="101"/>
      <c r="I368" s="180">
        <f t="shared" si="56"/>
        <v>0</v>
      </c>
    </row>
    <row r="369" spans="1:9" ht="25.5" customHeight="1">
      <c r="A369" s="25">
        <v>758</v>
      </c>
      <c r="B369" s="26" t="s">
        <v>245</v>
      </c>
      <c r="C369" s="36"/>
      <c r="D369" s="101"/>
      <c r="E369" s="101"/>
      <c r="F369" s="101"/>
      <c r="G369" s="101"/>
      <c r="H369" s="101"/>
      <c r="I369" s="180">
        <f t="shared" si="56"/>
        <v>0</v>
      </c>
    </row>
    <row r="370" spans="1:9" ht="25.5" customHeight="1">
      <c r="A370" s="25">
        <v>759</v>
      </c>
      <c r="B370" s="26" t="s">
        <v>248</v>
      </c>
      <c r="C370" s="36"/>
      <c r="D370" s="101"/>
      <c r="E370" s="101"/>
      <c r="F370" s="101"/>
      <c r="G370" s="101"/>
      <c r="H370" s="101"/>
      <c r="I370" s="180">
        <f t="shared" si="56"/>
        <v>0</v>
      </c>
    </row>
    <row r="371" spans="1:9" ht="25.5" customHeight="1">
      <c r="A371" s="29">
        <v>7600</v>
      </c>
      <c r="B371" s="24" t="s">
        <v>249</v>
      </c>
      <c r="C371" s="31">
        <f aca="true" t="shared" si="64" ref="C371:H371">SUM(C372:C373)</f>
        <v>0</v>
      </c>
      <c r="D371" s="31">
        <f t="shared" si="64"/>
        <v>0</v>
      </c>
      <c r="E371" s="31">
        <f t="shared" si="64"/>
        <v>0</v>
      </c>
      <c r="F371" s="31">
        <f t="shared" si="64"/>
        <v>0</v>
      </c>
      <c r="G371" s="31">
        <f t="shared" si="64"/>
        <v>0</v>
      </c>
      <c r="H371" s="31">
        <f t="shared" si="64"/>
        <v>0</v>
      </c>
      <c r="I371" s="180">
        <f t="shared" si="56"/>
        <v>0</v>
      </c>
    </row>
    <row r="372" spans="1:9" ht="25.5" customHeight="1">
      <c r="A372" s="25">
        <v>761</v>
      </c>
      <c r="B372" s="26" t="s">
        <v>342</v>
      </c>
      <c r="C372" s="101"/>
      <c r="D372" s="101"/>
      <c r="E372" s="101"/>
      <c r="F372" s="101"/>
      <c r="G372" s="101"/>
      <c r="H372" s="101"/>
      <c r="I372" s="180">
        <f t="shared" si="56"/>
        <v>0</v>
      </c>
    </row>
    <row r="373" spans="1:9" ht="25.5" customHeight="1">
      <c r="A373" s="25">
        <v>762</v>
      </c>
      <c r="B373" s="26" t="s">
        <v>250</v>
      </c>
      <c r="C373" s="101"/>
      <c r="D373" s="101"/>
      <c r="E373" s="101"/>
      <c r="F373" s="101"/>
      <c r="G373" s="101"/>
      <c r="H373" s="101"/>
      <c r="I373" s="180">
        <f t="shared" si="56"/>
        <v>0</v>
      </c>
    </row>
    <row r="374" spans="1:9" ht="25.5" customHeight="1">
      <c r="A374" s="29">
        <v>7900</v>
      </c>
      <c r="B374" s="24" t="s">
        <v>251</v>
      </c>
      <c r="C374" s="31">
        <f aca="true" t="shared" si="65" ref="C374:H374">SUM(C375:C377)</f>
        <v>0</v>
      </c>
      <c r="D374" s="31">
        <f t="shared" si="65"/>
        <v>0</v>
      </c>
      <c r="E374" s="31">
        <f t="shared" si="65"/>
        <v>0</v>
      </c>
      <c r="F374" s="31">
        <f t="shared" si="65"/>
        <v>0</v>
      </c>
      <c r="G374" s="31">
        <f t="shared" si="65"/>
        <v>0</v>
      </c>
      <c r="H374" s="31">
        <f t="shared" si="65"/>
        <v>0</v>
      </c>
      <c r="I374" s="180">
        <f t="shared" si="56"/>
        <v>0</v>
      </c>
    </row>
    <row r="375" spans="1:9" ht="25.5" customHeight="1">
      <c r="A375" s="25">
        <v>791</v>
      </c>
      <c r="B375" s="26" t="s">
        <v>252</v>
      </c>
      <c r="C375" s="36"/>
      <c r="D375" s="101"/>
      <c r="E375" s="36"/>
      <c r="F375" s="101"/>
      <c r="G375" s="101"/>
      <c r="H375" s="101"/>
      <c r="I375" s="180">
        <f t="shared" si="56"/>
        <v>0</v>
      </c>
    </row>
    <row r="376" spans="1:9" ht="25.5" customHeight="1">
      <c r="A376" s="25">
        <v>792</v>
      </c>
      <c r="B376" s="26" t="s">
        <v>253</v>
      </c>
      <c r="C376" s="36"/>
      <c r="D376" s="101"/>
      <c r="E376" s="36"/>
      <c r="F376" s="101"/>
      <c r="G376" s="101"/>
      <c r="H376" s="101"/>
      <c r="I376" s="180">
        <f t="shared" si="56"/>
        <v>0</v>
      </c>
    </row>
    <row r="377" spans="1:9" ht="25.5" customHeight="1">
      <c r="A377" s="25">
        <v>799</v>
      </c>
      <c r="B377" s="26" t="s">
        <v>254</v>
      </c>
      <c r="C377" s="36"/>
      <c r="D377" s="101"/>
      <c r="E377" s="36"/>
      <c r="F377" s="101"/>
      <c r="G377" s="101"/>
      <c r="H377" s="101"/>
      <c r="I377" s="180">
        <f t="shared" si="56"/>
        <v>0</v>
      </c>
    </row>
    <row r="378" spans="1:9" ht="25.5" customHeight="1">
      <c r="A378" s="111">
        <v>8000</v>
      </c>
      <c r="B378" s="28" t="s">
        <v>255</v>
      </c>
      <c r="C378" s="33">
        <f aca="true" t="shared" si="66" ref="C378:H378">C379+C386+C392</f>
        <v>0</v>
      </c>
      <c r="D378" s="33">
        <f t="shared" si="66"/>
        <v>0</v>
      </c>
      <c r="E378" s="33">
        <f t="shared" si="66"/>
        <v>0</v>
      </c>
      <c r="F378" s="33">
        <f t="shared" si="66"/>
        <v>0</v>
      </c>
      <c r="G378" s="33">
        <f t="shared" si="66"/>
        <v>0</v>
      </c>
      <c r="H378" s="33">
        <f t="shared" si="66"/>
        <v>0</v>
      </c>
      <c r="I378" s="180">
        <f t="shared" si="56"/>
        <v>0</v>
      </c>
    </row>
    <row r="379" spans="1:9" ht="25.5" customHeight="1">
      <c r="A379" s="29">
        <v>8100</v>
      </c>
      <c r="B379" s="24" t="s">
        <v>256</v>
      </c>
      <c r="C379" s="31">
        <f aca="true" t="shared" si="67" ref="C379:H379">SUM(C380:C385)</f>
        <v>0</v>
      </c>
      <c r="D379" s="31">
        <f t="shared" si="67"/>
        <v>0</v>
      </c>
      <c r="E379" s="31">
        <f t="shared" si="67"/>
        <v>0</v>
      </c>
      <c r="F379" s="31">
        <f t="shared" si="67"/>
        <v>0</v>
      </c>
      <c r="G379" s="31">
        <f t="shared" si="67"/>
        <v>0</v>
      </c>
      <c r="H379" s="31">
        <f t="shared" si="67"/>
        <v>0</v>
      </c>
      <c r="I379" s="180">
        <f t="shared" si="56"/>
        <v>0</v>
      </c>
    </row>
    <row r="380" spans="1:9" ht="25.5" customHeight="1">
      <c r="A380" s="25">
        <v>811</v>
      </c>
      <c r="B380" s="26" t="s">
        <v>302</v>
      </c>
      <c r="C380" s="101"/>
      <c r="D380" s="101"/>
      <c r="E380" s="101"/>
      <c r="F380" s="101"/>
      <c r="G380" s="101"/>
      <c r="H380" s="101"/>
      <c r="I380" s="180">
        <f t="shared" si="56"/>
        <v>0</v>
      </c>
    </row>
    <row r="381" spans="1:9" ht="25.5" customHeight="1">
      <c r="A381" s="25">
        <v>812</v>
      </c>
      <c r="B381" s="26" t="s">
        <v>257</v>
      </c>
      <c r="C381" s="101"/>
      <c r="D381" s="101"/>
      <c r="E381" s="101"/>
      <c r="F381" s="101"/>
      <c r="G381" s="101"/>
      <c r="H381" s="101"/>
      <c r="I381" s="180">
        <f t="shared" si="56"/>
        <v>0</v>
      </c>
    </row>
    <row r="382" spans="1:9" ht="25.5" customHeight="1">
      <c r="A382" s="25">
        <v>813</v>
      </c>
      <c r="B382" s="26" t="s">
        <v>258</v>
      </c>
      <c r="C382" s="101"/>
      <c r="D382" s="101"/>
      <c r="E382" s="101"/>
      <c r="F382" s="101"/>
      <c r="G382" s="101"/>
      <c r="H382" s="101"/>
      <c r="I382" s="180">
        <f t="shared" si="56"/>
        <v>0</v>
      </c>
    </row>
    <row r="383" spans="1:9" ht="25.5" customHeight="1">
      <c r="A383" s="25">
        <v>814</v>
      </c>
      <c r="B383" s="26" t="s">
        <v>259</v>
      </c>
      <c r="C383" s="101"/>
      <c r="D383" s="101"/>
      <c r="E383" s="101"/>
      <c r="F383" s="101"/>
      <c r="G383" s="101"/>
      <c r="H383" s="101"/>
      <c r="I383" s="180">
        <f t="shared" si="56"/>
        <v>0</v>
      </c>
    </row>
    <row r="384" spans="1:9" ht="25.5" customHeight="1">
      <c r="A384" s="25">
        <v>815</v>
      </c>
      <c r="B384" s="26" t="s">
        <v>260</v>
      </c>
      <c r="C384" s="101"/>
      <c r="D384" s="101"/>
      <c r="E384" s="101"/>
      <c r="F384" s="101"/>
      <c r="G384" s="101"/>
      <c r="H384" s="101"/>
      <c r="I384" s="180">
        <f t="shared" si="56"/>
        <v>0</v>
      </c>
    </row>
    <row r="385" spans="1:9" ht="25.5" customHeight="1">
      <c r="A385" s="25">
        <v>816</v>
      </c>
      <c r="B385" s="26" t="s">
        <v>261</v>
      </c>
      <c r="C385" s="101"/>
      <c r="D385" s="101"/>
      <c r="E385" s="101"/>
      <c r="F385" s="101"/>
      <c r="G385" s="101"/>
      <c r="H385" s="101"/>
      <c r="I385" s="180">
        <f t="shared" si="56"/>
        <v>0</v>
      </c>
    </row>
    <row r="386" spans="1:9" ht="25.5" customHeight="1">
      <c r="A386" s="29">
        <v>8300</v>
      </c>
      <c r="B386" s="24" t="s">
        <v>262</v>
      </c>
      <c r="C386" s="31">
        <f aca="true" t="shared" si="68" ref="C386:H386">SUM(C387:C391)</f>
        <v>0</v>
      </c>
      <c r="D386" s="31">
        <f t="shared" si="68"/>
        <v>0</v>
      </c>
      <c r="E386" s="31">
        <f t="shared" si="68"/>
        <v>0</v>
      </c>
      <c r="F386" s="31">
        <f t="shared" si="68"/>
        <v>0</v>
      </c>
      <c r="G386" s="31">
        <f t="shared" si="68"/>
        <v>0</v>
      </c>
      <c r="H386" s="31">
        <f t="shared" si="68"/>
        <v>0</v>
      </c>
      <c r="I386" s="180">
        <f t="shared" si="56"/>
        <v>0</v>
      </c>
    </row>
    <row r="387" spans="1:9" ht="25.5" customHeight="1">
      <c r="A387" s="25">
        <v>831</v>
      </c>
      <c r="B387" s="26" t="s">
        <v>263</v>
      </c>
      <c r="C387" s="101"/>
      <c r="D387" s="101"/>
      <c r="E387" s="101"/>
      <c r="F387" s="101"/>
      <c r="G387" s="101"/>
      <c r="H387" s="101"/>
      <c r="I387" s="180">
        <f t="shared" si="56"/>
        <v>0</v>
      </c>
    </row>
    <row r="388" spans="1:9" ht="25.5" customHeight="1">
      <c r="A388" s="25">
        <v>832</v>
      </c>
      <c r="B388" s="26" t="s">
        <v>264</v>
      </c>
      <c r="C388" s="101"/>
      <c r="D388" s="101"/>
      <c r="E388" s="101"/>
      <c r="F388" s="101"/>
      <c r="G388" s="101"/>
      <c r="H388" s="101"/>
      <c r="I388" s="180">
        <f aca="true" t="shared" si="69" ref="I388:I427">C388+D388+E388+F388+H388+G388</f>
        <v>0</v>
      </c>
    </row>
    <row r="389" spans="1:9" ht="25.5" customHeight="1">
      <c r="A389" s="25">
        <v>833</v>
      </c>
      <c r="B389" s="26" t="s">
        <v>265</v>
      </c>
      <c r="C389" s="101"/>
      <c r="D389" s="101"/>
      <c r="E389" s="101"/>
      <c r="F389" s="101"/>
      <c r="G389" s="101"/>
      <c r="H389" s="101"/>
      <c r="I389" s="180">
        <f t="shared" si="69"/>
        <v>0</v>
      </c>
    </row>
    <row r="390" spans="1:9" ht="25.5" customHeight="1">
      <c r="A390" s="25">
        <v>834</v>
      </c>
      <c r="B390" s="26" t="s">
        <v>266</v>
      </c>
      <c r="C390" s="101"/>
      <c r="D390" s="101"/>
      <c r="E390" s="101"/>
      <c r="F390" s="101"/>
      <c r="G390" s="101"/>
      <c r="H390" s="101"/>
      <c r="I390" s="180">
        <f t="shared" si="69"/>
        <v>0</v>
      </c>
    </row>
    <row r="391" spans="1:9" ht="25.5" customHeight="1">
      <c r="A391" s="25">
        <v>835</v>
      </c>
      <c r="B391" s="26" t="s">
        <v>448</v>
      </c>
      <c r="C391" s="101"/>
      <c r="D391" s="101"/>
      <c r="E391" s="101"/>
      <c r="F391" s="101"/>
      <c r="G391" s="101"/>
      <c r="H391" s="101"/>
      <c r="I391" s="180">
        <f t="shared" si="69"/>
        <v>0</v>
      </c>
    </row>
    <row r="392" spans="1:9" ht="25.5" customHeight="1">
      <c r="A392" s="29">
        <v>8500</v>
      </c>
      <c r="B392" s="24" t="s">
        <v>267</v>
      </c>
      <c r="C392" s="31">
        <f aca="true" t="shared" si="70" ref="C392:H392">SUM(C393:C395)</f>
        <v>0</v>
      </c>
      <c r="D392" s="31">
        <f t="shared" si="70"/>
        <v>0</v>
      </c>
      <c r="E392" s="31">
        <f t="shared" si="70"/>
        <v>0</v>
      </c>
      <c r="F392" s="31">
        <f t="shared" si="70"/>
        <v>0</v>
      </c>
      <c r="G392" s="31">
        <f t="shared" si="70"/>
        <v>0</v>
      </c>
      <c r="H392" s="31">
        <f t="shared" si="70"/>
        <v>0</v>
      </c>
      <c r="I392" s="180">
        <f t="shared" si="69"/>
        <v>0</v>
      </c>
    </row>
    <row r="393" spans="1:9" ht="25.5" customHeight="1">
      <c r="A393" s="25">
        <v>851</v>
      </c>
      <c r="B393" s="26" t="s">
        <v>268</v>
      </c>
      <c r="C393" s="101"/>
      <c r="D393" s="101"/>
      <c r="E393" s="101"/>
      <c r="F393" s="101"/>
      <c r="G393" s="101"/>
      <c r="H393" s="101"/>
      <c r="I393" s="180">
        <f t="shared" si="69"/>
        <v>0</v>
      </c>
    </row>
    <row r="394" spans="1:9" ht="25.5" customHeight="1">
      <c r="A394" s="25">
        <v>852</v>
      </c>
      <c r="B394" s="26" t="s">
        <v>269</v>
      </c>
      <c r="C394" s="101"/>
      <c r="D394" s="101"/>
      <c r="E394" s="101"/>
      <c r="F394" s="101"/>
      <c r="G394" s="101"/>
      <c r="H394" s="101"/>
      <c r="I394" s="180">
        <f t="shared" si="69"/>
        <v>0</v>
      </c>
    </row>
    <row r="395" spans="1:9" ht="25.5" customHeight="1">
      <c r="A395" s="25">
        <v>853</v>
      </c>
      <c r="B395" s="26" t="s">
        <v>633</v>
      </c>
      <c r="C395" s="101"/>
      <c r="D395" s="101"/>
      <c r="E395" s="101"/>
      <c r="F395" s="101"/>
      <c r="G395" s="101"/>
      <c r="H395" s="101"/>
      <c r="I395" s="180">
        <f t="shared" si="69"/>
        <v>0</v>
      </c>
    </row>
    <row r="396" spans="1:9" ht="25.5" customHeight="1">
      <c r="A396" s="111">
        <v>9000</v>
      </c>
      <c r="B396" s="114" t="s">
        <v>307</v>
      </c>
      <c r="C396" s="33">
        <f aca="true" t="shared" si="71" ref="C396:H396">C397+C406+C415+C418+C421+C423+C426</f>
        <v>5735043</v>
      </c>
      <c r="D396" s="33">
        <f t="shared" si="71"/>
        <v>0</v>
      </c>
      <c r="E396" s="33">
        <f t="shared" si="71"/>
        <v>223123</v>
      </c>
      <c r="F396" s="33">
        <f t="shared" si="71"/>
        <v>0</v>
      </c>
      <c r="G396" s="33">
        <f t="shared" si="71"/>
        <v>0</v>
      </c>
      <c r="H396" s="33">
        <f t="shared" si="71"/>
        <v>1556554</v>
      </c>
      <c r="I396" s="180">
        <f t="shared" si="69"/>
        <v>7514720</v>
      </c>
    </row>
    <row r="397" spans="1:9" ht="25.5" customHeight="1">
      <c r="A397" s="112">
        <v>9100</v>
      </c>
      <c r="B397" s="108" t="s">
        <v>599</v>
      </c>
      <c r="C397" s="31">
        <f aca="true" t="shared" si="72" ref="C397:H397">SUM(C398:C405)</f>
        <v>2815370</v>
      </c>
      <c r="D397" s="31">
        <f t="shared" si="72"/>
        <v>0</v>
      </c>
      <c r="E397" s="31">
        <f t="shared" si="72"/>
        <v>0</v>
      </c>
      <c r="F397" s="31">
        <f t="shared" si="72"/>
        <v>0</v>
      </c>
      <c r="G397" s="31">
        <f t="shared" si="72"/>
        <v>0</v>
      </c>
      <c r="H397" s="31">
        <f t="shared" si="72"/>
        <v>1372666</v>
      </c>
      <c r="I397" s="180">
        <f t="shared" si="69"/>
        <v>4188036</v>
      </c>
    </row>
    <row r="398" spans="1:9" ht="25.5" customHeight="1">
      <c r="A398" s="25">
        <v>911</v>
      </c>
      <c r="B398" s="26" t="s">
        <v>270</v>
      </c>
      <c r="C398" s="36">
        <v>2815370</v>
      </c>
      <c r="D398" s="101"/>
      <c r="E398" s="36"/>
      <c r="F398" s="101"/>
      <c r="G398" s="101"/>
      <c r="H398" s="316">
        <v>1372666</v>
      </c>
      <c r="I398" s="180">
        <f t="shared" si="69"/>
        <v>4188036</v>
      </c>
    </row>
    <row r="399" spans="1:9" ht="25.5" customHeight="1">
      <c r="A399" s="25">
        <v>912</v>
      </c>
      <c r="B399" s="26" t="s">
        <v>343</v>
      </c>
      <c r="C399" s="36"/>
      <c r="D399" s="101"/>
      <c r="E399" s="36"/>
      <c r="F399" s="101"/>
      <c r="G399" s="101"/>
      <c r="H399" s="101"/>
      <c r="I399" s="180">
        <f t="shared" si="69"/>
        <v>0</v>
      </c>
    </row>
    <row r="400" spans="1:9" ht="25.5" customHeight="1">
      <c r="A400" s="25">
        <v>913</v>
      </c>
      <c r="B400" s="26" t="s">
        <v>271</v>
      </c>
      <c r="C400" s="101"/>
      <c r="D400" s="101"/>
      <c r="E400" s="101"/>
      <c r="F400" s="101"/>
      <c r="G400" s="101"/>
      <c r="H400" s="101"/>
      <c r="I400" s="180">
        <f t="shared" si="69"/>
        <v>0</v>
      </c>
    </row>
    <row r="401" spans="1:9" ht="25.5" customHeight="1">
      <c r="A401" s="25">
        <v>914</v>
      </c>
      <c r="B401" s="26" t="s">
        <v>272</v>
      </c>
      <c r="C401" s="101"/>
      <c r="D401" s="101"/>
      <c r="E401" s="101"/>
      <c r="F401" s="101"/>
      <c r="G401" s="101"/>
      <c r="H401" s="101"/>
      <c r="I401" s="180">
        <f t="shared" si="69"/>
        <v>0</v>
      </c>
    </row>
    <row r="402" spans="1:9" ht="25.5" customHeight="1">
      <c r="A402" s="25">
        <v>915</v>
      </c>
      <c r="B402" s="26" t="s">
        <v>273</v>
      </c>
      <c r="C402" s="101"/>
      <c r="D402" s="101"/>
      <c r="E402" s="101"/>
      <c r="F402" s="101"/>
      <c r="G402" s="101"/>
      <c r="H402" s="101"/>
      <c r="I402" s="180">
        <f t="shared" si="69"/>
        <v>0</v>
      </c>
    </row>
    <row r="403" spans="1:9" ht="25.5" customHeight="1">
      <c r="A403" s="25">
        <v>916</v>
      </c>
      <c r="B403" s="26" t="s">
        <v>274</v>
      </c>
      <c r="C403" s="101"/>
      <c r="D403" s="101"/>
      <c r="E403" s="101"/>
      <c r="F403" s="101"/>
      <c r="G403" s="101"/>
      <c r="H403" s="101"/>
      <c r="I403" s="180">
        <f t="shared" si="69"/>
        <v>0</v>
      </c>
    </row>
    <row r="404" spans="1:9" ht="25.5" customHeight="1">
      <c r="A404" s="25">
        <v>917</v>
      </c>
      <c r="B404" s="26" t="s">
        <v>344</v>
      </c>
      <c r="C404" s="101"/>
      <c r="D404" s="101"/>
      <c r="E404" s="101"/>
      <c r="F404" s="101"/>
      <c r="G404" s="101"/>
      <c r="H404" s="101"/>
      <c r="I404" s="180">
        <f t="shared" si="69"/>
        <v>0</v>
      </c>
    </row>
    <row r="405" spans="1:9" ht="25.5" customHeight="1">
      <c r="A405" s="25">
        <v>918</v>
      </c>
      <c r="B405" s="26" t="s">
        <v>275</v>
      </c>
      <c r="C405" s="101"/>
      <c r="D405" s="101"/>
      <c r="E405" s="101"/>
      <c r="F405" s="101"/>
      <c r="G405" s="101"/>
      <c r="H405" s="101"/>
      <c r="I405" s="180">
        <f t="shared" si="69"/>
        <v>0</v>
      </c>
    </row>
    <row r="406" spans="1:9" ht="25.5" customHeight="1">
      <c r="A406" s="29">
        <v>9200</v>
      </c>
      <c r="B406" s="24" t="s">
        <v>580</v>
      </c>
      <c r="C406" s="31">
        <f aca="true" t="shared" si="73" ref="C406:H406">SUM(C407:C414)</f>
        <v>2490414</v>
      </c>
      <c r="D406" s="31">
        <f t="shared" si="73"/>
        <v>0</v>
      </c>
      <c r="E406" s="31">
        <f t="shared" si="73"/>
        <v>0</v>
      </c>
      <c r="F406" s="31">
        <f t="shared" si="73"/>
        <v>0</v>
      </c>
      <c r="G406" s="31">
        <f t="shared" si="73"/>
        <v>0</v>
      </c>
      <c r="H406" s="31">
        <f t="shared" si="73"/>
        <v>183888</v>
      </c>
      <c r="I406" s="180">
        <f t="shared" si="69"/>
        <v>2674302</v>
      </c>
    </row>
    <row r="407" spans="1:9" ht="25.5" customHeight="1">
      <c r="A407" s="25">
        <v>921</v>
      </c>
      <c r="B407" s="26" t="s">
        <v>279</v>
      </c>
      <c r="C407" s="36">
        <v>2490414</v>
      </c>
      <c r="D407" s="101"/>
      <c r="E407" s="36"/>
      <c r="F407" s="101"/>
      <c r="G407" s="101"/>
      <c r="H407" s="316">
        <v>183888</v>
      </c>
      <c r="I407" s="180">
        <f t="shared" si="69"/>
        <v>2674302</v>
      </c>
    </row>
    <row r="408" spans="1:9" ht="25.5" customHeight="1">
      <c r="A408" s="25">
        <v>922</v>
      </c>
      <c r="B408" s="26" t="s">
        <v>345</v>
      </c>
      <c r="C408" s="36"/>
      <c r="D408" s="101"/>
      <c r="E408" s="36"/>
      <c r="F408" s="101"/>
      <c r="G408" s="101"/>
      <c r="H408" s="101"/>
      <c r="I408" s="180">
        <f t="shared" si="69"/>
        <v>0</v>
      </c>
    </row>
    <row r="409" spans="1:9" ht="25.5" customHeight="1">
      <c r="A409" s="25">
        <v>923</v>
      </c>
      <c r="B409" s="26" t="s">
        <v>278</v>
      </c>
      <c r="C409" s="101"/>
      <c r="D409" s="101"/>
      <c r="E409" s="101"/>
      <c r="F409" s="101"/>
      <c r="G409" s="101"/>
      <c r="H409" s="101"/>
      <c r="I409" s="180">
        <f t="shared" si="69"/>
        <v>0</v>
      </c>
    </row>
    <row r="410" spans="1:9" ht="25.5" customHeight="1">
      <c r="A410" s="25">
        <v>924</v>
      </c>
      <c r="B410" s="26" t="s">
        <v>280</v>
      </c>
      <c r="C410" s="101"/>
      <c r="D410" s="101"/>
      <c r="E410" s="101"/>
      <c r="F410" s="101"/>
      <c r="G410" s="101"/>
      <c r="H410" s="101"/>
      <c r="I410" s="180">
        <f t="shared" si="69"/>
        <v>0</v>
      </c>
    </row>
    <row r="411" spans="1:9" ht="25.5" customHeight="1">
      <c r="A411" s="25">
        <v>925</v>
      </c>
      <c r="B411" s="26" t="s">
        <v>276</v>
      </c>
      <c r="C411" s="101"/>
      <c r="D411" s="101"/>
      <c r="E411" s="101"/>
      <c r="F411" s="101"/>
      <c r="G411" s="101"/>
      <c r="H411" s="101"/>
      <c r="I411" s="180">
        <f t="shared" si="69"/>
        <v>0</v>
      </c>
    </row>
    <row r="412" spans="1:9" ht="25.5" customHeight="1">
      <c r="A412" s="25">
        <v>926</v>
      </c>
      <c r="B412" s="26" t="s">
        <v>277</v>
      </c>
      <c r="C412" s="101"/>
      <c r="D412" s="101"/>
      <c r="E412" s="101"/>
      <c r="F412" s="101"/>
      <c r="G412" s="101"/>
      <c r="H412" s="101"/>
      <c r="I412" s="180">
        <f t="shared" si="69"/>
        <v>0</v>
      </c>
    </row>
    <row r="413" spans="1:9" ht="25.5" customHeight="1">
      <c r="A413" s="25">
        <v>927</v>
      </c>
      <c r="B413" s="26" t="s">
        <v>346</v>
      </c>
      <c r="C413" s="101"/>
      <c r="D413" s="101"/>
      <c r="E413" s="101"/>
      <c r="F413" s="101"/>
      <c r="G413" s="101"/>
      <c r="H413" s="101"/>
      <c r="I413" s="180">
        <f t="shared" si="69"/>
        <v>0</v>
      </c>
    </row>
    <row r="414" spans="1:9" ht="25.5" customHeight="1">
      <c r="A414" s="25">
        <v>928</v>
      </c>
      <c r="B414" s="26" t="s">
        <v>281</v>
      </c>
      <c r="C414" s="101"/>
      <c r="D414" s="101"/>
      <c r="E414" s="101"/>
      <c r="F414" s="101"/>
      <c r="G414" s="101"/>
      <c r="H414" s="101"/>
      <c r="I414" s="180">
        <f t="shared" si="69"/>
        <v>0</v>
      </c>
    </row>
    <row r="415" spans="1:9" ht="25.5" customHeight="1">
      <c r="A415" s="29">
        <v>9300</v>
      </c>
      <c r="B415" s="24" t="s">
        <v>305</v>
      </c>
      <c r="C415" s="31">
        <f aca="true" t="shared" si="74" ref="C415:H415">SUM(C416:C417)</f>
        <v>0</v>
      </c>
      <c r="D415" s="31">
        <f t="shared" si="74"/>
        <v>0</v>
      </c>
      <c r="E415" s="31">
        <f t="shared" si="74"/>
        <v>0</v>
      </c>
      <c r="F415" s="31">
        <f t="shared" si="74"/>
        <v>0</v>
      </c>
      <c r="G415" s="31">
        <f t="shared" si="74"/>
        <v>0</v>
      </c>
      <c r="H415" s="31">
        <f t="shared" si="74"/>
        <v>0</v>
      </c>
      <c r="I415" s="180">
        <f t="shared" si="69"/>
        <v>0</v>
      </c>
    </row>
    <row r="416" spans="1:9" ht="25.5" customHeight="1">
      <c r="A416" s="25">
        <v>931</v>
      </c>
      <c r="B416" s="26" t="s">
        <v>987</v>
      </c>
      <c r="C416" s="36"/>
      <c r="D416" s="101"/>
      <c r="E416" s="36"/>
      <c r="F416" s="101"/>
      <c r="G416" s="101"/>
      <c r="H416" s="101"/>
      <c r="I416" s="180">
        <f t="shared" si="69"/>
        <v>0</v>
      </c>
    </row>
    <row r="417" spans="1:9" ht="25.5" customHeight="1">
      <c r="A417" s="25">
        <v>932</v>
      </c>
      <c r="B417" s="26" t="s">
        <v>303</v>
      </c>
      <c r="C417" s="101"/>
      <c r="D417" s="101"/>
      <c r="E417" s="101"/>
      <c r="F417" s="101"/>
      <c r="G417" s="101"/>
      <c r="H417" s="101"/>
      <c r="I417" s="180">
        <f t="shared" si="69"/>
        <v>0</v>
      </c>
    </row>
    <row r="418" spans="1:9" ht="25.5" customHeight="1">
      <c r="A418" s="29">
        <v>9400</v>
      </c>
      <c r="B418" s="24" t="s">
        <v>306</v>
      </c>
      <c r="C418" s="31">
        <f aca="true" t="shared" si="75" ref="C418:H418">SUM(C419:C420)</f>
        <v>0</v>
      </c>
      <c r="D418" s="31">
        <f t="shared" si="75"/>
        <v>0</v>
      </c>
      <c r="E418" s="31">
        <f t="shared" si="75"/>
        <v>0</v>
      </c>
      <c r="F418" s="31">
        <f t="shared" si="75"/>
        <v>0</v>
      </c>
      <c r="G418" s="31">
        <f t="shared" si="75"/>
        <v>0</v>
      </c>
      <c r="H418" s="31">
        <f t="shared" si="75"/>
        <v>0</v>
      </c>
      <c r="I418" s="180">
        <f t="shared" si="69"/>
        <v>0</v>
      </c>
    </row>
    <row r="419" spans="1:9" ht="25.5" customHeight="1">
      <c r="A419" s="25">
        <v>941</v>
      </c>
      <c r="B419" s="26" t="s">
        <v>304</v>
      </c>
      <c r="C419" s="36"/>
      <c r="D419" s="101"/>
      <c r="E419" s="36"/>
      <c r="F419" s="101"/>
      <c r="G419" s="101"/>
      <c r="H419" s="101"/>
      <c r="I419" s="180">
        <f t="shared" si="69"/>
        <v>0</v>
      </c>
    </row>
    <row r="420" spans="1:9" ht="25.5" customHeight="1">
      <c r="A420" s="25">
        <v>942</v>
      </c>
      <c r="B420" s="26" t="s">
        <v>282</v>
      </c>
      <c r="C420" s="101"/>
      <c r="D420" s="101"/>
      <c r="E420" s="101"/>
      <c r="F420" s="101"/>
      <c r="G420" s="101"/>
      <c r="H420" s="101"/>
      <c r="I420" s="180">
        <f t="shared" si="69"/>
        <v>0</v>
      </c>
    </row>
    <row r="421" spans="1:9" ht="25.5" customHeight="1">
      <c r="A421" s="29">
        <v>9500</v>
      </c>
      <c r="B421" s="24" t="s">
        <v>283</v>
      </c>
      <c r="C421" s="31">
        <f aca="true" t="shared" si="76" ref="C421:H421">SUM(C422:C422)</f>
        <v>0</v>
      </c>
      <c r="D421" s="31">
        <f t="shared" si="76"/>
        <v>0</v>
      </c>
      <c r="E421" s="31">
        <f t="shared" si="76"/>
        <v>0</v>
      </c>
      <c r="F421" s="31">
        <f t="shared" si="76"/>
        <v>0</v>
      </c>
      <c r="G421" s="31">
        <f t="shared" si="76"/>
        <v>0</v>
      </c>
      <c r="H421" s="31">
        <f t="shared" si="76"/>
        <v>0</v>
      </c>
      <c r="I421" s="180">
        <f t="shared" si="69"/>
        <v>0</v>
      </c>
    </row>
    <row r="422" spans="1:9" ht="25.5" customHeight="1">
      <c r="A422" s="25">
        <v>951</v>
      </c>
      <c r="B422" s="26" t="s">
        <v>753</v>
      </c>
      <c r="C422" s="36"/>
      <c r="D422" s="101"/>
      <c r="E422" s="36"/>
      <c r="F422" s="101"/>
      <c r="G422" s="101"/>
      <c r="H422" s="101"/>
      <c r="I422" s="180">
        <f t="shared" si="69"/>
        <v>0</v>
      </c>
    </row>
    <row r="423" spans="1:9" ht="25.5" customHeight="1">
      <c r="A423" s="29">
        <v>9600</v>
      </c>
      <c r="B423" s="24" t="s">
        <v>284</v>
      </c>
      <c r="C423" s="31">
        <f aca="true" t="shared" si="77" ref="C423:H423">SUM(C424:C425)</f>
        <v>0</v>
      </c>
      <c r="D423" s="31">
        <f t="shared" si="77"/>
        <v>0</v>
      </c>
      <c r="E423" s="31">
        <f t="shared" si="77"/>
        <v>0</v>
      </c>
      <c r="F423" s="31">
        <f t="shared" si="77"/>
        <v>0</v>
      </c>
      <c r="G423" s="31">
        <f t="shared" si="77"/>
        <v>0</v>
      </c>
      <c r="H423" s="31">
        <f t="shared" si="77"/>
        <v>0</v>
      </c>
      <c r="I423" s="180">
        <f t="shared" si="69"/>
        <v>0</v>
      </c>
    </row>
    <row r="424" spans="1:9" ht="25.5" customHeight="1">
      <c r="A424" s="25">
        <v>961</v>
      </c>
      <c r="B424" s="26" t="s">
        <v>285</v>
      </c>
      <c r="C424" s="101"/>
      <c r="D424" s="101"/>
      <c r="E424" s="101"/>
      <c r="F424" s="101"/>
      <c r="G424" s="101"/>
      <c r="H424" s="101"/>
      <c r="I424" s="180">
        <f t="shared" si="69"/>
        <v>0</v>
      </c>
    </row>
    <row r="425" spans="1:9" ht="25.5" customHeight="1">
      <c r="A425" s="25">
        <v>962</v>
      </c>
      <c r="B425" s="26" t="s">
        <v>286</v>
      </c>
      <c r="C425" s="101"/>
      <c r="D425" s="101"/>
      <c r="E425" s="101"/>
      <c r="F425" s="101"/>
      <c r="G425" s="101"/>
      <c r="H425" s="101"/>
      <c r="I425" s="180">
        <f t="shared" si="69"/>
        <v>0</v>
      </c>
    </row>
    <row r="426" spans="1:9" ht="25.5" customHeight="1">
      <c r="A426" s="112">
        <v>9900</v>
      </c>
      <c r="B426" s="108" t="s">
        <v>287</v>
      </c>
      <c r="C426" s="31">
        <f aca="true" t="shared" si="78" ref="C426:H426">SUM(C427)</f>
        <v>429259</v>
      </c>
      <c r="D426" s="31">
        <f t="shared" si="78"/>
        <v>0</v>
      </c>
      <c r="E426" s="31">
        <f t="shared" si="78"/>
        <v>223123</v>
      </c>
      <c r="F426" s="31">
        <f t="shared" si="78"/>
        <v>0</v>
      </c>
      <c r="G426" s="31">
        <f t="shared" si="78"/>
        <v>0</v>
      </c>
      <c r="H426" s="31">
        <f t="shared" si="78"/>
        <v>0</v>
      </c>
      <c r="I426" s="180">
        <f t="shared" si="69"/>
        <v>652382</v>
      </c>
    </row>
    <row r="427" spans="1:9" ht="25.5" customHeight="1">
      <c r="A427" s="25">
        <v>991</v>
      </c>
      <c r="B427" s="26" t="s">
        <v>288</v>
      </c>
      <c r="C427" s="36">
        <v>429259</v>
      </c>
      <c r="D427" s="101"/>
      <c r="E427" s="36">
        <v>223123</v>
      </c>
      <c r="F427" s="101"/>
      <c r="G427" s="101"/>
      <c r="H427" s="316"/>
      <c r="I427" s="180">
        <f t="shared" si="69"/>
        <v>652382</v>
      </c>
    </row>
    <row r="428" spans="1:11" s="35" customFormat="1" ht="25.5" customHeight="1">
      <c r="A428" s="34"/>
      <c r="B428" s="262" t="s">
        <v>547</v>
      </c>
      <c r="C428" s="305">
        <f aca="true" t="shared" si="79" ref="C428:I428">C3+C40+C105+C190+C249+C308+C330+C378+C396</f>
        <v>51875578</v>
      </c>
      <c r="D428" s="305">
        <f t="shared" si="79"/>
        <v>5624600</v>
      </c>
      <c r="E428" s="305">
        <f t="shared" si="79"/>
        <v>12614700</v>
      </c>
      <c r="F428" s="305">
        <f t="shared" si="79"/>
        <v>1885000</v>
      </c>
      <c r="G428" s="305">
        <f t="shared" si="79"/>
        <v>7950000</v>
      </c>
      <c r="H428" s="305">
        <f t="shared" si="79"/>
        <v>3297000</v>
      </c>
      <c r="I428" s="263">
        <f t="shared" si="79"/>
        <v>83246878</v>
      </c>
      <c r="K428"/>
    </row>
    <row r="429" ht="15" hidden="1"/>
    <row r="430" ht="15.75" hidden="1">
      <c r="K430" s="35"/>
    </row>
  </sheetData>
  <sheetProtection password="D38D" sheet="1" objects="1" scenarios="1"/>
  <mergeCells count="7">
    <mergeCell ref="I1:I2"/>
    <mergeCell ref="A1:A2"/>
    <mergeCell ref="B1:B2"/>
    <mergeCell ref="C1:C2"/>
    <mergeCell ref="D1:E1"/>
    <mergeCell ref="F1:G1"/>
    <mergeCell ref="H1:H2"/>
  </mergeCells>
  <conditionalFormatting sqref="C24:C27 E16:E17 C36 C38:C39 C137:C145 C42:C49 C51:C53 C345:C350 C242:C243 C65:C73 C75:C81 C86:C90 C92:C94 C96:C104 C107:C115 C117:C125 C127:C135 C147:C155 C157:C163 C165:C173 C175:C179 C181:C189 F218:H225 C299:C307 C227:C229 C365:C366 E375:E377 C369:C370 C251:C256 C284:C292 C258:C261 C263:C264 C273 C275:C282 C332:C333 C294:C297 C240 C398:C399 C407:C408 C416 C419 C422 C319:H326 C218:C225 D7:E7 C5 C21 C83:C84 C202 C375:C377 C335:C343 C15:C18 C10:C12 C310:H317 C7:C8 C328:H329 C427 D10:H11 H12 E24:E27 C29:C34 E29:E34 E36 E38:E39 E42:E49 E51:E53 E65:E73 E75:E81 E83:E84 E86:E90 E92:E94 E96:E104 E107:E115 E117:E125 E127:E135 E137:E145 D137 F137:H137 E147:E155 E157:E160 E165:E173 E181:E186 E188:E189 D251:E252 D255:E256 D260:E260 C266:E271 E273 D277 E279 D281 D282:E282 E294:E297 E398:E399 E407:E408 E416 E419 E422 E427">
    <cfRule type="containsBlanks" priority="2149" dxfId="0">
      <formula>LEN(TRIM(C5))=0</formula>
    </cfRule>
  </conditionalFormatting>
  <dataValidations count="4">
    <dataValidation type="whole" operator="greaterThan" allowBlank="1" showInputMessage="1" showErrorMessage="1" errorTitle="Valor no valido" error="La información que intenta ingresar es un números negativos o texto, favor de verificarlo." sqref="J242:J244 F427:H427 D427 D422 D419 C420:E420 D416 C417:E417 F407:H414 D407:D408 C400:E405 F398:H405 D398:D399 F375:H377 D362:H370 D335:H343 D332:H333 D299:H307 D294:D297 D284:H292 E280:E281 E275:E278 F275:H282 D275:D276 D278:D280 D273 D258:E259 F258:H261 F251:H256 D227:H229 D218:E225 E187 F181:H189 D181:D189 D165:D173 F157:H163 D157:D163 D147:D155 D138:D145 D127:D135 D117:D125 D107:D115 D96:D104 D92:D94 D86:D90 D83:D84 D75:D81 D65:D73 D51:D53 F75:H81 D42:D49 D38:D39 D36 D29:D34 D12:G13 D24:D27 F15:H22 D345:H350 F422:H422 F416:H417 F294:H297 C409:E414 F419:H420 F266:H271 F273:H273 F36:H36 E15 D21:E21 D263:H264 D261:E261 F65:H73 D253:E254 F29:H34 F38:H39 D175:H179 F92:H94 E161:E163 F147:H155 F138:H145 F127:H135 F117:H125 F107:H115 F165:H173 F96:H104 F86:H90 F83:H84 C55:H63 H13 E18:E20 C424:H425 C372:H373 C380:H385 C352:H360 C387:H391 C362:C364 C393:H395 C367:C368 C241 C19:C20 C6">
      <formula1>0</formula1>
    </dataValidation>
    <dataValidation type="whole" operator="greaterThan" allowBlank="1" showInputMessage="1" showErrorMessage="1" errorTitle="Valor no valido" error="La información que intenta ingresar es un números negativos o texto, favor de verificarlo." sqref="F24:H27 C13 C22:E22 C246:H248 C192:H200 C203:C206 C231:C239 F42:H49 C208:H216 C244 D231:H244 D375:D377 D202:H206 D8:E8 D15:D20 D5:E6 F51:H53 F5:H8 J240">
      <formula1>0</formula1>
    </dataValidation>
    <dataValidation type="whole" operator="greaterThanOrEqual" allowBlank="1" showInputMessage="1" showErrorMessage="1" errorTitle="Valor no valido" error="La información que intenta ingresar es un números negativos o texto, favor de verificarlo." sqref="D7:E7 E427 C427 E137:E145 E127:E135 E117:E125 E107:E115 F218:H225 D255:E256 D260:E260 C266:E271 E38:E39 E16:E17 C24:C27 C29:C34 C38:C39 C36 C65:C73 C42:C49 C51:C53 E75:E81 E51:E53 C422 E419 E416 C407:C408 C398:C399 E157:E160 E147:E155 C275:C282 D277 C299:C307 E294:E297 C294:C297 E282 E273 C273 E422 F137:H137 H12 D137 C251:C256 E165:E173 C284:C292 D281:D282 E279 C92:C94 C310:H317 C319:H326 C328:H329 C332:C333 C335:C343 C345:C350 C365:C366 C369:C370 C375:C377 E375:E377 E398:E399 E407:E408 C416 C419 C242:C243 C86:C90 C240 C96:C104 C218:C225 E24:E27 E29:E34 E36 C21 D10:H11 C15:C18 C10:C12 C7:C8 C5 C263:C264 C258:C261 D251:E252 E181:E186 C227:C229 E188:E189 E42:E49 C75:C81 C202 C175:C179 C181:C189 C157:C163 C165:C173 E65:E73 C83:C84 E92:E94 E96:E104 C147:C155 C137:C145 E86:E90 C117:C125 C107:C115 C127:C128 C130:C135 E83:E84">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600" verticalDpi="600" orientation="landscape" paperSize="5" scale="90" r:id="rId3"/>
  <headerFooter>
    <oddHeader>&amp;L&amp;"-,Negrita"&amp;18Presupuesto de Egresos por Clasificación Económica y Objeto del Gasto
&amp;14Nombre de la Entidad:&amp;16 &amp;F, Jalisco</oddHeader>
    <oddFooter>&amp;L&amp;"-,Cursiva"Ejercicio Fiscal 2013 &amp;RPágina &amp;P de &amp;N&amp;K00+000--------</oddFooter>
  </headerFooter>
  <legacyDrawing r:id="rId2"/>
</worksheet>
</file>

<file path=xl/worksheets/sheet5.xml><?xml version="1.0" encoding="utf-8"?>
<worksheet xmlns="http://schemas.openxmlformats.org/spreadsheetml/2006/main" xmlns:r="http://schemas.openxmlformats.org/officeDocument/2006/relationships">
  <sheetPr>
    <tabColor rgb="FFFFFF00"/>
  </sheetPr>
  <dimension ref="A1:AB171"/>
  <sheetViews>
    <sheetView showGridLines="0" zoomScalePageLayoutView="0" workbookViewId="0" topLeftCell="A148">
      <selection activeCell="A19" sqref="A19:IV20"/>
    </sheetView>
  </sheetViews>
  <sheetFormatPr defaultColWidth="0" defaultRowHeight="0" customHeight="1" zeroHeight="1"/>
  <cols>
    <col min="1" max="2" width="28.57421875" style="69" customWidth="1"/>
    <col min="3" max="3" width="0" style="74" hidden="1" customWidth="1"/>
    <col min="4" max="4" width="8.57421875" style="84" customWidth="1"/>
    <col min="5" max="5" width="16.57421875" style="85" customWidth="1"/>
    <col min="6" max="6" width="16.57421875" style="84" customWidth="1"/>
    <col min="7" max="7" width="20.28125" style="84" bestFit="1" customWidth="1"/>
    <col min="8" max="8" width="0.2890625" style="68" customWidth="1"/>
    <col min="9" max="243" width="11.421875" style="69" hidden="1" customWidth="1"/>
    <col min="244" max="244" width="16.421875" style="69" hidden="1" customWidth="1"/>
    <col min="245" max="245" width="16.00390625" style="69" hidden="1" customWidth="1"/>
    <col min="246" max="248" width="3.28125" style="69" hidden="1" customWidth="1"/>
    <col min="249" max="249" width="7.140625" style="69" hidden="1" customWidth="1"/>
    <col min="250" max="16384" width="13.7109375" style="69" hidden="1" customWidth="1"/>
  </cols>
  <sheetData>
    <row r="1" spans="1:8" s="87" customFormat="1" ht="13.5" customHeight="1">
      <c r="A1" s="519" t="s">
        <v>607</v>
      </c>
      <c r="B1" s="519" t="s">
        <v>608</v>
      </c>
      <c r="C1" s="63"/>
      <c r="D1" s="521" t="s">
        <v>609</v>
      </c>
      <c r="E1" s="521" t="s">
        <v>606</v>
      </c>
      <c r="F1" s="520"/>
      <c r="G1" s="520"/>
      <c r="H1" s="86"/>
    </row>
    <row r="2" spans="1:8" s="87" customFormat="1" ht="30">
      <c r="A2" s="520"/>
      <c r="B2" s="520"/>
      <c r="C2" s="63"/>
      <c r="D2" s="520"/>
      <c r="E2" s="88" t="s">
        <v>610</v>
      </c>
      <c r="F2" s="88" t="s">
        <v>611</v>
      </c>
      <c r="G2" s="88" t="s">
        <v>612</v>
      </c>
      <c r="H2" s="86"/>
    </row>
    <row r="3" spans="1:7" ht="38.25" customHeight="1">
      <c r="A3" s="64" t="s">
        <v>1256</v>
      </c>
      <c r="B3" s="64" t="s">
        <v>1257</v>
      </c>
      <c r="C3" s="96"/>
      <c r="D3" s="65">
        <v>9</v>
      </c>
      <c r="E3" s="66">
        <v>13350</v>
      </c>
      <c r="F3" s="67">
        <f>D3*E3</f>
        <v>120150</v>
      </c>
      <c r="G3" s="67">
        <f>F3*12</f>
        <v>1441800</v>
      </c>
    </row>
    <row r="4" spans="1:7" ht="38.25" customHeight="1">
      <c r="A4" s="64" t="s">
        <v>1258</v>
      </c>
      <c r="B4" s="64" t="s">
        <v>1259</v>
      </c>
      <c r="C4" s="96"/>
      <c r="D4" s="65">
        <v>1</v>
      </c>
      <c r="E4" s="66">
        <v>33810</v>
      </c>
      <c r="F4" s="67">
        <f aca="true" t="shared" si="0" ref="F4:F77">D4*E4</f>
        <v>33810</v>
      </c>
      <c r="G4" s="67">
        <f aca="true" t="shared" si="1" ref="G4:G77">F4*12</f>
        <v>405720</v>
      </c>
    </row>
    <row r="5" spans="1:7" ht="38.25" customHeight="1">
      <c r="A5" s="64" t="s">
        <v>1260</v>
      </c>
      <c r="B5" s="64" t="s">
        <v>1259</v>
      </c>
      <c r="C5" s="96"/>
      <c r="D5" s="65">
        <v>1</v>
      </c>
      <c r="E5" s="66">
        <v>4200</v>
      </c>
      <c r="F5" s="67">
        <f t="shared" si="0"/>
        <v>4200</v>
      </c>
      <c r="G5" s="67">
        <f t="shared" si="1"/>
        <v>50400</v>
      </c>
    </row>
    <row r="6" spans="1:7" ht="38.25" customHeight="1">
      <c r="A6" s="64" t="s">
        <v>1261</v>
      </c>
      <c r="B6" s="64" t="s">
        <v>1259</v>
      </c>
      <c r="C6" s="96"/>
      <c r="D6" s="65">
        <v>1</v>
      </c>
      <c r="E6" s="66">
        <v>10000</v>
      </c>
      <c r="F6" s="67">
        <f t="shared" si="0"/>
        <v>10000</v>
      </c>
      <c r="G6" s="67">
        <f t="shared" si="1"/>
        <v>120000</v>
      </c>
    </row>
    <row r="7" spans="1:7" ht="38.25" customHeight="1">
      <c r="A7" s="64" t="s">
        <v>1262</v>
      </c>
      <c r="B7" s="64" t="s">
        <v>1259</v>
      </c>
      <c r="C7" s="96"/>
      <c r="D7" s="65">
        <v>1</v>
      </c>
      <c r="E7" s="66">
        <v>5100</v>
      </c>
      <c r="F7" s="67">
        <f t="shared" si="0"/>
        <v>5100</v>
      </c>
      <c r="G7" s="67">
        <f t="shared" si="1"/>
        <v>61200</v>
      </c>
    </row>
    <row r="8" spans="1:7" ht="38.25" customHeight="1">
      <c r="A8" s="64" t="s">
        <v>1290</v>
      </c>
      <c r="B8" s="64" t="s">
        <v>1259</v>
      </c>
      <c r="C8" s="96"/>
      <c r="D8" s="65">
        <v>1</v>
      </c>
      <c r="E8" s="66">
        <v>7000</v>
      </c>
      <c r="F8" s="67">
        <f t="shared" si="0"/>
        <v>7000</v>
      </c>
      <c r="G8" s="67">
        <f t="shared" si="1"/>
        <v>84000</v>
      </c>
    </row>
    <row r="9" spans="1:7" ht="38.25" customHeight="1">
      <c r="A9" s="64" t="s">
        <v>1263</v>
      </c>
      <c r="B9" s="64" t="s">
        <v>1264</v>
      </c>
      <c r="C9" s="96"/>
      <c r="D9" s="65">
        <v>1</v>
      </c>
      <c r="E9" s="66">
        <v>19691</v>
      </c>
      <c r="F9" s="67">
        <f t="shared" si="0"/>
        <v>19691</v>
      </c>
      <c r="G9" s="67">
        <f t="shared" si="1"/>
        <v>236292</v>
      </c>
    </row>
    <row r="10" spans="1:7" ht="38.25" customHeight="1">
      <c r="A10" s="64" t="s">
        <v>1260</v>
      </c>
      <c r="B10" s="64" t="s">
        <v>1264</v>
      </c>
      <c r="C10" s="96"/>
      <c r="D10" s="65">
        <v>2</v>
      </c>
      <c r="E10" s="66">
        <v>4200</v>
      </c>
      <c r="F10" s="67">
        <f t="shared" si="0"/>
        <v>8400</v>
      </c>
      <c r="G10" s="67">
        <f t="shared" si="1"/>
        <v>100800</v>
      </c>
    </row>
    <row r="11" spans="1:7" ht="38.25" customHeight="1">
      <c r="A11" s="64" t="s">
        <v>1266</v>
      </c>
      <c r="B11" s="64" t="s">
        <v>1265</v>
      </c>
      <c r="C11" s="96"/>
      <c r="D11" s="65">
        <v>1</v>
      </c>
      <c r="E11" s="66">
        <v>8700</v>
      </c>
      <c r="F11" s="67">
        <f t="shared" si="0"/>
        <v>8700</v>
      </c>
      <c r="G11" s="67">
        <f t="shared" si="1"/>
        <v>104400</v>
      </c>
    </row>
    <row r="12" spans="1:7" ht="38.25" customHeight="1">
      <c r="A12" s="64" t="s">
        <v>1267</v>
      </c>
      <c r="B12" s="64" t="s">
        <v>1265</v>
      </c>
      <c r="C12" s="96"/>
      <c r="D12" s="65">
        <v>1</v>
      </c>
      <c r="E12" s="66">
        <v>5000</v>
      </c>
      <c r="F12" s="67">
        <f t="shared" si="0"/>
        <v>5000</v>
      </c>
      <c r="G12" s="67">
        <f t="shared" si="1"/>
        <v>60000</v>
      </c>
    </row>
    <row r="13" spans="1:7" ht="38.25" customHeight="1">
      <c r="A13" s="64" t="s">
        <v>1269</v>
      </c>
      <c r="B13" s="64" t="s">
        <v>1268</v>
      </c>
      <c r="C13" s="96"/>
      <c r="D13" s="65">
        <v>1</v>
      </c>
      <c r="E13" s="66">
        <v>18000</v>
      </c>
      <c r="F13" s="67">
        <f t="shared" si="0"/>
        <v>18000</v>
      </c>
      <c r="G13" s="67">
        <f t="shared" si="1"/>
        <v>216000</v>
      </c>
    </row>
    <row r="14" spans="1:7" ht="38.25" customHeight="1">
      <c r="A14" s="64" t="s">
        <v>1292</v>
      </c>
      <c r="B14" s="64" t="s">
        <v>1268</v>
      </c>
      <c r="C14" s="96"/>
      <c r="D14" s="65">
        <v>1</v>
      </c>
      <c r="E14" s="66">
        <v>7000</v>
      </c>
      <c r="F14" s="67">
        <f t="shared" si="0"/>
        <v>7000</v>
      </c>
      <c r="G14" s="67">
        <f t="shared" si="1"/>
        <v>84000</v>
      </c>
    </row>
    <row r="15" spans="1:7" ht="38.25" customHeight="1">
      <c r="A15" s="64" t="s">
        <v>1291</v>
      </c>
      <c r="B15" s="64" t="s">
        <v>1268</v>
      </c>
      <c r="C15" s="96"/>
      <c r="D15" s="65">
        <v>1</v>
      </c>
      <c r="E15" s="66">
        <v>5000</v>
      </c>
      <c r="F15" s="67">
        <f t="shared" si="0"/>
        <v>5000</v>
      </c>
      <c r="G15" s="67">
        <f t="shared" si="1"/>
        <v>60000</v>
      </c>
    </row>
    <row r="16" spans="1:7" ht="38.25" customHeight="1">
      <c r="A16" s="64" t="s">
        <v>1293</v>
      </c>
      <c r="B16" s="64" t="s">
        <v>1268</v>
      </c>
      <c r="C16" s="96"/>
      <c r="D16" s="65">
        <v>1</v>
      </c>
      <c r="E16" s="66">
        <v>3000</v>
      </c>
      <c r="F16" s="67">
        <f t="shared" si="0"/>
        <v>3000</v>
      </c>
      <c r="G16" s="67">
        <f t="shared" si="1"/>
        <v>36000</v>
      </c>
    </row>
    <row r="17" spans="1:7" ht="38.25" customHeight="1">
      <c r="A17" s="64" t="s">
        <v>1260</v>
      </c>
      <c r="B17" s="64" t="s">
        <v>1268</v>
      </c>
      <c r="C17" s="96"/>
      <c r="D17" s="65">
        <v>1</v>
      </c>
      <c r="E17" s="66">
        <v>4200</v>
      </c>
      <c r="F17" s="67">
        <f t="shared" si="0"/>
        <v>4200</v>
      </c>
      <c r="G17" s="67">
        <f t="shared" si="1"/>
        <v>50400</v>
      </c>
    </row>
    <row r="18" spans="1:7" ht="38.25" customHeight="1">
      <c r="A18" s="64" t="s">
        <v>1370</v>
      </c>
      <c r="B18" s="64" t="s">
        <v>1376</v>
      </c>
      <c r="C18" s="96"/>
      <c r="D18" s="65">
        <v>1</v>
      </c>
      <c r="E18" s="66">
        <v>8000</v>
      </c>
      <c r="F18" s="67">
        <f t="shared" si="0"/>
        <v>8000</v>
      </c>
      <c r="G18" s="67">
        <f t="shared" si="1"/>
        <v>96000</v>
      </c>
    </row>
    <row r="19" spans="1:7" ht="38.25" customHeight="1">
      <c r="A19" s="64"/>
      <c r="B19" s="64"/>
      <c r="C19" s="96"/>
      <c r="D19" s="65"/>
      <c r="E19" s="66"/>
      <c r="F19" s="67"/>
      <c r="G19" s="67"/>
    </row>
    <row r="20" spans="1:7" ht="38.25" customHeight="1">
      <c r="A20" s="64"/>
      <c r="B20" s="64"/>
      <c r="C20" s="96"/>
      <c r="D20" s="65"/>
      <c r="E20" s="66"/>
      <c r="F20" s="67"/>
      <c r="G20" s="67"/>
    </row>
    <row r="21" spans="1:7" ht="38.25" customHeight="1">
      <c r="A21" s="64" t="s">
        <v>1270</v>
      </c>
      <c r="B21" s="64" t="s">
        <v>1271</v>
      </c>
      <c r="C21" s="96"/>
      <c r="D21" s="65">
        <v>5</v>
      </c>
      <c r="E21" s="66">
        <v>3400</v>
      </c>
      <c r="F21" s="67">
        <f t="shared" si="0"/>
        <v>17000</v>
      </c>
      <c r="G21" s="67">
        <f t="shared" si="1"/>
        <v>204000</v>
      </c>
    </row>
    <row r="22" spans="1:7" ht="38.25" customHeight="1">
      <c r="A22" s="64" t="s">
        <v>1260</v>
      </c>
      <c r="B22" s="64" t="s">
        <v>1271</v>
      </c>
      <c r="C22" s="96"/>
      <c r="D22" s="65">
        <v>6</v>
      </c>
      <c r="E22" s="66">
        <v>2260</v>
      </c>
      <c r="F22" s="67">
        <f t="shared" si="0"/>
        <v>13560</v>
      </c>
      <c r="G22" s="67">
        <f t="shared" si="1"/>
        <v>162720</v>
      </c>
    </row>
    <row r="23" spans="1:7" ht="38.25" customHeight="1">
      <c r="A23" s="64" t="s">
        <v>1272</v>
      </c>
      <c r="B23" s="64" t="s">
        <v>1271</v>
      </c>
      <c r="C23" s="96"/>
      <c r="D23" s="65">
        <v>8</v>
      </c>
      <c r="E23" s="66">
        <v>2624</v>
      </c>
      <c r="F23" s="67">
        <f t="shared" si="0"/>
        <v>20992</v>
      </c>
      <c r="G23" s="67">
        <f t="shared" si="1"/>
        <v>251904</v>
      </c>
    </row>
    <row r="24" spans="1:7" ht="38.25" customHeight="1">
      <c r="A24" s="64" t="s">
        <v>1273</v>
      </c>
      <c r="B24" s="64" t="s">
        <v>1271</v>
      </c>
      <c r="C24" s="96"/>
      <c r="D24" s="65">
        <v>13</v>
      </c>
      <c r="E24" s="66">
        <v>2000</v>
      </c>
      <c r="F24" s="67">
        <f t="shared" si="0"/>
        <v>26000</v>
      </c>
      <c r="G24" s="67">
        <f t="shared" si="1"/>
        <v>312000</v>
      </c>
    </row>
    <row r="25" spans="1:7" ht="38.25" customHeight="1">
      <c r="A25" s="64" t="s">
        <v>1274</v>
      </c>
      <c r="B25" s="64" t="s">
        <v>1275</v>
      </c>
      <c r="C25" s="96"/>
      <c r="D25" s="65">
        <v>1</v>
      </c>
      <c r="E25" s="66">
        <v>19690</v>
      </c>
      <c r="F25" s="67">
        <f t="shared" si="0"/>
        <v>19690</v>
      </c>
      <c r="G25" s="67">
        <f t="shared" si="1"/>
        <v>236280</v>
      </c>
    </row>
    <row r="26" spans="1:7" ht="38.25" customHeight="1">
      <c r="A26" s="64" t="s">
        <v>1276</v>
      </c>
      <c r="B26" s="64" t="s">
        <v>1275</v>
      </c>
      <c r="C26" s="96"/>
      <c r="D26" s="65">
        <v>2</v>
      </c>
      <c r="E26" s="66">
        <v>5000</v>
      </c>
      <c r="F26" s="67">
        <f t="shared" si="0"/>
        <v>10000</v>
      </c>
      <c r="G26" s="67">
        <f t="shared" si="1"/>
        <v>120000</v>
      </c>
    </row>
    <row r="27" spans="1:7" ht="38.25" customHeight="1">
      <c r="A27" s="64" t="s">
        <v>1277</v>
      </c>
      <c r="B27" s="64" t="s">
        <v>1275</v>
      </c>
      <c r="C27" s="96"/>
      <c r="D27" s="65">
        <v>1</v>
      </c>
      <c r="E27" s="66">
        <v>4198</v>
      </c>
      <c r="F27" s="67">
        <f t="shared" si="0"/>
        <v>4198</v>
      </c>
      <c r="G27" s="67">
        <f t="shared" si="1"/>
        <v>50376</v>
      </c>
    </row>
    <row r="28" spans="1:7" ht="38.25" customHeight="1">
      <c r="A28" s="64" t="s">
        <v>1278</v>
      </c>
      <c r="B28" s="64" t="s">
        <v>1275</v>
      </c>
      <c r="C28" s="96"/>
      <c r="D28" s="65">
        <v>1</v>
      </c>
      <c r="E28" s="66">
        <v>6500</v>
      </c>
      <c r="F28" s="67">
        <f t="shared" si="0"/>
        <v>6500</v>
      </c>
      <c r="G28" s="67">
        <f t="shared" si="1"/>
        <v>78000</v>
      </c>
    </row>
    <row r="29" spans="1:7" ht="38.25" customHeight="1">
      <c r="A29" s="64" t="s">
        <v>1279</v>
      </c>
      <c r="B29" s="64" t="s">
        <v>1275</v>
      </c>
      <c r="C29" s="96"/>
      <c r="D29" s="65">
        <v>1</v>
      </c>
      <c r="E29" s="66">
        <v>4198</v>
      </c>
      <c r="F29" s="67">
        <f t="shared" si="0"/>
        <v>4198</v>
      </c>
      <c r="G29" s="67">
        <f t="shared" si="1"/>
        <v>50376</v>
      </c>
    </row>
    <row r="30" spans="1:7" ht="38.25" customHeight="1">
      <c r="A30" s="64" t="s">
        <v>1280</v>
      </c>
      <c r="B30" s="64" t="s">
        <v>1275</v>
      </c>
      <c r="C30" s="96"/>
      <c r="D30" s="65">
        <v>1</v>
      </c>
      <c r="E30" s="66">
        <v>6000</v>
      </c>
      <c r="F30" s="67">
        <f t="shared" si="0"/>
        <v>6000</v>
      </c>
      <c r="G30" s="67">
        <f t="shared" si="1"/>
        <v>72000</v>
      </c>
    </row>
    <row r="31" spans="1:7" ht="38.25" customHeight="1">
      <c r="A31" s="64" t="s">
        <v>1262</v>
      </c>
      <c r="B31" s="64" t="s">
        <v>1275</v>
      </c>
      <c r="C31" s="96"/>
      <c r="D31" s="65">
        <v>1</v>
      </c>
      <c r="E31" s="66">
        <v>5100</v>
      </c>
      <c r="F31" s="67">
        <f t="shared" si="0"/>
        <v>5100</v>
      </c>
      <c r="G31" s="67">
        <f t="shared" si="1"/>
        <v>61200</v>
      </c>
    </row>
    <row r="32" spans="1:7" ht="38.25" customHeight="1">
      <c r="A32" s="64" t="s">
        <v>1281</v>
      </c>
      <c r="B32" s="64" t="s">
        <v>1275</v>
      </c>
      <c r="C32" s="96"/>
      <c r="D32" s="65">
        <v>1</v>
      </c>
      <c r="E32" s="66">
        <v>6000</v>
      </c>
      <c r="F32" s="67">
        <f t="shared" si="0"/>
        <v>6000</v>
      </c>
      <c r="G32" s="67">
        <f t="shared" si="1"/>
        <v>72000</v>
      </c>
    </row>
    <row r="33" spans="1:7" ht="38.25" customHeight="1">
      <c r="A33" s="64" t="s">
        <v>1282</v>
      </c>
      <c r="B33" s="64" t="s">
        <v>1275</v>
      </c>
      <c r="C33" s="96"/>
      <c r="D33" s="65">
        <v>1</v>
      </c>
      <c r="E33" s="66">
        <v>6500</v>
      </c>
      <c r="F33" s="67">
        <f t="shared" si="0"/>
        <v>6500</v>
      </c>
      <c r="G33" s="67">
        <f t="shared" si="1"/>
        <v>78000</v>
      </c>
    </row>
    <row r="34" spans="1:7" ht="38.25" customHeight="1">
      <c r="A34" s="64" t="s">
        <v>1283</v>
      </c>
      <c r="B34" s="64" t="s">
        <v>1284</v>
      </c>
      <c r="C34" s="96"/>
      <c r="D34" s="65">
        <v>1</v>
      </c>
      <c r="E34" s="66">
        <v>7000</v>
      </c>
      <c r="F34" s="67">
        <f t="shared" si="0"/>
        <v>7000</v>
      </c>
      <c r="G34" s="67">
        <f t="shared" si="1"/>
        <v>84000</v>
      </c>
    </row>
    <row r="35" spans="1:7" ht="38.25" customHeight="1">
      <c r="A35" s="64" t="s">
        <v>1285</v>
      </c>
      <c r="B35" s="64" t="s">
        <v>1284</v>
      </c>
      <c r="C35" s="96"/>
      <c r="D35" s="65">
        <v>1</v>
      </c>
      <c r="E35" s="66">
        <v>5200</v>
      </c>
      <c r="F35" s="67">
        <f t="shared" si="0"/>
        <v>5200</v>
      </c>
      <c r="G35" s="67">
        <f t="shared" si="1"/>
        <v>62400</v>
      </c>
    </row>
    <row r="36" spans="1:7" ht="38.25" customHeight="1">
      <c r="A36" s="64" t="s">
        <v>1287</v>
      </c>
      <c r="B36" s="64" t="s">
        <v>1284</v>
      </c>
      <c r="C36" s="96"/>
      <c r="D36" s="65">
        <v>1</v>
      </c>
      <c r="E36" s="66">
        <v>3694</v>
      </c>
      <c r="F36" s="67">
        <f t="shared" si="0"/>
        <v>3694</v>
      </c>
      <c r="G36" s="67">
        <f t="shared" si="1"/>
        <v>44328</v>
      </c>
    </row>
    <row r="37" spans="1:7" ht="38.25" customHeight="1">
      <c r="A37" s="64" t="s">
        <v>1288</v>
      </c>
      <c r="B37" s="64" t="s">
        <v>1284</v>
      </c>
      <c r="C37" s="96"/>
      <c r="D37" s="65">
        <v>1</v>
      </c>
      <c r="E37" s="66">
        <v>4000</v>
      </c>
      <c r="F37" s="67">
        <f t="shared" si="0"/>
        <v>4000</v>
      </c>
      <c r="G37" s="67">
        <f t="shared" si="1"/>
        <v>48000</v>
      </c>
    </row>
    <row r="38" spans="1:7" ht="38.25" customHeight="1">
      <c r="A38" s="64" t="s">
        <v>1289</v>
      </c>
      <c r="B38" s="64" t="s">
        <v>1284</v>
      </c>
      <c r="C38" s="96"/>
      <c r="D38" s="65">
        <v>1</v>
      </c>
      <c r="E38" s="66">
        <v>7875</v>
      </c>
      <c r="F38" s="67">
        <f t="shared" si="0"/>
        <v>7875</v>
      </c>
      <c r="G38" s="67">
        <f t="shared" si="1"/>
        <v>94500</v>
      </c>
    </row>
    <row r="39" spans="1:7" ht="38.25" customHeight="1">
      <c r="A39" s="64" t="s">
        <v>1260</v>
      </c>
      <c r="B39" s="64" t="s">
        <v>1284</v>
      </c>
      <c r="C39" s="96"/>
      <c r="D39" s="65">
        <v>1</v>
      </c>
      <c r="E39" s="66">
        <v>4200</v>
      </c>
      <c r="F39" s="67">
        <f t="shared" si="0"/>
        <v>4200</v>
      </c>
      <c r="G39" s="67">
        <f t="shared" si="1"/>
        <v>50400</v>
      </c>
    </row>
    <row r="40" spans="1:7" ht="38.25" customHeight="1">
      <c r="A40" s="64" t="s">
        <v>1283</v>
      </c>
      <c r="B40" s="64" t="s">
        <v>1294</v>
      </c>
      <c r="C40" s="96"/>
      <c r="D40" s="65">
        <v>1</v>
      </c>
      <c r="E40" s="66">
        <v>10000</v>
      </c>
      <c r="F40" s="67">
        <f t="shared" si="0"/>
        <v>10000</v>
      </c>
      <c r="G40" s="67">
        <f t="shared" si="1"/>
        <v>120000</v>
      </c>
    </row>
    <row r="41" spans="1:7" ht="38.25" customHeight="1">
      <c r="A41" s="64" t="s">
        <v>1295</v>
      </c>
      <c r="B41" s="64" t="s">
        <v>1294</v>
      </c>
      <c r="C41" s="96"/>
      <c r="D41" s="65">
        <v>1</v>
      </c>
      <c r="E41" s="66">
        <v>4700</v>
      </c>
      <c r="F41" s="67">
        <f t="shared" si="0"/>
        <v>4700</v>
      </c>
      <c r="G41" s="67">
        <f t="shared" si="1"/>
        <v>56400</v>
      </c>
    </row>
    <row r="42" spans="1:7" ht="38.25" customHeight="1">
      <c r="A42" s="64" t="s">
        <v>1260</v>
      </c>
      <c r="B42" s="64" t="s">
        <v>1294</v>
      </c>
      <c r="C42" s="96"/>
      <c r="D42" s="65">
        <v>1</v>
      </c>
      <c r="E42" s="66">
        <v>4200</v>
      </c>
      <c r="F42" s="67">
        <f t="shared" si="0"/>
        <v>4200</v>
      </c>
      <c r="G42" s="67">
        <f t="shared" si="1"/>
        <v>50400</v>
      </c>
    </row>
    <row r="43" spans="1:7" ht="38.25" customHeight="1">
      <c r="A43" s="64" t="s">
        <v>1296</v>
      </c>
      <c r="B43" s="64" t="s">
        <v>1297</v>
      </c>
      <c r="C43" s="96"/>
      <c r="D43" s="65">
        <v>1</v>
      </c>
      <c r="E43" s="66">
        <v>7000</v>
      </c>
      <c r="F43" s="67">
        <f t="shared" si="0"/>
        <v>7000</v>
      </c>
      <c r="G43" s="67">
        <f t="shared" si="1"/>
        <v>84000</v>
      </c>
    </row>
    <row r="44" spans="1:7" ht="38.25" customHeight="1">
      <c r="A44" s="64" t="s">
        <v>1298</v>
      </c>
      <c r="B44" s="64" t="s">
        <v>1297</v>
      </c>
      <c r="C44" s="96"/>
      <c r="D44" s="65">
        <v>1</v>
      </c>
      <c r="E44" s="66">
        <v>5600</v>
      </c>
      <c r="F44" s="67">
        <f t="shared" si="0"/>
        <v>5600</v>
      </c>
      <c r="G44" s="67">
        <f t="shared" si="1"/>
        <v>67200</v>
      </c>
    </row>
    <row r="45" spans="1:7" ht="38.25" customHeight="1">
      <c r="A45" s="64" t="s">
        <v>1299</v>
      </c>
      <c r="B45" s="64" t="s">
        <v>1297</v>
      </c>
      <c r="C45" s="96"/>
      <c r="D45" s="65">
        <v>1</v>
      </c>
      <c r="E45" s="66">
        <v>5000</v>
      </c>
      <c r="F45" s="67">
        <f t="shared" si="0"/>
        <v>5000</v>
      </c>
      <c r="G45" s="67">
        <f t="shared" si="1"/>
        <v>60000</v>
      </c>
    </row>
    <row r="46" spans="1:7" ht="38.25" customHeight="1">
      <c r="A46" s="64" t="s">
        <v>1300</v>
      </c>
      <c r="B46" s="64" t="s">
        <v>1297</v>
      </c>
      <c r="C46" s="96"/>
      <c r="D46" s="65">
        <v>1</v>
      </c>
      <c r="E46" s="66">
        <v>4200</v>
      </c>
      <c r="F46" s="67">
        <f t="shared" si="0"/>
        <v>4200</v>
      </c>
      <c r="G46" s="67">
        <f t="shared" si="1"/>
        <v>50400</v>
      </c>
    </row>
    <row r="47" spans="1:7" ht="38.25" customHeight="1">
      <c r="A47" s="64" t="s">
        <v>1301</v>
      </c>
      <c r="B47" s="64" t="s">
        <v>1297</v>
      </c>
      <c r="C47" s="96"/>
      <c r="D47" s="65">
        <v>1</v>
      </c>
      <c r="E47" s="66">
        <v>3692</v>
      </c>
      <c r="F47" s="67">
        <f t="shared" si="0"/>
        <v>3692</v>
      </c>
      <c r="G47" s="67">
        <f t="shared" si="1"/>
        <v>44304</v>
      </c>
    </row>
    <row r="48" spans="1:7" ht="38.25" customHeight="1">
      <c r="A48" s="64" t="s">
        <v>1283</v>
      </c>
      <c r="B48" s="64" t="s">
        <v>1304</v>
      </c>
      <c r="C48" s="96"/>
      <c r="D48" s="65">
        <v>1</v>
      </c>
      <c r="E48" s="66">
        <v>7916</v>
      </c>
      <c r="F48" s="67">
        <f t="shared" si="0"/>
        <v>7916</v>
      </c>
      <c r="G48" s="67">
        <f t="shared" si="1"/>
        <v>94992</v>
      </c>
    </row>
    <row r="49" spans="1:7" ht="38.25" customHeight="1">
      <c r="A49" s="64" t="s">
        <v>1287</v>
      </c>
      <c r="B49" s="64" t="s">
        <v>1303</v>
      </c>
      <c r="C49" s="96"/>
      <c r="D49" s="65">
        <v>1</v>
      </c>
      <c r="E49" s="66">
        <v>5200</v>
      </c>
      <c r="F49" s="67">
        <f t="shared" si="0"/>
        <v>5200</v>
      </c>
      <c r="G49" s="67">
        <f t="shared" si="1"/>
        <v>62400</v>
      </c>
    </row>
    <row r="50" spans="1:7" ht="38.25" customHeight="1">
      <c r="A50" s="64" t="s">
        <v>1302</v>
      </c>
      <c r="B50" s="64" t="s">
        <v>1305</v>
      </c>
      <c r="C50" s="96"/>
      <c r="D50" s="65">
        <v>1</v>
      </c>
      <c r="E50" s="66">
        <v>5000</v>
      </c>
      <c r="F50" s="67">
        <f t="shared" si="0"/>
        <v>5000</v>
      </c>
      <c r="G50" s="67">
        <f t="shared" si="1"/>
        <v>60000</v>
      </c>
    </row>
    <row r="51" spans="1:7" ht="38.25" customHeight="1">
      <c r="A51" s="64" t="s">
        <v>1283</v>
      </c>
      <c r="B51" s="64" t="s">
        <v>481</v>
      </c>
      <c r="C51" s="96"/>
      <c r="D51" s="65">
        <v>1</v>
      </c>
      <c r="E51" s="66">
        <v>10000</v>
      </c>
      <c r="F51" s="67">
        <f t="shared" si="0"/>
        <v>10000</v>
      </c>
      <c r="G51" s="67">
        <f t="shared" si="1"/>
        <v>120000</v>
      </c>
    </row>
    <row r="52" spans="1:7" ht="38.25" customHeight="1">
      <c r="A52" s="64" t="s">
        <v>1286</v>
      </c>
      <c r="B52" s="64" t="s">
        <v>481</v>
      </c>
      <c r="C52" s="96"/>
      <c r="D52" s="65">
        <v>2</v>
      </c>
      <c r="E52" s="66">
        <v>5582</v>
      </c>
      <c r="F52" s="67">
        <f t="shared" si="0"/>
        <v>11164</v>
      </c>
      <c r="G52" s="67">
        <f t="shared" si="1"/>
        <v>133968</v>
      </c>
    </row>
    <row r="53" spans="1:7" ht="38.25" customHeight="1">
      <c r="A53" s="64" t="s">
        <v>1302</v>
      </c>
      <c r="B53" s="64" t="s">
        <v>481</v>
      </c>
      <c r="C53" s="96"/>
      <c r="D53" s="65">
        <v>1</v>
      </c>
      <c r="E53" s="66">
        <v>5000</v>
      </c>
      <c r="F53" s="67">
        <f t="shared" si="0"/>
        <v>5000</v>
      </c>
      <c r="G53" s="67">
        <f t="shared" si="1"/>
        <v>60000</v>
      </c>
    </row>
    <row r="54" spans="1:7" ht="38.25" customHeight="1">
      <c r="A54" s="64" t="s">
        <v>1260</v>
      </c>
      <c r="B54" s="64" t="s">
        <v>481</v>
      </c>
      <c r="C54" s="96"/>
      <c r="D54" s="65">
        <v>1</v>
      </c>
      <c r="E54" s="66">
        <v>4200</v>
      </c>
      <c r="F54" s="67">
        <f t="shared" si="0"/>
        <v>4200</v>
      </c>
      <c r="G54" s="67">
        <f t="shared" si="1"/>
        <v>50400</v>
      </c>
    </row>
    <row r="55" spans="1:7" ht="38.25" customHeight="1">
      <c r="A55" s="64" t="s">
        <v>1283</v>
      </c>
      <c r="B55" s="64" t="s">
        <v>1306</v>
      </c>
      <c r="C55" s="96"/>
      <c r="D55" s="65">
        <v>1</v>
      </c>
      <c r="E55" s="66">
        <v>10500</v>
      </c>
      <c r="F55" s="67">
        <f t="shared" si="0"/>
        <v>10500</v>
      </c>
      <c r="G55" s="67">
        <f t="shared" si="1"/>
        <v>126000</v>
      </c>
    </row>
    <row r="56" spans="1:7" ht="38.25" customHeight="1">
      <c r="A56" s="64" t="s">
        <v>1287</v>
      </c>
      <c r="B56" s="64" t="s">
        <v>1306</v>
      </c>
      <c r="C56" s="96"/>
      <c r="D56" s="65">
        <v>1</v>
      </c>
      <c r="E56" s="66">
        <v>7000</v>
      </c>
      <c r="F56" s="67">
        <f t="shared" si="0"/>
        <v>7000</v>
      </c>
      <c r="G56" s="67">
        <f t="shared" si="1"/>
        <v>84000</v>
      </c>
    </row>
    <row r="57" spans="1:7" ht="38.25" customHeight="1">
      <c r="A57" s="64" t="s">
        <v>1302</v>
      </c>
      <c r="B57" s="64" t="s">
        <v>1306</v>
      </c>
      <c r="C57" s="96"/>
      <c r="D57" s="65">
        <v>1</v>
      </c>
      <c r="E57" s="66">
        <v>4500</v>
      </c>
      <c r="F57" s="67">
        <f t="shared" si="0"/>
        <v>4500</v>
      </c>
      <c r="G57" s="67">
        <f t="shared" si="1"/>
        <v>54000</v>
      </c>
    </row>
    <row r="58" spans="1:7" ht="38.25" customHeight="1">
      <c r="A58" s="64" t="s">
        <v>1260</v>
      </c>
      <c r="B58" s="64" t="s">
        <v>1306</v>
      </c>
      <c r="C58" s="96"/>
      <c r="D58" s="65">
        <v>1</v>
      </c>
      <c r="E58" s="66">
        <v>4200</v>
      </c>
      <c r="F58" s="67">
        <f t="shared" si="0"/>
        <v>4200</v>
      </c>
      <c r="G58" s="67">
        <f t="shared" si="1"/>
        <v>50400</v>
      </c>
    </row>
    <row r="59" spans="1:7" ht="38.25" customHeight="1">
      <c r="A59" s="64" t="s">
        <v>1307</v>
      </c>
      <c r="B59" s="64" t="s">
        <v>1306</v>
      </c>
      <c r="C59" s="96"/>
      <c r="D59" s="65">
        <v>1</v>
      </c>
      <c r="E59" s="66">
        <v>7000</v>
      </c>
      <c r="F59" s="67">
        <f t="shared" si="0"/>
        <v>7000</v>
      </c>
      <c r="G59" s="67">
        <f t="shared" si="1"/>
        <v>84000</v>
      </c>
    </row>
    <row r="60" spans="1:7" ht="38.25" customHeight="1">
      <c r="A60" s="64" t="s">
        <v>1283</v>
      </c>
      <c r="B60" s="64" t="s">
        <v>1308</v>
      </c>
      <c r="C60" s="96"/>
      <c r="D60" s="65">
        <v>1</v>
      </c>
      <c r="E60" s="66">
        <v>15000</v>
      </c>
      <c r="F60" s="67">
        <f t="shared" si="0"/>
        <v>15000</v>
      </c>
      <c r="G60" s="67">
        <f t="shared" si="1"/>
        <v>180000</v>
      </c>
    </row>
    <row r="61" spans="1:7" ht="38.25" customHeight="1">
      <c r="A61" s="64" t="s">
        <v>1309</v>
      </c>
      <c r="B61" s="64" t="s">
        <v>1308</v>
      </c>
      <c r="C61" s="96"/>
      <c r="D61" s="65">
        <v>1</v>
      </c>
      <c r="E61" s="66">
        <v>5000</v>
      </c>
      <c r="F61" s="67">
        <f t="shared" si="0"/>
        <v>5000</v>
      </c>
      <c r="G61" s="67">
        <f t="shared" si="1"/>
        <v>60000</v>
      </c>
    </row>
    <row r="62" spans="1:7" ht="38.25" customHeight="1">
      <c r="A62" s="64" t="s">
        <v>1310</v>
      </c>
      <c r="B62" s="64" t="s">
        <v>1308</v>
      </c>
      <c r="C62" s="96"/>
      <c r="D62" s="65">
        <v>1</v>
      </c>
      <c r="E62" s="66">
        <v>5952</v>
      </c>
      <c r="F62" s="67">
        <f t="shared" si="0"/>
        <v>5952</v>
      </c>
      <c r="G62" s="67">
        <f t="shared" si="1"/>
        <v>71424</v>
      </c>
    </row>
    <row r="63" spans="1:7" ht="38.25" customHeight="1">
      <c r="A63" s="64" t="s">
        <v>1311</v>
      </c>
      <c r="B63" s="64" t="s">
        <v>1308</v>
      </c>
      <c r="C63" s="96"/>
      <c r="D63" s="65">
        <v>1</v>
      </c>
      <c r="E63" s="66">
        <v>5952</v>
      </c>
      <c r="F63" s="67">
        <f t="shared" si="0"/>
        <v>5952</v>
      </c>
      <c r="G63" s="67">
        <f t="shared" si="1"/>
        <v>71424</v>
      </c>
    </row>
    <row r="64" spans="1:7" ht="38.25" customHeight="1">
      <c r="A64" s="64" t="s">
        <v>1312</v>
      </c>
      <c r="B64" s="64" t="s">
        <v>1308</v>
      </c>
      <c r="C64" s="96"/>
      <c r="D64" s="65">
        <v>3</v>
      </c>
      <c r="E64" s="66">
        <v>4958</v>
      </c>
      <c r="F64" s="67">
        <f t="shared" si="0"/>
        <v>14874</v>
      </c>
      <c r="G64" s="67">
        <f t="shared" si="1"/>
        <v>178488</v>
      </c>
    </row>
    <row r="65" spans="1:7" ht="38.25" customHeight="1">
      <c r="A65" s="64" t="s">
        <v>1313</v>
      </c>
      <c r="B65" s="64" t="s">
        <v>1308</v>
      </c>
      <c r="C65" s="96"/>
      <c r="D65" s="65">
        <v>1</v>
      </c>
      <c r="E65" s="66">
        <v>5498</v>
      </c>
      <c r="F65" s="67">
        <f t="shared" si="0"/>
        <v>5498</v>
      </c>
      <c r="G65" s="67">
        <f t="shared" si="1"/>
        <v>65976</v>
      </c>
    </row>
    <row r="66" spans="1:7" ht="38.25" customHeight="1">
      <c r="A66" s="64" t="s">
        <v>1314</v>
      </c>
      <c r="B66" s="64" t="s">
        <v>1308</v>
      </c>
      <c r="C66" s="96"/>
      <c r="D66" s="65">
        <v>1</v>
      </c>
      <c r="E66" s="66">
        <v>4500</v>
      </c>
      <c r="F66" s="67">
        <f t="shared" si="0"/>
        <v>4500</v>
      </c>
      <c r="G66" s="67">
        <f t="shared" si="1"/>
        <v>54000</v>
      </c>
    </row>
    <row r="67" spans="1:7" ht="38.25" customHeight="1">
      <c r="A67" s="64" t="s">
        <v>1315</v>
      </c>
      <c r="B67" s="64" t="s">
        <v>1308</v>
      </c>
      <c r="C67" s="96"/>
      <c r="D67" s="65">
        <v>4</v>
      </c>
      <c r="E67" s="66">
        <v>4000</v>
      </c>
      <c r="F67" s="67">
        <f t="shared" si="0"/>
        <v>16000</v>
      </c>
      <c r="G67" s="67">
        <f t="shared" si="1"/>
        <v>192000</v>
      </c>
    </row>
    <row r="68" spans="1:7" ht="38.25" customHeight="1">
      <c r="A68" s="64" t="s">
        <v>1316</v>
      </c>
      <c r="B68" s="64" t="s">
        <v>1308</v>
      </c>
      <c r="C68" s="96"/>
      <c r="D68" s="65">
        <v>2</v>
      </c>
      <c r="E68" s="66">
        <v>3858</v>
      </c>
      <c r="F68" s="67">
        <f t="shared" si="0"/>
        <v>7716</v>
      </c>
      <c r="G68" s="67">
        <f t="shared" si="1"/>
        <v>92592</v>
      </c>
    </row>
    <row r="69" spans="1:7" ht="38.25" customHeight="1">
      <c r="A69" s="64" t="s">
        <v>1317</v>
      </c>
      <c r="B69" s="64" t="s">
        <v>1308</v>
      </c>
      <c r="C69" s="96"/>
      <c r="D69" s="65">
        <v>1</v>
      </c>
      <c r="E69" s="66">
        <v>4000</v>
      </c>
      <c r="F69" s="67">
        <f t="shared" si="0"/>
        <v>4000</v>
      </c>
      <c r="G69" s="67">
        <f t="shared" si="1"/>
        <v>48000</v>
      </c>
    </row>
    <row r="70" spans="1:7" ht="38.25" customHeight="1">
      <c r="A70" s="64" t="s">
        <v>1318</v>
      </c>
      <c r="B70" s="64" t="s">
        <v>1308</v>
      </c>
      <c r="C70" s="96"/>
      <c r="D70" s="65">
        <v>5</v>
      </c>
      <c r="E70" s="66">
        <v>5984</v>
      </c>
      <c r="F70" s="67">
        <f t="shared" si="0"/>
        <v>29920</v>
      </c>
      <c r="G70" s="67">
        <f t="shared" si="1"/>
        <v>359040</v>
      </c>
    </row>
    <row r="71" spans="1:7" ht="38.25" customHeight="1">
      <c r="A71" s="64" t="s">
        <v>1323</v>
      </c>
      <c r="B71" s="64" t="s">
        <v>1308</v>
      </c>
      <c r="C71" s="96"/>
      <c r="D71" s="65">
        <v>1</v>
      </c>
      <c r="E71" s="66">
        <v>6000</v>
      </c>
      <c r="F71" s="67">
        <f t="shared" si="0"/>
        <v>6000</v>
      </c>
      <c r="G71" s="67">
        <f t="shared" si="1"/>
        <v>72000</v>
      </c>
    </row>
    <row r="72" spans="1:7" ht="38.25" customHeight="1">
      <c r="A72" s="64" t="s">
        <v>1319</v>
      </c>
      <c r="B72" s="64" t="s">
        <v>1308</v>
      </c>
      <c r="C72" s="96"/>
      <c r="D72" s="65">
        <v>4</v>
      </c>
      <c r="E72" s="66">
        <v>5512</v>
      </c>
      <c r="F72" s="67">
        <f t="shared" si="0"/>
        <v>22048</v>
      </c>
      <c r="G72" s="67">
        <f t="shared" si="1"/>
        <v>264576</v>
      </c>
    </row>
    <row r="73" spans="1:7" ht="38.25" customHeight="1">
      <c r="A73" s="64" t="s">
        <v>1375</v>
      </c>
      <c r="B73" s="64" t="s">
        <v>1374</v>
      </c>
      <c r="C73" s="96"/>
      <c r="D73" s="65">
        <v>1</v>
      </c>
      <c r="E73" s="66">
        <v>4000</v>
      </c>
      <c r="F73" s="67">
        <f>D73*E73</f>
        <v>4000</v>
      </c>
      <c r="G73" s="67">
        <f>F73*12</f>
        <v>48000</v>
      </c>
    </row>
    <row r="74" spans="1:7" ht="38.25" customHeight="1">
      <c r="A74" s="64" t="s">
        <v>1320</v>
      </c>
      <c r="B74" s="64" t="s">
        <v>1308</v>
      </c>
      <c r="C74" s="96"/>
      <c r="D74" s="65">
        <v>2</v>
      </c>
      <c r="E74" s="66">
        <v>3900</v>
      </c>
      <c r="F74" s="67">
        <f t="shared" si="0"/>
        <v>7800</v>
      </c>
      <c r="G74" s="67">
        <f t="shared" si="1"/>
        <v>93600</v>
      </c>
    </row>
    <row r="75" spans="1:7" ht="38.25" customHeight="1">
      <c r="A75" s="64" t="s">
        <v>1321</v>
      </c>
      <c r="B75" s="64" t="s">
        <v>1322</v>
      </c>
      <c r="C75" s="96"/>
      <c r="D75" s="65">
        <v>2</v>
      </c>
      <c r="E75" s="66">
        <v>5600</v>
      </c>
      <c r="F75" s="67">
        <f t="shared" si="0"/>
        <v>11200</v>
      </c>
      <c r="G75" s="67">
        <f t="shared" si="1"/>
        <v>134400</v>
      </c>
    </row>
    <row r="76" spans="1:7" ht="38.25" customHeight="1">
      <c r="A76" s="64" t="s">
        <v>1283</v>
      </c>
      <c r="B76" s="64" t="s">
        <v>1324</v>
      </c>
      <c r="C76" s="96"/>
      <c r="D76" s="65">
        <v>1</v>
      </c>
      <c r="E76" s="66">
        <v>7000</v>
      </c>
      <c r="F76" s="67">
        <f t="shared" si="0"/>
        <v>7000</v>
      </c>
      <c r="G76" s="67">
        <f t="shared" si="1"/>
        <v>84000</v>
      </c>
    </row>
    <row r="77" spans="1:7" ht="38.25" customHeight="1">
      <c r="A77" s="64" t="s">
        <v>1325</v>
      </c>
      <c r="B77" s="64" t="s">
        <v>1324</v>
      </c>
      <c r="C77" s="96"/>
      <c r="D77" s="65">
        <v>3</v>
      </c>
      <c r="E77" s="66">
        <v>3690</v>
      </c>
      <c r="F77" s="67">
        <f t="shared" si="0"/>
        <v>11070</v>
      </c>
      <c r="G77" s="67">
        <f t="shared" si="1"/>
        <v>132840</v>
      </c>
    </row>
    <row r="78" spans="1:7" ht="38.25" customHeight="1">
      <c r="A78" s="64" t="s">
        <v>1260</v>
      </c>
      <c r="B78" s="64" t="s">
        <v>1324</v>
      </c>
      <c r="C78" s="96"/>
      <c r="D78" s="65">
        <v>1</v>
      </c>
      <c r="E78" s="66">
        <v>4320</v>
      </c>
      <c r="F78" s="67">
        <f aca="true" t="shared" si="2" ref="F78:F91">D78*E78</f>
        <v>4320</v>
      </c>
      <c r="G78" s="67">
        <f aca="true" t="shared" si="3" ref="G78:G91">F78*12</f>
        <v>51840</v>
      </c>
    </row>
    <row r="79" spans="1:7" ht="38.25" customHeight="1">
      <c r="A79" s="64" t="s">
        <v>1290</v>
      </c>
      <c r="B79" s="64" t="s">
        <v>1326</v>
      </c>
      <c r="C79" s="96"/>
      <c r="D79" s="65">
        <v>1</v>
      </c>
      <c r="E79" s="66">
        <v>3860</v>
      </c>
      <c r="F79" s="67">
        <f t="shared" si="2"/>
        <v>3860</v>
      </c>
      <c r="G79" s="67">
        <f t="shared" si="3"/>
        <v>46320</v>
      </c>
    </row>
    <row r="80" spans="1:7" ht="38.25" customHeight="1">
      <c r="A80" s="64" t="s">
        <v>1327</v>
      </c>
      <c r="B80" s="64" t="s">
        <v>1326</v>
      </c>
      <c r="C80" s="96"/>
      <c r="D80" s="65">
        <v>1</v>
      </c>
      <c r="E80" s="66">
        <v>2600</v>
      </c>
      <c r="F80" s="67">
        <f t="shared" si="2"/>
        <v>2600</v>
      </c>
      <c r="G80" s="67">
        <f t="shared" si="3"/>
        <v>31200</v>
      </c>
    </row>
    <row r="81" spans="1:7" ht="38.25" customHeight="1">
      <c r="A81" s="64" t="s">
        <v>1328</v>
      </c>
      <c r="B81" s="64" t="s">
        <v>1329</v>
      </c>
      <c r="C81" s="96"/>
      <c r="D81" s="65">
        <v>1</v>
      </c>
      <c r="E81" s="66">
        <v>6398</v>
      </c>
      <c r="F81" s="67">
        <f t="shared" si="2"/>
        <v>6398</v>
      </c>
      <c r="G81" s="67">
        <f t="shared" si="3"/>
        <v>76776</v>
      </c>
    </row>
    <row r="82" spans="1:7" ht="38.25" customHeight="1">
      <c r="A82" s="64" t="s">
        <v>1286</v>
      </c>
      <c r="B82" s="64" t="s">
        <v>1329</v>
      </c>
      <c r="C82" s="96"/>
      <c r="D82" s="65">
        <v>1</v>
      </c>
      <c r="E82" s="66">
        <v>4800</v>
      </c>
      <c r="F82" s="67">
        <f t="shared" si="2"/>
        <v>4800</v>
      </c>
      <c r="G82" s="67">
        <f t="shared" si="3"/>
        <v>57600</v>
      </c>
    </row>
    <row r="83" spans="1:7" ht="38.25" customHeight="1">
      <c r="A83" s="64" t="s">
        <v>1330</v>
      </c>
      <c r="B83" s="64" t="s">
        <v>1329</v>
      </c>
      <c r="C83" s="96"/>
      <c r="D83" s="65">
        <v>5</v>
      </c>
      <c r="E83" s="66">
        <v>5092</v>
      </c>
      <c r="F83" s="67">
        <f t="shared" si="2"/>
        <v>25460</v>
      </c>
      <c r="G83" s="67">
        <f t="shared" si="3"/>
        <v>305520</v>
      </c>
    </row>
    <row r="84" spans="1:7" ht="38.25" customHeight="1">
      <c r="A84" s="64" t="s">
        <v>1331</v>
      </c>
      <c r="B84" s="64" t="s">
        <v>1329</v>
      </c>
      <c r="C84" s="96"/>
      <c r="D84" s="65">
        <v>5</v>
      </c>
      <c r="E84" s="66">
        <v>3694</v>
      </c>
      <c r="F84" s="67">
        <f t="shared" si="2"/>
        <v>18470</v>
      </c>
      <c r="G84" s="67">
        <f t="shared" si="3"/>
        <v>221640</v>
      </c>
    </row>
    <row r="85" spans="1:7" ht="38.25" customHeight="1">
      <c r="A85" s="64" t="s">
        <v>1262</v>
      </c>
      <c r="B85" s="64" t="s">
        <v>1329</v>
      </c>
      <c r="C85" s="96"/>
      <c r="D85" s="65">
        <v>1</v>
      </c>
      <c r="E85" s="66">
        <v>4675</v>
      </c>
      <c r="F85" s="67">
        <f t="shared" si="2"/>
        <v>4675</v>
      </c>
      <c r="G85" s="67">
        <f t="shared" si="3"/>
        <v>56100</v>
      </c>
    </row>
    <row r="86" spans="1:7" ht="38.25" customHeight="1">
      <c r="A86" s="64" t="s">
        <v>1332</v>
      </c>
      <c r="B86" s="64" t="s">
        <v>1329</v>
      </c>
      <c r="C86" s="96"/>
      <c r="D86" s="65">
        <v>1</v>
      </c>
      <c r="E86" s="66">
        <v>5950</v>
      </c>
      <c r="F86" s="67">
        <f t="shared" si="2"/>
        <v>5950</v>
      </c>
      <c r="G86" s="67">
        <f t="shared" si="3"/>
        <v>71400</v>
      </c>
    </row>
    <row r="87" spans="1:7" ht="38.25" customHeight="1">
      <c r="A87" s="64" t="s">
        <v>1320</v>
      </c>
      <c r="B87" s="64" t="s">
        <v>1329</v>
      </c>
      <c r="C87" s="96"/>
      <c r="D87" s="65">
        <v>1</v>
      </c>
      <c r="E87" s="66">
        <v>3210</v>
      </c>
      <c r="F87" s="67">
        <f t="shared" si="2"/>
        <v>3210</v>
      </c>
      <c r="G87" s="67">
        <f t="shared" si="3"/>
        <v>38520</v>
      </c>
    </row>
    <row r="88" spans="1:7" ht="38.25" customHeight="1">
      <c r="A88" s="64" t="s">
        <v>1334</v>
      </c>
      <c r="B88" s="64" t="s">
        <v>1329</v>
      </c>
      <c r="C88" s="96"/>
      <c r="D88" s="65">
        <v>1</v>
      </c>
      <c r="E88" s="66">
        <v>4400</v>
      </c>
      <c r="F88" s="67">
        <f t="shared" si="2"/>
        <v>4400</v>
      </c>
      <c r="G88" s="67">
        <f t="shared" si="3"/>
        <v>52800</v>
      </c>
    </row>
    <row r="89" spans="1:7" ht="38.25" customHeight="1">
      <c r="A89" s="64" t="s">
        <v>1335</v>
      </c>
      <c r="B89" s="64" t="s">
        <v>1329</v>
      </c>
      <c r="C89" s="96"/>
      <c r="D89" s="65">
        <v>1</v>
      </c>
      <c r="E89" s="66">
        <v>3000</v>
      </c>
      <c r="F89" s="67">
        <f t="shared" si="2"/>
        <v>3000</v>
      </c>
      <c r="G89" s="67">
        <f t="shared" si="3"/>
        <v>36000</v>
      </c>
    </row>
    <row r="90" spans="1:7" ht="38.25" customHeight="1">
      <c r="A90" s="64" t="s">
        <v>1333</v>
      </c>
      <c r="B90" s="64" t="s">
        <v>1329</v>
      </c>
      <c r="C90" s="96"/>
      <c r="D90" s="65">
        <v>1</v>
      </c>
      <c r="E90" s="66">
        <v>3400</v>
      </c>
      <c r="F90" s="67">
        <f t="shared" si="2"/>
        <v>3400</v>
      </c>
      <c r="G90" s="67">
        <f t="shared" si="3"/>
        <v>40800</v>
      </c>
    </row>
    <row r="91" spans="1:7" ht="38.25" customHeight="1">
      <c r="A91" s="64" t="s">
        <v>1260</v>
      </c>
      <c r="B91" s="64" t="s">
        <v>1329</v>
      </c>
      <c r="C91" s="96"/>
      <c r="D91" s="65">
        <v>1</v>
      </c>
      <c r="E91" s="66">
        <v>3000</v>
      </c>
      <c r="F91" s="67">
        <f t="shared" si="2"/>
        <v>3000</v>
      </c>
      <c r="G91" s="67">
        <f t="shared" si="3"/>
        <v>36000</v>
      </c>
    </row>
    <row r="92" spans="1:11" s="71" customFormat="1" ht="38.25" customHeight="1">
      <c r="A92" s="64" t="s">
        <v>1328</v>
      </c>
      <c r="B92" s="64" t="s">
        <v>1336</v>
      </c>
      <c r="C92" s="96"/>
      <c r="D92" s="65">
        <v>1</v>
      </c>
      <c r="E92" s="66">
        <v>6200</v>
      </c>
      <c r="F92" s="67">
        <f aca="true" t="shared" si="4" ref="F92:F151">D92*E92</f>
        <v>6200</v>
      </c>
      <c r="G92" s="67">
        <f aca="true" t="shared" si="5" ref="G92:G151">F92*12</f>
        <v>74400</v>
      </c>
      <c r="H92" s="70"/>
      <c r="K92" s="71">
        <v>101</v>
      </c>
    </row>
    <row r="93" spans="1:11" s="71" customFormat="1" ht="38.25" customHeight="1">
      <c r="A93" s="64" t="s">
        <v>1286</v>
      </c>
      <c r="B93" s="64" t="s">
        <v>1336</v>
      </c>
      <c r="C93" s="96"/>
      <c r="D93" s="65">
        <v>1</v>
      </c>
      <c r="E93" s="66">
        <v>4000</v>
      </c>
      <c r="F93" s="67">
        <f t="shared" si="4"/>
        <v>4000</v>
      </c>
      <c r="G93" s="67">
        <f t="shared" si="5"/>
        <v>48000</v>
      </c>
      <c r="H93" s="70"/>
      <c r="K93" s="71">
        <v>102</v>
      </c>
    </row>
    <row r="94" spans="1:11" s="71" customFormat="1" ht="38.25" customHeight="1">
      <c r="A94" s="64" t="s">
        <v>1337</v>
      </c>
      <c r="B94" s="64" t="s">
        <v>1336</v>
      </c>
      <c r="C94" s="96"/>
      <c r="D94" s="65">
        <v>4</v>
      </c>
      <c r="E94" s="66">
        <v>3210</v>
      </c>
      <c r="F94" s="67">
        <f t="shared" si="4"/>
        <v>12840</v>
      </c>
      <c r="G94" s="67">
        <f t="shared" si="5"/>
        <v>154080</v>
      </c>
      <c r="H94" s="70"/>
      <c r="K94" s="71">
        <v>199</v>
      </c>
    </row>
    <row r="95" spans="1:11" s="71" customFormat="1" ht="38.25" customHeight="1">
      <c r="A95" s="64" t="s">
        <v>1320</v>
      </c>
      <c r="B95" s="64" t="s">
        <v>1336</v>
      </c>
      <c r="C95" s="96"/>
      <c r="D95" s="65">
        <v>1</v>
      </c>
      <c r="E95" s="66">
        <v>3210</v>
      </c>
      <c r="F95" s="67">
        <f t="shared" si="4"/>
        <v>3210</v>
      </c>
      <c r="G95" s="67">
        <f t="shared" si="5"/>
        <v>38520</v>
      </c>
      <c r="H95" s="70"/>
      <c r="K95" s="71">
        <v>202</v>
      </c>
    </row>
    <row r="96" spans="1:11" s="71" customFormat="1" ht="38.25" customHeight="1">
      <c r="A96" s="64" t="s">
        <v>1328</v>
      </c>
      <c r="B96" s="64" t="s">
        <v>1338</v>
      </c>
      <c r="C96" s="96"/>
      <c r="D96" s="65">
        <v>1</v>
      </c>
      <c r="E96" s="66">
        <v>4400</v>
      </c>
      <c r="F96" s="67">
        <f t="shared" si="4"/>
        <v>4400</v>
      </c>
      <c r="G96" s="67">
        <f t="shared" si="5"/>
        <v>52800</v>
      </c>
      <c r="H96" s="70"/>
      <c r="K96" s="71">
        <v>204</v>
      </c>
    </row>
    <row r="97" spans="1:11" s="71" customFormat="1" ht="38.25" customHeight="1">
      <c r="A97" s="64" t="s">
        <v>1337</v>
      </c>
      <c r="B97" s="64" t="s">
        <v>1338</v>
      </c>
      <c r="C97" s="96"/>
      <c r="D97" s="65">
        <v>2</v>
      </c>
      <c r="E97" s="66">
        <v>3400</v>
      </c>
      <c r="F97" s="67">
        <f t="shared" si="4"/>
        <v>6800</v>
      </c>
      <c r="G97" s="67">
        <f t="shared" si="5"/>
        <v>81600</v>
      </c>
      <c r="H97" s="70"/>
      <c r="K97" s="71">
        <v>206</v>
      </c>
    </row>
    <row r="98" spans="1:8" s="71" customFormat="1" ht="38.25" customHeight="1">
      <c r="A98" s="64" t="s">
        <v>1283</v>
      </c>
      <c r="B98" s="64" t="s">
        <v>1339</v>
      </c>
      <c r="C98" s="96"/>
      <c r="D98" s="65">
        <v>1</v>
      </c>
      <c r="E98" s="66">
        <v>10000</v>
      </c>
      <c r="F98" s="67">
        <f t="shared" si="4"/>
        <v>10000</v>
      </c>
      <c r="G98" s="67">
        <f>F98*12</f>
        <v>120000</v>
      </c>
      <c r="H98" s="70"/>
    </row>
    <row r="99" spans="1:11" s="71" customFormat="1" ht="38.25" customHeight="1">
      <c r="A99" s="64" t="s">
        <v>1290</v>
      </c>
      <c r="B99" s="64" t="s">
        <v>1339</v>
      </c>
      <c r="C99" s="96"/>
      <c r="D99" s="65">
        <v>1</v>
      </c>
      <c r="E99" s="66">
        <v>6300</v>
      </c>
      <c r="F99" s="67">
        <f t="shared" si="4"/>
        <v>6300</v>
      </c>
      <c r="G99" s="67">
        <f t="shared" si="5"/>
        <v>75600</v>
      </c>
      <c r="H99" s="70"/>
      <c r="K99" s="71">
        <v>208</v>
      </c>
    </row>
    <row r="100" spans="1:11" s="71" customFormat="1" ht="38.25" customHeight="1">
      <c r="A100" s="64" t="s">
        <v>1340</v>
      </c>
      <c r="B100" s="64" t="s">
        <v>1339</v>
      </c>
      <c r="C100" s="96"/>
      <c r="D100" s="65">
        <v>1</v>
      </c>
      <c r="E100" s="66">
        <v>6000</v>
      </c>
      <c r="F100" s="67">
        <f t="shared" si="4"/>
        <v>6000</v>
      </c>
      <c r="G100" s="67">
        <f t="shared" si="5"/>
        <v>72000</v>
      </c>
      <c r="H100" s="70"/>
      <c r="K100" s="71">
        <v>210</v>
      </c>
    </row>
    <row r="101" spans="1:11" s="71" customFormat="1" ht="38.25" customHeight="1">
      <c r="A101" s="64" t="s">
        <v>1320</v>
      </c>
      <c r="B101" s="64" t="s">
        <v>1339</v>
      </c>
      <c r="C101" s="96"/>
      <c r="D101" s="65">
        <v>1</v>
      </c>
      <c r="E101" s="66">
        <v>3200</v>
      </c>
      <c r="F101" s="67">
        <f t="shared" si="4"/>
        <v>3200</v>
      </c>
      <c r="G101" s="67">
        <f t="shared" si="5"/>
        <v>38400</v>
      </c>
      <c r="H101" s="70"/>
      <c r="K101" s="71">
        <v>212</v>
      </c>
    </row>
    <row r="102" spans="1:11" s="71" customFormat="1" ht="38.25" customHeight="1">
      <c r="A102" s="64" t="s">
        <v>1283</v>
      </c>
      <c r="B102" s="64" t="s">
        <v>1341</v>
      </c>
      <c r="C102" s="96"/>
      <c r="D102" s="65">
        <v>1</v>
      </c>
      <c r="E102" s="66">
        <v>10500</v>
      </c>
      <c r="F102" s="67">
        <f t="shared" si="4"/>
        <v>10500</v>
      </c>
      <c r="G102" s="67">
        <f t="shared" si="5"/>
        <v>126000</v>
      </c>
      <c r="H102" s="70"/>
      <c r="K102" s="71">
        <v>214</v>
      </c>
    </row>
    <row r="103" spans="1:11" s="71" customFormat="1" ht="38.25" customHeight="1">
      <c r="A103" s="64" t="s">
        <v>1260</v>
      </c>
      <c r="B103" s="64" t="s">
        <v>1341</v>
      </c>
      <c r="C103" s="96"/>
      <c r="D103" s="65">
        <v>1</v>
      </c>
      <c r="E103" s="66">
        <v>4200</v>
      </c>
      <c r="F103" s="67">
        <f t="shared" si="4"/>
        <v>4200</v>
      </c>
      <c r="G103" s="67">
        <f t="shared" si="5"/>
        <v>50400</v>
      </c>
      <c r="H103" s="70"/>
      <c r="K103" s="71">
        <v>216</v>
      </c>
    </row>
    <row r="104" spans="1:11" s="71" customFormat="1" ht="38.25" customHeight="1">
      <c r="A104" s="64" t="s">
        <v>1290</v>
      </c>
      <c r="B104" s="64" t="s">
        <v>1341</v>
      </c>
      <c r="C104" s="96"/>
      <c r="D104" s="65">
        <v>2</v>
      </c>
      <c r="E104" s="66">
        <v>7000</v>
      </c>
      <c r="F104" s="67">
        <f t="shared" si="4"/>
        <v>14000</v>
      </c>
      <c r="G104" s="67">
        <f t="shared" si="5"/>
        <v>168000</v>
      </c>
      <c r="H104" s="70"/>
      <c r="K104" s="71">
        <v>218</v>
      </c>
    </row>
    <row r="105" spans="1:11" s="71" customFormat="1" ht="38.25" customHeight="1">
      <c r="A105" s="64" t="s">
        <v>1343</v>
      </c>
      <c r="B105" s="64" t="s">
        <v>1341</v>
      </c>
      <c r="C105" s="96"/>
      <c r="D105" s="65">
        <v>4</v>
      </c>
      <c r="E105" s="66">
        <v>3308</v>
      </c>
      <c r="F105" s="67">
        <f t="shared" si="4"/>
        <v>13232</v>
      </c>
      <c r="G105" s="67">
        <f t="shared" si="5"/>
        <v>158784</v>
      </c>
      <c r="H105" s="70"/>
      <c r="K105" s="71">
        <v>222</v>
      </c>
    </row>
    <row r="106" spans="1:11" s="71" customFormat="1" ht="38.25" customHeight="1">
      <c r="A106" s="64" t="s">
        <v>1344</v>
      </c>
      <c r="B106" s="64" t="s">
        <v>1341</v>
      </c>
      <c r="C106" s="96"/>
      <c r="D106" s="65">
        <v>4</v>
      </c>
      <c r="E106" s="66">
        <v>3884</v>
      </c>
      <c r="F106" s="67">
        <f t="shared" si="4"/>
        <v>15536</v>
      </c>
      <c r="G106" s="67">
        <f t="shared" si="5"/>
        <v>186432</v>
      </c>
      <c r="H106" s="70"/>
      <c r="K106" s="71">
        <v>224</v>
      </c>
    </row>
    <row r="107" spans="1:12" s="71" customFormat="1" ht="38.25" customHeight="1">
      <c r="A107" s="64" t="s">
        <v>1345</v>
      </c>
      <c r="B107" s="64" t="s">
        <v>1341</v>
      </c>
      <c r="C107" s="96"/>
      <c r="D107" s="65">
        <v>5</v>
      </c>
      <c r="E107" s="66">
        <v>3416</v>
      </c>
      <c r="F107" s="67">
        <f t="shared" si="4"/>
        <v>17080</v>
      </c>
      <c r="G107" s="67">
        <f t="shared" si="5"/>
        <v>204960</v>
      </c>
      <c r="H107" s="70"/>
      <c r="K107" s="69">
        <v>226</v>
      </c>
      <c r="L107" s="69"/>
    </row>
    <row r="108" spans="1:12" s="71" customFormat="1" ht="38.25" customHeight="1">
      <c r="A108" s="64" t="s">
        <v>1342</v>
      </c>
      <c r="B108" s="64" t="s">
        <v>1341</v>
      </c>
      <c r="C108" s="96"/>
      <c r="D108" s="65">
        <v>5</v>
      </c>
      <c r="E108" s="66">
        <v>3860</v>
      </c>
      <c r="F108" s="67">
        <f t="shared" si="4"/>
        <v>19300</v>
      </c>
      <c r="G108" s="67">
        <f t="shared" si="5"/>
        <v>231600</v>
      </c>
      <c r="H108" s="70"/>
      <c r="K108" s="69">
        <v>228</v>
      </c>
      <c r="L108" s="69"/>
    </row>
    <row r="109" spans="1:12" s="71" customFormat="1" ht="38.25" customHeight="1">
      <c r="A109" s="64" t="s">
        <v>1346</v>
      </c>
      <c r="B109" s="64" t="s">
        <v>1341</v>
      </c>
      <c r="C109" s="96"/>
      <c r="D109" s="65">
        <v>1</v>
      </c>
      <c r="E109" s="66">
        <v>5600</v>
      </c>
      <c r="F109" s="67">
        <f t="shared" si="4"/>
        <v>5600</v>
      </c>
      <c r="G109" s="67">
        <f t="shared" si="5"/>
        <v>67200</v>
      </c>
      <c r="H109" s="70"/>
      <c r="K109" s="69"/>
      <c r="L109" s="69"/>
    </row>
    <row r="110" spans="1:12" s="71" customFormat="1" ht="38.25" customHeight="1">
      <c r="A110" s="64" t="s">
        <v>1347</v>
      </c>
      <c r="B110" s="64" t="s">
        <v>1341</v>
      </c>
      <c r="C110" s="96"/>
      <c r="D110" s="65">
        <v>1</v>
      </c>
      <c r="E110" s="66">
        <v>3600</v>
      </c>
      <c r="F110" s="67">
        <f t="shared" si="4"/>
        <v>3600</v>
      </c>
      <c r="G110" s="67">
        <f t="shared" si="5"/>
        <v>43200</v>
      </c>
      <c r="H110" s="70"/>
      <c r="K110" s="69"/>
      <c r="L110" s="69"/>
    </row>
    <row r="111" spans="1:12" s="71" customFormat="1" ht="38.25" customHeight="1">
      <c r="A111" s="64" t="s">
        <v>1348</v>
      </c>
      <c r="B111" s="64" t="s">
        <v>1341</v>
      </c>
      <c r="C111" s="96"/>
      <c r="D111" s="65">
        <v>1</v>
      </c>
      <c r="E111" s="66">
        <v>4740</v>
      </c>
      <c r="F111" s="67">
        <f t="shared" si="4"/>
        <v>4740</v>
      </c>
      <c r="G111" s="67">
        <f t="shared" si="5"/>
        <v>56880</v>
      </c>
      <c r="H111" s="70"/>
      <c r="K111" s="69"/>
      <c r="L111" s="69"/>
    </row>
    <row r="112" spans="1:12" s="71" customFormat="1" ht="38.25" customHeight="1">
      <c r="A112" s="64" t="s">
        <v>1349</v>
      </c>
      <c r="B112" s="64" t="s">
        <v>1341</v>
      </c>
      <c r="C112" s="96"/>
      <c r="D112" s="65">
        <v>5</v>
      </c>
      <c r="E112" s="66">
        <v>3859</v>
      </c>
      <c r="F112" s="67">
        <f t="shared" si="4"/>
        <v>19295</v>
      </c>
      <c r="G112" s="67">
        <f t="shared" si="5"/>
        <v>231540</v>
      </c>
      <c r="H112" s="70"/>
      <c r="K112" s="69"/>
      <c r="L112" s="69"/>
    </row>
    <row r="113" spans="1:12" s="71" customFormat="1" ht="38.25" customHeight="1">
      <c r="A113" s="64" t="s">
        <v>1350</v>
      </c>
      <c r="B113" s="64" t="s">
        <v>1341</v>
      </c>
      <c r="C113" s="96"/>
      <c r="D113" s="65">
        <v>1</v>
      </c>
      <c r="E113" s="66">
        <v>3968</v>
      </c>
      <c r="F113" s="67">
        <f t="shared" si="4"/>
        <v>3968</v>
      </c>
      <c r="G113" s="67">
        <f t="shared" si="5"/>
        <v>47616</v>
      </c>
      <c r="H113" s="70"/>
      <c r="K113" s="69"/>
      <c r="L113" s="69"/>
    </row>
    <row r="114" spans="1:12" s="71" customFormat="1" ht="38.25" customHeight="1">
      <c r="A114" s="64" t="s">
        <v>1351</v>
      </c>
      <c r="B114" s="64" t="s">
        <v>1341</v>
      </c>
      <c r="C114" s="96"/>
      <c r="D114" s="65">
        <v>1</v>
      </c>
      <c r="E114" s="66">
        <v>5313</v>
      </c>
      <c r="F114" s="67">
        <f t="shared" si="4"/>
        <v>5313</v>
      </c>
      <c r="G114" s="67">
        <f t="shared" si="5"/>
        <v>63756</v>
      </c>
      <c r="H114" s="70"/>
      <c r="K114" s="69"/>
      <c r="L114" s="69"/>
    </row>
    <row r="115" spans="1:12" s="71" customFormat="1" ht="38.25" customHeight="1">
      <c r="A115" s="64" t="s">
        <v>1352</v>
      </c>
      <c r="B115" s="64" t="s">
        <v>1341</v>
      </c>
      <c r="C115" s="96"/>
      <c r="D115" s="65">
        <v>1</v>
      </c>
      <c r="E115" s="66">
        <v>3990</v>
      </c>
      <c r="F115" s="67">
        <f t="shared" si="4"/>
        <v>3990</v>
      </c>
      <c r="G115" s="67">
        <f t="shared" si="5"/>
        <v>47880</v>
      </c>
      <c r="H115" s="70"/>
      <c r="K115" s="69"/>
      <c r="L115" s="69"/>
    </row>
    <row r="116" spans="1:12" s="71" customFormat="1" ht="38.25" customHeight="1">
      <c r="A116" s="64" t="s">
        <v>1353</v>
      </c>
      <c r="B116" s="64" t="s">
        <v>1341</v>
      </c>
      <c r="C116" s="96"/>
      <c r="D116" s="65">
        <v>1</v>
      </c>
      <c r="E116" s="66">
        <v>4986</v>
      </c>
      <c r="F116" s="67">
        <f t="shared" si="4"/>
        <v>4986</v>
      </c>
      <c r="G116" s="67">
        <f t="shared" si="5"/>
        <v>59832</v>
      </c>
      <c r="H116" s="70"/>
      <c r="K116" s="69"/>
      <c r="L116" s="69"/>
    </row>
    <row r="117" spans="1:12" s="71" customFormat="1" ht="38.25" customHeight="1">
      <c r="A117" s="64" t="s">
        <v>1353</v>
      </c>
      <c r="B117" s="64" t="s">
        <v>1341</v>
      </c>
      <c r="C117" s="96"/>
      <c r="D117" s="65">
        <v>3</v>
      </c>
      <c r="E117" s="66">
        <v>4266</v>
      </c>
      <c r="F117" s="67">
        <f t="shared" si="4"/>
        <v>12798</v>
      </c>
      <c r="G117" s="67">
        <f t="shared" si="5"/>
        <v>153576</v>
      </c>
      <c r="H117" s="70"/>
      <c r="K117" s="69"/>
      <c r="L117" s="69"/>
    </row>
    <row r="118" spans="1:12" s="71" customFormat="1" ht="38.25" customHeight="1">
      <c r="A118" s="64" t="s">
        <v>1354</v>
      </c>
      <c r="B118" s="64" t="s">
        <v>1341</v>
      </c>
      <c r="C118" s="96"/>
      <c r="D118" s="65">
        <v>7</v>
      </c>
      <c r="E118" s="66">
        <v>3417</v>
      </c>
      <c r="F118" s="67">
        <f t="shared" si="4"/>
        <v>23919</v>
      </c>
      <c r="G118" s="67">
        <f t="shared" si="5"/>
        <v>287028</v>
      </c>
      <c r="H118" s="70"/>
      <c r="K118" s="69"/>
      <c r="L118" s="69"/>
    </row>
    <row r="119" spans="1:12" s="71" customFormat="1" ht="38.25" customHeight="1">
      <c r="A119" s="64" t="s">
        <v>1355</v>
      </c>
      <c r="B119" s="64" t="s">
        <v>1341</v>
      </c>
      <c r="C119" s="96"/>
      <c r="D119" s="65">
        <v>4</v>
      </c>
      <c r="E119" s="66">
        <v>3507</v>
      </c>
      <c r="F119" s="67">
        <f t="shared" si="4"/>
        <v>14028</v>
      </c>
      <c r="G119" s="67">
        <f t="shared" si="5"/>
        <v>168336</v>
      </c>
      <c r="H119" s="70"/>
      <c r="K119" s="69"/>
      <c r="L119" s="69"/>
    </row>
    <row r="120" spans="1:12" s="71" customFormat="1" ht="38.25" customHeight="1">
      <c r="A120" s="64" t="s">
        <v>1355</v>
      </c>
      <c r="B120" s="64" t="s">
        <v>1341</v>
      </c>
      <c r="C120" s="96"/>
      <c r="D120" s="65">
        <v>4</v>
      </c>
      <c r="E120" s="66">
        <v>3338</v>
      </c>
      <c r="F120" s="67">
        <f t="shared" si="4"/>
        <v>13352</v>
      </c>
      <c r="G120" s="67">
        <f t="shared" si="5"/>
        <v>160224</v>
      </c>
      <c r="H120" s="70"/>
      <c r="K120" s="69"/>
      <c r="L120" s="69"/>
    </row>
    <row r="121" spans="1:12" s="71" customFormat="1" ht="38.25" customHeight="1">
      <c r="A121" s="64" t="s">
        <v>1355</v>
      </c>
      <c r="B121" s="64" t="s">
        <v>1341</v>
      </c>
      <c r="C121" s="96"/>
      <c r="D121" s="65">
        <v>1</v>
      </c>
      <c r="E121" s="66">
        <v>1300</v>
      </c>
      <c r="F121" s="67">
        <f t="shared" si="4"/>
        <v>1300</v>
      </c>
      <c r="G121" s="67">
        <f t="shared" si="5"/>
        <v>15600</v>
      </c>
      <c r="H121" s="70"/>
      <c r="K121" s="69"/>
      <c r="L121" s="69"/>
    </row>
    <row r="122" spans="1:12" s="71" customFormat="1" ht="38.25" customHeight="1">
      <c r="A122" s="64" t="s">
        <v>1356</v>
      </c>
      <c r="B122" s="64" t="s">
        <v>1341</v>
      </c>
      <c r="C122" s="96"/>
      <c r="D122" s="65">
        <v>1</v>
      </c>
      <c r="E122" s="66">
        <v>3528</v>
      </c>
      <c r="F122" s="67">
        <f t="shared" si="4"/>
        <v>3528</v>
      </c>
      <c r="G122" s="67">
        <f t="shared" si="5"/>
        <v>42336</v>
      </c>
      <c r="H122" s="70"/>
      <c r="K122" s="69"/>
      <c r="L122" s="69"/>
    </row>
    <row r="123" spans="1:12" s="71" customFormat="1" ht="38.25" customHeight="1">
      <c r="A123" s="64" t="s">
        <v>1356</v>
      </c>
      <c r="B123" s="64" t="s">
        <v>1341</v>
      </c>
      <c r="C123" s="96"/>
      <c r="D123" s="65">
        <v>2</v>
      </c>
      <c r="E123" s="66">
        <v>3338</v>
      </c>
      <c r="F123" s="67">
        <f t="shared" si="4"/>
        <v>6676</v>
      </c>
      <c r="G123" s="67">
        <f t="shared" si="5"/>
        <v>80112</v>
      </c>
      <c r="H123" s="70"/>
      <c r="K123" s="69"/>
      <c r="L123" s="69"/>
    </row>
    <row r="124" spans="1:12" s="71" customFormat="1" ht="38.25" customHeight="1">
      <c r="A124" s="64" t="s">
        <v>1356</v>
      </c>
      <c r="B124" s="64" t="s">
        <v>1341</v>
      </c>
      <c r="C124" s="96"/>
      <c r="D124" s="65">
        <v>2</v>
      </c>
      <c r="E124" s="66">
        <v>2866</v>
      </c>
      <c r="F124" s="67">
        <f t="shared" si="4"/>
        <v>5732</v>
      </c>
      <c r="G124" s="67">
        <f t="shared" si="5"/>
        <v>68784</v>
      </c>
      <c r="H124" s="70"/>
      <c r="K124" s="69"/>
      <c r="L124" s="69"/>
    </row>
    <row r="125" spans="1:12" s="71" customFormat="1" ht="38.25" customHeight="1">
      <c r="A125" s="64" t="s">
        <v>1283</v>
      </c>
      <c r="B125" s="64" t="s">
        <v>1357</v>
      </c>
      <c r="C125" s="96"/>
      <c r="D125" s="65">
        <v>1</v>
      </c>
      <c r="E125" s="66">
        <v>10000</v>
      </c>
      <c r="F125" s="67">
        <f t="shared" si="4"/>
        <v>10000</v>
      </c>
      <c r="G125" s="67">
        <f t="shared" si="5"/>
        <v>120000</v>
      </c>
      <c r="H125" s="70"/>
      <c r="K125" s="69"/>
      <c r="L125" s="69"/>
    </row>
    <row r="126" spans="1:12" s="71" customFormat="1" ht="38.25" customHeight="1">
      <c r="A126" s="64" t="s">
        <v>1286</v>
      </c>
      <c r="B126" s="64" t="s">
        <v>1357</v>
      </c>
      <c r="C126" s="96"/>
      <c r="D126" s="65">
        <v>1</v>
      </c>
      <c r="E126" s="66">
        <v>4000</v>
      </c>
      <c r="F126" s="67">
        <f t="shared" si="4"/>
        <v>4000</v>
      </c>
      <c r="G126" s="67">
        <f t="shared" si="5"/>
        <v>48000</v>
      </c>
      <c r="H126" s="70"/>
      <c r="K126" s="69"/>
      <c r="L126" s="69"/>
    </row>
    <row r="127" spans="1:12" s="71" customFormat="1" ht="38.25" customHeight="1">
      <c r="A127" s="64" t="s">
        <v>1358</v>
      </c>
      <c r="B127" s="64" t="s">
        <v>1359</v>
      </c>
      <c r="C127" s="96"/>
      <c r="D127" s="65">
        <v>1</v>
      </c>
      <c r="E127" s="66">
        <v>5300</v>
      </c>
      <c r="F127" s="67">
        <f t="shared" si="4"/>
        <v>5300</v>
      </c>
      <c r="G127" s="67">
        <f t="shared" si="5"/>
        <v>63600</v>
      </c>
      <c r="H127" s="70"/>
      <c r="K127" s="69"/>
      <c r="L127" s="69"/>
    </row>
    <row r="128" spans="1:12" s="71" customFormat="1" ht="38.25" customHeight="1">
      <c r="A128" s="64" t="s">
        <v>1360</v>
      </c>
      <c r="B128" s="64" t="s">
        <v>1341</v>
      </c>
      <c r="C128" s="96"/>
      <c r="D128" s="65">
        <v>5</v>
      </c>
      <c r="E128" s="66">
        <v>2756</v>
      </c>
      <c r="F128" s="67">
        <f t="shared" si="4"/>
        <v>13780</v>
      </c>
      <c r="G128" s="67">
        <f t="shared" si="5"/>
        <v>165360</v>
      </c>
      <c r="H128" s="70"/>
      <c r="K128" s="69"/>
      <c r="L128" s="69"/>
    </row>
    <row r="129" spans="1:12" s="71" customFormat="1" ht="38.25" customHeight="1">
      <c r="A129" s="64" t="s">
        <v>1360</v>
      </c>
      <c r="B129" s="64" t="s">
        <v>1341</v>
      </c>
      <c r="C129" s="96"/>
      <c r="D129" s="65">
        <v>3</v>
      </c>
      <c r="E129" s="66">
        <v>2942</v>
      </c>
      <c r="F129" s="67">
        <f t="shared" si="4"/>
        <v>8826</v>
      </c>
      <c r="G129" s="67">
        <f t="shared" si="5"/>
        <v>105912</v>
      </c>
      <c r="H129" s="70"/>
      <c r="K129" s="69"/>
      <c r="L129" s="69"/>
    </row>
    <row r="130" spans="1:12" s="71" customFormat="1" ht="38.25" customHeight="1">
      <c r="A130" s="64" t="s">
        <v>1360</v>
      </c>
      <c r="B130" s="64" t="s">
        <v>1341</v>
      </c>
      <c r="C130" s="96"/>
      <c r="D130" s="65">
        <v>2</v>
      </c>
      <c r="E130" s="66">
        <v>1764</v>
      </c>
      <c r="F130" s="67">
        <f t="shared" si="4"/>
        <v>3528</v>
      </c>
      <c r="G130" s="67">
        <f t="shared" si="5"/>
        <v>42336</v>
      </c>
      <c r="H130" s="70"/>
      <c r="K130" s="69"/>
      <c r="L130" s="69"/>
    </row>
    <row r="131" spans="1:12" s="71" customFormat="1" ht="38.25" customHeight="1">
      <c r="A131" s="64" t="s">
        <v>1361</v>
      </c>
      <c r="B131" s="64" t="s">
        <v>1341</v>
      </c>
      <c r="C131" s="96"/>
      <c r="D131" s="65">
        <v>1</v>
      </c>
      <c r="E131" s="66">
        <v>3400</v>
      </c>
      <c r="F131" s="67">
        <f t="shared" si="4"/>
        <v>3400</v>
      </c>
      <c r="G131" s="67">
        <f t="shared" si="5"/>
        <v>40800</v>
      </c>
      <c r="H131" s="70"/>
      <c r="K131" s="69"/>
      <c r="L131" s="69"/>
    </row>
    <row r="132" spans="1:12" s="71" customFormat="1" ht="38.25" customHeight="1">
      <c r="A132" s="64" t="s">
        <v>1362</v>
      </c>
      <c r="B132" s="64" t="s">
        <v>1341</v>
      </c>
      <c r="C132" s="96"/>
      <c r="D132" s="65">
        <v>1</v>
      </c>
      <c r="E132" s="66">
        <v>3500</v>
      </c>
      <c r="F132" s="67">
        <f t="shared" si="4"/>
        <v>3500</v>
      </c>
      <c r="G132" s="67">
        <f t="shared" si="5"/>
        <v>42000</v>
      </c>
      <c r="H132" s="70"/>
      <c r="K132" s="69"/>
      <c r="L132" s="69"/>
    </row>
    <row r="133" spans="1:12" s="71" customFormat="1" ht="38.25" customHeight="1">
      <c r="A133" s="64" t="s">
        <v>1283</v>
      </c>
      <c r="B133" s="64" t="s">
        <v>1363</v>
      </c>
      <c r="C133" s="96"/>
      <c r="D133" s="65">
        <v>1</v>
      </c>
      <c r="E133" s="66">
        <v>10000</v>
      </c>
      <c r="F133" s="67">
        <f t="shared" si="4"/>
        <v>10000</v>
      </c>
      <c r="G133" s="67">
        <f t="shared" si="5"/>
        <v>120000</v>
      </c>
      <c r="H133" s="70"/>
      <c r="K133" s="69"/>
      <c r="L133" s="69"/>
    </row>
    <row r="134" spans="1:12" s="71" customFormat="1" ht="38.25" customHeight="1">
      <c r="A134" s="64" t="s">
        <v>1364</v>
      </c>
      <c r="B134" s="64" t="s">
        <v>1363</v>
      </c>
      <c r="C134" s="96"/>
      <c r="D134" s="65">
        <v>1</v>
      </c>
      <c r="E134" s="66">
        <v>7000</v>
      </c>
      <c r="F134" s="67">
        <f t="shared" si="4"/>
        <v>7000</v>
      </c>
      <c r="G134" s="67">
        <f t="shared" si="5"/>
        <v>84000</v>
      </c>
      <c r="H134" s="70"/>
      <c r="K134" s="69"/>
      <c r="L134" s="69"/>
    </row>
    <row r="135" spans="1:12" s="71" customFormat="1" ht="38.25" customHeight="1">
      <c r="A135" s="64" t="s">
        <v>1286</v>
      </c>
      <c r="B135" s="64" t="s">
        <v>1363</v>
      </c>
      <c r="C135" s="96"/>
      <c r="D135" s="65">
        <v>1</v>
      </c>
      <c r="E135" s="66">
        <v>4700</v>
      </c>
      <c r="F135" s="67">
        <f t="shared" si="4"/>
        <v>4700</v>
      </c>
      <c r="G135" s="67">
        <f t="shared" si="5"/>
        <v>56400</v>
      </c>
      <c r="H135" s="70"/>
      <c r="K135" s="69"/>
      <c r="L135" s="69"/>
    </row>
    <row r="136" spans="1:12" s="71" customFormat="1" ht="38.25" customHeight="1">
      <c r="A136" s="64" t="s">
        <v>1365</v>
      </c>
      <c r="B136" s="64" t="s">
        <v>1366</v>
      </c>
      <c r="C136" s="96"/>
      <c r="D136" s="65">
        <v>1</v>
      </c>
      <c r="E136" s="66">
        <v>15000</v>
      </c>
      <c r="F136" s="67">
        <f t="shared" si="4"/>
        <v>15000</v>
      </c>
      <c r="G136" s="67">
        <f t="shared" si="5"/>
        <v>180000</v>
      </c>
      <c r="H136" s="70"/>
      <c r="K136" s="69"/>
      <c r="L136" s="69"/>
    </row>
    <row r="137" spans="1:12" s="71" customFormat="1" ht="38.25" customHeight="1">
      <c r="A137" s="64" t="s">
        <v>1367</v>
      </c>
      <c r="B137" s="64" t="s">
        <v>1366</v>
      </c>
      <c r="C137" s="96"/>
      <c r="D137" s="65">
        <v>1</v>
      </c>
      <c r="E137" s="66">
        <v>8200</v>
      </c>
      <c r="F137" s="67">
        <f t="shared" si="4"/>
        <v>8200</v>
      </c>
      <c r="G137" s="67">
        <f t="shared" si="5"/>
        <v>98400</v>
      </c>
      <c r="H137" s="70"/>
      <c r="K137" s="69"/>
      <c r="L137" s="69"/>
    </row>
    <row r="138" spans="1:12" s="71" customFormat="1" ht="38.25" customHeight="1">
      <c r="A138" s="64" t="s">
        <v>1367</v>
      </c>
      <c r="B138" s="64" t="s">
        <v>1366</v>
      </c>
      <c r="C138" s="96"/>
      <c r="D138" s="65">
        <v>2</v>
      </c>
      <c r="E138" s="66">
        <v>6500</v>
      </c>
      <c r="F138" s="67">
        <f t="shared" si="4"/>
        <v>13000</v>
      </c>
      <c r="G138" s="67">
        <f t="shared" si="5"/>
        <v>156000</v>
      </c>
      <c r="H138" s="70"/>
      <c r="K138" s="69"/>
      <c r="L138" s="69"/>
    </row>
    <row r="139" spans="1:12" s="71" customFormat="1" ht="38.25" customHeight="1">
      <c r="A139" s="64" t="s">
        <v>1368</v>
      </c>
      <c r="B139" s="64" t="s">
        <v>1366</v>
      </c>
      <c r="C139" s="96"/>
      <c r="D139" s="65">
        <v>52</v>
      </c>
      <c r="E139" s="66">
        <v>6405</v>
      </c>
      <c r="F139" s="67">
        <f t="shared" si="4"/>
        <v>333060</v>
      </c>
      <c r="G139" s="67">
        <f t="shared" si="5"/>
        <v>3996720</v>
      </c>
      <c r="H139" s="70"/>
      <c r="K139" s="69"/>
      <c r="L139" s="69"/>
    </row>
    <row r="140" spans="1:12" s="71" customFormat="1" ht="38.25" customHeight="1">
      <c r="A140" s="64" t="s">
        <v>1290</v>
      </c>
      <c r="B140" s="64" t="s">
        <v>1369</v>
      </c>
      <c r="C140" s="96"/>
      <c r="D140" s="65">
        <v>1</v>
      </c>
      <c r="E140" s="66">
        <v>6405</v>
      </c>
      <c r="F140" s="67">
        <f t="shared" si="4"/>
        <v>6405</v>
      </c>
      <c r="G140" s="67">
        <f t="shared" si="5"/>
        <v>76860</v>
      </c>
      <c r="H140" s="70"/>
      <c r="K140" s="69"/>
      <c r="L140" s="69"/>
    </row>
    <row r="141" spans="1:12" s="71" customFormat="1" ht="38.25" customHeight="1">
      <c r="A141" s="64" t="s">
        <v>1370</v>
      </c>
      <c r="B141" s="64" t="s">
        <v>1371</v>
      </c>
      <c r="C141" s="96"/>
      <c r="D141" s="65">
        <v>1</v>
      </c>
      <c r="E141" s="66">
        <v>9704</v>
      </c>
      <c r="F141" s="67">
        <f t="shared" si="4"/>
        <v>9704</v>
      </c>
      <c r="G141" s="67">
        <f t="shared" si="5"/>
        <v>116448</v>
      </c>
      <c r="H141" s="70"/>
      <c r="K141" s="69"/>
      <c r="L141" s="69"/>
    </row>
    <row r="142" spans="1:12" s="71" customFormat="1" ht="38.25" customHeight="1">
      <c r="A142" s="64" t="s">
        <v>1290</v>
      </c>
      <c r="B142" s="64" t="s">
        <v>1371</v>
      </c>
      <c r="C142" s="96"/>
      <c r="D142" s="65">
        <v>2</v>
      </c>
      <c r="E142" s="66">
        <v>7000</v>
      </c>
      <c r="F142" s="67">
        <f t="shared" si="4"/>
        <v>14000</v>
      </c>
      <c r="G142" s="67">
        <f t="shared" si="5"/>
        <v>168000</v>
      </c>
      <c r="H142" s="70"/>
      <c r="K142" s="69"/>
      <c r="L142" s="69"/>
    </row>
    <row r="143" spans="1:12" s="71" customFormat="1" ht="38.25" customHeight="1">
      <c r="A143" s="64" t="s">
        <v>1372</v>
      </c>
      <c r="B143" s="64" t="s">
        <v>1371</v>
      </c>
      <c r="C143" s="96"/>
      <c r="D143" s="65">
        <v>11</v>
      </c>
      <c r="E143" s="66">
        <v>6045</v>
      </c>
      <c r="F143" s="67">
        <f t="shared" si="4"/>
        <v>66495</v>
      </c>
      <c r="G143" s="67">
        <f t="shared" si="5"/>
        <v>797940</v>
      </c>
      <c r="H143" s="70"/>
      <c r="K143" s="69"/>
      <c r="L143" s="69"/>
    </row>
    <row r="144" spans="1:12" s="71" customFormat="1" ht="38.25" customHeight="1">
      <c r="A144" s="64" t="s">
        <v>1260</v>
      </c>
      <c r="B144" s="64" t="s">
        <v>1371</v>
      </c>
      <c r="C144" s="96"/>
      <c r="D144" s="65">
        <v>1</v>
      </c>
      <c r="E144" s="66">
        <v>5214</v>
      </c>
      <c r="F144" s="67">
        <f t="shared" si="4"/>
        <v>5214</v>
      </c>
      <c r="G144" s="67">
        <f t="shared" si="5"/>
        <v>62568</v>
      </c>
      <c r="H144" s="70"/>
      <c r="K144" s="69"/>
      <c r="L144" s="69"/>
    </row>
    <row r="145" spans="1:12" s="71" customFormat="1" ht="38.25" customHeight="1">
      <c r="A145" s="64" t="s">
        <v>1373</v>
      </c>
      <c r="B145" s="64" t="s">
        <v>1371</v>
      </c>
      <c r="C145" s="96"/>
      <c r="D145" s="65">
        <v>1</v>
      </c>
      <c r="E145" s="66">
        <v>4200</v>
      </c>
      <c r="F145" s="67">
        <f t="shared" si="4"/>
        <v>4200</v>
      </c>
      <c r="G145" s="67">
        <f t="shared" si="5"/>
        <v>50400</v>
      </c>
      <c r="H145" s="70"/>
      <c r="K145" s="69"/>
      <c r="L145" s="69"/>
    </row>
    <row r="146" spans="1:12" s="71" customFormat="1" ht="38.25" customHeight="1">
      <c r="A146" s="64" t="s">
        <v>1370</v>
      </c>
      <c r="B146" s="64" t="s">
        <v>1374</v>
      </c>
      <c r="C146" s="96"/>
      <c r="D146" s="65">
        <v>1</v>
      </c>
      <c r="E146" s="66">
        <v>9294</v>
      </c>
      <c r="F146" s="67">
        <f t="shared" si="4"/>
        <v>9294</v>
      </c>
      <c r="G146" s="67">
        <f t="shared" si="5"/>
        <v>111528</v>
      </c>
      <c r="H146" s="70"/>
      <c r="K146" s="69"/>
      <c r="L146" s="69"/>
    </row>
    <row r="147" spans="1:12" s="71" customFormat="1" ht="38.25" customHeight="1">
      <c r="A147" s="64" t="s">
        <v>1260</v>
      </c>
      <c r="B147" s="64" t="s">
        <v>1374</v>
      </c>
      <c r="C147" s="96"/>
      <c r="D147" s="65">
        <v>1</v>
      </c>
      <c r="E147" s="66">
        <v>5500</v>
      </c>
      <c r="F147" s="67">
        <f t="shared" si="4"/>
        <v>5500</v>
      </c>
      <c r="G147" s="67">
        <f t="shared" si="5"/>
        <v>66000</v>
      </c>
      <c r="H147" s="70"/>
      <c r="K147" s="69"/>
      <c r="L147" s="69"/>
    </row>
    <row r="148" spans="1:12" s="71" customFormat="1" ht="38.25" customHeight="1">
      <c r="A148" s="64" t="s">
        <v>1260</v>
      </c>
      <c r="B148" s="64" t="s">
        <v>1374</v>
      </c>
      <c r="C148" s="96"/>
      <c r="D148" s="65">
        <v>1</v>
      </c>
      <c r="E148" s="66">
        <v>3692</v>
      </c>
      <c r="F148" s="67">
        <f t="shared" si="4"/>
        <v>3692</v>
      </c>
      <c r="G148" s="67">
        <f t="shared" si="5"/>
        <v>44304</v>
      </c>
      <c r="H148" s="70"/>
      <c r="K148" s="69"/>
      <c r="L148" s="69"/>
    </row>
    <row r="149" spans="1:12" s="71" customFormat="1" ht="38.25" customHeight="1">
      <c r="A149" s="64" t="s">
        <v>1296</v>
      </c>
      <c r="B149" s="64" t="s">
        <v>1374</v>
      </c>
      <c r="C149" s="96"/>
      <c r="D149" s="65">
        <v>10</v>
      </c>
      <c r="E149" s="66">
        <v>5800</v>
      </c>
      <c r="F149" s="67">
        <f t="shared" si="4"/>
        <v>58000</v>
      </c>
      <c r="G149" s="67">
        <f t="shared" si="5"/>
        <v>696000</v>
      </c>
      <c r="H149" s="70"/>
      <c r="K149" s="69"/>
      <c r="L149" s="69"/>
    </row>
    <row r="150" spans="8:12" s="71" customFormat="1" ht="38.25" customHeight="1">
      <c r="H150" s="70"/>
      <c r="K150" s="69"/>
      <c r="L150" s="69"/>
    </row>
    <row r="151" spans="1:12" s="71" customFormat="1" ht="38.25" customHeight="1">
      <c r="A151" s="64"/>
      <c r="B151" s="64"/>
      <c r="C151" s="96"/>
      <c r="D151" s="65"/>
      <c r="E151" s="66"/>
      <c r="F151" s="67">
        <f t="shared" si="4"/>
        <v>0</v>
      </c>
      <c r="G151" s="67">
        <f t="shared" si="5"/>
        <v>0</v>
      </c>
      <c r="H151" s="70"/>
      <c r="K151" s="69"/>
      <c r="L151" s="69"/>
    </row>
    <row r="152" spans="1:7" ht="0.75" customHeight="1">
      <c r="A152" s="72"/>
      <c r="B152" s="73"/>
      <c r="D152" s="75"/>
      <c r="E152" s="76"/>
      <c r="F152" s="77"/>
      <c r="G152" s="77"/>
    </row>
    <row r="153" spans="1:12" s="78" customFormat="1" ht="24.75" customHeight="1" thickBot="1">
      <c r="A153" s="89"/>
      <c r="B153" s="90"/>
      <c r="C153" s="91"/>
      <c r="D153" s="92"/>
      <c r="E153" s="93"/>
      <c r="F153" s="94" t="s">
        <v>613</v>
      </c>
      <c r="G153" s="95">
        <f>SUM(G2:G152)</f>
        <v>21162288</v>
      </c>
      <c r="H153" s="79"/>
      <c r="K153" s="69"/>
      <c r="L153" s="69"/>
    </row>
    <row r="154" spans="1:7" ht="15.75" hidden="1" thickTop="1">
      <c r="A154" s="80"/>
      <c r="B154" s="81"/>
      <c r="D154" s="82"/>
      <c r="E154" s="83"/>
      <c r="F154" s="82"/>
      <c r="G154" s="83"/>
    </row>
    <row r="155" spans="1:7" ht="15.75" hidden="1" thickTop="1">
      <c r="A155" s="80"/>
      <c r="B155" s="81"/>
      <c r="D155" s="82"/>
      <c r="E155" s="83"/>
      <c r="F155" s="82"/>
      <c r="G155" s="82"/>
    </row>
    <row r="156" spans="1:28" s="84" customFormat="1" ht="13.5" hidden="1" thickTop="1">
      <c r="A156" s="80"/>
      <c r="B156" s="81"/>
      <c r="D156" s="82"/>
      <c r="E156" s="83"/>
      <c r="F156" s="82"/>
      <c r="G156" s="82"/>
      <c r="H156" s="68"/>
      <c r="I156" s="69"/>
      <c r="J156" s="69"/>
      <c r="K156" s="69"/>
      <c r="L156" s="69"/>
      <c r="M156" s="69"/>
      <c r="N156" s="69"/>
      <c r="O156" s="69"/>
      <c r="P156" s="69"/>
      <c r="Q156" s="69"/>
      <c r="R156" s="69"/>
      <c r="S156" s="69"/>
      <c r="T156" s="69"/>
      <c r="U156" s="69"/>
      <c r="V156" s="69"/>
      <c r="W156" s="69"/>
      <c r="X156" s="69"/>
      <c r="Y156" s="69"/>
      <c r="Z156" s="69"/>
      <c r="AA156" s="69"/>
      <c r="AB156" s="69"/>
    </row>
    <row r="157" spans="1:28" s="84" customFormat="1" ht="13.5" hidden="1" thickTop="1">
      <c r="A157" s="69"/>
      <c r="B157" s="69"/>
      <c r="E157" s="85"/>
      <c r="H157" s="68"/>
      <c r="I157" s="69"/>
      <c r="J157" s="69"/>
      <c r="K157" s="69"/>
      <c r="L157" s="69"/>
      <c r="M157" s="69"/>
      <c r="N157" s="69"/>
      <c r="O157" s="69"/>
      <c r="P157" s="69"/>
      <c r="Q157" s="69"/>
      <c r="R157" s="69"/>
      <c r="S157" s="69"/>
      <c r="T157" s="69"/>
      <c r="U157" s="69"/>
      <c r="V157" s="69"/>
      <c r="W157" s="69"/>
      <c r="X157" s="69"/>
      <c r="Y157" s="69"/>
      <c r="Z157" s="69"/>
      <c r="AA157" s="69"/>
      <c r="AB157" s="69"/>
    </row>
    <row r="158" spans="1:28" s="84" customFormat="1" ht="13.5" hidden="1" thickTop="1">
      <c r="A158" s="69"/>
      <c r="B158" s="69"/>
      <c r="E158" s="85"/>
      <c r="H158" s="68"/>
      <c r="I158" s="69"/>
      <c r="J158" s="69"/>
      <c r="K158" s="69"/>
      <c r="L158" s="69"/>
      <c r="M158" s="69"/>
      <c r="N158" s="69"/>
      <c r="O158" s="69"/>
      <c r="P158" s="69"/>
      <c r="Q158" s="69"/>
      <c r="R158" s="69"/>
      <c r="S158" s="69"/>
      <c r="T158" s="69"/>
      <c r="U158" s="69"/>
      <c r="V158" s="69"/>
      <c r="W158" s="69"/>
      <c r="X158" s="69"/>
      <c r="Y158" s="69"/>
      <c r="Z158" s="69"/>
      <c r="AA158" s="69"/>
      <c r="AB158" s="69"/>
    </row>
    <row r="159" spans="1:28" s="84" customFormat="1" ht="13.5" hidden="1" thickTop="1">
      <c r="A159" s="69"/>
      <c r="B159" s="69"/>
      <c r="E159" s="85"/>
      <c r="H159" s="68"/>
      <c r="I159" s="69"/>
      <c r="J159" s="69"/>
      <c r="K159" s="69"/>
      <c r="L159" s="69"/>
      <c r="M159" s="69"/>
      <c r="N159" s="69"/>
      <c r="O159" s="69"/>
      <c r="P159" s="69"/>
      <c r="Q159" s="69"/>
      <c r="R159" s="69"/>
      <c r="S159" s="69"/>
      <c r="T159" s="69"/>
      <c r="U159" s="69"/>
      <c r="V159" s="69"/>
      <c r="W159" s="69"/>
      <c r="X159" s="69"/>
      <c r="Y159" s="69"/>
      <c r="Z159" s="69"/>
      <c r="AA159" s="69"/>
      <c r="AB159" s="69"/>
    </row>
    <row r="160" spans="1:28" s="84" customFormat="1" ht="13.5" hidden="1" thickTop="1">
      <c r="A160" s="69"/>
      <c r="B160" s="69"/>
      <c r="E160" s="85"/>
      <c r="H160" s="68"/>
      <c r="I160" s="69"/>
      <c r="J160" s="69"/>
      <c r="K160" s="69"/>
      <c r="L160" s="69"/>
      <c r="M160" s="69"/>
      <c r="N160" s="69"/>
      <c r="O160" s="69"/>
      <c r="P160" s="69"/>
      <c r="Q160" s="69"/>
      <c r="R160" s="69"/>
      <c r="S160" s="69"/>
      <c r="T160" s="69"/>
      <c r="U160" s="69"/>
      <c r="V160" s="69"/>
      <c r="W160" s="69"/>
      <c r="X160" s="69"/>
      <c r="Y160" s="69"/>
      <c r="Z160" s="69"/>
      <c r="AA160" s="69"/>
      <c r="AB160" s="69"/>
    </row>
    <row r="161" spans="1:28" s="84" customFormat="1" ht="13.5" hidden="1" thickTop="1">
      <c r="A161" s="69"/>
      <c r="B161" s="69"/>
      <c r="E161" s="85"/>
      <c r="H161" s="68"/>
      <c r="I161" s="69"/>
      <c r="J161" s="69"/>
      <c r="K161" s="69"/>
      <c r="L161" s="69"/>
      <c r="M161" s="69"/>
      <c r="N161" s="69"/>
      <c r="O161" s="69"/>
      <c r="P161" s="69"/>
      <c r="Q161" s="69"/>
      <c r="R161" s="69"/>
      <c r="S161" s="69"/>
      <c r="T161" s="69"/>
      <c r="U161" s="69"/>
      <c r="V161" s="69"/>
      <c r="W161" s="69"/>
      <c r="X161" s="69"/>
      <c r="Y161" s="69"/>
      <c r="Z161" s="69"/>
      <c r="AA161" s="69"/>
      <c r="AB161" s="69"/>
    </row>
    <row r="162" spans="1:28" s="84" customFormat="1" ht="13.5" hidden="1" thickTop="1">
      <c r="A162" s="69"/>
      <c r="B162" s="69"/>
      <c r="E162" s="85"/>
      <c r="H162" s="68"/>
      <c r="I162" s="69"/>
      <c r="J162" s="69"/>
      <c r="K162" s="69"/>
      <c r="L162" s="69"/>
      <c r="M162" s="69"/>
      <c r="N162" s="69"/>
      <c r="O162" s="69"/>
      <c r="P162" s="69"/>
      <c r="Q162" s="69"/>
      <c r="R162" s="69"/>
      <c r="S162" s="69"/>
      <c r="T162" s="69"/>
      <c r="U162" s="69"/>
      <c r="V162" s="69"/>
      <c r="W162" s="69"/>
      <c r="X162" s="69"/>
      <c r="Y162" s="69"/>
      <c r="Z162" s="69"/>
      <c r="AA162" s="69"/>
      <c r="AB162" s="69"/>
    </row>
    <row r="163" spans="1:28" s="84" customFormat="1" ht="13.5" hidden="1" thickTop="1">
      <c r="A163" s="69"/>
      <c r="B163" s="69"/>
      <c r="E163" s="85"/>
      <c r="H163" s="68"/>
      <c r="I163" s="69"/>
      <c r="J163" s="69"/>
      <c r="K163" s="69"/>
      <c r="L163" s="69"/>
      <c r="M163" s="69"/>
      <c r="N163" s="69"/>
      <c r="O163" s="69"/>
      <c r="P163" s="69"/>
      <c r="Q163" s="69"/>
      <c r="R163" s="69"/>
      <c r="S163" s="69"/>
      <c r="T163" s="69"/>
      <c r="U163" s="69"/>
      <c r="V163" s="69"/>
      <c r="W163" s="69"/>
      <c r="X163" s="69"/>
      <c r="Y163" s="69"/>
      <c r="Z163" s="69"/>
      <c r="AA163" s="69"/>
      <c r="AB163" s="69"/>
    </row>
    <row r="164" spans="1:28" s="84" customFormat="1" ht="13.5" hidden="1" thickTop="1">
      <c r="A164" s="69"/>
      <c r="B164" s="69"/>
      <c r="E164" s="85"/>
      <c r="H164" s="68"/>
      <c r="I164" s="69"/>
      <c r="J164" s="69"/>
      <c r="K164" s="69"/>
      <c r="L164" s="69"/>
      <c r="M164" s="69"/>
      <c r="N164" s="69"/>
      <c r="O164" s="69"/>
      <c r="P164" s="69"/>
      <c r="Q164" s="69"/>
      <c r="R164" s="69"/>
      <c r="S164" s="69"/>
      <c r="T164" s="69"/>
      <c r="U164" s="69"/>
      <c r="V164" s="69"/>
      <c r="W164" s="69"/>
      <c r="X164" s="69"/>
      <c r="Y164" s="69"/>
      <c r="Z164" s="69"/>
      <c r="AA164" s="69"/>
      <c r="AB164" s="69"/>
    </row>
    <row r="165" spans="1:28" s="84" customFormat="1" ht="13.5" hidden="1" thickTop="1">
      <c r="A165" s="69"/>
      <c r="B165" s="69"/>
      <c r="E165" s="85"/>
      <c r="H165" s="68"/>
      <c r="I165" s="69"/>
      <c r="J165" s="69"/>
      <c r="K165" s="69"/>
      <c r="L165" s="69"/>
      <c r="M165" s="69"/>
      <c r="N165" s="69"/>
      <c r="O165" s="69"/>
      <c r="P165" s="69"/>
      <c r="Q165" s="69"/>
      <c r="R165" s="69"/>
      <c r="S165" s="69"/>
      <c r="T165" s="69"/>
      <c r="U165" s="69"/>
      <c r="V165" s="69"/>
      <c r="W165" s="69"/>
      <c r="X165" s="69"/>
      <c r="Y165" s="69"/>
      <c r="Z165" s="69"/>
      <c r="AA165" s="69"/>
      <c r="AB165" s="69"/>
    </row>
    <row r="166" spans="1:28" s="84" customFormat="1" ht="13.5" hidden="1" thickTop="1">
      <c r="A166" s="69"/>
      <c r="B166" s="69"/>
      <c r="E166" s="85"/>
      <c r="H166" s="68"/>
      <c r="I166" s="69"/>
      <c r="J166" s="69"/>
      <c r="K166" s="69"/>
      <c r="L166" s="69"/>
      <c r="M166" s="69"/>
      <c r="N166" s="69"/>
      <c r="O166" s="69"/>
      <c r="P166" s="69"/>
      <c r="Q166" s="69"/>
      <c r="R166" s="69"/>
      <c r="S166" s="69"/>
      <c r="T166" s="69"/>
      <c r="U166" s="69"/>
      <c r="V166" s="69"/>
      <c r="W166" s="69"/>
      <c r="X166" s="69"/>
      <c r="Y166" s="69"/>
      <c r="Z166" s="69"/>
      <c r="AA166" s="69"/>
      <c r="AB166" s="69"/>
    </row>
    <row r="167" spans="1:28" s="84" customFormat="1" ht="13.5" hidden="1" thickTop="1">
      <c r="A167" s="69"/>
      <c r="B167" s="69"/>
      <c r="E167" s="85"/>
      <c r="H167" s="68"/>
      <c r="I167" s="69"/>
      <c r="J167" s="69"/>
      <c r="K167" s="69"/>
      <c r="L167" s="69"/>
      <c r="M167" s="69"/>
      <c r="N167" s="69"/>
      <c r="O167" s="69"/>
      <c r="P167" s="69"/>
      <c r="Q167" s="69"/>
      <c r="R167" s="69"/>
      <c r="S167" s="69"/>
      <c r="T167" s="69"/>
      <c r="U167" s="69"/>
      <c r="V167" s="69"/>
      <c r="W167" s="69"/>
      <c r="X167" s="69"/>
      <c r="Y167" s="69"/>
      <c r="Z167" s="69"/>
      <c r="AA167" s="69"/>
      <c r="AB167" s="69"/>
    </row>
    <row r="168" spans="1:28" s="84" customFormat="1" ht="13.5" hidden="1" thickTop="1">
      <c r="A168" s="69"/>
      <c r="B168" s="69"/>
      <c r="E168" s="85"/>
      <c r="H168" s="68"/>
      <c r="I168" s="69"/>
      <c r="J168" s="69"/>
      <c r="K168" s="69"/>
      <c r="L168" s="69"/>
      <c r="M168" s="69"/>
      <c r="N168" s="69"/>
      <c r="O168" s="69"/>
      <c r="P168" s="69"/>
      <c r="Q168" s="69"/>
      <c r="R168" s="69"/>
      <c r="S168" s="69"/>
      <c r="T168" s="69"/>
      <c r="U168" s="69"/>
      <c r="V168" s="69"/>
      <c r="W168" s="69"/>
      <c r="X168" s="69"/>
      <c r="Y168" s="69"/>
      <c r="Z168" s="69"/>
      <c r="AA168" s="69"/>
      <c r="AB168" s="69"/>
    </row>
    <row r="169" spans="1:28" s="84" customFormat="1" ht="13.5" hidden="1" thickTop="1">
      <c r="A169" s="69"/>
      <c r="B169" s="69"/>
      <c r="E169" s="85"/>
      <c r="H169" s="68"/>
      <c r="I169" s="69"/>
      <c r="J169" s="69"/>
      <c r="K169" s="69"/>
      <c r="L169" s="69"/>
      <c r="M169" s="69"/>
      <c r="N169" s="69"/>
      <c r="O169" s="69"/>
      <c r="P169" s="69"/>
      <c r="Q169" s="69"/>
      <c r="R169" s="69"/>
      <c r="S169" s="69"/>
      <c r="T169" s="69"/>
      <c r="U169" s="69"/>
      <c r="V169" s="69"/>
      <c r="W169" s="69"/>
      <c r="X169" s="69"/>
      <c r="Y169" s="69"/>
      <c r="Z169" s="69"/>
      <c r="AA169" s="69"/>
      <c r="AB169" s="69"/>
    </row>
    <row r="170" spans="1:28" s="84" customFormat="1" ht="13.5" hidden="1" thickTop="1">
      <c r="A170" s="69"/>
      <c r="B170" s="69"/>
      <c r="E170" s="85"/>
      <c r="H170" s="68"/>
      <c r="I170" s="69"/>
      <c r="J170" s="69"/>
      <c r="K170" s="69"/>
      <c r="L170" s="69"/>
      <c r="M170" s="69"/>
      <c r="N170" s="69"/>
      <c r="O170" s="69"/>
      <c r="P170" s="69"/>
      <c r="Q170" s="69"/>
      <c r="R170" s="69"/>
      <c r="S170" s="69"/>
      <c r="T170" s="69"/>
      <c r="U170" s="69"/>
      <c r="V170" s="69"/>
      <c r="W170" s="69"/>
      <c r="X170" s="69"/>
      <c r="Y170" s="69"/>
      <c r="Z170" s="69"/>
      <c r="AA170" s="69"/>
      <c r="AB170" s="69"/>
    </row>
    <row r="171" spans="1:28" s="84" customFormat="1" ht="13.5" hidden="1" thickTop="1">
      <c r="A171" s="69"/>
      <c r="B171" s="69"/>
      <c r="E171" s="85"/>
      <c r="H171" s="68"/>
      <c r="I171" s="69"/>
      <c r="J171" s="69"/>
      <c r="K171" s="69"/>
      <c r="L171" s="69"/>
      <c r="M171" s="69"/>
      <c r="N171" s="69"/>
      <c r="O171" s="69"/>
      <c r="P171" s="69"/>
      <c r="Q171" s="69"/>
      <c r="R171" s="69"/>
      <c r="S171" s="69"/>
      <c r="T171" s="69"/>
      <c r="U171" s="69"/>
      <c r="V171" s="69"/>
      <c r="W171" s="69"/>
      <c r="X171" s="69"/>
      <c r="Y171" s="69"/>
      <c r="Z171" s="69"/>
      <c r="AA171" s="69"/>
      <c r="AB171" s="69"/>
    </row>
    <row r="172" ht="15.75" hidden="1" thickTop="1"/>
    <row r="173" ht="15.75" hidden="1" thickTop="1"/>
    <row r="174" ht="15.75" hidden="1" thickTop="1"/>
    <row r="175" ht="15.75" hidden="1" thickTop="1"/>
    <row r="176" ht="15.75" hidden="1" thickTop="1"/>
    <row r="177" ht="15.75" hidden="1" thickTop="1"/>
    <row r="178" ht="15.75" hidden="1" thickTop="1"/>
    <row r="179" ht="15.75" hidden="1" thickTop="1"/>
    <row r="180" ht="15.75" hidden="1" thickTop="1"/>
    <row r="181" ht="15.75" hidden="1" thickTop="1"/>
    <row r="182" ht="15.75" hidden="1" thickTop="1"/>
    <row r="183" ht="15.75" hidden="1" thickTop="1"/>
    <row r="184" ht="15.75" hidden="1" thickTop="1"/>
    <row r="185" ht="15.75" hidden="1" thickTop="1"/>
    <row r="186" ht="15.75" hidden="1" thickTop="1"/>
    <row r="187" ht="15.75" hidden="1" thickTop="1"/>
    <row r="188" ht="15.75" hidden="1" thickTop="1"/>
    <row r="189" ht="15.75" hidden="1" thickTop="1"/>
    <row r="190" ht="15.75" hidden="1" thickTop="1"/>
    <row r="191" ht="15.75" hidden="1" thickTop="1"/>
    <row r="192" ht="15.75" hidden="1" thickTop="1"/>
    <row r="193" ht="15.75" hidden="1" thickTop="1"/>
    <row r="194" ht="15.75" hidden="1" thickTop="1"/>
    <row r="195" ht="15.75" hidden="1" thickTop="1"/>
    <row r="196" ht="15.75" hidden="1" thickTop="1"/>
    <row r="197" ht="15.75" hidden="1" thickTop="1"/>
    <row r="198" ht="15.75" hidden="1" thickTop="1"/>
    <row r="199" ht="15.75" hidden="1" thickTop="1"/>
    <row r="200" ht="15.75" hidden="1" thickTop="1"/>
    <row r="201" ht="15.75" hidden="1" thickTop="1"/>
    <row r="202" ht="15.75" hidden="1" thickTop="1"/>
    <row r="203" ht="15.75" hidden="1" thickTop="1"/>
    <row r="204" ht="15.75" hidden="1" thickTop="1"/>
    <row r="205" ht="15.75" hidden="1" thickTop="1"/>
    <row r="206" ht="15.75" hidden="1" thickTop="1"/>
    <row r="207" ht="15.75" hidden="1" thickTop="1"/>
    <row r="208" ht="15.75" hidden="1" thickTop="1"/>
    <row r="209" ht="15.75" hidden="1" thickTop="1"/>
    <row r="210" ht="15.75" hidden="1" thickTop="1"/>
  </sheetData>
  <sheetProtection password="D38D" sheet="1" objects="1" scenarios="1" insertRows="0" deleteRows="0"/>
  <mergeCells count="4">
    <mergeCell ref="A1:A2"/>
    <mergeCell ref="B1:B2"/>
    <mergeCell ref="D1:D2"/>
    <mergeCell ref="E1:G1"/>
  </mergeCells>
  <dataValidations count="10">
    <dataValidation allowBlank="1" showInputMessage="1" showErrorMessage="1" prompt="El resultado de esta columa es la base de la partida 1304 del formato 14-E." sqref="IV153"/>
    <dataValidation allowBlank="1" showInputMessage="1" showErrorMessage="1" prompt="El resultado de esta columa es la base de la partida 1303 del formato 14-E." sqref="IU153"/>
    <dataValidation allowBlank="1" showInputMessage="1" showErrorMessage="1" prompt="El resultado de esta columa es la base de la partida 1302 del formato 14-E." sqref="IT153"/>
    <dataValidation allowBlank="1" showInputMessage="1" showErrorMessage="1" prompt="El resultado de esta columa es la base de la partida 1301 del formato 14-E." sqref="IS153"/>
    <dataValidation allowBlank="1" showInputMessage="1" showErrorMessage="1" prompt="El resultado de esta columna es el estimado de los sueldos y salarios del personal permanente, partida 1101 en el formato 14-E." sqref="IR153"/>
    <dataValidation type="whole" allowBlank="1" showInputMessage="1" showErrorMessage="1" prompt="Ingresa el número de plazas para dicha adscripción, considera que este se multiplicara automaticamente por el sueldo mensual. (ejem. Regidores número de plazas 9)" errorTitle="Error en el dato introducido" sqref="IO154:IO65536">
      <formula1>0</formula1>
      <formula2>500</formula2>
    </dataValidation>
    <dataValidation allowBlank="1" showInputMessage="1" showErrorMessage="1" prompt="Introduce al área, departamento o dirección a la que pertenece la plaza (ejem. Jefe de Ingresos pertenece al área de &quot;Hacienda Pública Municipal&quot;, Secretario Particular a &quot;Presidencia&quot;, Oficial Mayor a &quot;Departamento de Recursos Humanos&quot;, etc." sqref="IK154:IK65536"/>
    <dataValidation allowBlank="1" showInputMessage="1" showErrorMessage="1" prompt="Captura el nombre asignado o el nombre como se le identifica a la plaza (ejem. Jefe de Ingresos, Secretario Particular, Oficial Mayor, etc.)" sqref="IJ154:IJ65536"/>
    <dataValidation type="list" allowBlank="1" showInputMessage="1" showErrorMessage="1" prompt="Selecciona en la categoría solo una inicial:&#10;&quot;B&quot; si corresponde la plaza de base.&#10;&quot;C&quot; si corresponde la plaza de confianza." errorTitle="Error en los datos introducidos" error="Se ingreso una referencia distinta a &quot; B&quot; o &quot;C&quot; en la categoría de la plaza." sqref="IM154:IM65536">
      <formula1>#REF!</formula1>
    </dataValidation>
    <dataValidation type="whole" allowBlank="1" showInputMessage="1" showErrorMessage="1" prompt="La jornada se determina multiplicando las horas a trabajar al día por los días de la semana que se laboran (ejem: 8 horas díarias, de lunes a viernes 8 x 5 = 40)" errorTitle="Error en el importe de la celda" error="La cantidad ingresada solo permite datos en el rango comprendido del 0 al 500." sqref="IL154:IL65536">
      <formula1>0</formula1>
      <formula2>500</formula2>
    </dataValidation>
  </dataValidations>
  <printOptions horizontalCentered="1"/>
  <pageMargins left="0.3937007874015748" right="0.3937007874015748" top="1.141732283464567" bottom="0.7480314960629921" header="0.5118110236220472" footer="0.5118110236220472"/>
  <pageSetup horizontalDpi="300" verticalDpi="300" orientation="portrait" paperSize="5" scale="75" r:id="rId2"/>
  <headerFooter alignWithMargins="0">
    <oddHeader>&amp;L&amp;"-,Negrita"&amp;20Plantilla de Personal de Carácter Permanente
&amp;14Nombre de la Entidad: &amp;F, Jalisco</oddHeader>
    <oddFooter>&amp;L&amp;"-,Cursiva"Ejercicio Fiscal 2013&amp;RPágina &amp;P de &amp;N</oddFooter>
  </headerFooter>
  <drawing r:id="rId1"/>
</worksheet>
</file>

<file path=xl/worksheets/sheet6.xml><?xml version="1.0" encoding="utf-8"?>
<worksheet xmlns="http://schemas.openxmlformats.org/spreadsheetml/2006/main" xmlns:r="http://schemas.openxmlformats.org/officeDocument/2006/relationships">
  <dimension ref="A1:M399"/>
  <sheetViews>
    <sheetView showGridLines="0" zoomScalePageLayoutView="0" workbookViewId="0" topLeftCell="A1">
      <selection activeCell="I19" sqref="I19"/>
    </sheetView>
  </sheetViews>
  <sheetFormatPr defaultColWidth="0" defaultRowHeight="15" zeroHeight="1"/>
  <cols>
    <col min="1" max="1" width="9.421875" style="14" customWidth="1"/>
    <col min="2" max="2" width="5.00390625" style="14" bestFit="1" customWidth="1"/>
    <col min="3" max="3" width="46.57421875" style="14" customWidth="1"/>
    <col min="4" max="12" width="13.421875" style="15" customWidth="1"/>
    <col min="13" max="13" width="13.421875" style="16" customWidth="1"/>
    <col min="14" max="14" width="0.2890625" style="0" customWidth="1"/>
    <col min="15" max="16384" width="11.421875" style="0" hidden="1" customWidth="1"/>
  </cols>
  <sheetData>
    <row r="1" spans="1:13" s="123" customFormat="1" ht="15.75">
      <c r="A1" s="523" t="s">
        <v>761</v>
      </c>
      <c r="B1" s="523" t="s">
        <v>632</v>
      </c>
      <c r="C1" s="523" t="s">
        <v>520</v>
      </c>
      <c r="D1" s="522" t="s">
        <v>537</v>
      </c>
      <c r="E1" s="522"/>
      <c r="F1" s="522"/>
      <c r="G1" s="522"/>
      <c r="H1" s="522"/>
      <c r="I1" s="522"/>
      <c r="J1" s="522"/>
      <c r="K1" s="522"/>
      <c r="L1" s="522"/>
      <c r="M1" s="525" t="s">
        <v>519</v>
      </c>
    </row>
    <row r="2" spans="1:13" s="124" customFormat="1" ht="15.75">
      <c r="A2" s="524"/>
      <c r="B2" s="524"/>
      <c r="C2" s="524"/>
      <c r="D2" s="122" t="s">
        <v>538</v>
      </c>
      <c r="E2" s="122" t="s">
        <v>539</v>
      </c>
      <c r="F2" s="122" t="s">
        <v>540</v>
      </c>
      <c r="G2" s="122" t="s">
        <v>541</v>
      </c>
      <c r="H2" s="122" t="s">
        <v>542</v>
      </c>
      <c r="I2" s="122" t="s">
        <v>543</v>
      </c>
      <c r="J2" s="122" t="s">
        <v>544</v>
      </c>
      <c r="K2" s="122" t="s">
        <v>545</v>
      </c>
      <c r="L2" s="122" t="s">
        <v>546</v>
      </c>
      <c r="M2" s="524"/>
    </row>
    <row r="3" spans="1:13" ht="25.5" customHeight="1">
      <c r="A3" s="306" t="s">
        <v>769</v>
      </c>
      <c r="B3" s="307">
        <v>0</v>
      </c>
      <c r="C3" s="308" t="s">
        <v>766</v>
      </c>
      <c r="D3" s="309"/>
      <c r="E3" s="309"/>
      <c r="F3" s="309"/>
      <c r="G3" s="309"/>
      <c r="H3" s="309"/>
      <c r="I3" s="309"/>
      <c r="J3" s="309"/>
      <c r="K3" s="309"/>
      <c r="L3" s="309"/>
      <c r="M3" s="310">
        <f>SUM(D3:L3)</f>
        <v>0</v>
      </c>
    </row>
    <row r="4" spans="1:13" ht="25.5" customHeight="1">
      <c r="A4" s="306" t="s">
        <v>770</v>
      </c>
      <c r="B4" s="307">
        <v>0</v>
      </c>
      <c r="C4" s="308" t="s">
        <v>767</v>
      </c>
      <c r="D4" s="309"/>
      <c r="E4" s="309"/>
      <c r="F4" s="309"/>
      <c r="G4" s="309"/>
      <c r="H4" s="309"/>
      <c r="I4" s="309"/>
      <c r="J4" s="309"/>
      <c r="K4" s="309"/>
      <c r="L4" s="309"/>
      <c r="M4" s="310">
        <f aca="true" t="shared" si="0" ref="M4:M24">SUM(D4:L4)</f>
        <v>0</v>
      </c>
    </row>
    <row r="5" spans="1:13" ht="25.5" customHeight="1">
      <c r="A5" s="306" t="s">
        <v>762</v>
      </c>
      <c r="B5" s="307">
        <v>0</v>
      </c>
      <c r="C5" s="308" t="s">
        <v>768</v>
      </c>
      <c r="D5" s="311"/>
      <c r="E5" s="311"/>
      <c r="F5" s="311"/>
      <c r="G5" s="311"/>
      <c r="H5" s="311"/>
      <c r="I5" s="311"/>
      <c r="J5" s="311"/>
      <c r="K5" s="311"/>
      <c r="L5" s="311"/>
      <c r="M5" s="310">
        <f t="shared" si="0"/>
        <v>0</v>
      </c>
    </row>
    <row r="6" spans="1:13" ht="25.5" customHeight="1">
      <c r="A6" s="306" t="s">
        <v>763</v>
      </c>
      <c r="B6" s="307">
        <v>0</v>
      </c>
      <c r="C6" s="308" t="s">
        <v>771</v>
      </c>
      <c r="D6" s="311"/>
      <c r="E6" s="311"/>
      <c r="F6" s="311"/>
      <c r="G6" s="311"/>
      <c r="H6" s="311"/>
      <c r="I6" s="311"/>
      <c r="J6" s="311"/>
      <c r="K6" s="311"/>
      <c r="L6" s="311"/>
      <c r="M6" s="310">
        <f t="shared" si="0"/>
        <v>0</v>
      </c>
    </row>
    <row r="7" spans="1:13" s="115" customFormat="1" ht="25.5" customHeight="1">
      <c r="A7" s="306" t="s">
        <v>764</v>
      </c>
      <c r="B7" s="307">
        <v>0</v>
      </c>
      <c r="C7" s="308" t="s">
        <v>773</v>
      </c>
      <c r="D7" s="311"/>
      <c r="E7" s="311"/>
      <c r="F7" s="311"/>
      <c r="G7" s="311"/>
      <c r="H7" s="311"/>
      <c r="I7" s="311"/>
      <c r="J7" s="311"/>
      <c r="K7" s="311"/>
      <c r="L7" s="311"/>
      <c r="M7" s="310">
        <f t="shared" si="0"/>
        <v>0</v>
      </c>
    </row>
    <row r="8" spans="1:13" s="115" customFormat="1" ht="25.5" customHeight="1">
      <c r="A8" s="306" t="s">
        <v>765</v>
      </c>
      <c r="B8" s="307">
        <v>0</v>
      </c>
      <c r="C8" s="312" t="s">
        <v>772</v>
      </c>
      <c r="D8" s="311"/>
      <c r="E8" s="311"/>
      <c r="F8" s="311"/>
      <c r="G8" s="311"/>
      <c r="H8" s="311"/>
      <c r="I8" s="311"/>
      <c r="J8" s="311"/>
      <c r="K8" s="311"/>
      <c r="L8" s="311"/>
      <c r="M8" s="310">
        <f t="shared" si="0"/>
        <v>0</v>
      </c>
    </row>
    <row r="9" spans="1:13" s="115" customFormat="1" ht="25.5" customHeight="1">
      <c r="A9" s="306"/>
      <c r="B9" s="307">
        <v>0</v>
      </c>
      <c r="C9" s="308"/>
      <c r="D9" s="311"/>
      <c r="E9" s="311"/>
      <c r="F9" s="311"/>
      <c r="G9" s="311"/>
      <c r="H9" s="311"/>
      <c r="I9" s="311"/>
      <c r="J9" s="311"/>
      <c r="K9" s="311"/>
      <c r="L9" s="311"/>
      <c r="M9" s="310">
        <f t="shared" si="0"/>
        <v>0</v>
      </c>
    </row>
    <row r="10" spans="1:13" s="118" customFormat="1" ht="25.5" customHeight="1">
      <c r="A10" s="306"/>
      <c r="B10" s="307">
        <v>0</v>
      </c>
      <c r="C10" s="308"/>
      <c r="D10" s="311"/>
      <c r="E10" s="311"/>
      <c r="F10" s="311"/>
      <c r="G10" s="311"/>
      <c r="H10" s="311"/>
      <c r="I10" s="311"/>
      <c r="J10" s="311"/>
      <c r="K10" s="311"/>
      <c r="L10" s="311"/>
      <c r="M10" s="310">
        <f t="shared" si="0"/>
        <v>0</v>
      </c>
    </row>
    <row r="11" spans="1:13" s="118" customFormat="1" ht="25.5" customHeight="1">
      <c r="A11" s="306"/>
      <c r="B11" s="307">
        <v>0</v>
      </c>
      <c r="C11" s="308"/>
      <c r="D11" s="311"/>
      <c r="E11" s="311"/>
      <c r="F11" s="311"/>
      <c r="G11" s="311"/>
      <c r="H11" s="311"/>
      <c r="I11" s="311"/>
      <c r="J11" s="311"/>
      <c r="K11" s="311"/>
      <c r="L11" s="311"/>
      <c r="M11" s="310">
        <f t="shared" si="0"/>
        <v>0</v>
      </c>
    </row>
    <row r="12" spans="1:13" s="118" customFormat="1" ht="25.5" customHeight="1">
      <c r="A12" s="306"/>
      <c r="B12" s="307">
        <v>0</v>
      </c>
      <c r="C12" s="308"/>
      <c r="D12" s="311"/>
      <c r="E12" s="311"/>
      <c r="F12" s="311"/>
      <c r="G12" s="311"/>
      <c r="H12" s="311"/>
      <c r="I12" s="311"/>
      <c r="J12" s="311"/>
      <c r="K12" s="311"/>
      <c r="L12" s="311"/>
      <c r="M12" s="310">
        <f t="shared" si="0"/>
        <v>0</v>
      </c>
    </row>
    <row r="13" spans="1:13" s="118" customFormat="1" ht="25.5" customHeight="1">
      <c r="A13" s="306"/>
      <c r="B13" s="307">
        <v>0</v>
      </c>
      <c r="C13" s="308"/>
      <c r="D13" s="311"/>
      <c r="E13" s="311"/>
      <c r="F13" s="311"/>
      <c r="G13" s="311"/>
      <c r="H13" s="311"/>
      <c r="I13" s="311"/>
      <c r="J13" s="311"/>
      <c r="K13" s="311"/>
      <c r="L13" s="311"/>
      <c r="M13" s="310">
        <f t="shared" si="0"/>
        <v>0</v>
      </c>
    </row>
    <row r="14" spans="1:13" s="115" customFormat="1" ht="25.5" customHeight="1">
      <c r="A14" s="306"/>
      <c r="B14" s="307">
        <v>0</v>
      </c>
      <c r="C14" s="308"/>
      <c r="D14" s="311"/>
      <c r="E14" s="311"/>
      <c r="F14" s="311"/>
      <c r="G14" s="311"/>
      <c r="H14" s="311"/>
      <c r="I14" s="311"/>
      <c r="J14" s="311"/>
      <c r="K14" s="311"/>
      <c r="L14" s="311"/>
      <c r="M14" s="310">
        <f t="shared" si="0"/>
        <v>0</v>
      </c>
    </row>
    <row r="15" spans="1:13" s="115" customFormat="1" ht="25.5" customHeight="1">
      <c r="A15" s="306"/>
      <c r="B15" s="307">
        <v>0</v>
      </c>
      <c r="C15" s="308"/>
      <c r="D15" s="311"/>
      <c r="E15" s="311"/>
      <c r="F15" s="311"/>
      <c r="G15" s="311"/>
      <c r="H15" s="311"/>
      <c r="I15" s="311"/>
      <c r="J15" s="311"/>
      <c r="K15" s="311"/>
      <c r="L15" s="311"/>
      <c r="M15" s="310">
        <f t="shared" si="0"/>
        <v>0</v>
      </c>
    </row>
    <row r="16" spans="1:13" ht="25.5" customHeight="1">
      <c r="A16" s="306"/>
      <c r="B16" s="307">
        <v>0</v>
      </c>
      <c r="C16" s="308"/>
      <c r="D16" s="309"/>
      <c r="E16" s="309"/>
      <c r="F16" s="309"/>
      <c r="G16" s="309"/>
      <c r="H16" s="309"/>
      <c r="I16" s="309"/>
      <c r="J16" s="309"/>
      <c r="K16" s="309"/>
      <c r="L16" s="309"/>
      <c r="M16" s="310">
        <f t="shared" si="0"/>
        <v>0</v>
      </c>
    </row>
    <row r="17" spans="1:13" ht="25.5" customHeight="1">
      <c r="A17" s="306"/>
      <c r="B17" s="307">
        <v>0</v>
      </c>
      <c r="C17" s="308"/>
      <c r="D17" s="309"/>
      <c r="E17" s="309"/>
      <c r="F17" s="309"/>
      <c r="G17" s="309"/>
      <c r="H17" s="309"/>
      <c r="I17" s="309"/>
      <c r="J17" s="309"/>
      <c r="K17" s="309"/>
      <c r="L17" s="309"/>
      <c r="M17" s="310">
        <f t="shared" si="0"/>
        <v>0</v>
      </c>
    </row>
    <row r="18" spans="1:13" ht="25.5" customHeight="1">
      <c r="A18" s="306"/>
      <c r="B18" s="307">
        <v>0</v>
      </c>
      <c r="C18" s="308"/>
      <c r="D18" s="309"/>
      <c r="E18" s="309"/>
      <c r="F18" s="309"/>
      <c r="G18" s="309"/>
      <c r="H18" s="309"/>
      <c r="I18" s="309"/>
      <c r="J18" s="309"/>
      <c r="K18" s="309"/>
      <c r="L18" s="309"/>
      <c r="M18" s="310">
        <f t="shared" si="0"/>
        <v>0</v>
      </c>
    </row>
    <row r="19" spans="1:13" ht="25.5" customHeight="1">
      <c r="A19" s="306"/>
      <c r="B19" s="307">
        <v>0</v>
      </c>
      <c r="C19" s="308"/>
      <c r="D19" s="309"/>
      <c r="E19" s="309"/>
      <c r="F19" s="309"/>
      <c r="G19" s="309"/>
      <c r="H19" s="309"/>
      <c r="I19" s="309"/>
      <c r="J19" s="309"/>
      <c r="K19" s="309"/>
      <c r="L19" s="309"/>
      <c r="M19" s="310">
        <f t="shared" si="0"/>
        <v>0</v>
      </c>
    </row>
    <row r="20" spans="1:13" ht="25.5" customHeight="1">
      <c r="A20" s="306"/>
      <c r="B20" s="307">
        <v>0</v>
      </c>
      <c r="C20" s="308"/>
      <c r="D20" s="309"/>
      <c r="E20" s="309"/>
      <c r="F20" s="309"/>
      <c r="G20" s="309"/>
      <c r="H20" s="309"/>
      <c r="I20" s="309"/>
      <c r="J20" s="309"/>
      <c r="K20" s="309"/>
      <c r="L20" s="309"/>
      <c r="M20" s="310">
        <f t="shared" si="0"/>
        <v>0</v>
      </c>
    </row>
    <row r="21" spans="1:13" ht="25.5" customHeight="1">
      <c r="A21" s="306"/>
      <c r="B21" s="307">
        <v>0</v>
      </c>
      <c r="C21" s="308"/>
      <c r="D21" s="309"/>
      <c r="E21" s="309"/>
      <c r="F21" s="309"/>
      <c r="G21" s="309"/>
      <c r="H21" s="309"/>
      <c r="I21" s="309"/>
      <c r="J21" s="309"/>
      <c r="K21" s="309"/>
      <c r="L21" s="309"/>
      <c r="M21" s="310">
        <f t="shared" si="0"/>
        <v>0</v>
      </c>
    </row>
    <row r="22" spans="1:13" ht="25.5" customHeight="1">
      <c r="A22" s="306"/>
      <c r="B22" s="307">
        <v>0</v>
      </c>
      <c r="C22" s="308"/>
      <c r="D22" s="309"/>
      <c r="E22" s="309"/>
      <c r="F22" s="309"/>
      <c r="G22" s="309"/>
      <c r="H22" s="309"/>
      <c r="I22" s="309"/>
      <c r="J22" s="309"/>
      <c r="K22" s="309"/>
      <c r="L22" s="309"/>
      <c r="M22" s="310">
        <f t="shared" si="0"/>
        <v>0</v>
      </c>
    </row>
    <row r="23" spans="1:13" ht="25.5" customHeight="1">
      <c r="A23" s="306"/>
      <c r="B23" s="307">
        <v>0</v>
      </c>
      <c r="C23" s="308"/>
      <c r="D23" s="309"/>
      <c r="E23" s="309"/>
      <c r="F23" s="309"/>
      <c r="G23" s="309"/>
      <c r="H23" s="309"/>
      <c r="I23" s="309"/>
      <c r="J23" s="309"/>
      <c r="K23" s="309"/>
      <c r="L23" s="309"/>
      <c r="M23" s="310">
        <f t="shared" si="0"/>
        <v>0</v>
      </c>
    </row>
    <row r="24" spans="1:13" ht="25.5" customHeight="1">
      <c r="A24" s="306"/>
      <c r="B24" s="307">
        <v>0</v>
      </c>
      <c r="C24" s="308"/>
      <c r="D24" s="309"/>
      <c r="E24" s="309"/>
      <c r="F24" s="309"/>
      <c r="G24" s="309"/>
      <c r="H24" s="309"/>
      <c r="I24" s="309"/>
      <c r="J24" s="309"/>
      <c r="K24" s="309"/>
      <c r="L24" s="309"/>
      <c r="M24" s="310">
        <f t="shared" si="0"/>
        <v>0</v>
      </c>
    </row>
    <row r="25" spans="1:13" ht="25.5" customHeight="1">
      <c r="A25" s="19"/>
      <c r="B25" s="19"/>
      <c r="C25" s="21" t="s">
        <v>519</v>
      </c>
      <c r="D25" s="18">
        <f>SUM(D3:D24)</f>
        <v>0</v>
      </c>
      <c r="E25" s="18">
        <f aca="true" t="shared" si="1" ref="E25:L25">SUM(E3:E24)</f>
        <v>0</v>
      </c>
      <c r="F25" s="18">
        <f t="shared" si="1"/>
        <v>0</v>
      </c>
      <c r="G25" s="18">
        <f t="shared" si="1"/>
        <v>0</v>
      </c>
      <c r="H25" s="18">
        <f t="shared" si="1"/>
        <v>0</v>
      </c>
      <c r="I25" s="18">
        <f t="shared" si="1"/>
        <v>0</v>
      </c>
      <c r="J25" s="18">
        <f t="shared" si="1"/>
        <v>0</v>
      </c>
      <c r="K25" s="18">
        <f t="shared" si="1"/>
        <v>0</v>
      </c>
      <c r="L25" s="18">
        <f t="shared" si="1"/>
        <v>0</v>
      </c>
      <c r="M25" s="18">
        <f>SUM(D25:L25)</f>
        <v>0</v>
      </c>
    </row>
    <row r="26" spans="1:3" ht="3" customHeight="1">
      <c r="A26" s="2"/>
      <c r="B26" s="2"/>
      <c r="C26" s="7"/>
    </row>
    <row r="27" spans="1:3" ht="25.5" customHeight="1" hidden="1">
      <c r="A27" s="2"/>
      <c r="B27" s="2"/>
      <c r="C27" s="7"/>
    </row>
    <row r="28" spans="1:3" ht="25.5" customHeight="1" hidden="1">
      <c r="A28" s="2"/>
      <c r="B28" s="2"/>
      <c r="C28" s="7"/>
    </row>
    <row r="29" spans="1:3" ht="25.5" customHeight="1" hidden="1">
      <c r="A29" s="2"/>
      <c r="B29" s="2"/>
      <c r="C29" s="7"/>
    </row>
    <row r="30" spans="1:3" ht="25.5" customHeight="1" hidden="1">
      <c r="A30" s="2"/>
      <c r="B30" s="2"/>
      <c r="C30" s="7"/>
    </row>
    <row r="31" spans="1:13" s="15" customFormat="1" ht="25.5" customHeight="1" hidden="1">
      <c r="A31" s="2"/>
      <c r="B31" s="2"/>
      <c r="C31" s="7"/>
      <c r="M31" s="16"/>
    </row>
    <row r="32" spans="1:13" s="15" customFormat="1" ht="25.5" customHeight="1" hidden="1">
      <c r="A32" s="2"/>
      <c r="B32" s="2"/>
      <c r="C32" s="7"/>
      <c r="M32" s="16"/>
    </row>
    <row r="33" spans="1:13" s="15" customFormat="1" ht="25.5" customHeight="1" hidden="1">
      <c r="A33" s="2"/>
      <c r="B33" s="2"/>
      <c r="C33" s="7"/>
      <c r="M33" s="16"/>
    </row>
    <row r="34" spans="1:13" s="15" customFormat="1" ht="25.5" customHeight="1" hidden="1">
      <c r="A34" s="2"/>
      <c r="B34" s="2"/>
      <c r="C34" s="4"/>
      <c r="M34" s="16"/>
    </row>
    <row r="35" spans="1:13" s="15" customFormat="1" ht="25.5" customHeight="1" hidden="1">
      <c r="A35" s="2"/>
      <c r="B35" s="2"/>
      <c r="C35" s="7"/>
      <c r="M35" s="16"/>
    </row>
    <row r="36" spans="1:13" s="15" customFormat="1" ht="25.5" customHeight="1" hidden="1">
      <c r="A36" s="2"/>
      <c r="B36" s="2"/>
      <c r="C36" s="7"/>
      <c r="M36" s="16"/>
    </row>
    <row r="37" spans="1:13" s="15" customFormat="1" ht="25.5" customHeight="1" hidden="1">
      <c r="A37" s="2"/>
      <c r="B37" s="2"/>
      <c r="C37" s="7"/>
      <c r="M37" s="16"/>
    </row>
    <row r="38" spans="1:13" s="15" customFormat="1" ht="25.5" customHeight="1" hidden="1">
      <c r="A38" s="2"/>
      <c r="B38" s="2"/>
      <c r="C38" s="4"/>
      <c r="M38" s="16"/>
    </row>
    <row r="39" spans="1:13" s="15" customFormat="1" ht="25.5" customHeight="1" hidden="1">
      <c r="A39" s="2"/>
      <c r="B39" s="2"/>
      <c r="C39" s="7"/>
      <c r="M39" s="16"/>
    </row>
    <row r="40" spans="1:13" s="15" customFormat="1" ht="25.5" customHeight="1" hidden="1">
      <c r="A40" s="2"/>
      <c r="B40" s="2"/>
      <c r="C40" s="7"/>
      <c r="M40" s="16"/>
    </row>
    <row r="41" spans="1:13" s="15" customFormat="1" ht="25.5" customHeight="1" hidden="1">
      <c r="A41" s="2"/>
      <c r="B41" s="2"/>
      <c r="C41" s="7"/>
      <c r="M41" s="16"/>
    </row>
    <row r="42" spans="1:13" s="15" customFormat="1" ht="25.5" customHeight="1" hidden="1">
      <c r="A42" s="2"/>
      <c r="B42" s="2"/>
      <c r="C42" s="7"/>
      <c r="M42" s="16"/>
    </row>
    <row r="43" spans="1:13" s="15" customFormat="1" ht="25.5" customHeight="1" hidden="1">
      <c r="A43" s="2"/>
      <c r="B43" s="2"/>
      <c r="C43" s="7"/>
      <c r="M43" s="16"/>
    </row>
    <row r="44" spans="1:13" s="15" customFormat="1" ht="25.5" customHeight="1" hidden="1">
      <c r="A44" s="2"/>
      <c r="B44" s="2"/>
      <c r="C44" s="7"/>
      <c r="M44" s="16"/>
    </row>
    <row r="45" spans="1:13" s="15" customFormat="1" ht="25.5" customHeight="1" hidden="1">
      <c r="A45" s="2"/>
      <c r="B45" s="2"/>
      <c r="C45" s="7"/>
      <c r="M45" s="16"/>
    </row>
    <row r="46" spans="1:13" s="15" customFormat="1" ht="25.5" customHeight="1" hidden="1">
      <c r="A46" s="2"/>
      <c r="B46" s="2"/>
      <c r="C46" s="7"/>
      <c r="M46" s="16"/>
    </row>
    <row r="47" spans="1:13" s="15" customFormat="1" ht="25.5" customHeight="1" hidden="1">
      <c r="A47" s="2"/>
      <c r="B47" s="2"/>
      <c r="C47" s="7"/>
      <c r="M47" s="16"/>
    </row>
    <row r="48" spans="1:13" s="15" customFormat="1" ht="25.5" customHeight="1" hidden="1">
      <c r="A48" s="2"/>
      <c r="B48" s="2"/>
      <c r="C48" s="4"/>
      <c r="M48" s="16"/>
    </row>
    <row r="49" spans="1:13" s="15" customFormat="1" ht="25.5" customHeight="1" hidden="1">
      <c r="A49" s="2"/>
      <c r="B49" s="2"/>
      <c r="C49" s="7"/>
      <c r="M49" s="16"/>
    </row>
    <row r="50" spans="1:13" s="15" customFormat="1" ht="25.5" customHeight="1" hidden="1">
      <c r="A50" s="2"/>
      <c r="B50" s="2"/>
      <c r="C50" s="7"/>
      <c r="M50" s="16"/>
    </row>
    <row r="51" spans="1:13" s="15" customFormat="1" ht="25.5" customHeight="1" hidden="1">
      <c r="A51" s="2"/>
      <c r="B51" s="2"/>
      <c r="C51" s="7"/>
      <c r="M51" s="16"/>
    </row>
    <row r="52" spans="1:13" s="15" customFormat="1" ht="25.5" customHeight="1" hidden="1">
      <c r="A52" s="2"/>
      <c r="B52" s="2"/>
      <c r="C52" s="7"/>
      <c r="M52" s="16"/>
    </row>
    <row r="53" spans="1:13" s="15" customFormat="1" ht="25.5" customHeight="1" hidden="1">
      <c r="A53" s="2"/>
      <c r="B53" s="2"/>
      <c r="C53" s="7"/>
      <c r="M53" s="16"/>
    </row>
    <row r="54" spans="1:13" s="15" customFormat="1" ht="25.5" customHeight="1" hidden="1">
      <c r="A54" s="2"/>
      <c r="B54" s="2"/>
      <c r="C54" s="7"/>
      <c r="M54" s="16"/>
    </row>
    <row r="55" spans="1:13" s="15" customFormat="1" ht="25.5" customHeight="1" hidden="1">
      <c r="A55" s="2"/>
      <c r="B55" s="2"/>
      <c r="C55" s="7"/>
      <c r="M55" s="16"/>
    </row>
    <row r="56" spans="1:13" s="15" customFormat="1" ht="25.5" customHeight="1" hidden="1">
      <c r="A56" s="2"/>
      <c r="B56" s="2"/>
      <c r="C56" s="7"/>
      <c r="M56" s="16"/>
    </row>
    <row r="57" spans="1:13" s="15" customFormat="1" ht="25.5" customHeight="1" hidden="1">
      <c r="A57" s="2"/>
      <c r="B57" s="2"/>
      <c r="C57" s="7"/>
      <c r="M57" s="16"/>
    </row>
    <row r="58" spans="1:13" s="15" customFormat="1" ht="25.5" customHeight="1" hidden="1">
      <c r="A58" s="2"/>
      <c r="B58" s="2"/>
      <c r="C58" s="4"/>
      <c r="M58" s="16"/>
    </row>
    <row r="59" spans="1:13" s="15" customFormat="1" ht="25.5" customHeight="1" hidden="1">
      <c r="A59" s="2"/>
      <c r="B59" s="2"/>
      <c r="C59" s="7"/>
      <c r="M59" s="16"/>
    </row>
    <row r="60" spans="1:13" s="15" customFormat="1" ht="25.5" customHeight="1" hidden="1">
      <c r="A60" s="2"/>
      <c r="B60" s="2"/>
      <c r="C60" s="7"/>
      <c r="M60" s="16"/>
    </row>
    <row r="61" spans="1:13" s="15" customFormat="1" ht="25.5" customHeight="1" hidden="1">
      <c r="A61" s="2"/>
      <c r="B61" s="2"/>
      <c r="C61" s="7"/>
      <c r="M61" s="16"/>
    </row>
    <row r="62" spans="1:13" s="15" customFormat="1" ht="25.5" customHeight="1" hidden="1">
      <c r="A62" s="2"/>
      <c r="B62" s="2"/>
      <c r="C62" s="7"/>
      <c r="M62" s="16"/>
    </row>
    <row r="63" spans="1:13" s="15" customFormat="1" ht="25.5" customHeight="1" hidden="1">
      <c r="A63" s="2"/>
      <c r="B63" s="2"/>
      <c r="C63" s="7"/>
      <c r="M63" s="16"/>
    </row>
    <row r="64" spans="1:13" s="15" customFormat="1" ht="25.5" customHeight="1" hidden="1">
      <c r="A64" s="2"/>
      <c r="B64" s="2"/>
      <c r="C64" s="7"/>
      <c r="M64" s="16"/>
    </row>
    <row r="65" spans="1:13" s="15" customFormat="1" ht="25.5" customHeight="1" hidden="1">
      <c r="A65" s="2"/>
      <c r="B65" s="2"/>
      <c r="C65" s="7"/>
      <c r="M65" s="16"/>
    </row>
    <row r="66" spans="1:13" s="15" customFormat="1" ht="25.5" customHeight="1" hidden="1">
      <c r="A66" s="2"/>
      <c r="B66" s="2"/>
      <c r="C66" s="4"/>
      <c r="M66" s="16"/>
    </row>
    <row r="67" spans="1:13" s="15" customFormat="1" ht="25.5" customHeight="1" hidden="1">
      <c r="A67" s="2"/>
      <c r="B67" s="2"/>
      <c r="C67" s="7"/>
      <c r="M67" s="16"/>
    </row>
    <row r="68" spans="1:13" s="15" customFormat="1" ht="25.5" customHeight="1" hidden="1">
      <c r="A68" s="2"/>
      <c r="B68" s="2"/>
      <c r="C68" s="7"/>
      <c r="M68" s="16"/>
    </row>
    <row r="69" spans="1:13" s="15" customFormat="1" ht="25.5" customHeight="1" hidden="1">
      <c r="A69" s="2"/>
      <c r="B69" s="2"/>
      <c r="C69" s="4"/>
      <c r="M69" s="16"/>
    </row>
    <row r="70" spans="1:13" s="15" customFormat="1" ht="25.5" customHeight="1" hidden="1">
      <c r="A70" s="2"/>
      <c r="B70" s="2"/>
      <c r="C70" s="7"/>
      <c r="M70" s="16"/>
    </row>
    <row r="71" spans="1:13" s="15" customFormat="1" ht="25.5" customHeight="1" hidden="1">
      <c r="A71" s="2"/>
      <c r="B71" s="2"/>
      <c r="C71" s="7"/>
      <c r="M71" s="16"/>
    </row>
    <row r="72" spans="1:13" s="15" customFormat="1" ht="25.5" customHeight="1" hidden="1">
      <c r="A72" s="2"/>
      <c r="B72" s="2"/>
      <c r="C72" s="7"/>
      <c r="M72" s="16"/>
    </row>
    <row r="73" spans="1:13" s="15" customFormat="1" ht="25.5" customHeight="1" hidden="1">
      <c r="A73" s="2"/>
      <c r="B73" s="2"/>
      <c r="C73" s="7"/>
      <c r="M73" s="16"/>
    </row>
    <row r="74" spans="1:13" s="15" customFormat="1" ht="25.5" customHeight="1" hidden="1">
      <c r="A74" s="2"/>
      <c r="B74" s="2"/>
      <c r="C74" s="7"/>
      <c r="M74" s="16"/>
    </row>
    <row r="75" spans="1:13" s="15" customFormat="1" ht="25.5" customHeight="1" hidden="1">
      <c r="A75" s="2"/>
      <c r="B75" s="2"/>
      <c r="C75" s="4"/>
      <c r="M75" s="16"/>
    </row>
    <row r="76" spans="1:13" s="15" customFormat="1" ht="25.5" customHeight="1" hidden="1">
      <c r="A76" s="2"/>
      <c r="B76" s="2"/>
      <c r="C76" s="7"/>
      <c r="M76" s="16"/>
    </row>
    <row r="77" spans="1:13" s="15" customFormat="1" ht="25.5" customHeight="1" hidden="1">
      <c r="A77" s="2"/>
      <c r="B77" s="2"/>
      <c r="C77" s="7"/>
      <c r="M77" s="16"/>
    </row>
    <row r="78" spans="1:13" s="15" customFormat="1" ht="25.5" customHeight="1" hidden="1">
      <c r="A78" s="2"/>
      <c r="B78" s="2"/>
      <c r="C78" s="7"/>
      <c r="M78" s="16"/>
    </row>
    <row r="79" spans="1:13" s="15" customFormat="1" ht="25.5" customHeight="1" hidden="1">
      <c r="A79" s="2"/>
      <c r="B79" s="2"/>
      <c r="C79" s="4"/>
      <c r="M79" s="16"/>
    </row>
    <row r="80" spans="1:13" s="15" customFormat="1" ht="25.5" customHeight="1" hidden="1">
      <c r="A80" s="2"/>
      <c r="B80" s="2"/>
      <c r="C80" s="7"/>
      <c r="M80" s="16"/>
    </row>
    <row r="81" spans="1:13" s="15" customFormat="1" ht="25.5" customHeight="1" hidden="1">
      <c r="A81" s="2"/>
      <c r="B81" s="2"/>
      <c r="C81" s="7"/>
      <c r="M81" s="16"/>
    </row>
    <row r="82" spans="1:13" s="15" customFormat="1" ht="25.5" customHeight="1" hidden="1">
      <c r="A82" s="2"/>
      <c r="B82" s="2"/>
      <c r="C82" s="7"/>
      <c r="M82" s="16"/>
    </row>
    <row r="83" spans="1:13" s="15" customFormat="1" ht="25.5" customHeight="1" hidden="1">
      <c r="A83" s="2"/>
      <c r="B83" s="2"/>
      <c r="C83" s="7"/>
      <c r="M83" s="16"/>
    </row>
    <row r="84" spans="1:13" s="15" customFormat="1" ht="25.5" customHeight="1" hidden="1">
      <c r="A84" s="2"/>
      <c r="B84" s="2"/>
      <c r="C84" s="7"/>
      <c r="M84" s="16"/>
    </row>
    <row r="85" spans="1:13" s="15" customFormat="1" ht="25.5" customHeight="1" hidden="1">
      <c r="A85" s="2"/>
      <c r="B85" s="2"/>
      <c r="C85" s="7"/>
      <c r="M85" s="16"/>
    </row>
    <row r="86" spans="1:13" s="15" customFormat="1" ht="25.5" customHeight="1" hidden="1">
      <c r="A86" s="2"/>
      <c r="B86" s="2"/>
      <c r="C86" s="7"/>
      <c r="M86" s="16"/>
    </row>
    <row r="87" spans="1:13" s="15" customFormat="1" ht="25.5" customHeight="1" hidden="1">
      <c r="A87" s="2"/>
      <c r="B87" s="2"/>
      <c r="C87" s="7"/>
      <c r="M87" s="16"/>
    </row>
    <row r="88" spans="1:13" s="15" customFormat="1" ht="25.5" customHeight="1" hidden="1">
      <c r="A88" s="2"/>
      <c r="B88" s="2"/>
      <c r="C88" s="7"/>
      <c r="M88" s="16"/>
    </row>
    <row r="89" spans="1:13" s="15" customFormat="1" ht="25.5" customHeight="1" hidden="1">
      <c r="A89" s="2"/>
      <c r="B89" s="2"/>
      <c r="C89" s="4"/>
      <c r="M89" s="16"/>
    </row>
    <row r="90" spans="1:13" s="15" customFormat="1" ht="25.5" customHeight="1" hidden="1">
      <c r="A90" s="2"/>
      <c r="B90" s="2"/>
      <c r="C90" s="4"/>
      <c r="M90" s="16"/>
    </row>
    <row r="91" spans="1:13" s="15" customFormat="1" ht="25.5" customHeight="1" hidden="1">
      <c r="A91" s="2"/>
      <c r="B91" s="2"/>
      <c r="C91" s="7"/>
      <c r="M91" s="16"/>
    </row>
    <row r="92" spans="1:13" s="15" customFormat="1" ht="25.5" customHeight="1" hidden="1">
      <c r="A92" s="2"/>
      <c r="B92" s="2"/>
      <c r="C92" s="7"/>
      <c r="M92" s="16"/>
    </row>
    <row r="93" spans="1:13" s="15" customFormat="1" ht="25.5" customHeight="1" hidden="1">
      <c r="A93" s="2"/>
      <c r="B93" s="2"/>
      <c r="C93" s="7"/>
      <c r="M93" s="16"/>
    </row>
    <row r="94" spans="1:13" s="15" customFormat="1" ht="25.5" customHeight="1" hidden="1">
      <c r="A94" s="2"/>
      <c r="B94" s="2"/>
      <c r="C94" s="7"/>
      <c r="M94" s="16"/>
    </row>
    <row r="95" spans="1:13" s="15" customFormat="1" ht="25.5" customHeight="1" hidden="1">
      <c r="A95" s="2"/>
      <c r="B95" s="2"/>
      <c r="C95" s="7"/>
      <c r="M95" s="16"/>
    </row>
    <row r="96" spans="1:13" s="15" customFormat="1" ht="25.5" customHeight="1" hidden="1">
      <c r="A96" s="2"/>
      <c r="B96" s="2"/>
      <c r="C96" s="7"/>
      <c r="M96" s="16"/>
    </row>
    <row r="97" spans="1:13" s="15" customFormat="1" ht="25.5" customHeight="1" hidden="1">
      <c r="A97" s="2"/>
      <c r="B97" s="2"/>
      <c r="C97" s="7"/>
      <c r="M97" s="16"/>
    </row>
    <row r="98" spans="1:13" s="15" customFormat="1" ht="25.5" customHeight="1" hidden="1">
      <c r="A98" s="2"/>
      <c r="B98" s="2"/>
      <c r="C98" s="7"/>
      <c r="M98" s="16"/>
    </row>
    <row r="99" spans="1:13" s="15" customFormat="1" ht="25.5" customHeight="1" hidden="1">
      <c r="A99" s="2"/>
      <c r="B99" s="2"/>
      <c r="C99" s="7"/>
      <c r="M99" s="16"/>
    </row>
    <row r="100" spans="1:13" s="15" customFormat="1" ht="25.5" customHeight="1" hidden="1">
      <c r="A100" s="2"/>
      <c r="B100" s="2"/>
      <c r="C100" s="4"/>
      <c r="M100" s="16"/>
    </row>
    <row r="101" spans="1:13" s="15" customFormat="1" ht="25.5" customHeight="1" hidden="1">
      <c r="A101" s="2"/>
      <c r="B101" s="2"/>
      <c r="C101" s="7"/>
      <c r="M101" s="16"/>
    </row>
    <row r="102" spans="1:13" s="15" customFormat="1" ht="25.5" customHeight="1" hidden="1">
      <c r="A102" s="2"/>
      <c r="B102" s="2"/>
      <c r="C102" s="7"/>
      <c r="M102" s="16"/>
    </row>
    <row r="103" spans="1:13" s="15" customFormat="1" ht="25.5" customHeight="1" hidden="1">
      <c r="A103" s="2"/>
      <c r="B103" s="2"/>
      <c r="C103" s="7"/>
      <c r="M103" s="16"/>
    </row>
    <row r="104" spans="1:13" s="15" customFormat="1" ht="25.5" customHeight="1" hidden="1">
      <c r="A104" s="2"/>
      <c r="B104" s="2"/>
      <c r="C104" s="7"/>
      <c r="M104" s="16"/>
    </row>
    <row r="105" spans="1:13" s="15" customFormat="1" ht="25.5" customHeight="1" hidden="1">
      <c r="A105" s="2"/>
      <c r="B105" s="2"/>
      <c r="C105" s="7"/>
      <c r="M105" s="16"/>
    </row>
    <row r="106" spans="1:13" s="15" customFormat="1" ht="25.5" customHeight="1" hidden="1">
      <c r="A106" s="2"/>
      <c r="B106" s="2"/>
      <c r="C106" s="7"/>
      <c r="M106" s="16"/>
    </row>
    <row r="107" spans="1:13" s="15" customFormat="1" ht="25.5" customHeight="1" hidden="1">
      <c r="A107" s="2"/>
      <c r="B107" s="2"/>
      <c r="C107" s="7"/>
      <c r="M107" s="16"/>
    </row>
    <row r="108" spans="1:13" s="15" customFormat="1" ht="25.5" customHeight="1" hidden="1">
      <c r="A108" s="2"/>
      <c r="B108" s="2"/>
      <c r="C108" s="7"/>
      <c r="M108" s="16"/>
    </row>
    <row r="109" spans="1:13" s="15" customFormat="1" ht="25.5" customHeight="1" hidden="1">
      <c r="A109" s="2"/>
      <c r="B109" s="2"/>
      <c r="C109" s="7"/>
      <c r="M109" s="16"/>
    </row>
    <row r="110" spans="1:13" s="15" customFormat="1" ht="25.5" customHeight="1" hidden="1">
      <c r="A110" s="2"/>
      <c r="B110" s="2"/>
      <c r="C110" s="4"/>
      <c r="M110" s="16"/>
    </row>
    <row r="111" spans="1:13" s="15" customFormat="1" ht="25.5" customHeight="1" hidden="1">
      <c r="A111" s="2"/>
      <c r="B111" s="2"/>
      <c r="C111" s="7"/>
      <c r="M111" s="16"/>
    </row>
    <row r="112" spans="1:13" s="15" customFormat="1" ht="25.5" customHeight="1" hidden="1">
      <c r="A112" s="2"/>
      <c r="B112" s="2"/>
      <c r="C112" s="7"/>
      <c r="M112" s="16"/>
    </row>
    <row r="113" spans="1:13" s="15" customFormat="1" ht="25.5" customHeight="1" hidden="1">
      <c r="A113" s="2"/>
      <c r="B113" s="2"/>
      <c r="C113" s="7"/>
      <c r="M113" s="16"/>
    </row>
    <row r="114" spans="1:13" s="15" customFormat="1" ht="25.5" customHeight="1" hidden="1">
      <c r="A114" s="2"/>
      <c r="B114" s="2"/>
      <c r="C114" s="7"/>
      <c r="M114" s="16"/>
    </row>
    <row r="115" spans="1:13" s="15" customFormat="1" ht="25.5" customHeight="1" hidden="1">
      <c r="A115" s="2"/>
      <c r="B115" s="2"/>
      <c r="C115" s="7"/>
      <c r="M115" s="16"/>
    </row>
    <row r="116" spans="1:13" s="15" customFormat="1" ht="25.5" customHeight="1" hidden="1">
      <c r="A116" s="2"/>
      <c r="B116" s="2"/>
      <c r="C116" s="7"/>
      <c r="M116" s="16"/>
    </row>
    <row r="117" spans="1:13" s="15" customFormat="1" ht="25.5" customHeight="1" hidden="1">
      <c r="A117" s="2"/>
      <c r="B117" s="2"/>
      <c r="C117" s="7"/>
      <c r="M117" s="16"/>
    </row>
    <row r="118" spans="1:13" s="15" customFormat="1" ht="25.5" customHeight="1" hidden="1">
      <c r="A118" s="2"/>
      <c r="B118" s="2"/>
      <c r="C118" s="7"/>
      <c r="M118" s="16"/>
    </row>
    <row r="119" spans="1:13" s="15" customFormat="1" ht="25.5" customHeight="1" hidden="1">
      <c r="A119" s="2"/>
      <c r="B119" s="2"/>
      <c r="C119" s="7"/>
      <c r="M119" s="16"/>
    </row>
    <row r="120" spans="1:13" s="15" customFormat="1" ht="25.5" customHeight="1" hidden="1">
      <c r="A120" s="2"/>
      <c r="B120" s="2"/>
      <c r="C120" s="4"/>
      <c r="M120" s="16"/>
    </row>
    <row r="121" spans="1:13" s="15" customFormat="1" ht="25.5" customHeight="1" hidden="1">
      <c r="A121" s="2"/>
      <c r="B121" s="2"/>
      <c r="C121" s="7"/>
      <c r="M121" s="16"/>
    </row>
    <row r="122" spans="1:13" s="15" customFormat="1" ht="25.5" customHeight="1" hidden="1">
      <c r="A122" s="2"/>
      <c r="B122" s="2"/>
      <c r="C122" s="7"/>
      <c r="M122" s="16"/>
    </row>
    <row r="123" spans="1:13" s="15" customFormat="1" ht="25.5" customHeight="1" hidden="1">
      <c r="A123" s="2"/>
      <c r="B123" s="2"/>
      <c r="C123" s="7"/>
      <c r="M123" s="16"/>
    </row>
    <row r="124" spans="1:13" s="15" customFormat="1" ht="25.5" customHeight="1" hidden="1">
      <c r="A124" s="2"/>
      <c r="B124" s="2"/>
      <c r="C124" s="7"/>
      <c r="M124" s="16"/>
    </row>
    <row r="125" spans="1:13" s="15" customFormat="1" ht="25.5" customHeight="1" hidden="1">
      <c r="A125" s="2"/>
      <c r="B125" s="2"/>
      <c r="C125" s="7"/>
      <c r="M125" s="16"/>
    </row>
    <row r="126" spans="1:13" s="15" customFormat="1" ht="25.5" customHeight="1" hidden="1">
      <c r="A126" s="2"/>
      <c r="B126" s="2"/>
      <c r="C126" s="7"/>
      <c r="M126" s="16"/>
    </row>
    <row r="127" spans="1:13" s="15" customFormat="1" ht="25.5" customHeight="1" hidden="1">
      <c r="A127" s="2"/>
      <c r="B127" s="2"/>
      <c r="C127" s="7"/>
      <c r="M127" s="16"/>
    </row>
    <row r="128" spans="1:13" s="15" customFormat="1" ht="25.5" customHeight="1" hidden="1">
      <c r="A128" s="2"/>
      <c r="B128" s="2"/>
      <c r="C128" s="7"/>
      <c r="M128" s="16"/>
    </row>
    <row r="129" spans="1:13" s="15" customFormat="1" ht="25.5" customHeight="1" hidden="1">
      <c r="A129" s="2"/>
      <c r="B129" s="2"/>
      <c r="C129" s="7"/>
      <c r="M129" s="16"/>
    </row>
    <row r="130" spans="1:13" s="15" customFormat="1" ht="25.5" customHeight="1" hidden="1">
      <c r="A130" s="2"/>
      <c r="B130" s="2"/>
      <c r="C130" s="4"/>
      <c r="M130" s="16"/>
    </row>
    <row r="131" spans="1:13" s="15" customFormat="1" ht="25.5" customHeight="1" hidden="1">
      <c r="A131" s="2"/>
      <c r="B131" s="2"/>
      <c r="C131" s="7"/>
      <c r="M131" s="16"/>
    </row>
    <row r="132" spans="1:13" s="15" customFormat="1" ht="25.5" customHeight="1" hidden="1">
      <c r="A132" s="2"/>
      <c r="B132" s="2"/>
      <c r="C132" s="7"/>
      <c r="M132" s="16"/>
    </row>
    <row r="133" spans="1:13" s="15" customFormat="1" ht="25.5" customHeight="1" hidden="1">
      <c r="A133" s="2"/>
      <c r="B133" s="2"/>
      <c r="C133" s="7"/>
      <c r="M133" s="16"/>
    </row>
    <row r="134" spans="1:13" s="15" customFormat="1" ht="25.5" customHeight="1" hidden="1">
      <c r="A134" s="2"/>
      <c r="B134" s="2"/>
      <c r="C134" s="7"/>
      <c r="M134" s="16"/>
    </row>
    <row r="135" spans="1:13" s="15" customFormat="1" ht="25.5" customHeight="1" hidden="1">
      <c r="A135" s="2"/>
      <c r="B135" s="2"/>
      <c r="C135" s="7"/>
      <c r="M135" s="16"/>
    </row>
    <row r="136" spans="1:13" s="15" customFormat="1" ht="25.5" customHeight="1" hidden="1">
      <c r="A136" s="2"/>
      <c r="B136" s="2"/>
      <c r="C136" s="7"/>
      <c r="M136" s="16"/>
    </row>
    <row r="137" spans="1:13" s="15" customFormat="1" ht="25.5" customHeight="1" hidden="1">
      <c r="A137" s="2"/>
      <c r="B137" s="2"/>
      <c r="C137" s="7"/>
      <c r="M137" s="16"/>
    </row>
    <row r="138" spans="1:13" s="15" customFormat="1" ht="25.5" customHeight="1" hidden="1">
      <c r="A138" s="2"/>
      <c r="B138" s="2"/>
      <c r="C138" s="7"/>
      <c r="M138" s="16"/>
    </row>
    <row r="139" spans="1:13" s="15" customFormat="1" ht="25.5" customHeight="1" hidden="1">
      <c r="A139" s="2"/>
      <c r="B139" s="2"/>
      <c r="C139" s="7"/>
      <c r="M139" s="16"/>
    </row>
    <row r="140" spans="1:13" s="15" customFormat="1" ht="25.5" customHeight="1" hidden="1">
      <c r="A140" s="2"/>
      <c r="B140" s="2"/>
      <c r="C140" s="4"/>
      <c r="M140" s="16"/>
    </row>
    <row r="141" spans="1:13" s="15" customFormat="1" ht="25.5" customHeight="1" hidden="1">
      <c r="A141" s="2"/>
      <c r="B141" s="2"/>
      <c r="C141" s="7"/>
      <c r="M141" s="16"/>
    </row>
    <row r="142" spans="1:13" s="15" customFormat="1" ht="25.5" customHeight="1" hidden="1">
      <c r="A142" s="2"/>
      <c r="B142" s="2"/>
      <c r="C142" s="7"/>
      <c r="M142" s="16"/>
    </row>
    <row r="143" spans="1:13" s="15" customFormat="1" ht="25.5" customHeight="1" hidden="1">
      <c r="A143" s="2"/>
      <c r="B143" s="2"/>
      <c r="C143" s="7"/>
      <c r="M143" s="16"/>
    </row>
    <row r="144" spans="1:13" s="15" customFormat="1" ht="25.5" customHeight="1" hidden="1">
      <c r="A144" s="2"/>
      <c r="B144" s="2"/>
      <c r="C144" s="7"/>
      <c r="M144" s="16"/>
    </row>
    <row r="145" spans="1:13" s="15" customFormat="1" ht="25.5" customHeight="1" hidden="1">
      <c r="A145" s="2"/>
      <c r="B145" s="2"/>
      <c r="C145" s="7"/>
      <c r="M145" s="16"/>
    </row>
    <row r="146" spans="1:13" s="15" customFormat="1" ht="25.5" customHeight="1" hidden="1">
      <c r="A146" s="2"/>
      <c r="B146" s="2"/>
      <c r="C146" s="7"/>
      <c r="M146" s="16"/>
    </row>
    <row r="147" spans="1:13" s="15" customFormat="1" ht="25.5" customHeight="1" hidden="1">
      <c r="A147" s="2"/>
      <c r="B147" s="2"/>
      <c r="C147" s="7"/>
      <c r="M147" s="16"/>
    </row>
    <row r="148" spans="1:13" s="15" customFormat="1" ht="25.5" customHeight="1" hidden="1">
      <c r="A148" s="2"/>
      <c r="B148" s="2"/>
      <c r="C148" s="4"/>
      <c r="M148" s="16"/>
    </row>
    <row r="149" spans="1:13" s="15" customFormat="1" ht="25.5" customHeight="1" hidden="1">
      <c r="A149" s="2"/>
      <c r="B149" s="2"/>
      <c r="C149" s="7"/>
      <c r="M149" s="16"/>
    </row>
    <row r="150" spans="1:13" s="15" customFormat="1" ht="25.5" customHeight="1" hidden="1">
      <c r="A150" s="2"/>
      <c r="B150" s="2"/>
      <c r="C150" s="7"/>
      <c r="M150" s="16"/>
    </row>
    <row r="151" spans="1:13" s="15" customFormat="1" ht="25.5" customHeight="1" hidden="1">
      <c r="A151" s="2"/>
      <c r="B151" s="2"/>
      <c r="C151" s="7"/>
      <c r="M151" s="16"/>
    </row>
    <row r="152" spans="1:13" s="15" customFormat="1" ht="25.5" customHeight="1" hidden="1">
      <c r="A152" s="2"/>
      <c r="B152" s="2"/>
      <c r="C152" s="7"/>
      <c r="M152" s="16"/>
    </row>
    <row r="153" spans="1:13" s="15" customFormat="1" ht="25.5" customHeight="1" hidden="1">
      <c r="A153" s="2"/>
      <c r="B153" s="2"/>
      <c r="C153" s="7"/>
      <c r="M153" s="16"/>
    </row>
    <row r="154" spans="1:13" s="15" customFormat="1" ht="25.5" customHeight="1" hidden="1">
      <c r="A154" s="2"/>
      <c r="B154" s="2"/>
      <c r="C154" s="7"/>
      <c r="M154" s="16"/>
    </row>
    <row r="155" spans="1:13" s="15" customFormat="1" ht="25.5" customHeight="1" hidden="1">
      <c r="A155" s="2"/>
      <c r="B155" s="2"/>
      <c r="C155" s="7"/>
      <c r="M155" s="16"/>
    </row>
    <row r="156" spans="1:13" s="15" customFormat="1" ht="25.5" customHeight="1" hidden="1">
      <c r="A156" s="2"/>
      <c r="B156" s="2"/>
      <c r="C156" s="7"/>
      <c r="M156" s="16"/>
    </row>
    <row r="157" spans="1:13" s="15" customFormat="1" ht="25.5" customHeight="1" hidden="1">
      <c r="A157" s="2"/>
      <c r="B157" s="2"/>
      <c r="C157" s="7"/>
      <c r="M157" s="16"/>
    </row>
    <row r="158" spans="1:13" s="15" customFormat="1" ht="25.5" customHeight="1" hidden="1">
      <c r="A158" s="2"/>
      <c r="B158" s="2"/>
      <c r="C158" s="4"/>
      <c r="M158" s="16"/>
    </row>
    <row r="159" spans="1:13" s="15" customFormat="1" ht="25.5" customHeight="1" hidden="1">
      <c r="A159" s="2"/>
      <c r="B159" s="2"/>
      <c r="C159" s="7"/>
      <c r="M159" s="16"/>
    </row>
    <row r="160" spans="1:13" s="15" customFormat="1" ht="25.5" customHeight="1" hidden="1">
      <c r="A160" s="2"/>
      <c r="B160" s="2"/>
      <c r="C160" s="7"/>
      <c r="M160" s="16"/>
    </row>
    <row r="161" spans="1:13" s="15" customFormat="1" ht="25.5" customHeight="1" hidden="1">
      <c r="A161" s="2"/>
      <c r="B161" s="2"/>
      <c r="C161" s="7"/>
      <c r="M161" s="16"/>
    </row>
    <row r="162" spans="1:13" s="15" customFormat="1" ht="25.5" customHeight="1" hidden="1">
      <c r="A162" s="2"/>
      <c r="B162" s="2"/>
      <c r="C162" s="7"/>
      <c r="M162" s="16"/>
    </row>
    <row r="163" spans="1:13" s="15" customFormat="1" ht="25.5" customHeight="1" hidden="1">
      <c r="A163" s="2"/>
      <c r="B163" s="2"/>
      <c r="C163" s="7"/>
      <c r="M163" s="16"/>
    </row>
    <row r="164" spans="1:13" s="15" customFormat="1" ht="25.5" customHeight="1" hidden="1">
      <c r="A164" s="2"/>
      <c r="B164" s="2"/>
      <c r="C164" s="4"/>
      <c r="M164" s="16"/>
    </row>
    <row r="165" spans="1:13" s="15" customFormat="1" ht="25.5" customHeight="1" hidden="1">
      <c r="A165" s="2"/>
      <c r="B165" s="2"/>
      <c r="C165" s="7"/>
      <c r="M165" s="16"/>
    </row>
    <row r="166" spans="1:13" s="15" customFormat="1" ht="25.5" customHeight="1" hidden="1">
      <c r="A166" s="2"/>
      <c r="B166" s="2"/>
      <c r="C166" s="7"/>
      <c r="M166" s="16"/>
    </row>
    <row r="167" spans="1:13" s="15" customFormat="1" ht="25.5" customHeight="1" hidden="1">
      <c r="A167" s="2"/>
      <c r="B167" s="2"/>
      <c r="C167" s="7"/>
      <c r="M167" s="16"/>
    </row>
    <row r="168" spans="1:13" s="15" customFormat="1" ht="25.5" customHeight="1" hidden="1">
      <c r="A168" s="2"/>
      <c r="B168" s="2"/>
      <c r="C168" s="7"/>
      <c r="M168" s="16"/>
    </row>
    <row r="169" spans="1:13" s="15" customFormat="1" ht="25.5" customHeight="1" hidden="1">
      <c r="A169" s="2"/>
      <c r="B169" s="2"/>
      <c r="C169" s="7"/>
      <c r="M169" s="16"/>
    </row>
    <row r="170" spans="1:13" s="15" customFormat="1" ht="25.5" customHeight="1" hidden="1">
      <c r="A170" s="2"/>
      <c r="B170" s="2"/>
      <c r="C170" s="7"/>
      <c r="M170" s="16"/>
    </row>
    <row r="171" spans="1:13" s="15" customFormat="1" ht="25.5" customHeight="1" hidden="1">
      <c r="A171" s="2"/>
      <c r="B171" s="2"/>
      <c r="C171" s="7"/>
      <c r="M171" s="16"/>
    </row>
    <row r="172" spans="1:13" s="15" customFormat="1" ht="25.5" customHeight="1" hidden="1">
      <c r="A172" s="2"/>
      <c r="B172" s="2"/>
      <c r="C172" s="4"/>
      <c r="M172" s="16"/>
    </row>
    <row r="173" spans="1:13" s="15" customFormat="1" ht="25.5" customHeight="1" hidden="1">
      <c r="A173" s="2"/>
      <c r="B173" s="2"/>
      <c r="C173" s="7"/>
      <c r="M173" s="16"/>
    </row>
    <row r="174" spans="1:13" s="15" customFormat="1" ht="25.5" customHeight="1" hidden="1">
      <c r="A174" s="2"/>
      <c r="B174" s="2"/>
      <c r="C174" s="7"/>
      <c r="M174" s="16"/>
    </row>
    <row r="175" spans="1:13" s="15" customFormat="1" ht="25.5" customHeight="1" hidden="1">
      <c r="A175" s="2"/>
      <c r="B175" s="2"/>
      <c r="C175" s="7"/>
      <c r="M175" s="16"/>
    </row>
    <row r="176" spans="1:13" s="15" customFormat="1" ht="25.5" customHeight="1" hidden="1">
      <c r="A176" s="2"/>
      <c r="B176" s="2"/>
      <c r="C176" s="7"/>
      <c r="M176" s="16"/>
    </row>
    <row r="177" spans="1:13" s="15" customFormat="1" ht="25.5" customHeight="1" hidden="1">
      <c r="A177" s="2"/>
      <c r="B177" s="2"/>
      <c r="C177" s="7"/>
      <c r="M177" s="16"/>
    </row>
    <row r="178" spans="1:13" s="15" customFormat="1" ht="25.5" customHeight="1" hidden="1">
      <c r="A178" s="2"/>
      <c r="B178" s="2"/>
      <c r="C178" s="7"/>
      <c r="M178" s="16"/>
    </row>
    <row r="179" spans="1:13" s="15" customFormat="1" ht="25.5" customHeight="1" hidden="1">
      <c r="A179" s="2"/>
      <c r="B179" s="2"/>
      <c r="C179" s="7"/>
      <c r="M179" s="16"/>
    </row>
    <row r="180" spans="1:13" s="15" customFormat="1" ht="25.5" customHeight="1" hidden="1">
      <c r="A180" s="2"/>
      <c r="B180" s="2"/>
      <c r="C180" s="7"/>
      <c r="M180" s="16"/>
    </row>
    <row r="181" spans="1:13" s="15" customFormat="1" ht="25.5" customHeight="1" hidden="1">
      <c r="A181" s="2"/>
      <c r="B181" s="2"/>
      <c r="C181" s="7"/>
      <c r="M181" s="16"/>
    </row>
    <row r="182" spans="1:13" s="15" customFormat="1" ht="25.5" customHeight="1" hidden="1">
      <c r="A182" s="2"/>
      <c r="B182" s="2"/>
      <c r="C182" s="7"/>
      <c r="M182" s="16"/>
    </row>
    <row r="183" spans="1:13" s="15" customFormat="1" ht="25.5" customHeight="1" hidden="1">
      <c r="A183" s="2"/>
      <c r="B183" s="2"/>
      <c r="C183" s="4"/>
      <c r="M183" s="16"/>
    </row>
    <row r="184" spans="1:13" s="15" customFormat="1" ht="25.5" customHeight="1" hidden="1">
      <c r="A184" s="2"/>
      <c r="B184" s="2"/>
      <c r="C184" s="7"/>
      <c r="M184" s="16"/>
    </row>
    <row r="185" spans="1:13" s="15" customFormat="1" ht="25.5" customHeight="1" hidden="1">
      <c r="A185" s="2"/>
      <c r="B185" s="2"/>
      <c r="C185" s="7"/>
      <c r="M185" s="16"/>
    </row>
    <row r="186" spans="1:13" s="15" customFormat="1" ht="25.5" customHeight="1" hidden="1">
      <c r="A186" s="2"/>
      <c r="B186" s="2"/>
      <c r="C186" s="7"/>
      <c r="M186" s="16"/>
    </row>
    <row r="187" spans="1:13" s="15" customFormat="1" ht="25.5" customHeight="1" hidden="1">
      <c r="A187" s="2"/>
      <c r="B187" s="2"/>
      <c r="C187" s="7"/>
      <c r="M187" s="16"/>
    </row>
    <row r="188" spans="1:13" s="15" customFormat="1" ht="25.5" customHeight="1" hidden="1">
      <c r="A188" s="2"/>
      <c r="B188" s="2"/>
      <c r="C188" s="7"/>
      <c r="M188" s="16"/>
    </row>
    <row r="189" spans="1:13" s="15" customFormat="1" ht="25.5" customHeight="1" hidden="1">
      <c r="A189" s="2"/>
      <c r="B189" s="2"/>
      <c r="C189" s="4"/>
      <c r="M189" s="16"/>
    </row>
    <row r="190" spans="1:13" s="15" customFormat="1" ht="25.5" customHeight="1" hidden="1">
      <c r="A190" s="2"/>
      <c r="B190" s="2"/>
      <c r="C190" s="7"/>
      <c r="M190" s="16"/>
    </row>
    <row r="191" spans="1:13" s="15" customFormat="1" ht="25.5" customHeight="1" hidden="1">
      <c r="A191" s="2"/>
      <c r="B191" s="2"/>
      <c r="C191" s="7"/>
      <c r="M191" s="16"/>
    </row>
    <row r="192" spans="1:13" s="15" customFormat="1" ht="25.5" customHeight="1" hidden="1">
      <c r="A192" s="2"/>
      <c r="B192" s="2"/>
      <c r="C192" s="7"/>
      <c r="M192" s="16"/>
    </row>
    <row r="193" spans="1:13" s="15" customFormat="1" ht="25.5" customHeight="1" hidden="1">
      <c r="A193" s="2"/>
      <c r="B193" s="2"/>
      <c r="C193" s="7"/>
      <c r="M193" s="16"/>
    </row>
    <row r="194" spans="1:13" s="15" customFormat="1" ht="25.5" customHeight="1" hidden="1">
      <c r="A194" s="2"/>
      <c r="B194" s="2"/>
      <c r="C194" s="7"/>
      <c r="M194" s="16"/>
    </row>
    <row r="195" spans="1:13" s="15" customFormat="1" ht="25.5" customHeight="1" hidden="1">
      <c r="A195" s="2"/>
      <c r="B195" s="2"/>
      <c r="C195" s="7"/>
      <c r="M195" s="16"/>
    </row>
    <row r="196" spans="1:13" s="15" customFormat="1" ht="25.5" customHeight="1" hidden="1">
      <c r="A196" s="2"/>
      <c r="B196" s="2"/>
      <c r="C196" s="7"/>
      <c r="M196" s="16"/>
    </row>
    <row r="197" spans="1:13" s="15" customFormat="1" ht="25.5" customHeight="1" hidden="1">
      <c r="A197" s="2"/>
      <c r="B197" s="2"/>
      <c r="C197" s="4"/>
      <c r="M197" s="16"/>
    </row>
    <row r="198" spans="1:13" s="15" customFormat="1" ht="25.5" customHeight="1" hidden="1">
      <c r="A198" s="2"/>
      <c r="B198" s="2"/>
      <c r="C198" s="7"/>
      <c r="M198" s="16"/>
    </row>
    <row r="199" spans="1:13" s="15" customFormat="1" ht="25.5" customHeight="1" hidden="1">
      <c r="A199" s="2"/>
      <c r="B199" s="2"/>
      <c r="C199" s="7"/>
      <c r="M199" s="16"/>
    </row>
    <row r="200" spans="1:13" s="15" customFormat="1" ht="25.5" customHeight="1" hidden="1">
      <c r="A200" s="2"/>
      <c r="B200" s="2"/>
      <c r="C200" s="7"/>
      <c r="M200" s="16"/>
    </row>
    <row r="201" spans="1:13" s="15" customFormat="1" ht="25.5" customHeight="1" hidden="1">
      <c r="A201" s="2"/>
      <c r="B201" s="2"/>
      <c r="C201" s="7"/>
      <c r="M201" s="16"/>
    </row>
    <row r="202" spans="1:13" s="15" customFormat="1" ht="25.5" customHeight="1" hidden="1">
      <c r="A202" s="2"/>
      <c r="B202" s="2"/>
      <c r="C202" s="7"/>
      <c r="M202" s="16"/>
    </row>
    <row r="203" spans="1:13" s="15" customFormat="1" ht="25.5" customHeight="1" hidden="1">
      <c r="A203" s="2"/>
      <c r="B203" s="2"/>
      <c r="C203" s="7"/>
      <c r="M203" s="16"/>
    </row>
    <row r="204" spans="1:13" s="15" customFormat="1" ht="25.5" customHeight="1" hidden="1">
      <c r="A204" s="2"/>
      <c r="B204" s="2"/>
      <c r="C204" s="7"/>
      <c r="M204" s="16"/>
    </row>
    <row r="205" spans="1:13" s="15" customFormat="1" ht="25.5" customHeight="1" hidden="1">
      <c r="A205" s="2"/>
      <c r="B205" s="2"/>
      <c r="C205" s="7"/>
      <c r="M205" s="16"/>
    </row>
    <row r="206" spans="1:13" s="15" customFormat="1" ht="25.5" customHeight="1" hidden="1">
      <c r="A206" s="2"/>
      <c r="B206" s="2"/>
      <c r="C206" s="4"/>
      <c r="M206" s="16"/>
    </row>
    <row r="207" spans="1:13" s="15" customFormat="1" ht="25.5" customHeight="1" hidden="1">
      <c r="A207" s="2"/>
      <c r="B207" s="2"/>
      <c r="C207" s="7"/>
      <c r="M207" s="16"/>
    </row>
    <row r="208" spans="1:13" s="15" customFormat="1" ht="25.5" customHeight="1" hidden="1">
      <c r="A208" s="2"/>
      <c r="B208" s="2"/>
      <c r="C208" s="7"/>
      <c r="M208" s="16"/>
    </row>
    <row r="209" spans="1:13" s="15" customFormat="1" ht="25.5" customHeight="1" hidden="1">
      <c r="A209" s="2"/>
      <c r="B209" s="2"/>
      <c r="C209" s="4"/>
      <c r="M209" s="16"/>
    </row>
    <row r="210" spans="1:13" s="15" customFormat="1" ht="25.5" customHeight="1" hidden="1">
      <c r="A210" s="2"/>
      <c r="B210" s="2"/>
      <c r="C210" s="7"/>
      <c r="M210" s="16"/>
    </row>
    <row r="211" spans="1:13" s="15" customFormat="1" ht="25.5" customHeight="1" hidden="1">
      <c r="A211" s="2"/>
      <c r="B211" s="2"/>
      <c r="C211" s="7"/>
      <c r="M211" s="16"/>
    </row>
    <row r="212" spans="1:13" s="15" customFormat="1" ht="25.5" customHeight="1" hidden="1">
      <c r="A212" s="2"/>
      <c r="B212" s="2"/>
      <c r="C212" s="7"/>
      <c r="M212" s="16"/>
    </row>
    <row r="213" spans="1:13" s="15" customFormat="1" ht="25.5" customHeight="1" hidden="1">
      <c r="A213" s="2"/>
      <c r="B213" s="2"/>
      <c r="C213" s="7"/>
      <c r="M213" s="16"/>
    </row>
    <row r="214" spans="1:13" s="15" customFormat="1" ht="25.5" customHeight="1" hidden="1">
      <c r="A214" s="2"/>
      <c r="B214" s="2"/>
      <c r="C214" s="7"/>
      <c r="M214" s="16"/>
    </row>
    <row r="215" spans="1:13" s="15" customFormat="1" ht="25.5" customHeight="1" hidden="1">
      <c r="A215" s="2"/>
      <c r="B215" s="2"/>
      <c r="C215" s="7"/>
      <c r="M215" s="16"/>
    </row>
    <row r="216" spans="1:13" s="15" customFormat="1" ht="25.5" customHeight="1" hidden="1">
      <c r="A216" s="2"/>
      <c r="B216" s="2"/>
      <c r="C216" s="4"/>
      <c r="M216" s="16"/>
    </row>
    <row r="217" spans="1:13" s="15" customFormat="1" ht="25.5" customHeight="1" hidden="1">
      <c r="A217" s="2"/>
      <c r="B217" s="2"/>
      <c r="C217" s="7"/>
      <c r="M217" s="16"/>
    </row>
    <row r="218" spans="1:13" s="15" customFormat="1" ht="25.5" customHeight="1" hidden="1">
      <c r="A218" s="2"/>
      <c r="B218" s="2"/>
      <c r="C218" s="7"/>
      <c r="M218" s="16"/>
    </row>
    <row r="219" spans="1:13" s="15" customFormat="1" ht="25.5" customHeight="1" hidden="1">
      <c r="A219" s="2"/>
      <c r="B219" s="2"/>
      <c r="C219" s="7"/>
      <c r="M219" s="16"/>
    </row>
    <row r="220" spans="1:13" s="15" customFormat="1" ht="25.5" customHeight="1" hidden="1">
      <c r="A220" s="2"/>
      <c r="B220" s="2"/>
      <c r="C220" s="4"/>
      <c r="M220" s="16"/>
    </row>
    <row r="221" spans="1:13" s="15" customFormat="1" ht="25.5" customHeight="1" hidden="1">
      <c r="A221" s="2"/>
      <c r="B221" s="2"/>
      <c r="C221" s="4"/>
      <c r="M221" s="16"/>
    </row>
    <row r="222" spans="1:13" s="15" customFormat="1" ht="25.5" customHeight="1" hidden="1">
      <c r="A222" s="2"/>
      <c r="B222" s="2"/>
      <c r="C222" s="7"/>
      <c r="M222" s="16"/>
    </row>
    <row r="223" spans="1:13" s="15" customFormat="1" ht="25.5" customHeight="1" hidden="1">
      <c r="A223" s="2"/>
      <c r="B223" s="2"/>
      <c r="C223" s="7"/>
      <c r="M223" s="16"/>
    </row>
    <row r="224" spans="1:13" s="15" customFormat="1" ht="25.5" customHeight="1" hidden="1">
      <c r="A224" s="2"/>
      <c r="B224" s="2"/>
      <c r="C224" s="7"/>
      <c r="M224" s="16"/>
    </row>
    <row r="225" spans="1:13" s="15" customFormat="1" ht="25.5" customHeight="1" hidden="1">
      <c r="A225" s="2"/>
      <c r="B225" s="2"/>
      <c r="C225" s="7"/>
      <c r="M225" s="16"/>
    </row>
    <row r="226" spans="1:13" s="15" customFormat="1" ht="25.5" customHeight="1" hidden="1">
      <c r="A226" s="2"/>
      <c r="B226" s="2"/>
      <c r="C226" s="7"/>
      <c r="M226" s="16"/>
    </row>
    <row r="227" spans="1:13" s="15" customFormat="1" ht="25.5" customHeight="1" hidden="1">
      <c r="A227" s="2"/>
      <c r="B227" s="2"/>
      <c r="C227" s="7"/>
      <c r="M227" s="16"/>
    </row>
    <row r="228" spans="1:13" s="15" customFormat="1" ht="25.5" customHeight="1" hidden="1">
      <c r="A228" s="2"/>
      <c r="B228" s="2"/>
      <c r="C228" s="4"/>
      <c r="M228" s="16"/>
    </row>
    <row r="229" spans="1:13" s="15" customFormat="1" ht="25.5" customHeight="1" hidden="1">
      <c r="A229" s="2"/>
      <c r="B229" s="2"/>
      <c r="C229" s="7"/>
      <c r="M229" s="16"/>
    </row>
    <row r="230" spans="1:13" s="15" customFormat="1" ht="25.5" customHeight="1" hidden="1">
      <c r="A230" s="2"/>
      <c r="B230" s="2"/>
      <c r="C230" s="7"/>
      <c r="M230" s="16"/>
    </row>
    <row r="231" spans="1:13" s="15" customFormat="1" ht="25.5" customHeight="1" hidden="1">
      <c r="A231" s="2"/>
      <c r="B231" s="2"/>
      <c r="C231" s="7"/>
      <c r="M231" s="16"/>
    </row>
    <row r="232" spans="1:13" s="15" customFormat="1" ht="25.5" customHeight="1" hidden="1">
      <c r="A232" s="2"/>
      <c r="B232" s="2"/>
      <c r="C232" s="7"/>
      <c r="M232" s="16"/>
    </row>
    <row r="233" spans="1:13" s="15" customFormat="1" ht="25.5" customHeight="1" hidden="1">
      <c r="A233" s="2"/>
      <c r="B233" s="2"/>
      <c r="C233" s="4"/>
      <c r="M233" s="16"/>
    </row>
    <row r="234" spans="1:13" s="15" customFormat="1" ht="25.5" customHeight="1" hidden="1">
      <c r="A234" s="2"/>
      <c r="B234" s="2"/>
      <c r="C234" s="7"/>
      <c r="M234" s="16"/>
    </row>
    <row r="235" spans="1:13" s="15" customFormat="1" ht="25.5" customHeight="1" hidden="1">
      <c r="A235" s="2"/>
      <c r="B235" s="2"/>
      <c r="C235" s="7"/>
      <c r="M235" s="16"/>
    </row>
    <row r="236" spans="1:13" s="15" customFormat="1" ht="25.5" customHeight="1" hidden="1">
      <c r="A236" s="2"/>
      <c r="B236" s="2"/>
      <c r="C236" s="4"/>
      <c r="M236" s="16"/>
    </row>
    <row r="237" spans="1:13" s="15" customFormat="1" ht="25.5" customHeight="1" hidden="1">
      <c r="A237" s="2"/>
      <c r="B237" s="2"/>
      <c r="C237" s="7"/>
      <c r="M237" s="16"/>
    </row>
    <row r="238" spans="1:13" s="15" customFormat="1" ht="25.5" customHeight="1" hidden="1">
      <c r="A238" s="2"/>
      <c r="B238" s="2"/>
      <c r="C238" s="7"/>
      <c r="M238" s="16"/>
    </row>
    <row r="239" spans="1:13" s="15" customFormat="1" ht="25.5" customHeight="1" hidden="1">
      <c r="A239" s="2"/>
      <c r="B239" s="2"/>
      <c r="C239" s="7"/>
      <c r="M239" s="16"/>
    </row>
    <row r="240" spans="1:13" s="15" customFormat="1" ht="25.5" customHeight="1" hidden="1">
      <c r="A240" s="2"/>
      <c r="B240" s="2"/>
      <c r="C240" s="7"/>
      <c r="M240" s="16"/>
    </row>
    <row r="241" spans="1:13" s="15" customFormat="1" ht="25.5" customHeight="1" hidden="1">
      <c r="A241" s="2"/>
      <c r="B241" s="2"/>
      <c r="C241" s="7"/>
      <c r="M241" s="16"/>
    </row>
    <row r="242" spans="1:13" s="15" customFormat="1" ht="25.5" customHeight="1" hidden="1">
      <c r="A242" s="2"/>
      <c r="B242" s="2"/>
      <c r="C242" s="7"/>
      <c r="M242" s="16"/>
    </row>
    <row r="243" spans="1:13" s="15" customFormat="1" ht="25.5" customHeight="1" hidden="1">
      <c r="A243" s="2"/>
      <c r="B243" s="2"/>
      <c r="C243" s="4"/>
      <c r="M243" s="16"/>
    </row>
    <row r="244" spans="1:13" s="15" customFormat="1" ht="25.5" customHeight="1" hidden="1">
      <c r="A244" s="2"/>
      <c r="B244" s="2"/>
      <c r="C244" s="7"/>
      <c r="M244" s="16"/>
    </row>
    <row r="245" spans="1:13" s="15" customFormat="1" ht="25.5" customHeight="1" hidden="1">
      <c r="A245" s="2"/>
      <c r="B245" s="2"/>
      <c r="C245" s="4"/>
      <c r="M245" s="16"/>
    </row>
    <row r="246" spans="1:13" s="15" customFormat="1" ht="25.5" customHeight="1" hidden="1">
      <c r="A246" s="2"/>
      <c r="B246" s="2"/>
      <c r="C246" s="7"/>
      <c r="M246" s="16"/>
    </row>
    <row r="247" spans="1:13" s="15" customFormat="1" ht="25.5" customHeight="1" hidden="1">
      <c r="A247" s="2"/>
      <c r="B247" s="2"/>
      <c r="C247" s="7"/>
      <c r="M247" s="16"/>
    </row>
    <row r="248" spans="1:13" s="15" customFormat="1" ht="25.5" customHeight="1" hidden="1">
      <c r="A248" s="2"/>
      <c r="B248" s="2"/>
      <c r="C248" s="7"/>
      <c r="M248" s="16"/>
    </row>
    <row r="249" spans="1:13" s="15" customFormat="1" ht="25.5" customHeight="1" hidden="1">
      <c r="A249" s="2"/>
      <c r="B249" s="2"/>
      <c r="C249" s="7"/>
      <c r="M249" s="16"/>
    </row>
    <row r="250" spans="1:13" s="15" customFormat="1" ht="25.5" customHeight="1" hidden="1">
      <c r="A250" s="2"/>
      <c r="B250" s="2"/>
      <c r="C250" s="7"/>
      <c r="M250" s="16"/>
    </row>
    <row r="251" spans="1:13" s="15" customFormat="1" ht="25.5" customHeight="1" hidden="1">
      <c r="A251" s="2"/>
      <c r="B251" s="2"/>
      <c r="C251" s="7"/>
      <c r="M251" s="16"/>
    </row>
    <row r="252" spans="1:13" s="15" customFormat="1" ht="25.5" customHeight="1" hidden="1">
      <c r="A252" s="2"/>
      <c r="B252" s="2"/>
      <c r="C252" s="7"/>
      <c r="M252" s="16"/>
    </row>
    <row r="253" spans="1:13" s="15" customFormat="1" ht="25.5" customHeight="1" hidden="1">
      <c r="A253" s="2"/>
      <c r="B253" s="2"/>
      <c r="C253" s="7"/>
      <c r="M253" s="16"/>
    </row>
    <row r="254" spans="1:13" s="15" customFormat="1" ht="25.5" customHeight="1" hidden="1">
      <c r="A254" s="2"/>
      <c r="B254" s="2"/>
      <c r="C254" s="4"/>
      <c r="M254" s="16"/>
    </row>
    <row r="255" spans="1:13" s="15" customFormat="1" ht="25.5" customHeight="1" hidden="1">
      <c r="A255" s="2"/>
      <c r="B255" s="2"/>
      <c r="C255" s="7"/>
      <c r="M255" s="16"/>
    </row>
    <row r="256" spans="1:13" s="15" customFormat="1" ht="25.5" customHeight="1" hidden="1">
      <c r="A256" s="2"/>
      <c r="B256" s="2"/>
      <c r="C256" s="7"/>
      <c r="M256" s="16"/>
    </row>
    <row r="257" spans="1:13" s="15" customFormat="1" ht="25.5" customHeight="1" hidden="1">
      <c r="A257" s="2"/>
      <c r="B257" s="2"/>
      <c r="C257" s="7"/>
      <c r="M257" s="16"/>
    </row>
    <row r="258" spans="1:13" s="15" customFormat="1" ht="25.5" customHeight="1" hidden="1">
      <c r="A258" s="2"/>
      <c r="B258" s="2"/>
      <c r="C258" s="7"/>
      <c r="M258" s="16"/>
    </row>
    <row r="259" spans="1:13" s="15" customFormat="1" ht="25.5" customHeight="1" hidden="1">
      <c r="A259" s="2"/>
      <c r="B259" s="2"/>
      <c r="C259" s="7"/>
      <c r="M259" s="16"/>
    </row>
    <row r="260" spans="1:13" s="15" customFormat="1" ht="25.5" customHeight="1" hidden="1">
      <c r="A260" s="2"/>
      <c r="B260" s="2"/>
      <c r="C260" s="7"/>
      <c r="M260" s="16"/>
    </row>
    <row r="261" spans="1:13" s="15" customFormat="1" ht="25.5" customHeight="1" hidden="1">
      <c r="A261" s="2"/>
      <c r="B261" s="2"/>
      <c r="C261" s="7"/>
      <c r="M261" s="16"/>
    </row>
    <row r="262" spans="1:13" s="15" customFormat="1" ht="25.5" customHeight="1" hidden="1">
      <c r="A262" s="2"/>
      <c r="B262" s="2"/>
      <c r="C262" s="7"/>
      <c r="M262" s="16"/>
    </row>
    <row r="263" spans="1:13" s="15" customFormat="1" ht="25.5" customHeight="1" hidden="1">
      <c r="A263" s="2"/>
      <c r="B263" s="2"/>
      <c r="C263" s="7"/>
      <c r="M263" s="16"/>
    </row>
    <row r="264" spans="1:13" s="15" customFormat="1" ht="25.5" customHeight="1" hidden="1">
      <c r="A264" s="2"/>
      <c r="B264" s="2"/>
      <c r="C264" s="4"/>
      <c r="M264" s="16"/>
    </row>
    <row r="265" spans="1:13" s="15" customFormat="1" ht="25.5" customHeight="1" hidden="1">
      <c r="A265" s="2"/>
      <c r="B265" s="2"/>
      <c r="C265" s="7"/>
      <c r="M265" s="16"/>
    </row>
    <row r="266" spans="1:13" s="15" customFormat="1" ht="25.5" customHeight="1" hidden="1">
      <c r="A266" s="2"/>
      <c r="B266" s="2"/>
      <c r="C266" s="7"/>
      <c r="M266" s="16"/>
    </row>
    <row r="267" spans="1:13" s="15" customFormat="1" ht="25.5" customHeight="1" hidden="1">
      <c r="A267" s="2"/>
      <c r="B267" s="2"/>
      <c r="C267" s="7"/>
      <c r="M267" s="16"/>
    </row>
    <row r="268" spans="1:13" s="15" customFormat="1" ht="25.5" customHeight="1" hidden="1">
      <c r="A268" s="2"/>
      <c r="B268" s="2"/>
      <c r="C268" s="7"/>
      <c r="M268" s="16"/>
    </row>
    <row r="269" spans="1:13" s="15" customFormat="1" ht="25.5" customHeight="1" hidden="1">
      <c r="A269" s="2"/>
      <c r="B269" s="2"/>
      <c r="C269" s="4"/>
      <c r="M269" s="16"/>
    </row>
    <row r="270" spans="1:13" s="15" customFormat="1" ht="25.5" customHeight="1" hidden="1">
      <c r="A270" s="2"/>
      <c r="B270" s="2"/>
      <c r="C270" s="7"/>
      <c r="M270" s="16"/>
    </row>
    <row r="271" spans="1:13" s="15" customFormat="1" ht="25.5" customHeight="1" hidden="1">
      <c r="A271" s="2"/>
      <c r="B271" s="2"/>
      <c r="C271" s="7"/>
      <c r="M271" s="16"/>
    </row>
    <row r="272" spans="1:13" s="15" customFormat="1" ht="25.5" customHeight="1" hidden="1">
      <c r="A272" s="2"/>
      <c r="B272" s="2"/>
      <c r="C272" s="7"/>
      <c r="M272" s="16"/>
    </row>
    <row r="273" spans="1:13" s="15" customFormat="1" ht="25.5" customHeight="1" hidden="1">
      <c r="A273" s="2"/>
      <c r="B273" s="2"/>
      <c r="C273" s="7"/>
      <c r="M273" s="16"/>
    </row>
    <row r="274" spans="1:13" s="15" customFormat="1" ht="25.5" customHeight="1" hidden="1">
      <c r="A274" s="2"/>
      <c r="B274" s="2"/>
      <c r="C274" s="7"/>
      <c r="M274" s="16"/>
    </row>
    <row r="275" spans="1:13" s="15" customFormat="1" ht="25.5" customHeight="1" hidden="1">
      <c r="A275" s="2"/>
      <c r="B275" s="2"/>
      <c r="C275" s="7"/>
      <c r="M275" s="16"/>
    </row>
    <row r="276" spans="1:13" s="15" customFormat="1" ht="25.5" customHeight="1" hidden="1">
      <c r="A276" s="2"/>
      <c r="B276" s="2"/>
      <c r="C276" s="7"/>
      <c r="M276" s="16"/>
    </row>
    <row r="277" spans="1:13" s="15" customFormat="1" ht="25.5" customHeight="1" hidden="1">
      <c r="A277" s="2"/>
      <c r="B277" s="2"/>
      <c r="C277" s="7"/>
      <c r="M277" s="16"/>
    </row>
    <row r="278" spans="1:13" s="15" customFormat="1" ht="25.5" customHeight="1" hidden="1">
      <c r="A278" s="2"/>
      <c r="B278" s="2"/>
      <c r="C278" s="7"/>
      <c r="M278" s="16"/>
    </row>
    <row r="279" spans="1:13" s="15" customFormat="1" ht="25.5" customHeight="1" hidden="1">
      <c r="A279" s="2"/>
      <c r="B279" s="2"/>
      <c r="C279" s="4"/>
      <c r="M279" s="16"/>
    </row>
    <row r="280" spans="1:13" s="15" customFormat="1" ht="25.5" customHeight="1" hidden="1">
      <c r="A280" s="2"/>
      <c r="B280" s="2"/>
      <c r="C280" s="4"/>
      <c r="M280" s="16"/>
    </row>
    <row r="281" spans="1:13" s="15" customFormat="1" ht="25.5" customHeight="1" hidden="1">
      <c r="A281" s="2"/>
      <c r="B281" s="2"/>
      <c r="C281" s="7"/>
      <c r="M281" s="16"/>
    </row>
    <row r="282" spans="1:13" s="15" customFormat="1" ht="25.5" customHeight="1" hidden="1">
      <c r="A282" s="2"/>
      <c r="B282" s="2"/>
      <c r="C282" s="7"/>
      <c r="M282" s="16"/>
    </row>
    <row r="283" spans="1:13" s="15" customFormat="1" ht="25.5" customHeight="1" hidden="1">
      <c r="A283" s="2"/>
      <c r="B283" s="2"/>
      <c r="C283" s="7"/>
      <c r="M283" s="16"/>
    </row>
    <row r="284" spans="1:13" s="15" customFormat="1" ht="25.5" customHeight="1" hidden="1">
      <c r="A284" s="2"/>
      <c r="B284" s="2"/>
      <c r="C284" s="7"/>
      <c r="M284" s="16"/>
    </row>
    <row r="285" spans="1:13" s="15" customFormat="1" ht="25.5" customHeight="1" hidden="1">
      <c r="A285" s="2"/>
      <c r="B285" s="2"/>
      <c r="C285" s="7"/>
      <c r="M285" s="16"/>
    </row>
    <row r="286" spans="1:13" s="15" customFormat="1" ht="25.5" customHeight="1" hidden="1">
      <c r="A286" s="2"/>
      <c r="B286" s="2"/>
      <c r="C286" s="7"/>
      <c r="M286" s="16"/>
    </row>
    <row r="287" spans="1:13" s="15" customFormat="1" ht="25.5" customHeight="1" hidden="1">
      <c r="A287" s="2"/>
      <c r="B287" s="2"/>
      <c r="C287" s="7"/>
      <c r="M287" s="16"/>
    </row>
    <row r="288" spans="1:13" s="15" customFormat="1" ht="25.5" customHeight="1" hidden="1">
      <c r="A288" s="2"/>
      <c r="B288" s="2"/>
      <c r="C288" s="7"/>
      <c r="M288" s="16"/>
    </row>
    <row r="289" spans="1:13" s="15" customFormat="1" ht="25.5" customHeight="1" hidden="1">
      <c r="A289" s="2"/>
      <c r="B289" s="2"/>
      <c r="C289" s="4"/>
      <c r="M289" s="16"/>
    </row>
    <row r="290" spans="1:13" s="15" customFormat="1" ht="25.5" customHeight="1" hidden="1">
      <c r="A290" s="2"/>
      <c r="B290" s="2"/>
      <c r="C290" s="7"/>
      <c r="M290" s="16"/>
    </row>
    <row r="291" spans="1:13" s="15" customFormat="1" ht="25.5" customHeight="1" hidden="1">
      <c r="A291" s="2"/>
      <c r="B291" s="2"/>
      <c r="C291" s="7"/>
      <c r="M291" s="16"/>
    </row>
    <row r="292" spans="1:13" s="15" customFormat="1" ht="25.5" customHeight="1" hidden="1">
      <c r="A292" s="2"/>
      <c r="B292" s="2"/>
      <c r="C292" s="7"/>
      <c r="M292" s="16"/>
    </row>
    <row r="293" spans="1:13" s="15" customFormat="1" ht="25.5" customHeight="1" hidden="1">
      <c r="A293" s="2"/>
      <c r="B293" s="2"/>
      <c r="C293" s="7"/>
      <c r="M293" s="16"/>
    </row>
    <row r="294" spans="1:13" s="15" customFormat="1" ht="25.5" customHeight="1" hidden="1">
      <c r="A294" s="2"/>
      <c r="B294" s="2"/>
      <c r="C294" s="7"/>
      <c r="M294" s="16"/>
    </row>
    <row r="295" spans="1:13" s="15" customFormat="1" ht="25.5" customHeight="1" hidden="1">
      <c r="A295" s="2"/>
      <c r="B295" s="2"/>
      <c r="C295" s="7"/>
      <c r="M295" s="16"/>
    </row>
    <row r="296" spans="1:13" s="15" customFormat="1" ht="25.5" customHeight="1" hidden="1">
      <c r="A296" s="2"/>
      <c r="B296" s="2"/>
      <c r="C296" s="7"/>
      <c r="M296" s="16"/>
    </row>
    <row r="297" spans="1:13" s="15" customFormat="1" ht="25.5" customHeight="1" hidden="1">
      <c r="A297" s="2"/>
      <c r="B297" s="2"/>
      <c r="C297" s="7"/>
      <c r="M297" s="16"/>
    </row>
    <row r="298" spans="1:13" s="15" customFormat="1" ht="25.5" customHeight="1" hidden="1">
      <c r="A298" s="2"/>
      <c r="B298" s="2"/>
      <c r="C298" s="4"/>
      <c r="M298" s="16"/>
    </row>
    <row r="299" spans="1:13" s="15" customFormat="1" ht="25.5" customHeight="1" hidden="1">
      <c r="A299" s="2"/>
      <c r="B299" s="2"/>
      <c r="C299" s="7"/>
      <c r="M299" s="16"/>
    </row>
    <row r="300" spans="1:13" s="15" customFormat="1" ht="25.5" customHeight="1" hidden="1">
      <c r="A300" s="2"/>
      <c r="B300" s="2"/>
      <c r="C300" s="7"/>
      <c r="M300" s="16"/>
    </row>
    <row r="301" spans="1:13" s="15" customFormat="1" ht="25.5" customHeight="1" hidden="1">
      <c r="A301" s="2"/>
      <c r="B301" s="2"/>
      <c r="C301" s="4"/>
      <c r="M301" s="16"/>
    </row>
    <row r="302" spans="1:13" s="15" customFormat="1" ht="25.5" customHeight="1" hidden="1">
      <c r="A302" s="2"/>
      <c r="B302" s="2"/>
      <c r="C302" s="4"/>
      <c r="M302" s="16"/>
    </row>
    <row r="303" spans="1:13" s="15" customFormat="1" ht="25.5" customHeight="1" hidden="1">
      <c r="A303" s="2"/>
      <c r="B303" s="2"/>
      <c r="C303" s="7"/>
      <c r="M303" s="16"/>
    </row>
    <row r="304" spans="1:13" s="15" customFormat="1" ht="25.5" customHeight="1" hidden="1">
      <c r="A304" s="2"/>
      <c r="B304" s="2"/>
      <c r="C304" s="7"/>
      <c r="M304" s="16"/>
    </row>
    <row r="305" spans="1:13" s="15" customFormat="1" ht="25.5" customHeight="1" hidden="1">
      <c r="A305" s="2"/>
      <c r="B305" s="2"/>
      <c r="C305" s="7"/>
      <c r="M305" s="16"/>
    </row>
    <row r="306" spans="1:13" s="15" customFormat="1" ht="25.5" customHeight="1" hidden="1">
      <c r="A306" s="2"/>
      <c r="B306" s="2"/>
      <c r="C306" s="7"/>
      <c r="M306" s="16"/>
    </row>
    <row r="307" spans="1:13" s="15" customFormat="1" ht="25.5" customHeight="1" hidden="1">
      <c r="A307" s="2"/>
      <c r="B307" s="2"/>
      <c r="C307" s="7"/>
      <c r="M307" s="16"/>
    </row>
    <row r="308" spans="1:13" s="15" customFormat="1" ht="25.5" customHeight="1" hidden="1">
      <c r="A308" s="2"/>
      <c r="B308" s="2"/>
      <c r="C308" s="7"/>
      <c r="M308" s="16"/>
    </row>
    <row r="309" spans="1:13" s="15" customFormat="1" ht="25.5" customHeight="1" hidden="1">
      <c r="A309" s="2"/>
      <c r="B309" s="2"/>
      <c r="C309" s="7"/>
      <c r="M309" s="16"/>
    </row>
    <row r="310" spans="1:13" s="15" customFormat="1" ht="25.5" customHeight="1" hidden="1">
      <c r="A310" s="2"/>
      <c r="B310" s="2"/>
      <c r="C310" s="7"/>
      <c r="M310" s="16"/>
    </row>
    <row r="311" spans="1:13" s="15" customFormat="1" ht="25.5" customHeight="1" hidden="1">
      <c r="A311" s="2"/>
      <c r="B311" s="2"/>
      <c r="C311" s="7"/>
      <c r="M311" s="16"/>
    </row>
    <row r="312" spans="1:13" s="15" customFormat="1" ht="25.5" customHeight="1" hidden="1">
      <c r="A312" s="2"/>
      <c r="B312" s="2"/>
      <c r="C312" s="7"/>
      <c r="M312" s="16"/>
    </row>
    <row r="313" spans="1:13" s="15" customFormat="1" ht="25.5" customHeight="1" hidden="1">
      <c r="A313" s="2"/>
      <c r="B313" s="2"/>
      <c r="C313" s="7"/>
      <c r="M313" s="16"/>
    </row>
    <row r="314" spans="1:13" s="15" customFormat="1" ht="25.5" customHeight="1" hidden="1">
      <c r="A314" s="2"/>
      <c r="B314" s="2"/>
      <c r="C314" s="7"/>
      <c r="M314" s="16"/>
    </row>
    <row r="315" spans="1:13" s="15" customFormat="1" ht="25.5" customHeight="1" hidden="1">
      <c r="A315" s="2"/>
      <c r="B315" s="2"/>
      <c r="C315" s="4"/>
      <c r="M315" s="16"/>
    </row>
    <row r="316" spans="1:13" s="15" customFormat="1" ht="25.5" customHeight="1" hidden="1">
      <c r="A316" s="2"/>
      <c r="B316" s="2"/>
      <c r="C316" s="7"/>
      <c r="M316" s="16"/>
    </row>
    <row r="317" spans="1:13" s="15" customFormat="1" ht="25.5" customHeight="1" hidden="1">
      <c r="A317" s="2"/>
      <c r="B317" s="2"/>
      <c r="C317" s="7"/>
      <c r="M317" s="16"/>
    </row>
    <row r="318" spans="1:13" s="15" customFormat="1" ht="25.5" customHeight="1" hidden="1">
      <c r="A318" s="2"/>
      <c r="B318" s="2"/>
      <c r="C318" s="7"/>
      <c r="M318" s="16"/>
    </row>
    <row r="319" spans="1:13" s="15" customFormat="1" ht="25.5" customHeight="1" hidden="1">
      <c r="A319" s="2"/>
      <c r="B319" s="2"/>
      <c r="C319" s="7"/>
      <c r="M319" s="16"/>
    </row>
    <row r="320" spans="1:13" s="15" customFormat="1" ht="25.5" customHeight="1" hidden="1">
      <c r="A320" s="2"/>
      <c r="B320" s="2"/>
      <c r="C320" s="7"/>
      <c r="M320" s="16"/>
    </row>
    <row r="321" spans="1:13" s="15" customFormat="1" ht="25.5" customHeight="1" hidden="1">
      <c r="A321" s="2"/>
      <c r="B321" s="2"/>
      <c r="C321" s="7"/>
      <c r="M321" s="16"/>
    </row>
    <row r="322" spans="1:13" s="15" customFormat="1" ht="25.5" customHeight="1" hidden="1">
      <c r="A322" s="2"/>
      <c r="B322" s="2"/>
      <c r="C322" s="4"/>
      <c r="M322" s="16"/>
    </row>
    <row r="323" spans="1:13" s="15" customFormat="1" ht="25.5" customHeight="1" hidden="1">
      <c r="A323" s="2"/>
      <c r="B323" s="2"/>
      <c r="C323" s="7"/>
      <c r="M323" s="16"/>
    </row>
    <row r="324" spans="1:13" s="15" customFormat="1" ht="25.5" customHeight="1" hidden="1">
      <c r="A324" s="2"/>
      <c r="B324" s="2"/>
      <c r="C324" s="7"/>
      <c r="M324" s="16"/>
    </row>
    <row r="325" spans="1:13" s="15" customFormat="1" ht="25.5" customHeight="1" hidden="1">
      <c r="A325" s="2"/>
      <c r="B325" s="2"/>
      <c r="C325" s="7"/>
      <c r="M325" s="16"/>
    </row>
    <row r="326" spans="1:13" s="15" customFormat="1" ht="25.5" customHeight="1" hidden="1">
      <c r="A326" s="2"/>
      <c r="B326" s="2"/>
      <c r="C326" s="7"/>
      <c r="M326" s="16"/>
    </row>
    <row r="327" spans="1:13" s="15" customFormat="1" ht="25.5" customHeight="1" hidden="1">
      <c r="A327" s="2"/>
      <c r="B327" s="2"/>
      <c r="C327" s="7"/>
      <c r="M327" s="16"/>
    </row>
    <row r="328" spans="1:13" s="15" customFormat="1" ht="25.5" customHeight="1" hidden="1">
      <c r="A328" s="2"/>
      <c r="B328" s="2"/>
      <c r="C328" s="7"/>
      <c r="M328" s="16"/>
    </row>
    <row r="329" spans="1:13" s="15" customFormat="1" ht="25.5" customHeight="1" hidden="1">
      <c r="A329" s="2"/>
      <c r="B329" s="2"/>
      <c r="C329" s="7"/>
      <c r="M329" s="16"/>
    </row>
    <row r="330" spans="1:13" s="15" customFormat="1" ht="25.5" customHeight="1" hidden="1">
      <c r="A330" s="2"/>
      <c r="B330" s="2"/>
      <c r="C330" s="7"/>
      <c r="M330" s="16"/>
    </row>
    <row r="331" spans="1:13" s="15" customFormat="1" ht="25.5" customHeight="1" hidden="1">
      <c r="A331" s="2"/>
      <c r="B331" s="2"/>
      <c r="C331" s="7"/>
      <c r="M331" s="16"/>
    </row>
    <row r="332" spans="1:13" s="15" customFormat="1" ht="25.5" customHeight="1" hidden="1">
      <c r="A332" s="2"/>
      <c r="B332" s="2"/>
      <c r="C332" s="4"/>
      <c r="M332" s="16"/>
    </row>
    <row r="333" spans="1:13" s="15" customFormat="1" ht="25.5" customHeight="1" hidden="1">
      <c r="A333" s="2"/>
      <c r="B333" s="2"/>
      <c r="C333" s="7"/>
      <c r="M333" s="16"/>
    </row>
    <row r="334" spans="1:13" s="15" customFormat="1" ht="25.5" customHeight="1" hidden="1">
      <c r="A334" s="2"/>
      <c r="B334" s="2"/>
      <c r="C334" s="7"/>
      <c r="M334" s="16"/>
    </row>
    <row r="335" spans="1:13" s="15" customFormat="1" ht="25.5" customHeight="1" hidden="1">
      <c r="A335" s="2"/>
      <c r="B335" s="2"/>
      <c r="C335" s="7"/>
      <c r="M335" s="16"/>
    </row>
    <row r="336" spans="1:13" s="15" customFormat="1" ht="25.5" customHeight="1" hidden="1">
      <c r="A336" s="2"/>
      <c r="B336" s="2"/>
      <c r="C336" s="7"/>
      <c r="M336" s="16"/>
    </row>
    <row r="337" spans="1:13" s="15" customFormat="1" ht="25.5" customHeight="1" hidden="1">
      <c r="A337" s="2"/>
      <c r="B337" s="2"/>
      <c r="C337" s="7"/>
      <c r="M337" s="16"/>
    </row>
    <row r="338" spans="1:13" s="15" customFormat="1" ht="25.5" customHeight="1" hidden="1">
      <c r="A338" s="2"/>
      <c r="B338" s="2"/>
      <c r="C338" s="7"/>
      <c r="M338" s="16"/>
    </row>
    <row r="339" spans="1:13" s="15" customFormat="1" ht="25.5" customHeight="1" hidden="1">
      <c r="A339" s="2"/>
      <c r="B339" s="2"/>
      <c r="C339" s="7"/>
      <c r="M339" s="16"/>
    </row>
    <row r="340" spans="1:13" s="15" customFormat="1" ht="25.5" customHeight="1" hidden="1">
      <c r="A340" s="2"/>
      <c r="B340" s="2"/>
      <c r="C340" s="7"/>
      <c r="M340" s="16"/>
    </row>
    <row r="341" spans="1:13" s="15" customFormat="1" ht="25.5" customHeight="1" hidden="1">
      <c r="A341" s="2"/>
      <c r="B341" s="2"/>
      <c r="C341" s="7"/>
      <c r="M341" s="16"/>
    </row>
    <row r="342" spans="1:13" s="15" customFormat="1" ht="25.5" customHeight="1" hidden="1">
      <c r="A342" s="2"/>
      <c r="B342" s="2"/>
      <c r="C342" s="4"/>
      <c r="M342" s="16"/>
    </row>
    <row r="343" spans="1:13" s="15" customFormat="1" ht="25.5" customHeight="1" hidden="1">
      <c r="A343" s="2"/>
      <c r="B343" s="2"/>
      <c r="C343" s="7"/>
      <c r="M343" s="16"/>
    </row>
    <row r="344" spans="1:13" s="15" customFormat="1" ht="25.5" customHeight="1" hidden="1">
      <c r="A344" s="2"/>
      <c r="B344" s="2"/>
      <c r="C344" s="7"/>
      <c r="M344" s="16"/>
    </row>
    <row r="345" spans="1:13" s="15" customFormat="1" ht="25.5" customHeight="1" hidden="1">
      <c r="A345" s="2"/>
      <c r="B345" s="2"/>
      <c r="C345" s="4"/>
      <c r="M345" s="16"/>
    </row>
    <row r="346" spans="1:13" s="15" customFormat="1" ht="25.5" customHeight="1" hidden="1">
      <c r="A346" s="2"/>
      <c r="B346" s="2"/>
      <c r="C346" s="7"/>
      <c r="M346" s="16"/>
    </row>
    <row r="347" spans="1:13" s="15" customFormat="1" ht="25.5" customHeight="1" hidden="1">
      <c r="A347" s="2"/>
      <c r="B347" s="2"/>
      <c r="C347" s="7"/>
      <c r="M347" s="16"/>
    </row>
    <row r="348" spans="1:13" s="15" customFormat="1" ht="25.5" customHeight="1" hidden="1">
      <c r="A348" s="2"/>
      <c r="B348" s="2"/>
      <c r="C348" s="7"/>
      <c r="M348" s="16"/>
    </row>
    <row r="349" spans="1:13" s="15" customFormat="1" ht="25.5" customHeight="1" hidden="1">
      <c r="A349" s="2"/>
      <c r="B349" s="2"/>
      <c r="C349" s="4"/>
      <c r="M349" s="16"/>
    </row>
    <row r="350" spans="1:13" s="15" customFormat="1" ht="25.5" customHeight="1" hidden="1">
      <c r="A350" s="2"/>
      <c r="B350" s="2"/>
      <c r="C350" s="4"/>
      <c r="M350" s="16"/>
    </row>
    <row r="351" spans="1:13" s="15" customFormat="1" ht="25.5" customHeight="1" hidden="1">
      <c r="A351" s="2"/>
      <c r="B351" s="2"/>
      <c r="C351" s="7"/>
      <c r="M351" s="16"/>
    </row>
    <row r="352" spans="1:13" s="15" customFormat="1" ht="25.5" customHeight="1" hidden="1">
      <c r="A352" s="2"/>
      <c r="B352" s="2"/>
      <c r="C352" s="7"/>
      <c r="M352" s="16"/>
    </row>
    <row r="353" spans="1:13" s="15" customFormat="1" ht="25.5" customHeight="1" hidden="1">
      <c r="A353" s="2"/>
      <c r="B353" s="2"/>
      <c r="C353" s="7"/>
      <c r="M353" s="16"/>
    </row>
    <row r="354" spans="1:13" s="15" customFormat="1" ht="25.5" customHeight="1" hidden="1">
      <c r="A354" s="2"/>
      <c r="B354" s="2"/>
      <c r="C354" s="7"/>
      <c r="M354" s="16"/>
    </row>
    <row r="355" spans="1:13" s="15" customFormat="1" ht="25.5" customHeight="1" hidden="1">
      <c r="A355" s="2"/>
      <c r="B355" s="2"/>
      <c r="C355" s="7"/>
      <c r="M355" s="16"/>
    </row>
    <row r="356" spans="1:13" s="15" customFormat="1" ht="25.5" customHeight="1" hidden="1">
      <c r="A356" s="2"/>
      <c r="B356" s="2"/>
      <c r="C356" s="7"/>
      <c r="M356" s="16"/>
    </row>
    <row r="357" spans="1:13" s="15" customFormat="1" ht="25.5" customHeight="1" hidden="1">
      <c r="A357" s="2"/>
      <c r="B357" s="2"/>
      <c r="C357" s="4"/>
      <c r="M357" s="16"/>
    </row>
    <row r="358" spans="1:13" s="15" customFormat="1" ht="25.5" customHeight="1" hidden="1">
      <c r="A358" s="2"/>
      <c r="B358" s="2"/>
      <c r="C358" s="7"/>
      <c r="M358" s="16"/>
    </row>
    <row r="359" spans="1:13" s="15" customFormat="1" ht="25.5" customHeight="1" hidden="1">
      <c r="A359" s="2"/>
      <c r="B359" s="2"/>
      <c r="C359" s="7"/>
      <c r="M359" s="16"/>
    </row>
    <row r="360" spans="1:13" s="15" customFormat="1" ht="25.5" customHeight="1" hidden="1">
      <c r="A360" s="2"/>
      <c r="B360" s="2"/>
      <c r="C360" s="7"/>
      <c r="M360" s="16"/>
    </row>
    <row r="361" spans="1:13" s="15" customFormat="1" ht="25.5" customHeight="1" hidden="1">
      <c r="A361" s="2"/>
      <c r="B361" s="2"/>
      <c r="C361" s="7"/>
      <c r="M361" s="16"/>
    </row>
    <row r="362" spans="1:13" s="15" customFormat="1" ht="25.5" customHeight="1" hidden="1">
      <c r="A362" s="2"/>
      <c r="B362" s="2"/>
      <c r="C362" s="7"/>
      <c r="M362" s="16"/>
    </row>
    <row r="363" spans="1:13" s="15" customFormat="1" ht="25.5" customHeight="1" hidden="1">
      <c r="A363" s="2"/>
      <c r="B363" s="2"/>
      <c r="C363" s="4"/>
      <c r="M363" s="16"/>
    </row>
    <row r="364" spans="1:13" s="15" customFormat="1" ht="25.5" customHeight="1" hidden="1">
      <c r="A364" s="2"/>
      <c r="B364" s="2"/>
      <c r="C364" s="7"/>
      <c r="M364" s="16"/>
    </row>
    <row r="365" spans="1:13" s="15" customFormat="1" ht="25.5" customHeight="1" hidden="1">
      <c r="A365" s="2"/>
      <c r="B365" s="2"/>
      <c r="C365" s="7"/>
      <c r="M365" s="16"/>
    </row>
    <row r="366" spans="1:13" s="15" customFormat="1" ht="25.5" customHeight="1" hidden="1">
      <c r="A366" s="2"/>
      <c r="B366" s="2"/>
      <c r="C366" s="7"/>
      <c r="M366" s="16"/>
    </row>
    <row r="367" spans="1:13" s="15" customFormat="1" ht="25.5" customHeight="1" hidden="1">
      <c r="A367" s="2"/>
      <c r="B367" s="2"/>
      <c r="C367" s="4"/>
      <c r="M367" s="16"/>
    </row>
    <row r="368" spans="1:13" s="15" customFormat="1" ht="25.5" customHeight="1" hidden="1">
      <c r="A368" s="2"/>
      <c r="B368" s="2"/>
      <c r="C368" s="4"/>
      <c r="M368" s="16"/>
    </row>
    <row r="369" spans="1:13" s="15" customFormat="1" ht="25.5" customHeight="1" hidden="1">
      <c r="A369" s="2"/>
      <c r="B369" s="2"/>
      <c r="C369" s="7"/>
      <c r="M369" s="16"/>
    </row>
    <row r="370" spans="1:13" s="15" customFormat="1" ht="25.5" customHeight="1" hidden="1">
      <c r="A370" s="2"/>
      <c r="B370" s="2"/>
      <c r="C370" s="7"/>
      <c r="M370" s="16"/>
    </row>
    <row r="371" spans="1:13" s="15" customFormat="1" ht="25.5" customHeight="1" hidden="1">
      <c r="A371" s="2"/>
      <c r="B371" s="2"/>
      <c r="C371" s="7"/>
      <c r="M371" s="16"/>
    </row>
    <row r="372" spans="1:13" s="15" customFormat="1" ht="25.5" customHeight="1" hidden="1">
      <c r="A372" s="2"/>
      <c r="B372" s="2"/>
      <c r="C372" s="7"/>
      <c r="M372" s="16"/>
    </row>
    <row r="373" spans="1:13" s="15" customFormat="1" ht="25.5" customHeight="1" hidden="1">
      <c r="A373" s="2"/>
      <c r="B373" s="2"/>
      <c r="C373" s="7"/>
      <c r="M373" s="16"/>
    </row>
    <row r="374" spans="1:13" s="15" customFormat="1" ht="25.5" customHeight="1" hidden="1">
      <c r="A374" s="2"/>
      <c r="B374" s="2"/>
      <c r="C374" s="7"/>
      <c r="M374" s="16"/>
    </row>
    <row r="375" spans="1:13" s="15" customFormat="1" ht="25.5" customHeight="1" hidden="1">
      <c r="A375" s="2"/>
      <c r="B375" s="2"/>
      <c r="C375" s="7"/>
      <c r="M375" s="16"/>
    </row>
    <row r="376" spans="1:13" s="15" customFormat="1" ht="25.5" customHeight="1" hidden="1">
      <c r="A376" s="2"/>
      <c r="B376" s="2"/>
      <c r="C376" s="7"/>
      <c r="M376" s="16"/>
    </row>
    <row r="377" spans="1:13" s="15" customFormat="1" ht="25.5" customHeight="1" hidden="1">
      <c r="A377" s="2"/>
      <c r="B377" s="2"/>
      <c r="C377" s="4"/>
      <c r="M377" s="16"/>
    </row>
    <row r="378" spans="1:13" s="15" customFormat="1" ht="25.5" customHeight="1" hidden="1">
      <c r="A378" s="2"/>
      <c r="B378" s="2"/>
      <c r="C378" s="7"/>
      <c r="M378" s="16"/>
    </row>
    <row r="379" spans="1:13" s="15" customFormat="1" ht="25.5" customHeight="1" hidden="1">
      <c r="A379" s="2"/>
      <c r="B379" s="2"/>
      <c r="C379" s="7"/>
      <c r="M379" s="16"/>
    </row>
    <row r="380" spans="1:13" s="15" customFormat="1" ht="25.5" customHeight="1" hidden="1">
      <c r="A380" s="2"/>
      <c r="B380" s="2"/>
      <c r="C380" s="7"/>
      <c r="M380" s="16"/>
    </row>
    <row r="381" spans="1:13" s="15" customFormat="1" ht="25.5" customHeight="1" hidden="1">
      <c r="A381" s="2"/>
      <c r="B381" s="2"/>
      <c r="C381" s="7"/>
      <c r="M381" s="16"/>
    </row>
    <row r="382" spans="1:13" s="15" customFormat="1" ht="25.5" customHeight="1" hidden="1">
      <c r="A382" s="2"/>
      <c r="B382" s="2"/>
      <c r="C382" s="7"/>
      <c r="M382" s="16"/>
    </row>
    <row r="383" spans="1:13" s="15" customFormat="1" ht="25.5" customHeight="1" hidden="1">
      <c r="A383" s="2"/>
      <c r="B383" s="2"/>
      <c r="C383" s="7"/>
      <c r="M383" s="16"/>
    </row>
    <row r="384" spans="1:13" s="15" customFormat="1" ht="25.5" customHeight="1" hidden="1">
      <c r="A384" s="2"/>
      <c r="B384" s="2"/>
      <c r="C384" s="7"/>
      <c r="M384" s="16"/>
    </row>
    <row r="385" spans="1:13" s="15" customFormat="1" ht="25.5" customHeight="1" hidden="1">
      <c r="A385" s="2"/>
      <c r="B385" s="2"/>
      <c r="C385" s="7"/>
      <c r="M385" s="16"/>
    </row>
    <row r="386" spans="1:13" s="15" customFormat="1" ht="25.5" customHeight="1" hidden="1">
      <c r="A386" s="2"/>
      <c r="B386" s="2"/>
      <c r="C386" s="4"/>
      <c r="M386" s="16"/>
    </row>
    <row r="387" spans="1:13" s="15" customFormat="1" ht="25.5" customHeight="1" hidden="1">
      <c r="A387" s="2"/>
      <c r="B387" s="2"/>
      <c r="C387" s="7"/>
      <c r="M387" s="16"/>
    </row>
    <row r="388" spans="1:13" s="15" customFormat="1" ht="25.5" customHeight="1" hidden="1">
      <c r="A388" s="2"/>
      <c r="B388" s="2"/>
      <c r="C388" s="7"/>
      <c r="M388" s="16"/>
    </row>
    <row r="389" spans="1:13" s="15" customFormat="1" ht="25.5" customHeight="1" hidden="1">
      <c r="A389" s="2"/>
      <c r="B389" s="2"/>
      <c r="C389" s="4"/>
      <c r="M389" s="16"/>
    </row>
    <row r="390" spans="1:13" s="15" customFormat="1" ht="25.5" customHeight="1" hidden="1">
      <c r="A390" s="2"/>
      <c r="B390" s="2"/>
      <c r="C390" s="7"/>
      <c r="M390" s="16"/>
    </row>
    <row r="391" spans="1:13" s="15" customFormat="1" ht="25.5" customHeight="1" hidden="1">
      <c r="A391" s="2"/>
      <c r="B391" s="2"/>
      <c r="C391" s="7"/>
      <c r="M391" s="16"/>
    </row>
    <row r="392" spans="1:13" s="15" customFormat="1" ht="25.5" customHeight="1" hidden="1">
      <c r="A392" s="2"/>
      <c r="B392" s="2"/>
      <c r="C392" s="4"/>
      <c r="M392" s="16"/>
    </row>
    <row r="393" spans="1:13" s="15" customFormat="1" ht="25.5" customHeight="1" hidden="1">
      <c r="A393" s="2"/>
      <c r="B393" s="2"/>
      <c r="C393" s="7"/>
      <c r="M393" s="16"/>
    </row>
    <row r="394" spans="1:13" s="15" customFormat="1" ht="25.5" customHeight="1" hidden="1">
      <c r="A394" s="2"/>
      <c r="B394" s="2"/>
      <c r="C394" s="7"/>
      <c r="M394" s="16"/>
    </row>
    <row r="395" spans="1:13" s="15" customFormat="1" ht="25.5" customHeight="1" hidden="1">
      <c r="A395" s="2"/>
      <c r="B395" s="2"/>
      <c r="C395" s="4"/>
      <c r="M395" s="16"/>
    </row>
    <row r="396" spans="1:13" s="15" customFormat="1" ht="25.5" customHeight="1" hidden="1">
      <c r="A396" s="2"/>
      <c r="B396" s="2"/>
      <c r="C396" s="7"/>
      <c r="M396" s="16"/>
    </row>
    <row r="397" spans="1:13" s="15" customFormat="1" ht="25.5" customHeight="1" hidden="1">
      <c r="A397" s="2"/>
      <c r="B397" s="2"/>
      <c r="C397" s="7"/>
      <c r="M397" s="16"/>
    </row>
    <row r="398" spans="1:13" s="15" customFormat="1" ht="25.5" customHeight="1" hidden="1">
      <c r="A398" s="2"/>
      <c r="B398" s="2"/>
      <c r="C398" s="4"/>
      <c r="M398" s="16"/>
    </row>
    <row r="399" spans="1:13" s="15" customFormat="1" ht="25.5" customHeight="1" hidden="1">
      <c r="A399" s="2"/>
      <c r="B399" s="2"/>
      <c r="C399" s="7"/>
      <c r="M399" s="16"/>
    </row>
    <row r="400" ht="15" hidden="1"/>
    <row r="401" ht="15" hidden="1"/>
    <row r="402" ht="15" hidden="1"/>
    <row r="403" ht="15" hidden="1"/>
    <row r="404" ht="15" hidden="1"/>
    <row r="405" ht="15" hidden="1"/>
    <row r="406" ht="15" hidden="1"/>
    <row r="407" ht="15" hidden="1"/>
    <row r="408" ht="15" hidden="1"/>
    <row r="409" ht="15" hidden="1"/>
    <row r="410" ht="15" hidden="1"/>
    <row r="411" ht="15" hidden="1"/>
  </sheetData>
  <sheetProtection password="D38D" sheet="1" objects="1" scenarios="1" insertRows="0"/>
  <mergeCells count="5">
    <mergeCell ref="D1:L1"/>
    <mergeCell ref="C1:C2"/>
    <mergeCell ref="B1:B2"/>
    <mergeCell ref="M1:M2"/>
    <mergeCell ref="A1:A2"/>
  </mergeCells>
  <printOptions/>
  <pageMargins left="1.1811023622047245" right="0.3937007874015748" top="0.7874015748031497" bottom="0.5905511811023623" header="0.31496062992125984" footer="0.31496062992125984"/>
  <pageSetup horizontalDpi="600" verticalDpi="600" orientation="landscape" paperSize="5" scale="80" r:id="rId3"/>
  <headerFooter>
    <oddHeader>&amp;L&amp;"-,Negrita"&amp;18Presupuesto de Egresos por Clasificación Administrativa
&amp;14Nombre de la Entidad: &amp;16&amp;F, Jalisco</oddHeader>
    <oddFooter>&amp;L&amp;"-,Cursiva"Ejercicio Fiscal 2013 &amp;RPágina &amp;P de &amp;N&amp;K00+000-----</oddFooter>
  </headerFooter>
  <legacyDrawing r:id="rId2"/>
</worksheet>
</file>

<file path=xl/worksheets/sheet7.xml><?xml version="1.0" encoding="utf-8"?>
<worksheet xmlns="http://schemas.openxmlformats.org/spreadsheetml/2006/main" xmlns:r="http://schemas.openxmlformats.org/officeDocument/2006/relationships">
  <dimension ref="A1:S404"/>
  <sheetViews>
    <sheetView showGridLines="0" zoomScalePageLayoutView="0" workbookViewId="0" topLeftCell="F1">
      <selection activeCell="S30" sqref="S30"/>
    </sheetView>
  </sheetViews>
  <sheetFormatPr defaultColWidth="0" defaultRowHeight="15" zeroHeight="1"/>
  <cols>
    <col min="1" max="1" width="3.421875" style="14" customWidth="1"/>
    <col min="2" max="2" width="3.421875" style="14" bestFit="1" customWidth="1"/>
    <col min="3" max="3" width="3.00390625" style="14" bestFit="1" customWidth="1"/>
    <col min="4" max="4" width="4.00390625" style="14" bestFit="1" customWidth="1"/>
    <col min="5" max="8" width="2.28125" style="14" customWidth="1"/>
    <col min="9" max="9" width="55.00390625" style="14" customWidth="1"/>
    <col min="10" max="18" width="13.421875" style="15" customWidth="1"/>
    <col min="19" max="19" width="13.421875" style="16" bestFit="1" customWidth="1"/>
    <col min="20" max="20" width="0.2890625" style="0" customWidth="1"/>
    <col min="21" max="16384" width="11.421875" style="0" hidden="1" customWidth="1"/>
  </cols>
  <sheetData>
    <row r="1" spans="1:19" s="17" customFormat="1" ht="15">
      <c r="A1" s="116" t="s">
        <v>474</v>
      </c>
      <c r="B1" s="116" t="s">
        <v>444</v>
      </c>
      <c r="C1" s="116" t="s">
        <v>445</v>
      </c>
      <c r="D1" s="116" t="s">
        <v>530</v>
      </c>
      <c r="E1" s="526" t="s">
        <v>447</v>
      </c>
      <c r="F1" s="526"/>
      <c r="G1" s="526"/>
      <c r="H1" s="526"/>
      <c r="I1" s="526"/>
      <c r="J1" s="117" t="s">
        <v>521</v>
      </c>
      <c r="K1" s="117" t="s">
        <v>522</v>
      </c>
      <c r="L1" s="117" t="s">
        <v>523</v>
      </c>
      <c r="M1" s="117" t="s">
        <v>524</v>
      </c>
      <c r="N1" s="117" t="s">
        <v>525</v>
      </c>
      <c r="O1" s="117" t="s">
        <v>526</v>
      </c>
      <c r="P1" s="117" t="s">
        <v>527</v>
      </c>
      <c r="Q1" s="117" t="s">
        <v>528</v>
      </c>
      <c r="R1" s="117" t="s">
        <v>529</v>
      </c>
      <c r="S1" s="117" t="s">
        <v>519</v>
      </c>
    </row>
    <row r="2" spans="1:19" ht="25.5" customHeight="1">
      <c r="A2" s="306"/>
      <c r="B2" s="306"/>
      <c r="C2" s="306"/>
      <c r="D2" s="306"/>
      <c r="E2" s="306"/>
      <c r="F2" s="306"/>
      <c r="G2" s="306"/>
      <c r="H2" s="306"/>
      <c r="I2" s="312"/>
      <c r="J2" s="309"/>
      <c r="K2" s="309"/>
      <c r="L2" s="309"/>
      <c r="M2" s="309"/>
      <c r="N2" s="309"/>
      <c r="O2" s="309"/>
      <c r="P2" s="309"/>
      <c r="Q2" s="309"/>
      <c r="R2" s="309"/>
      <c r="S2" s="310">
        <f aca="true" t="shared" si="0" ref="S2:S30">SUM(J2:R2)</f>
        <v>0</v>
      </c>
    </row>
    <row r="3" spans="1:19" ht="25.5" customHeight="1">
      <c r="A3" s="306"/>
      <c r="B3" s="306"/>
      <c r="C3" s="306"/>
      <c r="D3" s="306"/>
      <c r="E3" s="306"/>
      <c r="F3" s="306"/>
      <c r="G3" s="306"/>
      <c r="H3" s="306"/>
      <c r="I3" s="312"/>
      <c r="J3" s="309"/>
      <c r="K3" s="309"/>
      <c r="L3" s="309"/>
      <c r="M3" s="309"/>
      <c r="N3" s="309"/>
      <c r="O3" s="309"/>
      <c r="P3" s="309"/>
      <c r="Q3" s="309"/>
      <c r="R3" s="309"/>
      <c r="S3" s="310">
        <f t="shared" si="0"/>
        <v>0</v>
      </c>
    </row>
    <row r="4" spans="1:19" ht="25.5" customHeight="1">
      <c r="A4" s="306"/>
      <c r="B4" s="306"/>
      <c r="C4" s="306"/>
      <c r="D4" s="306"/>
      <c r="E4" s="306"/>
      <c r="F4" s="306"/>
      <c r="G4" s="306"/>
      <c r="H4" s="306"/>
      <c r="I4" s="312"/>
      <c r="J4" s="311"/>
      <c r="K4" s="311"/>
      <c r="L4" s="311"/>
      <c r="M4" s="311"/>
      <c r="N4" s="311"/>
      <c r="O4" s="311"/>
      <c r="P4" s="311"/>
      <c r="Q4" s="311"/>
      <c r="R4" s="311"/>
      <c r="S4" s="310">
        <f t="shared" si="0"/>
        <v>0</v>
      </c>
    </row>
    <row r="5" spans="1:19" ht="25.5" customHeight="1">
      <c r="A5" s="306"/>
      <c r="B5" s="306"/>
      <c r="C5" s="306"/>
      <c r="D5" s="306"/>
      <c r="E5" s="306"/>
      <c r="F5" s="306"/>
      <c r="G5" s="306"/>
      <c r="H5" s="306"/>
      <c r="I5" s="312"/>
      <c r="J5" s="311"/>
      <c r="K5" s="311"/>
      <c r="L5" s="311"/>
      <c r="M5" s="311"/>
      <c r="N5" s="311"/>
      <c r="O5" s="311"/>
      <c r="P5" s="311"/>
      <c r="Q5" s="311"/>
      <c r="R5" s="311"/>
      <c r="S5" s="310">
        <f t="shared" si="0"/>
        <v>0</v>
      </c>
    </row>
    <row r="6" spans="1:19" ht="25.5" customHeight="1">
      <c r="A6" s="306"/>
      <c r="B6" s="306"/>
      <c r="C6" s="306"/>
      <c r="D6" s="306"/>
      <c r="E6" s="306"/>
      <c r="F6" s="306"/>
      <c r="G6" s="306"/>
      <c r="H6" s="306"/>
      <c r="I6" s="312"/>
      <c r="J6" s="311"/>
      <c r="K6" s="311"/>
      <c r="L6" s="311"/>
      <c r="M6" s="311"/>
      <c r="N6" s="311"/>
      <c r="O6" s="311"/>
      <c r="P6" s="311"/>
      <c r="Q6" s="311"/>
      <c r="R6" s="311"/>
      <c r="S6" s="310">
        <f t="shared" si="0"/>
        <v>0</v>
      </c>
    </row>
    <row r="7" spans="1:19" ht="25.5" customHeight="1">
      <c r="A7" s="306"/>
      <c r="B7" s="306"/>
      <c r="C7" s="306"/>
      <c r="D7" s="306"/>
      <c r="E7" s="306"/>
      <c r="F7" s="306"/>
      <c r="G7" s="306"/>
      <c r="H7" s="306"/>
      <c r="I7" s="312"/>
      <c r="J7" s="311"/>
      <c r="K7" s="311"/>
      <c r="L7" s="311"/>
      <c r="M7" s="311"/>
      <c r="N7" s="311"/>
      <c r="O7" s="311"/>
      <c r="P7" s="311"/>
      <c r="Q7" s="311"/>
      <c r="R7" s="311"/>
      <c r="S7" s="310">
        <f t="shared" si="0"/>
        <v>0</v>
      </c>
    </row>
    <row r="8" spans="1:19" ht="25.5" customHeight="1">
      <c r="A8" s="306"/>
      <c r="B8" s="306"/>
      <c r="C8" s="306"/>
      <c r="D8" s="306"/>
      <c r="E8" s="306"/>
      <c r="F8" s="306"/>
      <c r="G8" s="306"/>
      <c r="H8" s="306"/>
      <c r="I8" s="312"/>
      <c r="J8" s="311"/>
      <c r="K8" s="311"/>
      <c r="L8" s="311"/>
      <c r="M8" s="311"/>
      <c r="N8" s="311"/>
      <c r="O8" s="311"/>
      <c r="P8" s="311"/>
      <c r="Q8" s="311"/>
      <c r="R8" s="311"/>
      <c r="S8" s="310">
        <f t="shared" si="0"/>
        <v>0</v>
      </c>
    </row>
    <row r="9" spans="1:19" ht="25.5" customHeight="1">
      <c r="A9" s="306"/>
      <c r="B9" s="306"/>
      <c r="C9" s="306"/>
      <c r="D9" s="306"/>
      <c r="E9" s="306"/>
      <c r="F9" s="306"/>
      <c r="G9" s="306"/>
      <c r="H9" s="306"/>
      <c r="I9" s="312"/>
      <c r="J9" s="309"/>
      <c r="K9" s="309"/>
      <c r="L9" s="309"/>
      <c r="M9" s="309"/>
      <c r="N9" s="309"/>
      <c r="O9" s="309"/>
      <c r="P9" s="309"/>
      <c r="Q9" s="309"/>
      <c r="R9" s="309"/>
      <c r="S9" s="310">
        <f t="shared" si="0"/>
        <v>0</v>
      </c>
    </row>
    <row r="10" spans="1:19" ht="25.5" customHeight="1">
      <c r="A10" s="306"/>
      <c r="B10" s="306"/>
      <c r="C10" s="306"/>
      <c r="D10" s="306"/>
      <c r="E10" s="306"/>
      <c r="F10" s="306"/>
      <c r="G10" s="306"/>
      <c r="H10" s="306"/>
      <c r="I10" s="312"/>
      <c r="J10" s="311"/>
      <c r="K10" s="311"/>
      <c r="L10" s="311"/>
      <c r="M10" s="311"/>
      <c r="N10" s="311"/>
      <c r="O10" s="311"/>
      <c r="P10" s="311"/>
      <c r="Q10" s="311"/>
      <c r="R10" s="311"/>
      <c r="S10" s="310">
        <f t="shared" si="0"/>
        <v>0</v>
      </c>
    </row>
    <row r="11" spans="1:19" ht="25.5" customHeight="1">
      <c r="A11" s="306"/>
      <c r="B11" s="306"/>
      <c r="C11" s="306"/>
      <c r="D11" s="306"/>
      <c r="E11" s="306"/>
      <c r="F11" s="306"/>
      <c r="G11" s="306"/>
      <c r="H11" s="306"/>
      <c r="I11" s="312"/>
      <c r="J11" s="311"/>
      <c r="K11" s="311"/>
      <c r="L11" s="311"/>
      <c r="M11" s="311"/>
      <c r="N11" s="311"/>
      <c r="O11" s="311"/>
      <c r="P11" s="311"/>
      <c r="Q11" s="311"/>
      <c r="R11" s="311"/>
      <c r="S11" s="310">
        <f t="shared" si="0"/>
        <v>0</v>
      </c>
    </row>
    <row r="12" spans="1:19" ht="25.5" customHeight="1">
      <c r="A12" s="306"/>
      <c r="B12" s="306"/>
      <c r="C12" s="306"/>
      <c r="D12" s="306"/>
      <c r="E12" s="306"/>
      <c r="F12" s="306"/>
      <c r="G12" s="306"/>
      <c r="H12" s="306"/>
      <c r="I12" s="312"/>
      <c r="J12" s="311"/>
      <c r="K12" s="311"/>
      <c r="L12" s="311"/>
      <c r="M12" s="311"/>
      <c r="N12" s="311"/>
      <c r="O12" s="311"/>
      <c r="P12" s="311"/>
      <c r="Q12" s="311"/>
      <c r="R12" s="311"/>
      <c r="S12" s="310">
        <f t="shared" si="0"/>
        <v>0</v>
      </c>
    </row>
    <row r="13" spans="1:19" ht="25.5" customHeight="1">
      <c r="A13" s="306"/>
      <c r="B13" s="306"/>
      <c r="C13" s="306"/>
      <c r="D13" s="306"/>
      <c r="E13" s="306"/>
      <c r="F13" s="306"/>
      <c r="G13" s="306"/>
      <c r="H13" s="306"/>
      <c r="I13" s="312"/>
      <c r="J13" s="311"/>
      <c r="K13" s="311"/>
      <c r="L13" s="311"/>
      <c r="M13" s="311"/>
      <c r="N13" s="311"/>
      <c r="O13" s="311"/>
      <c r="P13" s="311"/>
      <c r="Q13" s="311"/>
      <c r="R13" s="311"/>
      <c r="S13" s="310">
        <f t="shared" si="0"/>
        <v>0</v>
      </c>
    </row>
    <row r="14" spans="1:19" ht="25.5" customHeight="1">
      <c r="A14" s="306"/>
      <c r="B14" s="306"/>
      <c r="C14" s="306"/>
      <c r="D14" s="306"/>
      <c r="E14" s="306"/>
      <c r="F14" s="306"/>
      <c r="G14" s="306"/>
      <c r="H14" s="306"/>
      <c r="I14" s="312"/>
      <c r="J14" s="311"/>
      <c r="K14" s="311"/>
      <c r="L14" s="311"/>
      <c r="M14" s="311"/>
      <c r="N14" s="311"/>
      <c r="O14" s="311"/>
      <c r="P14" s="311"/>
      <c r="Q14" s="311"/>
      <c r="R14" s="311"/>
      <c r="S14" s="310">
        <f t="shared" si="0"/>
        <v>0</v>
      </c>
    </row>
    <row r="15" spans="1:19" ht="25.5" customHeight="1">
      <c r="A15" s="306"/>
      <c r="B15" s="306"/>
      <c r="C15" s="306"/>
      <c r="D15" s="306"/>
      <c r="E15" s="306"/>
      <c r="F15" s="306"/>
      <c r="G15" s="306"/>
      <c r="H15" s="306"/>
      <c r="I15" s="312"/>
      <c r="J15" s="311"/>
      <c r="K15" s="311"/>
      <c r="L15" s="311"/>
      <c r="M15" s="311"/>
      <c r="N15" s="311"/>
      <c r="O15" s="311"/>
      <c r="P15" s="311"/>
      <c r="Q15" s="311"/>
      <c r="R15" s="311"/>
      <c r="S15" s="310">
        <f t="shared" si="0"/>
        <v>0</v>
      </c>
    </row>
    <row r="16" spans="1:19" ht="25.5" customHeight="1">
      <c r="A16" s="306"/>
      <c r="B16" s="306"/>
      <c r="C16" s="306"/>
      <c r="D16" s="306"/>
      <c r="E16" s="306"/>
      <c r="F16" s="306"/>
      <c r="G16" s="306"/>
      <c r="H16" s="306"/>
      <c r="I16" s="312"/>
      <c r="J16" s="311"/>
      <c r="K16" s="311"/>
      <c r="L16" s="311"/>
      <c r="M16" s="311"/>
      <c r="N16" s="311"/>
      <c r="O16" s="311"/>
      <c r="P16" s="311"/>
      <c r="Q16" s="311"/>
      <c r="R16" s="311"/>
      <c r="S16" s="310">
        <f t="shared" si="0"/>
        <v>0</v>
      </c>
    </row>
    <row r="17" spans="1:19" ht="25.5" customHeight="1">
      <c r="A17" s="306"/>
      <c r="B17" s="306"/>
      <c r="C17" s="306"/>
      <c r="D17" s="306"/>
      <c r="E17" s="306"/>
      <c r="F17" s="306"/>
      <c r="G17" s="306"/>
      <c r="H17" s="306"/>
      <c r="I17" s="312"/>
      <c r="J17" s="311"/>
      <c r="K17" s="311"/>
      <c r="L17" s="311"/>
      <c r="M17" s="311"/>
      <c r="N17" s="311"/>
      <c r="O17" s="311"/>
      <c r="P17" s="311"/>
      <c r="Q17" s="311"/>
      <c r="R17" s="311"/>
      <c r="S17" s="310">
        <f t="shared" si="0"/>
        <v>0</v>
      </c>
    </row>
    <row r="18" spans="1:19" ht="25.5" customHeight="1">
      <c r="A18" s="306"/>
      <c r="B18" s="306"/>
      <c r="C18" s="306"/>
      <c r="D18" s="306"/>
      <c r="E18" s="306"/>
      <c r="F18" s="306"/>
      <c r="G18" s="306"/>
      <c r="H18" s="306"/>
      <c r="I18" s="312"/>
      <c r="J18" s="309"/>
      <c r="K18" s="309"/>
      <c r="L18" s="309"/>
      <c r="M18" s="309"/>
      <c r="N18" s="309"/>
      <c r="O18" s="309"/>
      <c r="P18" s="309"/>
      <c r="Q18" s="309"/>
      <c r="R18" s="309"/>
      <c r="S18" s="310">
        <f t="shared" si="0"/>
        <v>0</v>
      </c>
    </row>
    <row r="19" spans="1:19" ht="25.5" customHeight="1">
      <c r="A19" s="306"/>
      <c r="B19" s="306"/>
      <c r="C19" s="306"/>
      <c r="D19" s="306"/>
      <c r="E19" s="306"/>
      <c r="F19" s="306"/>
      <c r="G19" s="306"/>
      <c r="H19" s="306"/>
      <c r="I19" s="312"/>
      <c r="J19" s="309"/>
      <c r="K19" s="309"/>
      <c r="L19" s="309"/>
      <c r="M19" s="309"/>
      <c r="N19" s="309"/>
      <c r="O19" s="309"/>
      <c r="P19" s="309"/>
      <c r="Q19" s="309"/>
      <c r="R19" s="309"/>
      <c r="S19" s="310">
        <f t="shared" si="0"/>
        <v>0</v>
      </c>
    </row>
    <row r="20" spans="1:19" ht="25.5" customHeight="1">
      <c r="A20" s="306"/>
      <c r="B20" s="306"/>
      <c r="C20" s="306"/>
      <c r="D20" s="306"/>
      <c r="E20" s="306"/>
      <c r="F20" s="306"/>
      <c r="G20" s="306"/>
      <c r="H20" s="306"/>
      <c r="I20" s="312"/>
      <c r="J20" s="309"/>
      <c r="K20" s="309"/>
      <c r="L20" s="309"/>
      <c r="M20" s="309"/>
      <c r="N20" s="309"/>
      <c r="O20" s="309"/>
      <c r="P20" s="309"/>
      <c r="Q20" s="309"/>
      <c r="R20" s="309"/>
      <c r="S20" s="310">
        <f t="shared" si="0"/>
        <v>0</v>
      </c>
    </row>
    <row r="21" spans="1:19" ht="25.5" customHeight="1">
      <c r="A21" s="306"/>
      <c r="B21" s="306"/>
      <c r="C21" s="306"/>
      <c r="D21" s="306"/>
      <c r="E21" s="306"/>
      <c r="F21" s="306"/>
      <c r="G21" s="306"/>
      <c r="H21" s="306"/>
      <c r="I21" s="312"/>
      <c r="J21" s="309"/>
      <c r="K21" s="309"/>
      <c r="L21" s="309"/>
      <c r="M21" s="309"/>
      <c r="N21" s="309"/>
      <c r="O21" s="309"/>
      <c r="P21" s="309"/>
      <c r="Q21" s="309"/>
      <c r="R21" s="309"/>
      <c r="S21" s="310">
        <f t="shared" si="0"/>
        <v>0</v>
      </c>
    </row>
    <row r="22" spans="1:19" ht="25.5" customHeight="1">
      <c r="A22" s="306"/>
      <c r="B22" s="306"/>
      <c r="C22" s="306"/>
      <c r="D22" s="306"/>
      <c r="E22" s="306"/>
      <c r="F22" s="306"/>
      <c r="G22" s="306"/>
      <c r="H22" s="306"/>
      <c r="I22" s="312"/>
      <c r="J22" s="309"/>
      <c r="K22" s="309"/>
      <c r="L22" s="309"/>
      <c r="M22" s="309"/>
      <c r="N22" s="309"/>
      <c r="O22" s="309"/>
      <c r="P22" s="309"/>
      <c r="Q22" s="309"/>
      <c r="R22" s="309"/>
      <c r="S22" s="310">
        <f t="shared" si="0"/>
        <v>0</v>
      </c>
    </row>
    <row r="23" spans="1:19" ht="25.5" customHeight="1">
      <c r="A23" s="306"/>
      <c r="B23" s="306"/>
      <c r="C23" s="306"/>
      <c r="D23" s="306"/>
      <c r="E23" s="306"/>
      <c r="F23" s="306"/>
      <c r="G23" s="306"/>
      <c r="H23" s="306"/>
      <c r="I23" s="312"/>
      <c r="J23" s="309"/>
      <c r="K23" s="309"/>
      <c r="L23" s="309"/>
      <c r="M23" s="309"/>
      <c r="N23" s="309"/>
      <c r="O23" s="309"/>
      <c r="P23" s="309"/>
      <c r="Q23" s="309"/>
      <c r="R23" s="309"/>
      <c r="S23" s="310">
        <f t="shared" si="0"/>
        <v>0</v>
      </c>
    </row>
    <row r="24" spans="1:19" ht="25.5" customHeight="1">
      <c r="A24" s="306"/>
      <c r="B24" s="306"/>
      <c r="C24" s="306"/>
      <c r="D24" s="306"/>
      <c r="E24" s="306"/>
      <c r="F24" s="306"/>
      <c r="G24" s="306"/>
      <c r="H24" s="306"/>
      <c r="I24" s="312"/>
      <c r="J24" s="309"/>
      <c r="K24" s="309"/>
      <c r="L24" s="309"/>
      <c r="M24" s="309"/>
      <c r="N24" s="309"/>
      <c r="O24" s="309"/>
      <c r="P24" s="309"/>
      <c r="Q24" s="309"/>
      <c r="R24" s="309"/>
      <c r="S24" s="310">
        <f t="shared" si="0"/>
        <v>0</v>
      </c>
    </row>
    <row r="25" spans="1:19" ht="25.5" customHeight="1">
      <c r="A25" s="306"/>
      <c r="B25" s="306"/>
      <c r="C25" s="306"/>
      <c r="D25" s="306"/>
      <c r="E25" s="306"/>
      <c r="F25" s="306"/>
      <c r="G25" s="306"/>
      <c r="H25" s="306"/>
      <c r="I25" s="312"/>
      <c r="J25" s="309"/>
      <c r="K25" s="309"/>
      <c r="L25" s="309"/>
      <c r="M25" s="309"/>
      <c r="N25" s="309"/>
      <c r="O25" s="309"/>
      <c r="P25" s="309"/>
      <c r="Q25" s="309"/>
      <c r="R25" s="309"/>
      <c r="S25" s="310">
        <f t="shared" si="0"/>
        <v>0</v>
      </c>
    </row>
    <row r="26" spans="1:19" ht="25.5" customHeight="1">
      <c r="A26" s="306"/>
      <c r="B26" s="306"/>
      <c r="C26" s="306"/>
      <c r="D26" s="306"/>
      <c r="E26" s="306"/>
      <c r="F26" s="306"/>
      <c r="G26" s="306"/>
      <c r="H26" s="306"/>
      <c r="I26" s="312"/>
      <c r="J26" s="309"/>
      <c r="K26" s="309"/>
      <c r="L26" s="309"/>
      <c r="M26" s="309"/>
      <c r="N26" s="309"/>
      <c r="O26" s="309"/>
      <c r="P26" s="309"/>
      <c r="Q26" s="309"/>
      <c r="R26" s="309"/>
      <c r="S26" s="310">
        <f t="shared" si="0"/>
        <v>0</v>
      </c>
    </row>
    <row r="27" spans="1:19" ht="25.5" customHeight="1">
      <c r="A27" s="306"/>
      <c r="B27" s="306"/>
      <c r="C27" s="306"/>
      <c r="D27" s="306"/>
      <c r="E27" s="306"/>
      <c r="F27" s="306"/>
      <c r="G27" s="306"/>
      <c r="H27" s="306"/>
      <c r="I27" s="312"/>
      <c r="J27" s="309"/>
      <c r="K27" s="309"/>
      <c r="L27" s="309"/>
      <c r="M27" s="309"/>
      <c r="N27" s="309"/>
      <c r="O27" s="309"/>
      <c r="P27" s="309"/>
      <c r="Q27" s="309"/>
      <c r="R27" s="309"/>
      <c r="S27" s="310">
        <f t="shared" si="0"/>
        <v>0</v>
      </c>
    </row>
    <row r="28" spans="1:19" ht="25.5" customHeight="1">
      <c r="A28" s="306"/>
      <c r="B28" s="306"/>
      <c r="C28" s="306"/>
      <c r="D28" s="306"/>
      <c r="E28" s="306"/>
      <c r="F28" s="306"/>
      <c r="G28" s="306"/>
      <c r="H28" s="306"/>
      <c r="I28" s="312"/>
      <c r="J28" s="309"/>
      <c r="K28" s="309"/>
      <c r="L28" s="309"/>
      <c r="M28" s="309"/>
      <c r="N28" s="309"/>
      <c r="O28" s="309"/>
      <c r="P28" s="309"/>
      <c r="Q28" s="309"/>
      <c r="R28" s="309"/>
      <c r="S28" s="310">
        <f t="shared" si="0"/>
        <v>0</v>
      </c>
    </row>
    <row r="29" spans="1:19" ht="25.5" customHeight="1">
      <c r="A29" s="306"/>
      <c r="B29" s="306"/>
      <c r="C29" s="306"/>
      <c r="D29" s="306"/>
      <c r="E29" s="306"/>
      <c r="F29" s="306"/>
      <c r="G29" s="306"/>
      <c r="H29" s="306"/>
      <c r="I29" s="312"/>
      <c r="J29" s="309"/>
      <c r="K29" s="309"/>
      <c r="L29" s="309"/>
      <c r="M29" s="309"/>
      <c r="N29" s="309"/>
      <c r="O29" s="309"/>
      <c r="P29" s="309"/>
      <c r="Q29" s="309"/>
      <c r="R29" s="309"/>
      <c r="S29" s="310">
        <f t="shared" si="0"/>
        <v>0</v>
      </c>
    </row>
    <row r="30" spans="1:19" ht="25.5" customHeight="1">
      <c r="A30" s="19"/>
      <c r="B30" s="20"/>
      <c r="C30" s="20"/>
      <c r="D30" s="20"/>
      <c r="E30" s="20"/>
      <c r="F30" s="20"/>
      <c r="G30" s="20"/>
      <c r="H30" s="20"/>
      <c r="I30" s="21" t="s">
        <v>519</v>
      </c>
      <c r="J30" s="18">
        <f>SUM(J2:J29)</f>
        <v>0</v>
      </c>
      <c r="K30" s="18">
        <f aca="true" t="shared" si="1" ref="K30:R30">SUM(K2:K29)</f>
        <v>0</v>
      </c>
      <c r="L30" s="18">
        <f t="shared" si="1"/>
        <v>0</v>
      </c>
      <c r="M30" s="18">
        <f t="shared" si="1"/>
        <v>0</v>
      </c>
      <c r="N30" s="18">
        <f t="shared" si="1"/>
        <v>0</v>
      </c>
      <c r="O30" s="18">
        <f t="shared" si="1"/>
        <v>0</v>
      </c>
      <c r="P30" s="18">
        <f t="shared" si="1"/>
        <v>0</v>
      </c>
      <c r="Q30" s="18">
        <f t="shared" si="1"/>
        <v>0</v>
      </c>
      <c r="R30" s="18">
        <f t="shared" si="1"/>
        <v>0</v>
      </c>
      <c r="S30" s="18">
        <f t="shared" si="0"/>
        <v>0</v>
      </c>
    </row>
    <row r="31" spans="1:9" ht="2.25" customHeight="1">
      <c r="A31" s="2"/>
      <c r="B31" s="2"/>
      <c r="C31" s="2"/>
      <c r="D31" s="2"/>
      <c r="E31" s="2"/>
      <c r="F31" s="2"/>
      <c r="G31" s="2"/>
      <c r="H31" s="2"/>
      <c r="I31" s="7"/>
    </row>
    <row r="32" spans="1:9" ht="25.5" customHeight="1" hidden="1">
      <c r="A32" s="2"/>
      <c r="B32" s="2"/>
      <c r="C32" s="2"/>
      <c r="D32" s="2"/>
      <c r="E32" s="2"/>
      <c r="F32" s="2"/>
      <c r="G32" s="2"/>
      <c r="H32" s="2"/>
      <c r="I32" s="7"/>
    </row>
    <row r="33" spans="1:9" ht="25.5" customHeight="1" hidden="1">
      <c r="A33" s="2"/>
      <c r="B33" s="2"/>
      <c r="C33" s="2"/>
      <c r="D33" s="2"/>
      <c r="E33" s="2"/>
      <c r="F33" s="2"/>
      <c r="G33" s="2"/>
      <c r="H33" s="2"/>
      <c r="I33" s="7"/>
    </row>
    <row r="34" spans="1:9" ht="25.5" customHeight="1" hidden="1">
      <c r="A34" s="2"/>
      <c r="B34" s="2"/>
      <c r="C34" s="2"/>
      <c r="D34" s="2"/>
      <c r="E34" s="2"/>
      <c r="F34" s="2"/>
      <c r="G34" s="2"/>
      <c r="H34" s="2"/>
      <c r="I34" s="7"/>
    </row>
    <row r="35" spans="1:9" ht="25.5" customHeight="1" hidden="1">
      <c r="A35" s="2"/>
      <c r="B35" s="2"/>
      <c r="C35" s="2"/>
      <c r="D35" s="2"/>
      <c r="E35" s="2"/>
      <c r="F35" s="2"/>
      <c r="G35" s="2"/>
      <c r="H35" s="2"/>
      <c r="I35" s="7"/>
    </row>
    <row r="36" spans="1:9" ht="25.5" customHeight="1" hidden="1">
      <c r="A36" s="2"/>
      <c r="B36" s="2"/>
      <c r="C36" s="2"/>
      <c r="D36" s="2"/>
      <c r="E36" s="2"/>
      <c r="F36" s="2"/>
      <c r="G36" s="2"/>
      <c r="H36" s="2"/>
      <c r="I36" s="7"/>
    </row>
    <row r="37" spans="1:9" ht="25.5" customHeight="1" hidden="1">
      <c r="A37" s="2"/>
      <c r="B37" s="2"/>
      <c r="C37" s="2"/>
      <c r="D37" s="2"/>
      <c r="E37" s="2"/>
      <c r="F37" s="2"/>
      <c r="G37" s="2"/>
      <c r="H37" s="2"/>
      <c r="I37" s="7"/>
    </row>
    <row r="38" spans="1:9" ht="25.5" customHeight="1" hidden="1">
      <c r="A38" s="2"/>
      <c r="B38" s="2"/>
      <c r="C38" s="2"/>
      <c r="D38" s="2"/>
      <c r="E38" s="2"/>
      <c r="F38" s="2"/>
      <c r="G38" s="2"/>
      <c r="H38" s="2"/>
      <c r="I38" s="7"/>
    </row>
    <row r="39" spans="1:9" ht="25.5" customHeight="1" hidden="1">
      <c r="A39" s="2"/>
      <c r="B39" s="2"/>
      <c r="C39" s="2"/>
      <c r="D39" s="2"/>
      <c r="E39" s="2"/>
      <c r="F39" s="2"/>
      <c r="G39" s="2"/>
      <c r="H39" s="2"/>
      <c r="I39" s="4"/>
    </row>
    <row r="40" spans="1:9" ht="25.5" customHeight="1" hidden="1">
      <c r="A40" s="2"/>
      <c r="B40" s="2"/>
      <c r="C40" s="2"/>
      <c r="D40" s="2"/>
      <c r="E40" s="2"/>
      <c r="F40" s="2"/>
      <c r="G40" s="2"/>
      <c r="H40" s="2"/>
      <c r="I40" s="7"/>
    </row>
    <row r="41" spans="1:9" ht="25.5" customHeight="1" hidden="1">
      <c r="A41" s="2"/>
      <c r="B41" s="2"/>
      <c r="C41" s="2"/>
      <c r="D41" s="2"/>
      <c r="E41" s="2"/>
      <c r="F41" s="2"/>
      <c r="G41" s="2"/>
      <c r="H41" s="2"/>
      <c r="I41" s="7"/>
    </row>
    <row r="42" spans="1:9" ht="25.5" customHeight="1" hidden="1">
      <c r="A42" s="2"/>
      <c r="B42" s="2"/>
      <c r="C42" s="2"/>
      <c r="D42" s="2"/>
      <c r="E42" s="2"/>
      <c r="F42" s="2"/>
      <c r="G42" s="2"/>
      <c r="H42" s="2"/>
      <c r="I42" s="7"/>
    </row>
    <row r="43" spans="1:9" ht="25.5" customHeight="1" hidden="1">
      <c r="A43" s="2"/>
      <c r="B43" s="2"/>
      <c r="C43" s="2"/>
      <c r="D43" s="2"/>
      <c r="E43" s="2"/>
      <c r="F43" s="2"/>
      <c r="G43" s="2"/>
      <c r="H43" s="2"/>
      <c r="I43" s="4"/>
    </row>
    <row r="44" spans="1:9" ht="25.5" customHeight="1" hidden="1">
      <c r="A44" s="2"/>
      <c r="B44" s="2"/>
      <c r="C44" s="2"/>
      <c r="D44" s="2"/>
      <c r="E44" s="2"/>
      <c r="F44" s="2"/>
      <c r="G44" s="2"/>
      <c r="H44" s="2"/>
      <c r="I44" s="7"/>
    </row>
    <row r="45" spans="1:9" ht="25.5" customHeight="1" hidden="1">
      <c r="A45" s="2"/>
      <c r="B45" s="2"/>
      <c r="C45" s="2"/>
      <c r="D45" s="2"/>
      <c r="E45" s="2"/>
      <c r="F45" s="2"/>
      <c r="G45" s="2"/>
      <c r="H45" s="2"/>
      <c r="I45" s="7"/>
    </row>
    <row r="46" spans="1:9" ht="25.5" customHeight="1" hidden="1">
      <c r="A46" s="2"/>
      <c r="B46" s="2"/>
      <c r="C46" s="2"/>
      <c r="D46" s="2"/>
      <c r="E46" s="2"/>
      <c r="F46" s="2"/>
      <c r="G46" s="2"/>
      <c r="H46" s="2"/>
      <c r="I46" s="7"/>
    </row>
    <row r="47" spans="1:9" ht="25.5" customHeight="1" hidden="1">
      <c r="A47" s="2"/>
      <c r="B47" s="2"/>
      <c r="C47" s="2"/>
      <c r="D47" s="2"/>
      <c r="E47" s="2"/>
      <c r="F47" s="2"/>
      <c r="G47" s="2"/>
      <c r="H47" s="2"/>
      <c r="I47" s="7"/>
    </row>
    <row r="48" spans="1:9" ht="25.5" customHeight="1" hidden="1">
      <c r="A48" s="2"/>
      <c r="B48" s="2"/>
      <c r="C48" s="2"/>
      <c r="D48" s="2"/>
      <c r="E48" s="2"/>
      <c r="F48" s="2"/>
      <c r="G48" s="2"/>
      <c r="H48" s="2"/>
      <c r="I48" s="7"/>
    </row>
    <row r="49" spans="1:9" ht="25.5" customHeight="1" hidden="1">
      <c r="A49" s="2"/>
      <c r="B49" s="2"/>
      <c r="C49" s="2"/>
      <c r="D49" s="2"/>
      <c r="E49" s="2"/>
      <c r="F49" s="2"/>
      <c r="G49" s="2"/>
      <c r="H49" s="2"/>
      <c r="I49" s="7"/>
    </row>
    <row r="50" spans="1:9" ht="25.5" customHeight="1" hidden="1">
      <c r="A50" s="2"/>
      <c r="B50" s="2"/>
      <c r="C50" s="2"/>
      <c r="D50" s="2"/>
      <c r="E50" s="2"/>
      <c r="F50" s="2"/>
      <c r="G50" s="2"/>
      <c r="H50" s="2"/>
      <c r="I50" s="7"/>
    </row>
    <row r="51" spans="1:9" ht="25.5" customHeight="1" hidden="1">
      <c r="A51" s="2"/>
      <c r="B51" s="2"/>
      <c r="C51" s="2"/>
      <c r="D51" s="2"/>
      <c r="E51" s="2"/>
      <c r="F51" s="2"/>
      <c r="G51" s="2"/>
      <c r="H51" s="2"/>
      <c r="I51" s="7"/>
    </row>
    <row r="52" spans="1:9" ht="25.5" customHeight="1" hidden="1">
      <c r="A52" s="2"/>
      <c r="B52" s="2"/>
      <c r="C52" s="2"/>
      <c r="D52" s="2"/>
      <c r="E52" s="2"/>
      <c r="F52" s="2"/>
      <c r="G52" s="2"/>
      <c r="H52" s="2"/>
      <c r="I52" s="7"/>
    </row>
    <row r="53" spans="1:9" ht="25.5" customHeight="1" hidden="1">
      <c r="A53" s="2"/>
      <c r="B53" s="2"/>
      <c r="C53" s="2"/>
      <c r="D53" s="2"/>
      <c r="E53" s="2"/>
      <c r="F53" s="2"/>
      <c r="G53" s="2"/>
      <c r="H53" s="2"/>
      <c r="I53" s="4"/>
    </row>
    <row r="54" spans="1:9" ht="25.5" customHeight="1" hidden="1">
      <c r="A54" s="2"/>
      <c r="B54" s="2"/>
      <c r="C54" s="2"/>
      <c r="D54" s="2"/>
      <c r="E54" s="2"/>
      <c r="F54" s="2"/>
      <c r="G54" s="2"/>
      <c r="H54" s="2"/>
      <c r="I54" s="7"/>
    </row>
    <row r="55" spans="1:9" ht="25.5" customHeight="1" hidden="1">
      <c r="A55" s="2"/>
      <c r="B55" s="2"/>
      <c r="C55" s="2"/>
      <c r="D55" s="2"/>
      <c r="E55" s="2"/>
      <c r="F55" s="2"/>
      <c r="G55" s="2"/>
      <c r="H55" s="2"/>
      <c r="I55" s="7"/>
    </row>
    <row r="56" spans="1:9" ht="25.5" customHeight="1" hidden="1">
      <c r="A56" s="2"/>
      <c r="B56" s="2"/>
      <c r="C56" s="2"/>
      <c r="D56" s="2"/>
      <c r="E56" s="2"/>
      <c r="F56" s="2"/>
      <c r="G56" s="2"/>
      <c r="H56" s="2"/>
      <c r="I56" s="7"/>
    </row>
    <row r="57" spans="1:9" ht="25.5" customHeight="1" hidden="1">
      <c r="A57" s="2"/>
      <c r="B57" s="2"/>
      <c r="C57" s="2"/>
      <c r="D57" s="2"/>
      <c r="E57" s="2"/>
      <c r="F57" s="2"/>
      <c r="G57" s="2"/>
      <c r="H57" s="2"/>
      <c r="I57" s="7"/>
    </row>
    <row r="58" spans="1:9" ht="25.5" customHeight="1" hidden="1">
      <c r="A58" s="2"/>
      <c r="B58" s="2"/>
      <c r="C58" s="2"/>
      <c r="D58" s="2"/>
      <c r="E58" s="2"/>
      <c r="F58" s="2"/>
      <c r="G58" s="2"/>
      <c r="H58" s="2"/>
      <c r="I58" s="7"/>
    </row>
    <row r="59" spans="1:9" ht="25.5" customHeight="1" hidden="1">
      <c r="A59" s="2"/>
      <c r="B59" s="2"/>
      <c r="C59" s="2"/>
      <c r="D59" s="2"/>
      <c r="E59" s="2"/>
      <c r="F59" s="2"/>
      <c r="G59" s="2"/>
      <c r="H59" s="2"/>
      <c r="I59" s="7"/>
    </row>
    <row r="60" spans="1:9" ht="25.5" customHeight="1" hidden="1">
      <c r="A60" s="2"/>
      <c r="B60" s="2"/>
      <c r="C60" s="2"/>
      <c r="D60" s="2"/>
      <c r="E60" s="2"/>
      <c r="F60" s="2"/>
      <c r="G60" s="2"/>
      <c r="H60" s="2"/>
      <c r="I60" s="7"/>
    </row>
    <row r="61" spans="1:9" ht="25.5" customHeight="1" hidden="1">
      <c r="A61" s="2"/>
      <c r="B61" s="2"/>
      <c r="C61" s="2"/>
      <c r="D61" s="2"/>
      <c r="E61" s="2"/>
      <c r="F61" s="2"/>
      <c r="G61" s="2"/>
      <c r="H61" s="2"/>
      <c r="I61" s="7"/>
    </row>
    <row r="62" spans="1:9" ht="25.5" customHeight="1" hidden="1">
      <c r="A62" s="2"/>
      <c r="B62" s="2"/>
      <c r="C62" s="2"/>
      <c r="D62" s="2"/>
      <c r="E62" s="2"/>
      <c r="F62" s="2"/>
      <c r="G62" s="2"/>
      <c r="H62" s="2"/>
      <c r="I62" s="7"/>
    </row>
    <row r="63" spans="1:9" ht="25.5" customHeight="1" hidden="1">
      <c r="A63" s="2"/>
      <c r="B63" s="2"/>
      <c r="C63" s="2"/>
      <c r="D63" s="2"/>
      <c r="E63" s="2"/>
      <c r="F63" s="2"/>
      <c r="G63" s="2"/>
      <c r="H63" s="2"/>
      <c r="I63" s="4"/>
    </row>
    <row r="64" spans="1:9" ht="25.5" customHeight="1" hidden="1">
      <c r="A64" s="2"/>
      <c r="B64" s="2"/>
      <c r="C64" s="2"/>
      <c r="D64" s="2"/>
      <c r="E64" s="2"/>
      <c r="F64" s="2"/>
      <c r="G64" s="2"/>
      <c r="H64" s="2"/>
      <c r="I64" s="7"/>
    </row>
    <row r="65" spans="1:9" ht="25.5" customHeight="1" hidden="1">
      <c r="A65" s="2"/>
      <c r="B65" s="2"/>
      <c r="C65" s="2"/>
      <c r="D65" s="2"/>
      <c r="E65" s="2"/>
      <c r="F65" s="2"/>
      <c r="G65" s="2"/>
      <c r="H65" s="2"/>
      <c r="I65" s="7"/>
    </row>
    <row r="66" spans="1:9" ht="25.5" customHeight="1" hidden="1">
      <c r="A66" s="2"/>
      <c r="B66" s="2"/>
      <c r="C66" s="2"/>
      <c r="D66" s="2"/>
      <c r="E66" s="2"/>
      <c r="F66" s="2"/>
      <c r="G66" s="2"/>
      <c r="H66" s="2"/>
      <c r="I66" s="7"/>
    </row>
    <row r="67" spans="1:9" ht="25.5" customHeight="1" hidden="1">
      <c r="A67" s="2"/>
      <c r="B67" s="2"/>
      <c r="C67" s="2"/>
      <c r="D67" s="2"/>
      <c r="E67" s="2"/>
      <c r="F67" s="2"/>
      <c r="G67" s="2"/>
      <c r="H67" s="2"/>
      <c r="I67" s="7"/>
    </row>
    <row r="68" spans="1:9" ht="25.5" customHeight="1" hidden="1">
      <c r="A68" s="2"/>
      <c r="B68" s="2"/>
      <c r="C68" s="2"/>
      <c r="D68" s="2"/>
      <c r="E68" s="2"/>
      <c r="F68" s="2"/>
      <c r="G68" s="2"/>
      <c r="H68" s="2"/>
      <c r="I68" s="7"/>
    </row>
    <row r="69" spans="1:9" ht="25.5" customHeight="1" hidden="1">
      <c r="A69" s="2"/>
      <c r="B69" s="2"/>
      <c r="C69" s="2"/>
      <c r="D69" s="2"/>
      <c r="E69" s="2"/>
      <c r="F69" s="2"/>
      <c r="G69" s="2"/>
      <c r="H69" s="2"/>
      <c r="I69" s="7"/>
    </row>
    <row r="70" spans="1:9" ht="25.5" customHeight="1" hidden="1">
      <c r="A70" s="2"/>
      <c r="B70" s="2"/>
      <c r="C70" s="2"/>
      <c r="D70" s="2"/>
      <c r="E70" s="2"/>
      <c r="F70" s="2"/>
      <c r="G70" s="2"/>
      <c r="H70" s="2"/>
      <c r="I70" s="7"/>
    </row>
    <row r="71" spans="1:9" ht="25.5" customHeight="1" hidden="1">
      <c r="A71" s="2"/>
      <c r="B71" s="2"/>
      <c r="C71" s="2"/>
      <c r="D71" s="2"/>
      <c r="E71" s="2"/>
      <c r="F71" s="2"/>
      <c r="G71" s="2"/>
      <c r="H71" s="2"/>
      <c r="I71" s="4"/>
    </row>
    <row r="72" spans="1:9" ht="25.5" customHeight="1" hidden="1">
      <c r="A72" s="2"/>
      <c r="B72" s="2"/>
      <c r="C72" s="2"/>
      <c r="D72" s="2"/>
      <c r="E72" s="2"/>
      <c r="F72" s="2"/>
      <c r="G72" s="2"/>
      <c r="H72" s="2"/>
      <c r="I72" s="7"/>
    </row>
    <row r="73" spans="1:9" ht="25.5" customHeight="1" hidden="1">
      <c r="A73" s="2"/>
      <c r="B73" s="2"/>
      <c r="C73" s="2"/>
      <c r="D73" s="2"/>
      <c r="E73" s="2"/>
      <c r="F73" s="2"/>
      <c r="G73" s="2"/>
      <c r="H73" s="2"/>
      <c r="I73" s="7"/>
    </row>
    <row r="74" spans="1:9" ht="25.5" customHeight="1" hidden="1">
      <c r="A74" s="2"/>
      <c r="B74" s="2"/>
      <c r="C74" s="2"/>
      <c r="D74" s="2"/>
      <c r="E74" s="2"/>
      <c r="F74" s="2"/>
      <c r="G74" s="2"/>
      <c r="H74" s="2"/>
      <c r="I74" s="4"/>
    </row>
    <row r="75" spans="1:9" ht="25.5" customHeight="1" hidden="1">
      <c r="A75" s="2"/>
      <c r="B75" s="2"/>
      <c r="C75" s="2"/>
      <c r="D75" s="2"/>
      <c r="E75" s="2"/>
      <c r="F75" s="2"/>
      <c r="G75" s="2"/>
      <c r="H75" s="2"/>
      <c r="I75" s="7"/>
    </row>
    <row r="76" spans="1:9" ht="25.5" customHeight="1" hidden="1">
      <c r="A76" s="2"/>
      <c r="B76" s="2"/>
      <c r="C76" s="2"/>
      <c r="D76" s="2"/>
      <c r="E76" s="2"/>
      <c r="F76" s="2"/>
      <c r="G76" s="2"/>
      <c r="H76" s="2"/>
      <c r="I76" s="7"/>
    </row>
    <row r="77" spans="1:9" ht="25.5" customHeight="1" hidden="1">
      <c r="A77" s="2"/>
      <c r="B77" s="2"/>
      <c r="C77" s="2"/>
      <c r="D77" s="2"/>
      <c r="E77" s="2"/>
      <c r="F77" s="2"/>
      <c r="G77" s="2"/>
      <c r="H77" s="2"/>
      <c r="I77" s="7"/>
    </row>
    <row r="78" spans="1:9" ht="25.5" customHeight="1" hidden="1">
      <c r="A78" s="2"/>
      <c r="B78" s="2"/>
      <c r="C78" s="2"/>
      <c r="D78" s="2"/>
      <c r="E78" s="2"/>
      <c r="F78" s="2"/>
      <c r="G78" s="2"/>
      <c r="H78" s="2"/>
      <c r="I78" s="7"/>
    </row>
    <row r="79" spans="1:9" ht="25.5" customHeight="1" hidden="1">
      <c r="A79" s="2"/>
      <c r="B79" s="2"/>
      <c r="C79" s="2"/>
      <c r="D79" s="2"/>
      <c r="E79" s="2"/>
      <c r="F79" s="2"/>
      <c r="G79" s="2"/>
      <c r="H79" s="2"/>
      <c r="I79" s="7"/>
    </row>
    <row r="80" spans="1:9" ht="25.5" customHeight="1" hidden="1">
      <c r="A80" s="2"/>
      <c r="B80" s="2"/>
      <c r="C80" s="2"/>
      <c r="D80" s="2"/>
      <c r="E80" s="2"/>
      <c r="F80" s="2"/>
      <c r="G80" s="2"/>
      <c r="H80" s="2"/>
      <c r="I80" s="4"/>
    </row>
    <row r="81" spans="1:9" ht="25.5" customHeight="1" hidden="1">
      <c r="A81" s="2"/>
      <c r="B81" s="2"/>
      <c r="C81" s="2"/>
      <c r="D81" s="2"/>
      <c r="E81" s="2"/>
      <c r="F81" s="2"/>
      <c r="G81" s="2"/>
      <c r="H81" s="2"/>
      <c r="I81" s="7"/>
    </row>
    <row r="82" spans="1:9" ht="25.5" customHeight="1" hidden="1">
      <c r="A82" s="2"/>
      <c r="B82" s="2"/>
      <c r="C82" s="2"/>
      <c r="D82" s="2"/>
      <c r="E82" s="2"/>
      <c r="F82" s="2"/>
      <c r="G82" s="2"/>
      <c r="H82" s="2"/>
      <c r="I82" s="7"/>
    </row>
    <row r="83" spans="1:9" ht="25.5" customHeight="1" hidden="1">
      <c r="A83" s="2"/>
      <c r="B83" s="2"/>
      <c r="C83" s="2"/>
      <c r="D83" s="2"/>
      <c r="E83" s="2"/>
      <c r="F83" s="2"/>
      <c r="G83" s="2"/>
      <c r="H83" s="2"/>
      <c r="I83" s="7"/>
    </row>
    <row r="84" spans="1:9" ht="25.5" customHeight="1" hidden="1">
      <c r="A84" s="2"/>
      <c r="B84" s="2"/>
      <c r="C84" s="2"/>
      <c r="D84" s="2"/>
      <c r="E84" s="2"/>
      <c r="F84" s="2"/>
      <c r="G84" s="2"/>
      <c r="H84" s="2"/>
      <c r="I84" s="4"/>
    </row>
    <row r="85" spans="1:9" ht="25.5" customHeight="1" hidden="1">
      <c r="A85" s="2"/>
      <c r="B85" s="2"/>
      <c r="C85" s="2"/>
      <c r="D85" s="2"/>
      <c r="E85" s="2"/>
      <c r="F85" s="2"/>
      <c r="G85" s="2"/>
      <c r="H85" s="2"/>
      <c r="I85" s="7"/>
    </row>
    <row r="86" spans="1:9" ht="25.5" customHeight="1" hidden="1">
      <c r="A86" s="2"/>
      <c r="B86" s="2"/>
      <c r="C86" s="2"/>
      <c r="D86" s="2"/>
      <c r="E86" s="2"/>
      <c r="F86" s="2"/>
      <c r="G86" s="2"/>
      <c r="H86" s="2"/>
      <c r="I86" s="7"/>
    </row>
    <row r="87" spans="1:9" ht="25.5" customHeight="1" hidden="1">
      <c r="A87" s="2"/>
      <c r="B87" s="2"/>
      <c r="C87" s="2"/>
      <c r="D87" s="2"/>
      <c r="E87" s="2"/>
      <c r="F87" s="2"/>
      <c r="G87" s="2"/>
      <c r="H87" s="2"/>
      <c r="I87" s="7"/>
    </row>
    <row r="88" spans="1:9" ht="25.5" customHeight="1" hidden="1">
      <c r="A88" s="2"/>
      <c r="B88" s="2"/>
      <c r="C88" s="2"/>
      <c r="D88" s="2"/>
      <c r="E88" s="2"/>
      <c r="F88" s="2"/>
      <c r="G88" s="2"/>
      <c r="H88" s="2"/>
      <c r="I88" s="7"/>
    </row>
    <row r="89" spans="1:9" ht="25.5" customHeight="1" hidden="1">
      <c r="A89" s="2"/>
      <c r="B89" s="2"/>
      <c r="C89" s="2"/>
      <c r="D89" s="2"/>
      <c r="E89" s="2"/>
      <c r="F89" s="2"/>
      <c r="G89" s="2"/>
      <c r="H89" s="2"/>
      <c r="I89" s="7"/>
    </row>
    <row r="90" spans="1:9" ht="25.5" customHeight="1" hidden="1">
      <c r="A90" s="2"/>
      <c r="B90" s="2"/>
      <c r="C90" s="2"/>
      <c r="D90" s="2"/>
      <c r="E90" s="2"/>
      <c r="F90" s="2"/>
      <c r="G90" s="2"/>
      <c r="H90" s="2"/>
      <c r="I90" s="7"/>
    </row>
    <row r="91" spans="1:9" ht="25.5" customHeight="1" hidden="1">
      <c r="A91" s="2"/>
      <c r="B91" s="2"/>
      <c r="C91" s="2"/>
      <c r="D91" s="2"/>
      <c r="E91" s="2"/>
      <c r="F91" s="2"/>
      <c r="G91" s="2"/>
      <c r="H91" s="2"/>
      <c r="I91" s="7"/>
    </row>
    <row r="92" spans="1:9" ht="25.5" customHeight="1" hidden="1">
      <c r="A92" s="2"/>
      <c r="B92" s="2"/>
      <c r="C92" s="2"/>
      <c r="D92" s="2"/>
      <c r="E92" s="2"/>
      <c r="F92" s="2"/>
      <c r="G92" s="2"/>
      <c r="H92" s="2"/>
      <c r="I92" s="7"/>
    </row>
    <row r="93" spans="1:9" ht="25.5" customHeight="1" hidden="1">
      <c r="A93" s="2"/>
      <c r="B93" s="2"/>
      <c r="C93" s="2"/>
      <c r="D93" s="2"/>
      <c r="E93" s="2"/>
      <c r="F93" s="2"/>
      <c r="G93" s="2"/>
      <c r="H93" s="2"/>
      <c r="I93" s="7"/>
    </row>
    <row r="94" spans="1:9" ht="25.5" customHeight="1" hidden="1">
      <c r="A94" s="2"/>
      <c r="B94" s="2"/>
      <c r="C94" s="2"/>
      <c r="D94" s="2"/>
      <c r="E94" s="2"/>
      <c r="F94" s="2"/>
      <c r="G94" s="2"/>
      <c r="H94" s="2"/>
      <c r="I94" s="4"/>
    </row>
    <row r="95" spans="1:9" ht="25.5" customHeight="1" hidden="1">
      <c r="A95" s="2"/>
      <c r="B95" s="2"/>
      <c r="C95" s="2"/>
      <c r="D95" s="2"/>
      <c r="E95" s="2"/>
      <c r="F95" s="2"/>
      <c r="G95" s="2"/>
      <c r="H95" s="2"/>
      <c r="I95" s="4"/>
    </row>
    <row r="96" spans="1:9" ht="25.5" customHeight="1" hidden="1">
      <c r="A96" s="2"/>
      <c r="B96" s="2"/>
      <c r="C96" s="2"/>
      <c r="D96" s="2"/>
      <c r="E96" s="2"/>
      <c r="F96" s="2"/>
      <c r="G96" s="2"/>
      <c r="H96" s="2"/>
      <c r="I96" s="7"/>
    </row>
    <row r="97" spans="1:9" ht="25.5" customHeight="1" hidden="1">
      <c r="A97" s="2"/>
      <c r="B97" s="2"/>
      <c r="C97" s="2"/>
      <c r="D97" s="2"/>
      <c r="E97" s="2"/>
      <c r="F97" s="2"/>
      <c r="G97" s="2"/>
      <c r="H97" s="2"/>
      <c r="I97" s="7"/>
    </row>
    <row r="98" spans="1:9" ht="25.5" customHeight="1" hidden="1">
      <c r="A98" s="2"/>
      <c r="B98" s="2"/>
      <c r="C98" s="2"/>
      <c r="D98" s="2"/>
      <c r="E98" s="2"/>
      <c r="F98" s="2"/>
      <c r="G98" s="2"/>
      <c r="H98" s="2"/>
      <c r="I98" s="7"/>
    </row>
    <row r="99" spans="1:9" ht="25.5" customHeight="1" hidden="1">
      <c r="A99" s="2"/>
      <c r="B99" s="2"/>
      <c r="C99" s="2"/>
      <c r="D99" s="2"/>
      <c r="E99" s="2"/>
      <c r="F99" s="2"/>
      <c r="G99" s="2"/>
      <c r="H99" s="2"/>
      <c r="I99" s="7"/>
    </row>
    <row r="100" spans="1:9" ht="25.5" customHeight="1" hidden="1">
      <c r="A100" s="2"/>
      <c r="B100" s="2"/>
      <c r="C100" s="2"/>
      <c r="D100" s="2"/>
      <c r="E100" s="2"/>
      <c r="F100" s="2"/>
      <c r="G100" s="2"/>
      <c r="H100" s="2"/>
      <c r="I100" s="7"/>
    </row>
    <row r="101" spans="1:9" ht="25.5" customHeight="1" hidden="1">
      <c r="A101" s="2"/>
      <c r="B101" s="2"/>
      <c r="C101" s="2"/>
      <c r="D101" s="2"/>
      <c r="E101" s="2"/>
      <c r="F101" s="2"/>
      <c r="G101" s="2"/>
      <c r="H101" s="2"/>
      <c r="I101" s="7"/>
    </row>
    <row r="102" spans="1:9" ht="25.5" customHeight="1" hidden="1">
      <c r="A102" s="2"/>
      <c r="B102" s="2"/>
      <c r="C102" s="2"/>
      <c r="D102" s="2"/>
      <c r="E102" s="2"/>
      <c r="F102" s="2"/>
      <c r="G102" s="2"/>
      <c r="H102" s="2"/>
      <c r="I102" s="7"/>
    </row>
    <row r="103" spans="1:9" ht="25.5" customHeight="1" hidden="1">
      <c r="A103" s="2"/>
      <c r="B103" s="2"/>
      <c r="C103" s="2"/>
      <c r="D103" s="2"/>
      <c r="E103" s="2"/>
      <c r="F103" s="2"/>
      <c r="G103" s="2"/>
      <c r="H103" s="2"/>
      <c r="I103" s="7"/>
    </row>
    <row r="104" spans="1:9" ht="25.5" customHeight="1" hidden="1">
      <c r="A104" s="2"/>
      <c r="B104" s="2"/>
      <c r="C104" s="2"/>
      <c r="D104" s="2"/>
      <c r="E104" s="2"/>
      <c r="F104" s="2"/>
      <c r="G104" s="2"/>
      <c r="H104" s="2"/>
      <c r="I104" s="7"/>
    </row>
    <row r="105" spans="1:9" ht="25.5" customHeight="1" hidden="1">
      <c r="A105" s="2"/>
      <c r="B105" s="2"/>
      <c r="C105" s="2"/>
      <c r="D105" s="2"/>
      <c r="E105" s="2"/>
      <c r="F105" s="2"/>
      <c r="G105" s="2"/>
      <c r="H105" s="2"/>
      <c r="I105" s="4"/>
    </row>
    <row r="106" spans="1:9" ht="25.5" customHeight="1" hidden="1">
      <c r="A106" s="2"/>
      <c r="B106" s="2"/>
      <c r="C106" s="2"/>
      <c r="D106" s="2"/>
      <c r="E106" s="2"/>
      <c r="F106" s="2"/>
      <c r="G106" s="2"/>
      <c r="H106" s="2"/>
      <c r="I106" s="7"/>
    </row>
    <row r="107" spans="1:9" ht="25.5" customHeight="1" hidden="1">
      <c r="A107" s="2"/>
      <c r="B107" s="2"/>
      <c r="C107" s="2"/>
      <c r="D107" s="2"/>
      <c r="E107" s="2"/>
      <c r="F107" s="2"/>
      <c r="G107" s="2"/>
      <c r="H107" s="2"/>
      <c r="I107" s="7"/>
    </row>
    <row r="108" spans="1:9" ht="25.5" customHeight="1" hidden="1">
      <c r="A108" s="2"/>
      <c r="B108" s="2"/>
      <c r="C108" s="2"/>
      <c r="D108" s="2"/>
      <c r="E108" s="2"/>
      <c r="F108" s="2"/>
      <c r="G108" s="2"/>
      <c r="H108" s="2"/>
      <c r="I108" s="7"/>
    </row>
    <row r="109" spans="1:9" ht="25.5" customHeight="1" hidden="1">
      <c r="A109" s="2"/>
      <c r="B109" s="2"/>
      <c r="C109" s="2"/>
      <c r="D109" s="2"/>
      <c r="E109" s="2"/>
      <c r="F109" s="2"/>
      <c r="G109" s="2"/>
      <c r="H109" s="2"/>
      <c r="I109" s="7"/>
    </row>
    <row r="110" spans="1:9" ht="25.5" customHeight="1" hidden="1">
      <c r="A110" s="2"/>
      <c r="B110" s="2"/>
      <c r="C110" s="2"/>
      <c r="D110" s="2"/>
      <c r="E110" s="2"/>
      <c r="F110" s="2"/>
      <c r="G110" s="2"/>
      <c r="H110" s="2"/>
      <c r="I110" s="7"/>
    </row>
    <row r="111" spans="1:9" ht="25.5" customHeight="1" hidden="1">
      <c r="A111" s="2"/>
      <c r="B111" s="2"/>
      <c r="C111" s="2"/>
      <c r="D111" s="2"/>
      <c r="E111" s="2"/>
      <c r="F111" s="2"/>
      <c r="G111" s="2"/>
      <c r="H111" s="2"/>
      <c r="I111" s="7"/>
    </row>
    <row r="112" spans="1:9" ht="25.5" customHeight="1" hidden="1">
      <c r="A112" s="2"/>
      <c r="B112" s="2"/>
      <c r="C112" s="2"/>
      <c r="D112" s="2"/>
      <c r="E112" s="2"/>
      <c r="F112" s="2"/>
      <c r="G112" s="2"/>
      <c r="H112" s="2"/>
      <c r="I112" s="7"/>
    </row>
    <row r="113" spans="1:9" ht="25.5" customHeight="1" hidden="1">
      <c r="A113" s="2"/>
      <c r="B113" s="2"/>
      <c r="C113" s="2"/>
      <c r="D113" s="2"/>
      <c r="E113" s="2"/>
      <c r="F113" s="2"/>
      <c r="G113" s="2"/>
      <c r="H113" s="2"/>
      <c r="I113" s="7"/>
    </row>
    <row r="114" spans="1:9" ht="25.5" customHeight="1" hidden="1">
      <c r="A114" s="2"/>
      <c r="B114" s="2"/>
      <c r="C114" s="2"/>
      <c r="D114" s="2"/>
      <c r="E114" s="2"/>
      <c r="F114" s="2"/>
      <c r="G114" s="2"/>
      <c r="H114" s="2"/>
      <c r="I114" s="7"/>
    </row>
    <row r="115" spans="1:9" ht="25.5" customHeight="1" hidden="1">
      <c r="A115" s="2"/>
      <c r="B115" s="2"/>
      <c r="C115" s="2"/>
      <c r="D115" s="2"/>
      <c r="E115" s="2"/>
      <c r="F115" s="2"/>
      <c r="G115" s="2"/>
      <c r="H115" s="2"/>
      <c r="I115" s="4"/>
    </row>
    <row r="116" spans="1:9" ht="25.5" customHeight="1" hidden="1">
      <c r="A116" s="2"/>
      <c r="B116" s="2"/>
      <c r="C116" s="2"/>
      <c r="D116" s="2"/>
      <c r="E116" s="2"/>
      <c r="F116" s="2"/>
      <c r="G116" s="2"/>
      <c r="H116" s="2"/>
      <c r="I116" s="7"/>
    </row>
    <row r="117" spans="1:9" ht="25.5" customHeight="1" hidden="1">
      <c r="A117" s="2"/>
      <c r="B117" s="2"/>
      <c r="C117" s="2"/>
      <c r="D117" s="2"/>
      <c r="E117" s="2"/>
      <c r="F117" s="2"/>
      <c r="G117" s="2"/>
      <c r="H117" s="2"/>
      <c r="I117" s="7"/>
    </row>
    <row r="118" spans="1:9" ht="25.5" customHeight="1" hidden="1">
      <c r="A118" s="2"/>
      <c r="B118" s="2"/>
      <c r="C118" s="2"/>
      <c r="D118" s="2"/>
      <c r="E118" s="2"/>
      <c r="F118" s="2"/>
      <c r="G118" s="2"/>
      <c r="H118" s="2"/>
      <c r="I118" s="7"/>
    </row>
    <row r="119" spans="1:9" ht="25.5" customHeight="1" hidden="1">
      <c r="A119" s="2"/>
      <c r="B119" s="2"/>
      <c r="C119" s="2"/>
      <c r="D119" s="2"/>
      <c r="E119" s="2"/>
      <c r="F119" s="2"/>
      <c r="G119" s="2"/>
      <c r="H119" s="2"/>
      <c r="I119" s="7"/>
    </row>
    <row r="120" spans="1:9" ht="25.5" customHeight="1" hidden="1">
      <c r="A120" s="2"/>
      <c r="B120" s="2"/>
      <c r="C120" s="2"/>
      <c r="D120" s="2"/>
      <c r="E120" s="2"/>
      <c r="F120" s="2"/>
      <c r="G120" s="2"/>
      <c r="H120" s="2"/>
      <c r="I120" s="7"/>
    </row>
    <row r="121" spans="1:9" ht="25.5" customHeight="1" hidden="1">
      <c r="A121" s="2"/>
      <c r="B121" s="2"/>
      <c r="C121" s="2"/>
      <c r="D121" s="2"/>
      <c r="E121" s="2"/>
      <c r="F121" s="2"/>
      <c r="G121" s="2"/>
      <c r="H121" s="2"/>
      <c r="I121" s="7"/>
    </row>
    <row r="122" spans="1:9" ht="25.5" customHeight="1" hidden="1">
      <c r="A122" s="2"/>
      <c r="B122" s="2"/>
      <c r="C122" s="2"/>
      <c r="D122" s="2"/>
      <c r="E122" s="2"/>
      <c r="F122" s="2"/>
      <c r="G122" s="2"/>
      <c r="H122" s="2"/>
      <c r="I122" s="7"/>
    </row>
    <row r="123" spans="1:9" ht="25.5" customHeight="1" hidden="1">
      <c r="A123" s="2"/>
      <c r="B123" s="2"/>
      <c r="C123" s="2"/>
      <c r="D123" s="2"/>
      <c r="E123" s="2"/>
      <c r="F123" s="2"/>
      <c r="G123" s="2"/>
      <c r="H123" s="2"/>
      <c r="I123" s="7"/>
    </row>
    <row r="124" spans="1:9" ht="25.5" customHeight="1" hidden="1">
      <c r="A124" s="2"/>
      <c r="B124" s="2"/>
      <c r="C124" s="2"/>
      <c r="D124" s="2"/>
      <c r="E124" s="2"/>
      <c r="F124" s="2"/>
      <c r="G124" s="2"/>
      <c r="H124" s="2"/>
      <c r="I124" s="7"/>
    </row>
    <row r="125" spans="1:9" ht="25.5" customHeight="1" hidden="1">
      <c r="A125" s="2"/>
      <c r="B125" s="2"/>
      <c r="C125" s="2"/>
      <c r="D125" s="2"/>
      <c r="E125" s="2"/>
      <c r="F125" s="2"/>
      <c r="G125" s="2"/>
      <c r="H125" s="2"/>
      <c r="I125" s="4"/>
    </row>
    <row r="126" spans="1:9" ht="25.5" customHeight="1" hidden="1">
      <c r="A126" s="2"/>
      <c r="B126" s="2"/>
      <c r="C126" s="2"/>
      <c r="D126" s="2"/>
      <c r="E126" s="2"/>
      <c r="F126" s="2"/>
      <c r="G126" s="2"/>
      <c r="H126" s="2"/>
      <c r="I126" s="7"/>
    </row>
    <row r="127" spans="1:9" ht="25.5" customHeight="1" hidden="1">
      <c r="A127" s="2"/>
      <c r="B127" s="2"/>
      <c r="C127" s="2"/>
      <c r="D127" s="2"/>
      <c r="E127" s="2"/>
      <c r="F127" s="2"/>
      <c r="G127" s="2"/>
      <c r="H127" s="2"/>
      <c r="I127" s="7"/>
    </row>
    <row r="128" spans="1:9" ht="25.5" customHeight="1" hidden="1">
      <c r="A128" s="2"/>
      <c r="B128" s="2"/>
      <c r="C128" s="2"/>
      <c r="D128" s="2"/>
      <c r="E128" s="2"/>
      <c r="F128" s="2"/>
      <c r="G128" s="2"/>
      <c r="H128" s="2"/>
      <c r="I128" s="7"/>
    </row>
    <row r="129" spans="1:9" ht="25.5" customHeight="1" hidden="1">
      <c r="A129" s="2"/>
      <c r="B129" s="2"/>
      <c r="C129" s="2"/>
      <c r="D129" s="2"/>
      <c r="E129" s="2"/>
      <c r="F129" s="2"/>
      <c r="G129" s="2"/>
      <c r="H129" s="2"/>
      <c r="I129" s="7"/>
    </row>
    <row r="130" spans="1:9" ht="25.5" customHeight="1" hidden="1">
      <c r="A130" s="2"/>
      <c r="B130" s="2"/>
      <c r="C130" s="2"/>
      <c r="D130" s="2"/>
      <c r="E130" s="2"/>
      <c r="F130" s="2"/>
      <c r="G130" s="2"/>
      <c r="H130" s="2"/>
      <c r="I130" s="7"/>
    </row>
    <row r="131" spans="1:9" ht="25.5" customHeight="1" hidden="1">
      <c r="A131" s="2"/>
      <c r="B131" s="2"/>
      <c r="C131" s="2"/>
      <c r="D131" s="2"/>
      <c r="E131" s="2"/>
      <c r="F131" s="2"/>
      <c r="G131" s="2"/>
      <c r="H131" s="2"/>
      <c r="I131" s="7"/>
    </row>
    <row r="132" spans="1:9" ht="25.5" customHeight="1" hidden="1">
      <c r="A132" s="2"/>
      <c r="B132" s="2"/>
      <c r="C132" s="2"/>
      <c r="D132" s="2"/>
      <c r="E132" s="2"/>
      <c r="F132" s="2"/>
      <c r="G132" s="2"/>
      <c r="H132" s="2"/>
      <c r="I132" s="7"/>
    </row>
    <row r="133" spans="1:9" ht="25.5" customHeight="1" hidden="1">
      <c r="A133" s="2"/>
      <c r="B133" s="2"/>
      <c r="C133" s="2"/>
      <c r="D133" s="2"/>
      <c r="E133" s="2"/>
      <c r="F133" s="2"/>
      <c r="G133" s="2"/>
      <c r="H133" s="2"/>
      <c r="I133" s="7"/>
    </row>
    <row r="134" spans="1:9" ht="25.5" customHeight="1" hidden="1">
      <c r="A134" s="2"/>
      <c r="B134" s="2"/>
      <c r="C134" s="2"/>
      <c r="D134" s="2"/>
      <c r="E134" s="2"/>
      <c r="F134" s="2"/>
      <c r="G134" s="2"/>
      <c r="H134" s="2"/>
      <c r="I134" s="7"/>
    </row>
    <row r="135" spans="1:9" ht="25.5" customHeight="1" hidden="1">
      <c r="A135" s="2"/>
      <c r="B135" s="2"/>
      <c r="C135" s="2"/>
      <c r="D135" s="2"/>
      <c r="E135" s="2"/>
      <c r="F135" s="2"/>
      <c r="G135" s="2"/>
      <c r="H135" s="2"/>
      <c r="I135" s="4"/>
    </row>
    <row r="136" spans="1:9" ht="25.5" customHeight="1" hidden="1">
      <c r="A136" s="2"/>
      <c r="B136" s="2"/>
      <c r="C136" s="2"/>
      <c r="D136" s="2"/>
      <c r="E136" s="2"/>
      <c r="F136" s="2"/>
      <c r="G136" s="2"/>
      <c r="H136" s="2"/>
      <c r="I136" s="7"/>
    </row>
    <row r="137" spans="1:9" ht="25.5" customHeight="1" hidden="1">
      <c r="A137" s="2"/>
      <c r="B137" s="2"/>
      <c r="C137" s="2"/>
      <c r="D137" s="2"/>
      <c r="E137" s="2"/>
      <c r="F137" s="2"/>
      <c r="G137" s="2"/>
      <c r="H137" s="2"/>
      <c r="I137" s="7"/>
    </row>
    <row r="138" spans="1:9" ht="25.5" customHeight="1" hidden="1">
      <c r="A138" s="2"/>
      <c r="B138" s="2"/>
      <c r="C138" s="2"/>
      <c r="D138" s="2"/>
      <c r="E138" s="2"/>
      <c r="F138" s="2"/>
      <c r="G138" s="2"/>
      <c r="H138" s="2"/>
      <c r="I138" s="7"/>
    </row>
    <row r="139" spans="1:9" ht="25.5" customHeight="1" hidden="1">
      <c r="A139" s="2"/>
      <c r="B139" s="2"/>
      <c r="C139" s="2"/>
      <c r="D139" s="2"/>
      <c r="E139" s="2"/>
      <c r="F139" s="2"/>
      <c r="G139" s="2"/>
      <c r="H139" s="2"/>
      <c r="I139" s="7"/>
    </row>
    <row r="140" spans="1:9" ht="25.5" customHeight="1" hidden="1">
      <c r="A140" s="2"/>
      <c r="B140" s="2"/>
      <c r="C140" s="2"/>
      <c r="D140" s="2"/>
      <c r="E140" s="2"/>
      <c r="F140" s="2"/>
      <c r="G140" s="2"/>
      <c r="H140" s="2"/>
      <c r="I140" s="7"/>
    </row>
    <row r="141" spans="1:9" ht="25.5" customHeight="1" hidden="1">
      <c r="A141" s="2"/>
      <c r="B141" s="2"/>
      <c r="C141" s="2"/>
      <c r="D141" s="2"/>
      <c r="E141" s="2"/>
      <c r="F141" s="2"/>
      <c r="G141" s="2"/>
      <c r="H141" s="2"/>
      <c r="I141" s="7"/>
    </row>
    <row r="142" spans="1:9" ht="25.5" customHeight="1" hidden="1">
      <c r="A142" s="2"/>
      <c r="B142" s="2"/>
      <c r="C142" s="2"/>
      <c r="D142" s="2"/>
      <c r="E142" s="2"/>
      <c r="F142" s="2"/>
      <c r="G142" s="2"/>
      <c r="H142" s="2"/>
      <c r="I142" s="7"/>
    </row>
    <row r="143" spans="1:9" ht="25.5" customHeight="1" hidden="1">
      <c r="A143" s="2"/>
      <c r="B143" s="2"/>
      <c r="C143" s="2"/>
      <c r="D143" s="2"/>
      <c r="E143" s="2"/>
      <c r="F143" s="2"/>
      <c r="G143" s="2"/>
      <c r="H143" s="2"/>
      <c r="I143" s="7"/>
    </row>
    <row r="144" spans="1:9" ht="25.5" customHeight="1" hidden="1">
      <c r="A144" s="2"/>
      <c r="B144" s="2"/>
      <c r="C144" s="2"/>
      <c r="D144" s="2"/>
      <c r="E144" s="2"/>
      <c r="F144" s="2"/>
      <c r="G144" s="2"/>
      <c r="H144" s="2"/>
      <c r="I144" s="7"/>
    </row>
    <row r="145" spans="1:9" ht="25.5" customHeight="1" hidden="1">
      <c r="A145" s="2"/>
      <c r="B145" s="2"/>
      <c r="C145" s="2"/>
      <c r="D145" s="2"/>
      <c r="E145" s="2"/>
      <c r="F145" s="2"/>
      <c r="G145" s="2"/>
      <c r="H145" s="2"/>
      <c r="I145" s="4"/>
    </row>
    <row r="146" spans="1:9" ht="25.5" customHeight="1" hidden="1">
      <c r="A146" s="2"/>
      <c r="B146" s="2"/>
      <c r="C146" s="2"/>
      <c r="D146" s="2"/>
      <c r="E146" s="2"/>
      <c r="F146" s="2"/>
      <c r="G146" s="2"/>
      <c r="H146" s="2"/>
      <c r="I146" s="7"/>
    </row>
    <row r="147" spans="1:9" ht="25.5" customHeight="1" hidden="1">
      <c r="A147" s="2"/>
      <c r="B147" s="2"/>
      <c r="C147" s="2"/>
      <c r="D147" s="2"/>
      <c r="E147" s="2"/>
      <c r="F147" s="2"/>
      <c r="G147" s="2"/>
      <c r="H147" s="2"/>
      <c r="I147" s="7"/>
    </row>
    <row r="148" spans="1:9" ht="25.5" customHeight="1" hidden="1">
      <c r="A148" s="2"/>
      <c r="B148" s="2"/>
      <c r="C148" s="2"/>
      <c r="D148" s="2"/>
      <c r="E148" s="2"/>
      <c r="F148" s="2"/>
      <c r="G148" s="2"/>
      <c r="H148" s="2"/>
      <c r="I148" s="7"/>
    </row>
    <row r="149" spans="1:9" ht="25.5" customHeight="1" hidden="1">
      <c r="A149" s="2"/>
      <c r="B149" s="2"/>
      <c r="C149" s="2"/>
      <c r="D149" s="2"/>
      <c r="E149" s="2"/>
      <c r="F149" s="2"/>
      <c r="G149" s="2"/>
      <c r="H149" s="2"/>
      <c r="I149" s="7"/>
    </row>
    <row r="150" spans="1:9" ht="25.5" customHeight="1" hidden="1">
      <c r="A150" s="2"/>
      <c r="B150" s="2"/>
      <c r="C150" s="2"/>
      <c r="D150" s="2"/>
      <c r="E150" s="2"/>
      <c r="F150" s="2"/>
      <c r="G150" s="2"/>
      <c r="H150" s="2"/>
      <c r="I150" s="7"/>
    </row>
    <row r="151" spans="1:9" ht="25.5" customHeight="1" hidden="1">
      <c r="A151" s="2"/>
      <c r="B151" s="2"/>
      <c r="C151" s="2"/>
      <c r="D151" s="2"/>
      <c r="E151" s="2"/>
      <c r="F151" s="2"/>
      <c r="G151" s="2"/>
      <c r="H151" s="2"/>
      <c r="I151" s="7"/>
    </row>
    <row r="152" spans="1:9" ht="25.5" customHeight="1" hidden="1">
      <c r="A152" s="2"/>
      <c r="B152" s="2"/>
      <c r="C152" s="2"/>
      <c r="D152" s="2"/>
      <c r="E152" s="2"/>
      <c r="F152" s="2"/>
      <c r="G152" s="2"/>
      <c r="H152" s="2"/>
      <c r="I152" s="7"/>
    </row>
    <row r="153" spans="1:9" ht="25.5" customHeight="1" hidden="1">
      <c r="A153" s="2"/>
      <c r="B153" s="2"/>
      <c r="C153" s="2"/>
      <c r="D153" s="2"/>
      <c r="E153" s="2"/>
      <c r="F153" s="2"/>
      <c r="G153" s="2"/>
      <c r="H153" s="2"/>
      <c r="I153" s="4"/>
    </row>
    <row r="154" spans="1:9" ht="25.5" customHeight="1" hidden="1">
      <c r="A154" s="2"/>
      <c r="B154" s="2"/>
      <c r="C154" s="2"/>
      <c r="D154" s="2"/>
      <c r="E154" s="2"/>
      <c r="F154" s="2"/>
      <c r="G154" s="2"/>
      <c r="H154" s="2"/>
      <c r="I154" s="7"/>
    </row>
    <row r="155" spans="1:9" ht="25.5" customHeight="1" hidden="1">
      <c r="A155" s="2"/>
      <c r="B155" s="2"/>
      <c r="C155" s="2"/>
      <c r="D155" s="2"/>
      <c r="E155" s="2"/>
      <c r="F155" s="2"/>
      <c r="G155" s="2"/>
      <c r="H155" s="2"/>
      <c r="I155" s="7"/>
    </row>
    <row r="156" spans="1:9" ht="25.5" customHeight="1" hidden="1">
      <c r="A156" s="2"/>
      <c r="B156" s="2"/>
      <c r="C156" s="2"/>
      <c r="D156" s="2"/>
      <c r="E156" s="2"/>
      <c r="F156" s="2"/>
      <c r="G156" s="2"/>
      <c r="H156" s="2"/>
      <c r="I156" s="7"/>
    </row>
    <row r="157" spans="1:9" ht="25.5" customHeight="1" hidden="1">
      <c r="A157" s="2"/>
      <c r="B157" s="2"/>
      <c r="C157" s="2"/>
      <c r="D157" s="2"/>
      <c r="E157" s="2"/>
      <c r="F157" s="2"/>
      <c r="G157" s="2"/>
      <c r="H157" s="2"/>
      <c r="I157" s="7"/>
    </row>
    <row r="158" spans="1:9" ht="25.5" customHeight="1" hidden="1">
      <c r="A158" s="2"/>
      <c r="B158" s="2"/>
      <c r="C158" s="2"/>
      <c r="D158" s="2"/>
      <c r="E158" s="2"/>
      <c r="F158" s="2"/>
      <c r="G158" s="2"/>
      <c r="H158" s="2"/>
      <c r="I158" s="7"/>
    </row>
    <row r="159" spans="1:9" ht="25.5" customHeight="1" hidden="1">
      <c r="A159" s="2"/>
      <c r="B159" s="2"/>
      <c r="C159" s="2"/>
      <c r="D159" s="2"/>
      <c r="E159" s="2"/>
      <c r="F159" s="2"/>
      <c r="G159" s="2"/>
      <c r="H159" s="2"/>
      <c r="I159" s="7"/>
    </row>
    <row r="160" spans="1:9" ht="25.5" customHeight="1" hidden="1">
      <c r="A160" s="2"/>
      <c r="B160" s="2"/>
      <c r="C160" s="2"/>
      <c r="D160" s="2"/>
      <c r="E160" s="2"/>
      <c r="F160" s="2"/>
      <c r="G160" s="2"/>
      <c r="H160" s="2"/>
      <c r="I160" s="7"/>
    </row>
    <row r="161" spans="1:9" ht="25.5" customHeight="1" hidden="1">
      <c r="A161" s="2"/>
      <c r="B161" s="2"/>
      <c r="C161" s="2"/>
      <c r="D161" s="2"/>
      <c r="E161" s="2"/>
      <c r="F161" s="2"/>
      <c r="G161" s="2"/>
      <c r="H161" s="2"/>
      <c r="I161" s="7"/>
    </row>
    <row r="162" spans="1:9" ht="25.5" customHeight="1" hidden="1">
      <c r="A162" s="2"/>
      <c r="B162" s="2"/>
      <c r="C162" s="2"/>
      <c r="D162" s="2"/>
      <c r="E162" s="2"/>
      <c r="F162" s="2"/>
      <c r="G162" s="2"/>
      <c r="H162" s="2"/>
      <c r="I162" s="7"/>
    </row>
    <row r="163" spans="1:9" ht="25.5" customHeight="1" hidden="1">
      <c r="A163" s="2"/>
      <c r="B163" s="2"/>
      <c r="C163" s="2"/>
      <c r="D163" s="2"/>
      <c r="E163" s="2"/>
      <c r="F163" s="2"/>
      <c r="G163" s="2"/>
      <c r="H163" s="2"/>
      <c r="I163" s="4"/>
    </row>
    <row r="164" spans="1:9" ht="25.5" customHeight="1" hidden="1">
      <c r="A164" s="2"/>
      <c r="B164" s="2"/>
      <c r="C164" s="2"/>
      <c r="D164" s="2"/>
      <c r="E164" s="2"/>
      <c r="F164" s="2"/>
      <c r="G164" s="2"/>
      <c r="H164" s="2"/>
      <c r="I164" s="7"/>
    </row>
    <row r="165" spans="1:9" ht="25.5" customHeight="1" hidden="1">
      <c r="A165" s="2"/>
      <c r="B165" s="2"/>
      <c r="C165" s="2"/>
      <c r="D165" s="2"/>
      <c r="E165" s="2"/>
      <c r="F165" s="2"/>
      <c r="G165" s="2"/>
      <c r="H165" s="2"/>
      <c r="I165" s="7"/>
    </row>
    <row r="166" spans="1:9" ht="25.5" customHeight="1" hidden="1">
      <c r="A166" s="2"/>
      <c r="B166" s="2"/>
      <c r="C166" s="2"/>
      <c r="D166" s="2"/>
      <c r="E166" s="2"/>
      <c r="F166" s="2"/>
      <c r="G166" s="2"/>
      <c r="H166" s="2"/>
      <c r="I166" s="7"/>
    </row>
    <row r="167" spans="1:9" ht="25.5" customHeight="1" hidden="1">
      <c r="A167" s="2"/>
      <c r="B167" s="2"/>
      <c r="C167" s="2"/>
      <c r="D167" s="2"/>
      <c r="E167" s="2"/>
      <c r="F167" s="2"/>
      <c r="G167" s="2"/>
      <c r="H167" s="2"/>
      <c r="I167" s="7"/>
    </row>
    <row r="168" spans="1:9" ht="25.5" customHeight="1" hidden="1">
      <c r="A168" s="2"/>
      <c r="B168" s="2"/>
      <c r="C168" s="2"/>
      <c r="D168" s="2"/>
      <c r="E168" s="2"/>
      <c r="F168" s="2"/>
      <c r="G168" s="2"/>
      <c r="H168" s="2"/>
      <c r="I168" s="7"/>
    </row>
    <row r="169" spans="1:9" ht="25.5" customHeight="1" hidden="1">
      <c r="A169" s="2"/>
      <c r="B169" s="2"/>
      <c r="C169" s="2"/>
      <c r="D169" s="2"/>
      <c r="E169" s="2"/>
      <c r="F169" s="2"/>
      <c r="G169" s="2"/>
      <c r="H169" s="2"/>
      <c r="I169" s="4"/>
    </row>
    <row r="170" spans="1:9" ht="25.5" customHeight="1" hidden="1">
      <c r="A170" s="2"/>
      <c r="B170" s="2"/>
      <c r="C170" s="2"/>
      <c r="D170" s="2"/>
      <c r="E170" s="2"/>
      <c r="F170" s="2"/>
      <c r="G170" s="2"/>
      <c r="H170" s="2"/>
      <c r="I170" s="7"/>
    </row>
    <row r="171" spans="1:9" ht="25.5" customHeight="1" hidden="1">
      <c r="A171" s="2"/>
      <c r="B171" s="2"/>
      <c r="C171" s="2"/>
      <c r="D171" s="2"/>
      <c r="E171" s="2"/>
      <c r="F171" s="2"/>
      <c r="G171" s="2"/>
      <c r="H171" s="2"/>
      <c r="I171" s="7"/>
    </row>
    <row r="172" spans="1:9" ht="25.5" customHeight="1" hidden="1">
      <c r="A172" s="2"/>
      <c r="B172" s="2"/>
      <c r="C172" s="2"/>
      <c r="D172" s="2"/>
      <c r="E172" s="2"/>
      <c r="F172" s="2"/>
      <c r="G172" s="2"/>
      <c r="H172" s="2"/>
      <c r="I172" s="7"/>
    </row>
    <row r="173" spans="1:9" ht="25.5" customHeight="1" hidden="1">
      <c r="A173" s="2"/>
      <c r="B173" s="2"/>
      <c r="C173" s="2"/>
      <c r="D173" s="2"/>
      <c r="E173" s="2"/>
      <c r="F173" s="2"/>
      <c r="G173" s="2"/>
      <c r="H173" s="2"/>
      <c r="I173" s="7"/>
    </row>
    <row r="174" spans="1:9" ht="25.5" customHeight="1" hidden="1">
      <c r="A174" s="2"/>
      <c r="B174" s="2"/>
      <c r="C174" s="2"/>
      <c r="D174" s="2"/>
      <c r="E174" s="2"/>
      <c r="F174" s="2"/>
      <c r="G174" s="2"/>
      <c r="H174" s="2"/>
      <c r="I174" s="7"/>
    </row>
    <row r="175" spans="1:9" ht="25.5" customHeight="1" hidden="1">
      <c r="A175" s="2"/>
      <c r="B175" s="2"/>
      <c r="C175" s="2"/>
      <c r="D175" s="2"/>
      <c r="E175" s="2"/>
      <c r="F175" s="2"/>
      <c r="G175" s="2"/>
      <c r="H175" s="2"/>
      <c r="I175" s="7"/>
    </row>
    <row r="176" spans="1:9" ht="25.5" customHeight="1" hidden="1">
      <c r="A176" s="2"/>
      <c r="B176" s="2"/>
      <c r="C176" s="2"/>
      <c r="D176" s="2"/>
      <c r="E176" s="2"/>
      <c r="F176" s="2"/>
      <c r="G176" s="2"/>
      <c r="H176" s="2"/>
      <c r="I176" s="7"/>
    </row>
    <row r="177" spans="1:9" ht="25.5" customHeight="1" hidden="1">
      <c r="A177" s="2"/>
      <c r="B177" s="2"/>
      <c r="C177" s="2"/>
      <c r="D177" s="2"/>
      <c r="E177" s="2"/>
      <c r="F177" s="2"/>
      <c r="G177" s="2"/>
      <c r="H177" s="2"/>
      <c r="I177" s="4"/>
    </row>
    <row r="178" spans="1:9" ht="25.5" customHeight="1" hidden="1">
      <c r="A178" s="2"/>
      <c r="B178" s="2"/>
      <c r="C178" s="2"/>
      <c r="D178" s="2"/>
      <c r="E178" s="2"/>
      <c r="F178" s="2"/>
      <c r="G178" s="2"/>
      <c r="H178" s="2"/>
      <c r="I178" s="7"/>
    </row>
    <row r="179" spans="1:9" ht="25.5" customHeight="1" hidden="1">
      <c r="A179" s="2"/>
      <c r="B179" s="2"/>
      <c r="C179" s="2"/>
      <c r="D179" s="2"/>
      <c r="E179" s="2"/>
      <c r="F179" s="2"/>
      <c r="G179" s="2"/>
      <c r="H179" s="2"/>
      <c r="I179" s="7"/>
    </row>
    <row r="180" spans="1:9" ht="25.5" customHeight="1" hidden="1">
      <c r="A180" s="2"/>
      <c r="B180" s="2"/>
      <c r="C180" s="2"/>
      <c r="D180" s="2"/>
      <c r="E180" s="2"/>
      <c r="F180" s="2"/>
      <c r="G180" s="2"/>
      <c r="H180" s="2"/>
      <c r="I180" s="7"/>
    </row>
    <row r="181" spans="1:9" ht="25.5" customHeight="1" hidden="1">
      <c r="A181" s="2"/>
      <c r="B181" s="2"/>
      <c r="C181" s="2"/>
      <c r="D181" s="2"/>
      <c r="E181" s="2"/>
      <c r="F181" s="2"/>
      <c r="G181" s="2"/>
      <c r="H181" s="2"/>
      <c r="I181" s="7"/>
    </row>
    <row r="182" spans="1:9" ht="25.5" customHeight="1" hidden="1">
      <c r="A182" s="2"/>
      <c r="B182" s="2"/>
      <c r="C182" s="2"/>
      <c r="D182" s="2"/>
      <c r="E182" s="2"/>
      <c r="F182" s="2"/>
      <c r="G182" s="2"/>
      <c r="H182" s="2"/>
      <c r="I182" s="7"/>
    </row>
    <row r="183" spans="1:9" ht="25.5" customHeight="1" hidden="1">
      <c r="A183" s="2"/>
      <c r="B183" s="2"/>
      <c r="C183" s="2"/>
      <c r="D183" s="2"/>
      <c r="E183" s="2"/>
      <c r="F183" s="2"/>
      <c r="G183" s="2"/>
      <c r="H183" s="2"/>
      <c r="I183" s="7"/>
    </row>
    <row r="184" spans="1:9" ht="25.5" customHeight="1" hidden="1">
      <c r="A184" s="2"/>
      <c r="B184" s="2"/>
      <c r="C184" s="2"/>
      <c r="D184" s="2"/>
      <c r="E184" s="2"/>
      <c r="F184" s="2"/>
      <c r="G184" s="2"/>
      <c r="H184" s="2"/>
      <c r="I184" s="7"/>
    </row>
    <row r="185" spans="1:9" ht="25.5" customHeight="1" hidden="1">
      <c r="A185" s="2"/>
      <c r="B185" s="2"/>
      <c r="C185" s="2"/>
      <c r="D185" s="2"/>
      <c r="E185" s="2"/>
      <c r="F185" s="2"/>
      <c r="G185" s="2"/>
      <c r="H185" s="2"/>
      <c r="I185" s="7"/>
    </row>
    <row r="186" spans="1:9" ht="25.5" customHeight="1" hidden="1">
      <c r="A186" s="2"/>
      <c r="B186" s="2"/>
      <c r="C186" s="2"/>
      <c r="D186" s="2"/>
      <c r="E186" s="2"/>
      <c r="F186" s="2"/>
      <c r="G186" s="2"/>
      <c r="H186" s="2"/>
      <c r="I186" s="7"/>
    </row>
    <row r="187" spans="1:9" ht="25.5" customHeight="1" hidden="1">
      <c r="A187" s="2"/>
      <c r="B187" s="2"/>
      <c r="C187" s="2"/>
      <c r="D187" s="2"/>
      <c r="E187" s="2"/>
      <c r="F187" s="2"/>
      <c r="G187" s="2"/>
      <c r="H187" s="2"/>
      <c r="I187" s="7"/>
    </row>
    <row r="188" spans="1:9" ht="25.5" customHeight="1" hidden="1">
      <c r="A188" s="2"/>
      <c r="B188" s="2"/>
      <c r="C188" s="2"/>
      <c r="D188" s="2"/>
      <c r="E188" s="2"/>
      <c r="F188" s="2"/>
      <c r="G188" s="2"/>
      <c r="H188" s="2"/>
      <c r="I188" s="4"/>
    </row>
    <row r="189" spans="1:9" ht="25.5" customHeight="1" hidden="1">
      <c r="A189" s="2"/>
      <c r="B189" s="2"/>
      <c r="C189" s="2"/>
      <c r="D189" s="2"/>
      <c r="E189" s="2"/>
      <c r="F189" s="2"/>
      <c r="G189" s="2"/>
      <c r="H189" s="2"/>
      <c r="I189" s="7"/>
    </row>
    <row r="190" spans="1:9" ht="25.5" customHeight="1" hidden="1">
      <c r="A190" s="2"/>
      <c r="B190" s="2"/>
      <c r="C190" s="2"/>
      <c r="D190" s="2"/>
      <c r="E190" s="2"/>
      <c r="F190" s="2"/>
      <c r="G190" s="2"/>
      <c r="H190" s="2"/>
      <c r="I190" s="7"/>
    </row>
    <row r="191" spans="1:9" ht="25.5" customHeight="1" hidden="1">
      <c r="A191" s="2"/>
      <c r="B191" s="2"/>
      <c r="C191" s="2"/>
      <c r="D191" s="2"/>
      <c r="E191" s="2"/>
      <c r="F191" s="2"/>
      <c r="G191" s="2"/>
      <c r="H191" s="2"/>
      <c r="I191" s="7"/>
    </row>
    <row r="192" spans="1:9" ht="25.5" customHeight="1" hidden="1">
      <c r="A192" s="2"/>
      <c r="B192" s="2"/>
      <c r="C192" s="2"/>
      <c r="D192" s="2"/>
      <c r="E192" s="2"/>
      <c r="F192" s="2"/>
      <c r="G192" s="2"/>
      <c r="H192" s="2"/>
      <c r="I192" s="7"/>
    </row>
    <row r="193" spans="1:9" ht="25.5" customHeight="1" hidden="1">
      <c r="A193" s="2"/>
      <c r="B193" s="2"/>
      <c r="C193" s="2"/>
      <c r="D193" s="2"/>
      <c r="E193" s="2"/>
      <c r="F193" s="2"/>
      <c r="G193" s="2"/>
      <c r="H193" s="2"/>
      <c r="I193" s="7"/>
    </row>
    <row r="194" spans="1:9" ht="25.5" customHeight="1" hidden="1">
      <c r="A194" s="2"/>
      <c r="B194" s="2"/>
      <c r="C194" s="2"/>
      <c r="D194" s="2"/>
      <c r="E194" s="2"/>
      <c r="F194" s="2"/>
      <c r="G194" s="2"/>
      <c r="H194" s="2"/>
      <c r="I194" s="4"/>
    </row>
    <row r="195" spans="1:9" ht="25.5" customHeight="1" hidden="1">
      <c r="A195" s="2"/>
      <c r="B195" s="2"/>
      <c r="C195" s="2"/>
      <c r="D195" s="2"/>
      <c r="E195" s="2"/>
      <c r="F195" s="2"/>
      <c r="G195" s="2"/>
      <c r="H195" s="2"/>
      <c r="I195" s="7"/>
    </row>
    <row r="196" spans="1:9" ht="25.5" customHeight="1" hidden="1">
      <c r="A196" s="2"/>
      <c r="B196" s="2"/>
      <c r="C196" s="2"/>
      <c r="D196" s="2"/>
      <c r="E196" s="2"/>
      <c r="F196" s="2"/>
      <c r="G196" s="2"/>
      <c r="H196" s="2"/>
      <c r="I196" s="7"/>
    </row>
    <row r="197" spans="1:9" ht="25.5" customHeight="1" hidden="1">
      <c r="A197" s="2"/>
      <c r="B197" s="2"/>
      <c r="C197" s="2"/>
      <c r="D197" s="2"/>
      <c r="E197" s="2"/>
      <c r="F197" s="2"/>
      <c r="G197" s="2"/>
      <c r="H197" s="2"/>
      <c r="I197" s="7"/>
    </row>
    <row r="198" spans="1:9" ht="25.5" customHeight="1" hidden="1">
      <c r="A198" s="2"/>
      <c r="B198" s="2"/>
      <c r="C198" s="2"/>
      <c r="D198" s="2"/>
      <c r="E198" s="2"/>
      <c r="F198" s="2"/>
      <c r="G198" s="2"/>
      <c r="H198" s="2"/>
      <c r="I198" s="7"/>
    </row>
    <row r="199" spans="1:9" ht="25.5" customHeight="1" hidden="1">
      <c r="A199" s="2"/>
      <c r="B199" s="2"/>
      <c r="C199" s="2"/>
      <c r="D199" s="2"/>
      <c r="E199" s="2"/>
      <c r="F199" s="2"/>
      <c r="G199" s="2"/>
      <c r="H199" s="2"/>
      <c r="I199" s="7"/>
    </row>
    <row r="200" spans="1:9" ht="25.5" customHeight="1" hidden="1">
      <c r="A200" s="2"/>
      <c r="B200" s="2"/>
      <c r="C200" s="2"/>
      <c r="D200" s="2"/>
      <c r="E200" s="2"/>
      <c r="F200" s="2"/>
      <c r="G200" s="2"/>
      <c r="H200" s="2"/>
      <c r="I200" s="7"/>
    </row>
    <row r="201" spans="1:9" ht="25.5" customHeight="1" hidden="1">
      <c r="A201" s="2"/>
      <c r="B201" s="2"/>
      <c r="C201" s="2"/>
      <c r="D201" s="2"/>
      <c r="E201" s="2"/>
      <c r="F201" s="2"/>
      <c r="G201" s="2"/>
      <c r="H201" s="2"/>
      <c r="I201" s="7"/>
    </row>
    <row r="202" spans="1:9" ht="25.5" customHeight="1" hidden="1">
      <c r="A202" s="2"/>
      <c r="B202" s="2"/>
      <c r="C202" s="2"/>
      <c r="D202" s="2"/>
      <c r="E202" s="2"/>
      <c r="F202" s="2"/>
      <c r="G202" s="2"/>
      <c r="H202" s="2"/>
      <c r="I202" s="4"/>
    </row>
    <row r="203" spans="1:9" ht="25.5" customHeight="1" hidden="1">
      <c r="A203" s="2"/>
      <c r="B203" s="2"/>
      <c r="C203" s="2"/>
      <c r="D203" s="2"/>
      <c r="E203" s="2"/>
      <c r="F203" s="2"/>
      <c r="G203" s="2"/>
      <c r="H203" s="2"/>
      <c r="I203" s="7"/>
    </row>
    <row r="204" spans="1:9" ht="25.5" customHeight="1" hidden="1">
      <c r="A204" s="2"/>
      <c r="B204" s="2"/>
      <c r="C204" s="2"/>
      <c r="D204" s="2"/>
      <c r="E204" s="2"/>
      <c r="F204" s="2"/>
      <c r="G204" s="2"/>
      <c r="H204" s="2"/>
      <c r="I204" s="7"/>
    </row>
    <row r="205" spans="1:9" ht="25.5" customHeight="1" hidden="1">
      <c r="A205" s="2"/>
      <c r="B205" s="2"/>
      <c r="C205" s="2"/>
      <c r="D205" s="2"/>
      <c r="E205" s="2"/>
      <c r="F205" s="2"/>
      <c r="G205" s="2"/>
      <c r="H205" s="2"/>
      <c r="I205" s="7"/>
    </row>
    <row r="206" spans="1:9" ht="25.5" customHeight="1" hidden="1">
      <c r="A206" s="2"/>
      <c r="B206" s="2"/>
      <c r="C206" s="2"/>
      <c r="D206" s="2"/>
      <c r="E206" s="2"/>
      <c r="F206" s="2"/>
      <c r="G206" s="2"/>
      <c r="H206" s="2"/>
      <c r="I206" s="7"/>
    </row>
    <row r="207" spans="1:9" ht="25.5" customHeight="1" hidden="1">
      <c r="A207" s="2"/>
      <c r="B207" s="2"/>
      <c r="C207" s="2"/>
      <c r="D207" s="2"/>
      <c r="E207" s="2"/>
      <c r="F207" s="2"/>
      <c r="G207" s="2"/>
      <c r="H207" s="2"/>
      <c r="I207" s="7"/>
    </row>
    <row r="208" spans="1:9" ht="25.5" customHeight="1" hidden="1">
      <c r="A208" s="2"/>
      <c r="B208" s="2"/>
      <c r="C208" s="2"/>
      <c r="D208" s="2"/>
      <c r="E208" s="2"/>
      <c r="F208" s="2"/>
      <c r="G208" s="2"/>
      <c r="H208" s="2"/>
      <c r="I208" s="7"/>
    </row>
    <row r="209" spans="1:9" ht="25.5" customHeight="1" hidden="1">
      <c r="A209" s="2"/>
      <c r="B209" s="2"/>
      <c r="C209" s="2"/>
      <c r="D209" s="2"/>
      <c r="E209" s="2"/>
      <c r="F209" s="2"/>
      <c r="G209" s="2"/>
      <c r="H209" s="2"/>
      <c r="I209" s="7"/>
    </row>
    <row r="210" spans="1:9" ht="25.5" customHeight="1" hidden="1">
      <c r="A210" s="2"/>
      <c r="B210" s="2"/>
      <c r="C210" s="2"/>
      <c r="D210" s="2"/>
      <c r="E210" s="2"/>
      <c r="F210" s="2"/>
      <c r="G210" s="2"/>
      <c r="H210" s="2"/>
      <c r="I210" s="7"/>
    </row>
    <row r="211" spans="1:9" ht="25.5" customHeight="1" hidden="1">
      <c r="A211" s="2"/>
      <c r="B211" s="2"/>
      <c r="C211" s="2"/>
      <c r="D211" s="2"/>
      <c r="E211" s="2"/>
      <c r="F211" s="2"/>
      <c r="G211" s="2"/>
      <c r="H211" s="2"/>
      <c r="I211" s="4"/>
    </row>
    <row r="212" spans="1:9" ht="25.5" customHeight="1" hidden="1">
      <c r="A212" s="2"/>
      <c r="B212" s="2"/>
      <c r="C212" s="2"/>
      <c r="D212" s="2"/>
      <c r="E212" s="2"/>
      <c r="F212" s="2"/>
      <c r="G212" s="2"/>
      <c r="H212" s="2"/>
      <c r="I212" s="7"/>
    </row>
    <row r="213" spans="1:9" ht="25.5" customHeight="1" hidden="1">
      <c r="A213" s="2"/>
      <c r="B213" s="2"/>
      <c r="C213" s="2"/>
      <c r="D213" s="2"/>
      <c r="E213" s="2"/>
      <c r="F213" s="2"/>
      <c r="G213" s="2"/>
      <c r="H213" s="2"/>
      <c r="I213" s="7"/>
    </row>
    <row r="214" spans="1:9" ht="25.5" customHeight="1" hidden="1">
      <c r="A214" s="2"/>
      <c r="B214" s="2"/>
      <c r="C214" s="2"/>
      <c r="D214" s="2"/>
      <c r="E214" s="2"/>
      <c r="F214" s="2"/>
      <c r="G214" s="2"/>
      <c r="H214" s="2"/>
      <c r="I214" s="4"/>
    </row>
    <row r="215" spans="1:9" ht="25.5" customHeight="1" hidden="1">
      <c r="A215" s="2"/>
      <c r="B215" s="2"/>
      <c r="C215" s="2"/>
      <c r="D215" s="2"/>
      <c r="E215" s="2"/>
      <c r="F215" s="2"/>
      <c r="G215" s="2"/>
      <c r="H215" s="2"/>
      <c r="I215" s="7"/>
    </row>
    <row r="216" spans="1:9" ht="25.5" customHeight="1" hidden="1">
      <c r="A216" s="2"/>
      <c r="B216" s="2"/>
      <c r="C216" s="2"/>
      <c r="D216" s="2"/>
      <c r="E216" s="2"/>
      <c r="F216" s="2"/>
      <c r="G216" s="2"/>
      <c r="H216" s="2"/>
      <c r="I216" s="7"/>
    </row>
    <row r="217" spans="1:9" ht="25.5" customHeight="1" hidden="1">
      <c r="A217" s="2"/>
      <c r="B217" s="2"/>
      <c r="C217" s="2"/>
      <c r="D217" s="2"/>
      <c r="E217" s="2"/>
      <c r="F217" s="2"/>
      <c r="G217" s="2"/>
      <c r="H217" s="2"/>
      <c r="I217" s="7"/>
    </row>
    <row r="218" spans="1:9" ht="25.5" customHeight="1" hidden="1">
      <c r="A218" s="2"/>
      <c r="B218" s="2"/>
      <c r="C218" s="2"/>
      <c r="D218" s="2"/>
      <c r="E218" s="2"/>
      <c r="F218" s="2"/>
      <c r="G218" s="2"/>
      <c r="H218" s="2"/>
      <c r="I218" s="7"/>
    </row>
    <row r="219" spans="1:9" ht="25.5" customHeight="1" hidden="1">
      <c r="A219" s="2"/>
      <c r="B219" s="2"/>
      <c r="C219" s="2"/>
      <c r="D219" s="2"/>
      <c r="E219" s="2"/>
      <c r="F219" s="2"/>
      <c r="G219" s="2"/>
      <c r="H219" s="2"/>
      <c r="I219" s="7"/>
    </row>
    <row r="220" spans="1:9" ht="25.5" customHeight="1" hidden="1">
      <c r="A220" s="2"/>
      <c r="B220" s="2"/>
      <c r="C220" s="2"/>
      <c r="D220" s="2"/>
      <c r="E220" s="2"/>
      <c r="F220" s="2"/>
      <c r="G220" s="2"/>
      <c r="H220" s="2"/>
      <c r="I220" s="7"/>
    </row>
    <row r="221" spans="1:9" ht="25.5" customHeight="1" hidden="1">
      <c r="A221" s="2"/>
      <c r="B221" s="2"/>
      <c r="C221" s="2"/>
      <c r="D221" s="2"/>
      <c r="E221" s="2"/>
      <c r="F221" s="2"/>
      <c r="G221" s="2"/>
      <c r="H221" s="2"/>
      <c r="I221" s="4"/>
    </row>
    <row r="222" spans="1:9" ht="25.5" customHeight="1" hidden="1">
      <c r="A222" s="2"/>
      <c r="B222" s="2"/>
      <c r="C222" s="2"/>
      <c r="D222" s="2"/>
      <c r="E222" s="2"/>
      <c r="F222" s="2"/>
      <c r="G222" s="2"/>
      <c r="H222" s="2"/>
      <c r="I222" s="7"/>
    </row>
    <row r="223" spans="1:9" ht="25.5" customHeight="1" hidden="1">
      <c r="A223" s="2"/>
      <c r="B223" s="2"/>
      <c r="C223" s="2"/>
      <c r="D223" s="2"/>
      <c r="E223" s="2"/>
      <c r="F223" s="2"/>
      <c r="G223" s="2"/>
      <c r="H223" s="2"/>
      <c r="I223" s="7"/>
    </row>
    <row r="224" spans="1:9" ht="25.5" customHeight="1" hidden="1">
      <c r="A224" s="2"/>
      <c r="B224" s="2"/>
      <c r="C224" s="2"/>
      <c r="D224" s="2"/>
      <c r="E224" s="2"/>
      <c r="F224" s="2"/>
      <c r="G224" s="2"/>
      <c r="H224" s="2"/>
      <c r="I224" s="7"/>
    </row>
    <row r="225" spans="1:9" ht="25.5" customHeight="1" hidden="1">
      <c r="A225" s="2"/>
      <c r="B225" s="2"/>
      <c r="C225" s="2"/>
      <c r="D225" s="2"/>
      <c r="E225" s="2"/>
      <c r="F225" s="2"/>
      <c r="G225" s="2"/>
      <c r="H225" s="2"/>
      <c r="I225" s="4"/>
    </row>
    <row r="226" spans="1:9" ht="25.5" customHeight="1" hidden="1">
      <c r="A226" s="2"/>
      <c r="B226" s="2"/>
      <c r="C226" s="2"/>
      <c r="D226" s="2"/>
      <c r="E226" s="2"/>
      <c r="F226" s="2"/>
      <c r="G226" s="2"/>
      <c r="H226" s="2"/>
      <c r="I226" s="4"/>
    </row>
    <row r="227" spans="1:9" ht="25.5" customHeight="1" hidden="1">
      <c r="A227" s="2"/>
      <c r="B227" s="2"/>
      <c r="C227" s="2"/>
      <c r="D227" s="2"/>
      <c r="E227" s="2"/>
      <c r="F227" s="2"/>
      <c r="G227" s="2"/>
      <c r="H227" s="2"/>
      <c r="I227" s="7"/>
    </row>
    <row r="228" spans="1:9" ht="25.5" customHeight="1" hidden="1">
      <c r="A228" s="2"/>
      <c r="B228" s="2"/>
      <c r="C228" s="2"/>
      <c r="D228" s="2"/>
      <c r="E228" s="2"/>
      <c r="F228" s="2"/>
      <c r="G228" s="2"/>
      <c r="H228" s="2"/>
      <c r="I228" s="7"/>
    </row>
    <row r="229" spans="1:9" ht="25.5" customHeight="1" hidden="1">
      <c r="A229" s="2"/>
      <c r="B229" s="2"/>
      <c r="C229" s="2"/>
      <c r="D229" s="2"/>
      <c r="E229" s="2"/>
      <c r="F229" s="2"/>
      <c r="G229" s="2"/>
      <c r="H229" s="2"/>
      <c r="I229" s="7"/>
    </row>
    <row r="230" spans="1:9" ht="25.5" customHeight="1" hidden="1">
      <c r="A230" s="2"/>
      <c r="B230" s="2"/>
      <c r="C230" s="2"/>
      <c r="D230" s="2"/>
      <c r="E230" s="2"/>
      <c r="F230" s="2"/>
      <c r="G230" s="2"/>
      <c r="H230" s="2"/>
      <c r="I230" s="7"/>
    </row>
    <row r="231" spans="1:9" ht="25.5" customHeight="1" hidden="1">
      <c r="A231" s="2"/>
      <c r="B231" s="2"/>
      <c r="C231" s="2"/>
      <c r="D231" s="2"/>
      <c r="E231" s="2"/>
      <c r="F231" s="2"/>
      <c r="G231" s="2"/>
      <c r="H231" s="2"/>
      <c r="I231" s="7"/>
    </row>
    <row r="232" spans="1:9" ht="25.5" customHeight="1" hidden="1">
      <c r="A232" s="2"/>
      <c r="B232" s="2"/>
      <c r="C232" s="2"/>
      <c r="D232" s="2"/>
      <c r="E232" s="2"/>
      <c r="F232" s="2"/>
      <c r="G232" s="2"/>
      <c r="H232" s="2"/>
      <c r="I232" s="7"/>
    </row>
    <row r="233" spans="1:9" ht="25.5" customHeight="1" hidden="1">
      <c r="A233" s="2"/>
      <c r="B233" s="2"/>
      <c r="C233" s="2"/>
      <c r="D233" s="2"/>
      <c r="E233" s="2"/>
      <c r="F233" s="2"/>
      <c r="G233" s="2"/>
      <c r="H233" s="2"/>
      <c r="I233" s="4"/>
    </row>
    <row r="234" spans="1:9" ht="25.5" customHeight="1" hidden="1">
      <c r="A234" s="2"/>
      <c r="B234" s="2"/>
      <c r="C234" s="2"/>
      <c r="D234" s="2"/>
      <c r="E234" s="2"/>
      <c r="F234" s="2"/>
      <c r="G234" s="2"/>
      <c r="H234" s="2"/>
      <c r="I234" s="7"/>
    </row>
    <row r="235" spans="1:9" ht="25.5" customHeight="1" hidden="1">
      <c r="A235" s="2"/>
      <c r="B235" s="2"/>
      <c r="C235" s="2"/>
      <c r="D235" s="2"/>
      <c r="E235" s="2"/>
      <c r="F235" s="2"/>
      <c r="G235" s="2"/>
      <c r="H235" s="2"/>
      <c r="I235" s="7"/>
    </row>
    <row r="236" spans="1:9" ht="25.5" customHeight="1" hidden="1">
      <c r="A236" s="2"/>
      <c r="B236" s="2"/>
      <c r="C236" s="2"/>
      <c r="D236" s="2"/>
      <c r="E236" s="2"/>
      <c r="F236" s="2"/>
      <c r="G236" s="2"/>
      <c r="H236" s="2"/>
      <c r="I236" s="7"/>
    </row>
    <row r="237" spans="1:9" ht="25.5" customHeight="1" hidden="1">
      <c r="A237" s="2"/>
      <c r="B237" s="2"/>
      <c r="C237" s="2"/>
      <c r="D237" s="2"/>
      <c r="E237" s="2"/>
      <c r="F237" s="2"/>
      <c r="G237" s="2"/>
      <c r="H237" s="2"/>
      <c r="I237" s="7"/>
    </row>
    <row r="238" spans="1:9" ht="25.5" customHeight="1" hidden="1">
      <c r="A238" s="2"/>
      <c r="B238" s="2"/>
      <c r="C238" s="2"/>
      <c r="D238" s="2"/>
      <c r="E238" s="2"/>
      <c r="F238" s="2"/>
      <c r="G238" s="2"/>
      <c r="H238" s="2"/>
      <c r="I238" s="4"/>
    </row>
    <row r="239" spans="1:9" ht="25.5" customHeight="1" hidden="1">
      <c r="A239" s="2"/>
      <c r="B239" s="2"/>
      <c r="C239" s="2"/>
      <c r="D239" s="2"/>
      <c r="E239" s="2"/>
      <c r="F239" s="2"/>
      <c r="G239" s="2"/>
      <c r="H239" s="2"/>
      <c r="I239" s="7"/>
    </row>
    <row r="240" spans="1:9" ht="25.5" customHeight="1" hidden="1">
      <c r="A240" s="2"/>
      <c r="B240" s="2"/>
      <c r="C240" s="2"/>
      <c r="D240" s="2"/>
      <c r="E240" s="2"/>
      <c r="F240" s="2"/>
      <c r="G240" s="2"/>
      <c r="H240" s="2"/>
      <c r="I240" s="7"/>
    </row>
    <row r="241" spans="1:9" ht="25.5" customHeight="1" hidden="1">
      <c r="A241" s="2"/>
      <c r="B241" s="2"/>
      <c r="C241" s="2"/>
      <c r="D241" s="2"/>
      <c r="E241" s="2"/>
      <c r="F241" s="2"/>
      <c r="G241" s="2"/>
      <c r="H241" s="2"/>
      <c r="I241" s="4"/>
    </row>
    <row r="242" spans="1:9" ht="25.5" customHeight="1" hidden="1">
      <c r="A242" s="2"/>
      <c r="B242" s="2"/>
      <c r="C242" s="2"/>
      <c r="D242" s="2"/>
      <c r="E242" s="2"/>
      <c r="F242" s="2"/>
      <c r="G242" s="2"/>
      <c r="H242" s="2"/>
      <c r="I242" s="7"/>
    </row>
    <row r="243" spans="1:9" ht="25.5" customHeight="1" hidden="1">
      <c r="A243" s="2"/>
      <c r="B243" s="2"/>
      <c r="C243" s="2"/>
      <c r="D243" s="2"/>
      <c r="E243" s="2"/>
      <c r="F243" s="2"/>
      <c r="G243" s="2"/>
      <c r="H243" s="2"/>
      <c r="I243" s="7"/>
    </row>
    <row r="244" spans="1:9" ht="25.5" customHeight="1" hidden="1">
      <c r="A244" s="2"/>
      <c r="B244" s="2"/>
      <c r="C244" s="2"/>
      <c r="D244" s="2"/>
      <c r="E244" s="2"/>
      <c r="F244" s="2"/>
      <c r="G244" s="2"/>
      <c r="H244" s="2"/>
      <c r="I244" s="7"/>
    </row>
    <row r="245" spans="1:9" ht="25.5" customHeight="1" hidden="1">
      <c r="A245" s="2"/>
      <c r="B245" s="2"/>
      <c r="C245" s="2"/>
      <c r="D245" s="2"/>
      <c r="E245" s="2"/>
      <c r="F245" s="2"/>
      <c r="G245" s="2"/>
      <c r="H245" s="2"/>
      <c r="I245" s="7"/>
    </row>
    <row r="246" spans="1:9" ht="25.5" customHeight="1" hidden="1">
      <c r="A246" s="2"/>
      <c r="B246" s="2"/>
      <c r="C246" s="2"/>
      <c r="D246" s="2"/>
      <c r="E246" s="2"/>
      <c r="F246" s="2"/>
      <c r="G246" s="2"/>
      <c r="H246" s="2"/>
      <c r="I246" s="7"/>
    </row>
    <row r="247" spans="1:9" ht="25.5" customHeight="1" hidden="1">
      <c r="A247" s="2"/>
      <c r="B247" s="2"/>
      <c r="C247" s="2"/>
      <c r="D247" s="2"/>
      <c r="E247" s="2"/>
      <c r="F247" s="2"/>
      <c r="G247" s="2"/>
      <c r="H247" s="2"/>
      <c r="I247" s="7"/>
    </row>
    <row r="248" spans="1:9" ht="25.5" customHeight="1" hidden="1">
      <c r="A248" s="2"/>
      <c r="B248" s="2"/>
      <c r="C248" s="2"/>
      <c r="D248" s="2"/>
      <c r="E248" s="2"/>
      <c r="F248" s="2"/>
      <c r="G248" s="2"/>
      <c r="H248" s="2"/>
      <c r="I248" s="4"/>
    </row>
    <row r="249" spans="1:9" ht="25.5" customHeight="1" hidden="1">
      <c r="A249" s="2"/>
      <c r="B249" s="2"/>
      <c r="C249" s="2"/>
      <c r="D249" s="2"/>
      <c r="E249" s="2"/>
      <c r="F249" s="2"/>
      <c r="G249" s="2"/>
      <c r="H249" s="2"/>
      <c r="I249" s="7"/>
    </row>
    <row r="250" spans="1:9" ht="25.5" customHeight="1" hidden="1">
      <c r="A250" s="2"/>
      <c r="B250" s="2"/>
      <c r="C250" s="2"/>
      <c r="D250" s="2"/>
      <c r="E250" s="2"/>
      <c r="F250" s="2"/>
      <c r="G250" s="2"/>
      <c r="H250" s="2"/>
      <c r="I250" s="4"/>
    </row>
    <row r="251" spans="1:9" ht="25.5" customHeight="1" hidden="1">
      <c r="A251" s="2"/>
      <c r="B251" s="2"/>
      <c r="C251" s="2"/>
      <c r="D251" s="2"/>
      <c r="E251" s="2"/>
      <c r="F251" s="2"/>
      <c r="G251" s="2"/>
      <c r="H251" s="2"/>
      <c r="I251" s="7"/>
    </row>
    <row r="252" spans="1:9" ht="25.5" customHeight="1" hidden="1">
      <c r="A252" s="2"/>
      <c r="B252" s="2"/>
      <c r="C252" s="2"/>
      <c r="D252" s="2"/>
      <c r="E252" s="2"/>
      <c r="F252" s="2"/>
      <c r="G252" s="2"/>
      <c r="H252" s="2"/>
      <c r="I252" s="7"/>
    </row>
    <row r="253" spans="1:9" ht="25.5" customHeight="1" hidden="1">
      <c r="A253" s="2"/>
      <c r="B253" s="2"/>
      <c r="C253" s="2"/>
      <c r="D253" s="2"/>
      <c r="E253" s="2"/>
      <c r="F253" s="2"/>
      <c r="G253" s="2"/>
      <c r="H253" s="2"/>
      <c r="I253" s="7"/>
    </row>
    <row r="254" spans="1:9" ht="25.5" customHeight="1" hidden="1">
      <c r="A254" s="2"/>
      <c r="B254" s="2"/>
      <c r="C254" s="2"/>
      <c r="D254" s="2"/>
      <c r="E254" s="2"/>
      <c r="F254" s="2"/>
      <c r="G254" s="2"/>
      <c r="H254" s="2"/>
      <c r="I254" s="7"/>
    </row>
    <row r="255" spans="1:9" ht="25.5" customHeight="1" hidden="1">
      <c r="A255" s="2"/>
      <c r="B255" s="2"/>
      <c r="C255" s="2"/>
      <c r="D255" s="2"/>
      <c r="E255" s="2"/>
      <c r="F255" s="2"/>
      <c r="G255" s="2"/>
      <c r="H255" s="2"/>
      <c r="I255" s="7"/>
    </row>
    <row r="256" spans="1:9" ht="25.5" customHeight="1" hidden="1">
      <c r="A256" s="2"/>
      <c r="B256" s="2"/>
      <c r="C256" s="2"/>
      <c r="D256" s="2"/>
      <c r="E256" s="2"/>
      <c r="F256" s="2"/>
      <c r="G256" s="2"/>
      <c r="H256" s="2"/>
      <c r="I256" s="7"/>
    </row>
    <row r="257" spans="1:9" ht="25.5" customHeight="1" hidden="1">
      <c r="A257" s="2"/>
      <c r="B257" s="2"/>
      <c r="C257" s="2"/>
      <c r="D257" s="2"/>
      <c r="E257" s="2"/>
      <c r="F257" s="2"/>
      <c r="G257" s="2"/>
      <c r="H257" s="2"/>
      <c r="I257" s="7"/>
    </row>
    <row r="258" spans="1:9" ht="25.5" customHeight="1" hidden="1">
      <c r="A258" s="2"/>
      <c r="B258" s="2"/>
      <c r="C258" s="2"/>
      <c r="D258" s="2"/>
      <c r="E258" s="2"/>
      <c r="F258" s="2"/>
      <c r="G258" s="2"/>
      <c r="H258" s="2"/>
      <c r="I258" s="7"/>
    </row>
    <row r="259" spans="1:9" ht="25.5" customHeight="1" hidden="1">
      <c r="A259" s="2"/>
      <c r="B259" s="2"/>
      <c r="C259" s="2"/>
      <c r="D259" s="2"/>
      <c r="E259" s="2"/>
      <c r="F259" s="2"/>
      <c r="G259" s="2"/>
      <c r="H259" s="2"/>
      <c r="I259" s="4"/>
    </row>
    <row r="260" spans="1:9" ht="25.5" customHeight="1" hidden="1">
      <c r="A260" s="2"/>
      <c r="B260" s="2"/>
      <c r="C260" s="2"/>
      <c r="D260" s="2"/>
      <c r="E260" s="2"/>
      <c r="F260" s="2"/>
      <c r="G260" s="2"/>
      <c r="H260" s="2"/>
      <c r="I260" s="7"/>
    </row>
    <row r="261" spans="1:9" ht="25.5" customHeight="1" hidden="1">
      <c r="A261" s="2"/>
      <c r="B261" s="2"/>
      <c r="C261" s="2"/>
      <c r="D261" s="2"/>
      <c r="E261" s="2"/>
      <c r="F261" s="2"/>
      <c r="G261" s="2"/>
      <c r="H261" s="2"/>
      <c r="I261" s="7"/>
    </row>
    <row r="262" spans="1:9" ht="25.5" customHeight="1" hidden="1">
      <c r="A262" s="2"/>
      <c r="B262" s="2"/>
      <c r="C262" s="2"/>
      <c r="D262" s="2"/>
      <c r="E262" s="2"/>
      <c r="F262" s="2"/>
      <c r="G262" s="2"/>
      <c r="H262" s="2"/>
      <c r="I262" s="7"/>
    </row>
    <row r="263" spans="1:9" ht="25.5" customHeight="1" hidden="1">
      <c r="A263" s="2"/>
      <c r="B263" s="2"/>
      <c r="C263" s="2"/>
      <c r="D263" s="2"/>
      <c r="E263" s="2"/>
      <c r="F263" s="2"/>
      <c r="G263" s="2"/>
      <c r="H263" s="2"/>
      <c r="I263" s="7"/>
    </row>
    <row r="264" spans="1:9" ht="25.5" customHeight="1" hidden="1">
      <c r="A264" s="2"/>
      <c r="B264" s="2"/>
      <c r="C264" s="2"/>
      <c r="D264" s="2"/>
      <c r="E264" s="2"/>
      <c r="F264" s="2"/>
      <c r="G264" s="2"/>
      <c r="H264" s="2"/>
      <c r="I264" s="7"/>
    </row>
    <row r="265" spans="1:9" ht="25.5" customHeight="1" hidden="1">
      <c r="A265" s="2"/>
      <c r="B265" s="2"/>
      <c r="C265" s="2"/>
      <c r="D265" s="2"/>
      <c r="E265" s="2"/>
      <c r="F265" s="2"/>
      <c r="G265" s="2"/>
      <c r="H265" s="2"/>
      <c r="I265" s="7"/>
    </row>
    <row r="266" spans="1:9" ht="25.5" customHeight="1" hidden="1">
      <c r="A266" s="2"/>
      <c r="B266" s="2"/>
      <c r="C266" s="2"/>
      <c r="D266" s="2"/>
      <c r="E266" s="2"/>
      <c r="F266" s="2"/>
      <c r="G266" s="2"/>
      <c r="H266" s="2"/>
      <c r="I266" s="7"/>
    </row>
    <row r="267" spans="1:9" ht="25.5" customHeight="1" hidden="1">
      <c r="A267" s="2"/>
      <c r="B267" s="2"/>
      <c r="C267" s="2"/>
      <c r="D267" s="2"/>
      <c r="E267" s="2"/>
      <c r="F267" s="2"/>
      <c r="G267" s="2"/>
      <c r="H267" s="2"/>
      <c r="I267" s="7"/>
    </row>
    <row r="268" spans="1:9" ht="25.5" customHeight="1" hidden="1">
      <c r="A268" s="2"/>
      <c r="B268" s="2"/>
      <c r="C268" s="2"/>
      <c r="D268" s="2"/>
      <c r="E268" s="2"/>
      <c r="F268" s="2"/>
      <c r="G268" s="2"/>
      <c r="H268" s="2"/>
      <c r="I268" s="7"/>
    </row>
    <row r="269" spans="1:9" ht="25.5" customHeight="1" hidden="1">
      <c r="A269" s="2"/>
      <c r="B269" s="2"/>
      <c r="C269" s="2"/>
      <c r="D269" s="2"/>
      <c r="E269" s="2"/>
      <c r="F269" s="2"/>
      <c r="G269" s="2"/>
      <c r="H269" s="2"/>
      <c r="I269" s="4"/>
    </row>
    <row r="270" spans="1:9" ht="25.5" customHeight="1" hidden="1">
      <c r="A270" s="2"/>
      <c r="B270" s="2"/>
      <c r="C270" s="2"/>
      <c r="D270" s="2"/>
      <c r="E270" s="2"/>
      <c r="F270" s="2"/>
      <c r="G270" s="2"/>
      <c r="H270" s="2"/>
      <c r="I270" s="7"/>
    </row>
    <row r="271" spans="1:9" ht="25.5" customHeight="1" hidden="1">
      <c r="A271" s="2"/>
      <c r="B271" s="2"/>
      <c r="C271" s="2"/>
      <c r="D271" s="2"/>
      <c r="E271" s="2"/>
      <c r="F271" s="2"/>
      <c r="G271" s="2"/>
      <c r="H271" s="2"/>
      <c r="I271" s="7"/>
    </row>
    <row r="272" spans="1:9" ht="25.5" customHeight="1" hidden="1">
      <c r="A272" s="2"/>
      <c r="B272" s="2"/>
      <c r="C272" s="2"/>
      <c r="D272" s="2"/>
      <c r="E272" s="2"/>
      <c r="F272" s="2"/>
      <c r="G272" s="2"/>
      <c r="H272" s="2"/>
      <c r="I272" s="7"/>
    </row>
    <row r="273" spans="1:9" ht="25.5" customHeight="1" hidden="1">
      <c r="A273" s="2"/>
      <c r="B273" s="2"/>
      <c r="C273" s="2"/>
      <c r="D273" s="2"/>
      <c r="E273" s="2"/>
      <c r="F273" s="2"/>
      <c r="G273" s="2"/>
      <c r="H273" s="2"/>
      <c r="I273" s="7"/>
    </row>
    <row r="274" spans="1:9" ht="25.5" customHeight="1" hidden="1">
      <c r="A274" s="2"/>
      <c r="B274" s="2"/>
      <c r="C274" s="2"/>
      <c r="D274" s="2"/>
      <c r="E274" s="2"/>
      <c r="F274" s="2"/>
      <c r="G274" s="2"/>
      <c r="H274" s="2"/>
      <c r="I274" s="4"/>
    </row>
    <row r="275" spans="1:9" ht="25.5" customHeight="1" hidden="1">
      <c r="A275" s="2"/>
      <c r="B275" s="2"/>
      <c r="C275" s="2"/>
      <c r="D275" s="2"/>
      <c r="E275" s="2"/>
      <c r="F275" s="2"/>
      <c r="G275" s="2"/>
      <c r="H275" s="2"/>
      <c r="I275" s="7"/>
    </row>
    <row r="276" spans="1:9" ht="25.5" customHeight="1" hidden="1">
      <c r="A276" s="2"/>
      <c r="B276" s="2"/>
      <c r="C276" s="2"/>
      <c r="D276" s="2"/>
      <c r="E276" s="2"/>
      <c r="F276" s="2"/>
      <c r="G276" s="2"/>
      <c r="H276" s="2"/>
      <c r="I276" s="7"/>
    </row>
    <row r="277" spans="1:9" ht="25.5" customHeight="1" hidden="1">
      <c r="A277" s="2"/>
      <c r="B277" s="2"/>
      <c r="C277" s="2"/>
      <c r="D277" s="2"/>
      <c r="E277" s="2"/>
      <c r="F277" s="2"/>
      <c r="G277" s="2"/>
      <c r="H277" s="2"/>
      <c r="I277" s="7"/>
    </row>
    <row r="278" spans="1:9" ht="25.5" customHeight="1" hidden="1">
      <c r="A278" s="2"/>
      <c r="B278" s="2"/>
      <c r="C278" s="2"/>
      <c r="D278" s="2"/>
      <c r="E278" s="2"/>
      <c r="F278" s="2"/>
      <c r="G278" s="2"/>
      <c r="H278" s="2"/>
      <c r="I278" s="7"/>
    </row>
    <row r="279" spans="1:9" ht="25.5" customHeight="1" hidden="1">
      <c r="A279" s="2"/>
      <c r="B279" s="2"/>
      <c r="C279" s="2"/>
      <c r="D279" s="2"/>
      <c r="E279" s="2"/>
      <c r="F279" s="2"/>
      <c r="G279" s="2"/>
      <c r="H279" s="2"/>
      <c r="I279" s="7"/>
    </row>
    <row r="280" spans="1:9" ht="25.5" customHeight="1" hidden="1">
      <c r="A280" s="2"/>
      <c r="B280" s="2"/>
      <c r="C280" s="2"/>
      <c r="D280" s="2"/>
      <c r="E280" s="2"/>
      <c r="F280" s="2"/>
      <c r="G280" s="2"/>
      <c r="H280" s="2"/>
      <c r="I280" s="7"/>
    </row>
    <row r="281" spans="1:9" ht="25.5" customHeight="1" hidden="1">
      <c r="A281" s="2"/>
      <c r="B281" s="2"/>
      <c r="C281" s="2"/>
      <c r="D281" s="2"/>
      <c r="E281" s="2"/>
      <c r="F281" s="2"/>
      <c r="G281" s="2"/>
      <c r="H281" s="2"/>
      <c r="I281" s="7"/>
    </row>
    <row r="282" spans="1:9" ht="25.5" customHeight="1" hidden="1">
      <c r="A282" s="2"/>
      <c r="B282" s="2"/>
      <c r="C282" s="2"/>
      <c r="D282" s="2"/>
      <c r="E282" s="2"/>
      <c r="F282" s="2"/>
      <c r="G282" s="2"/>
      <c r="H282" s="2"/>
      <c r="I282" s="7"/>
    </row>
    <row r="283" spans="1:9" ht="25.5" customHeight="1" hidden="1">
      <c r="A283" s="2"/>
      <c r="B283" s="2"/>
      <c r="C283" s="2"/>
      <c r="D283" s="2"/>
      <c r="E283" s="2"/>
      <c r="F283" s="2"/>
      <c r="G283" s="2"/>
      <c r="H283" s="2"/>
      <c r="I283" s="7"/>
    </row>
    <row r="284" spans="1:9" ht="25.5" customHeight="1" hidden="1">
      <c r="A284" s="2"/>
      <c r="B284" s="2"/>
      <c r="C284" s="2"/>
      <c r="D284" s="2"/>
      <c r="E284" s="2"/>
      <c r="F284" s="2"/>
      <c r="G284" s="2"/>
      <c r="H284" s="2"/>
      <c r="I284" s="4"/>
    </row>
    <row r="285" spans="1:9" ht="25.5" customHeight="1" hidden="1">
      <c r="A285" s="2"/>
      <c r="B285" s="2"/>
      <c r="C285" s="2"/>
      <c r="D285" s="2"/>
      <c r="E285" s="2"/>
      <c r="F285" s="2"/>
      <c r="G285" s="2"/>
      <c r="H285" s="2"/>
      <c r="I285" s="4"/>
    </row>
    <row r="286" spans="1:9" ht="25.5" customHeight="1" hidden="1">
      <c r="A286" s="2"/>
      <c r="B286" s="2"/>
      <c r="C286" s="2"/>
      <c r="D286" s="2"/>
      <c r="E286" s="2"/>
      <c r="F286" s="2"/>
      <c r="G286" s="2"/>
      <c r="H286" s="2"/>
      <c r="I286" s="7"/>
    </row>
    <row r="287" spans="1:9" ht="25.5" customHeight="1" hidden="1">
      <c r="A287" s="2"/>
      <c r="B287" s="2"/>
      <c r="C287" s="2"/>
      <c r="D287" s="2"/>
      <c r="E287" s="2"/>
      <c r="F287" s="2"/>
      <c r="G287" s="2"/>
      <c r="H287" s="2"/>
      <c r="I287" s="7"/>
    </row>
    <row r="288" spans="1:9" ht="25.5" customHeight="1" hidden="1">
      <c r="A288" s="2"/>
      <c r="B288" s="2"/>
      <c r="C288" s="2"/>
      <c r="D288" s="2"/>
      <c r="E288" s="2"/>
      <c r="F288" s="2"/>
      <c r="G288" s="2"/>
      <c r="H288" s="2"/>
      <c r="I288" s="7"/>
    </row>
    <row r="289" spans="1:9" ht="25.5" customHeight="1" hidden="1">
      <c r="A289" s="2"/>
      <c r="B289" s="2"/>
      <c r="C289" s="2"/>
      <c r="D289" s="2"/>
      <c r="E289" s="2"/>
      <c r="F289" s="2"/>
      <c r="G289" s="2"/>
      <c r="H289" s="2"/>
      <c r="I289" s="7"/>
    </row>
    <row r="290" spans="1:9" ht="25.5" customHeight="1" hidden="1">
      <c r="A290" s="2"/>
      <c r="B290" s="2"/>
      <c r="C290" s="2"/>
      <c r="D290" s="2"/>
      <c r="E290" s="2"/>
      <c r="F290" s="2"/>
      <c r="G290" s="2"/>
      <c r="H290" s="2"/>
      <c r="I290" s="7"/>
    </row>
    <row r="291" spans="1:9" ht="25.5" customHeight="1" hidden="1">
      <c r="A291" s="2"/>
      <c r="B291" s="2"/>
      <c r="C291" s="2"/>
      <c r="D291" s="2"/>
      <c r="E291" s="2"/>
      <c r="F291" s="2"/>
      <c r="G291" s="2"/>
      <c r="H291" s="2"/>
      <c r="I291" s="7"/>
    </row>
    <row r="292" spans="1:9" ht="25.5" customHeight="1" hidden="1">
      <c r="A292" s="2"/>
      <c r="B292" s="2"/>
      <c r="C292" s="2"/>
      <c r="D292" s="2"/>
      <c r="E292" s="2"/>
      <c r="F292" s="2"/>
      <c r="G292" s="2"/>
      <c r="H292" s="2"/>
      <c r="I292" s="7"/>
    </row>
    <row r="293" spans="1:9" ht="25.5" customHeight="1" hidden="1">
      <c r="A293" s="2"/>
      <c r="B293" s="2"/>
      <c r="C293" s="2"/>
      <c r="D293" s="2"/>
      <c r="E293" s="2"/>
      <c r="F293" s="2"/>
      <c r="G293" s="2"/>
      <c r="H293" s="2"/>
      <c r="I293" s="7"/>
    </row>
    <row r="294" spans="1:9" ht="25.5" customHeight="1" hidden="1">
      <c r="A294" s="2"/>
      <c r="B294" s="2"/>
      <c r="C294" s="2"/>
      <c r="D294" s="2"/>
      <c r="E294" s="2"/>
      <c r="F294" s="2"/>
      <c r="G294" s="2"/>
      <c r="H294" s="2"/>
      <c r="I294" s="4"/>
    </row>
    <row r="295" spans="1:9" ht="25.5" customHeight="1" hidden="1">
      <c r="A295" s="2"/>
      <c r="B295" s="2"/>
      <c r="C295" s="2"/>
      <c r="D295" s="2"/>
      <c r="E295" s="2"/>
      <c r="F295" s="2"/>
      <c r="G295" s="2"/>
      <c r="H295" s="2"/>
      <c r="I295" s="7"/>
    </row>
    <row r="296" spans="1:9" ht="25.5" customHeight="1" hidden="1">
      <c r="A296" s="2"/>
      <c r="B296" s="2"/>
      <c r="C296" s="2"/>
      <c r="D296" s="2"/>
      <c r="E296" s="2"/>
      <c r="F296" s="2"/>
      <c r="G296" s="2"/>
      <c r="H296" s="2"/>
      <c r="I296" s="7"/>
    </row>
    <row r="297" spans="1:9" ht="25.5" customHeight="1" hidden="1">
      <c r="A297" s="2"/>
      <c r="B297" s="2"/>
      <c r="C297" s="2"/>
      <c r="D297" s="2"/>
      <c r="E297" s="2"/>
      <c r="F297" s="2"/>
      <c r="G297" s="2"/>
      <c r="H297" s="2"/>
      <c r="I297" s="7"/>
    </row>
    <row r="298" spans="1:9" ht="25.5" customHeight="1" hidden="1">
      <c r="A298" s="2"/>
      <c r="B298" s="2"/>
      <c r="C298" s="2"/>
      <c r="D298" s="2"/>
      <c r="E298" s="2"/>
      <c r="F298" s="2"/>
      <c r="G298" s="2"/>
      <c r="H298" s="2"/>
      <c r="I298" s="7"/>
    </row>
    <row r="299" spans="1:9" ht="25.5" customHeight="1" hidden="1">
      <c r="A299" s="2"/>
      <c r="B299" s="2"/>
      <c r="C299" s="2"/>
      <c r="D299" s="2"/>
      <c r="E299" s="2"/>
      <c r="F299" s="2"/>
      <c r="G299" s="2"/>
      <c r="H299" s="2"/>
      <c r="I299" s="7"/>
    </row>
    <row r="300" spans="1:9" ht="25.5" customHeight="1" hidden="1">
      <c r="A300" s="2"/>
      <c r="B300" s="2"/>
      <c r="C300" s="2"/>
      <c r="D300" s="2"/>
      <c r="E300" s="2"/>
      <c r="F300" s="2"/>
      <c r="G300" s="2"/>
      <c r="H300" s="2"/>
      <c r="I300" s="7"/>
    </row>
    <row r="301" spans="1:9" ht="25.5" customHeight="1" hidden="1">
      <c r="A301" s="2"/>
      <c r="B301" s="2"/>
      <c r="C301" s="2"/>
      <c r="D301" s="2"/>
      <c r="E301" s="2"/>
      <c r="F301" s="2"/>
      <c r="G301" s="2"/>
      <c r="H301" s="2"/>
      <c r="I301" s="7"/>
    </row>
    <row r="302" spans="1:9" ht="25.5" customHeight="1" hidden="1">
      <c r="A302" s="2"/>
      <c r="B302" s="2"/>
      <c r="C302" s="2"/>
      <c r="D302" s="2"/>
      <c r="E302" s="2"/>
      <c r="F302" s="2"/>
      <c r="G302" s="2"/>
      <c r="H302" s="2"/>
      <c r="I302" s="7"/>
    </row>
    <row r="303" spans="1:9" ht="25.5" customHeight="1" hidden="1">
      <c r="A303" s="2"/>
      <c r="B303" s="2"/>
      <c r="C303" s="2"/>
      <c r="D303" s="2"/>
      <c r="E303" s="2"/>
      <c r="F303" s="2"/>
      <c r="G303" s="2"/>
      <c r="H303" s="2"/>
      <c r="I303" s="4"/>
    </row>
    <row r="304" spans="1:9" ht="25.5" customHeight="1" hidden="1">
      <c r="A304" s="2"/>
      <c r="B304" s="2"/>
      <c r="C304" s="2"/>
      <c r="D304" s="2"/>
      <c r="E304" s="2"/>
      <c r="F304" s="2"/>
      <c r="G304" s="2"/>
      <c r="H304" s="2"/>
      <c r="I304" s="7"/>
    </row>
    <row r="305" spans="1:9" ht="25.5" customHeight="1" hidden="1">
      <c r="A305" s="2"/>
      <c r="B305" s="2"/>
      <c r="C305" s="2"/>
      <c r="D305" s="2"/>
      <c r="E305" s="2"/>
      <c r="F305" s="2"/>
      <c r="G305" s="2"/>
      <c r="H305" s="2"/>
      <c r="I305" s="7"/>
    </row>
    <row r="306" spans="1:9" ht="25.5" customHeight="1" hidden="1">
      <c r="A306" s="2"/>
      <c r="B306" s="2"/>
      <c r="C306" s="2"/>
      <c r="D306" s="2"/>
      <c r="E306" s="2"/>
      <c r="F306" s="2"/>
      <c r="G306" s="2"/>
      <c r="H306" s="2"/>
      <c r="I306" s="4"/>
    </row>
    <row r="307" spans="1:9" ht="25.5" customHeight="1" hidden="1">
      <c r="A307" s="2"/>
      <c r="B307" s="2"/>
      <c r="C307" s="2"/>
      <c r="D307" s="2"/>
      <c r="E307" s="2"/>
      <c r="F307" s="2"/>
      <c r="G307" s="2"/>
      <c r="H307" s="2"/>
      <c r="I307" s="4"/>
    </row>
    <row r="308" spans="1:9" ht="25.5" customHeight="1" hidden="1">
      <c r="A308" s="2"/>
      <c r="B308" s="2"/>
      <c r="C308" s="2"/>
      <c r="D308" s="2"/>
      <c r="E308" s="2"/>
      <c r="F308" s="2"/>
      <c r="G308" s="2"/>
      <c r="H308" s="2"/>
      <c r="I308" s="7"/>
    </row>
    <row r="309" spans="1:9" ht="25.5" customHeight="1" hidden="1">
      <c r="A309" s="2"/>
      <c r="B309" s="2"/>
      <c r="C309" s="2"/>
      <c r="D309" s="2"/>
      <c r="E309" s="2"/>
      <c r="F309" s="2"/>
      <c r="G309" s="2"/>
      <c r="H309" s="2"/>
      <c r="I309" s="7"/>
    </row>
    <row r="310" spans="1:9" ht="25.5" customHeight="1" hidden="1">
      <c r="A310" s="2"/>
      <c r="B310" s="2"/>
      <c r="C310" s="2"/>
      <c r="D310" s="2"/>
      <c r="E310" s="2"/>
      <c r="F310" s="2"/>
      <c r="G310" s="2"/>
      <c r="H310" s="2"/>
      <c r="I310" s="7"/>
    </row>
    <row r="311" spans="1:9" ht="25.5" customHeight="1" hidden="1">
      <c r="A311" s="2"/>
      <c r="B311" s="2"/>
      <c r="C311" s="2"/>
      <c r="D311" s="2"/>
      <c r="E311" s="2"/>
      <c r="F311" s="2"/>
      <c r="G311" s="2"/>
      <c r="H311" s="2"/>
      <c r="I311" s="7"/>
    </row>
    <row r="312" spans="1:9" ht="25.5" customHeight="1" hidden="1">
      <c r="A312" s="2"/>
      <c r="B312" s="2"/>
      <c r="C312" s="2"/>
      <c r="D312" s="2"/>
      <c r="E312" s="2"/>
      <c r="F312" s="2"/>
      <c r="G312" s="2"/>
      <c r="H312" s="2"/>
      <c r="I312" s="7"/>
    </row>
    <row r="313" spans="1:9" ht="25.5" customHeight="1" hidden="1">
      <c r="A313" s="2"/>
      <c r="B313" s="2"/>
      <c r="C313" s="2"/>
      <c r="D313" s="2"/>
      <c r="E313" s="2"/>
      <c r="F313" s="2"/>
      <c r="G313" s="2"/>
      <c r="H313" s="2"/>
      <c r="I313" s="7"/>
    </row>
    <row r="314" spans="1:9" ht="25.5" customHeight="1" hidden="1">
      <c r="A314" s="2"/>
      <c r="B314" s="2"/>
      <c r="C314" s="2"/>
      <c r="D314" s="2"/>
      <c r="E314" s="2"/>
      <c r="F314" s="2"/>
      <c r="G314" s="2"/>
      <c r="H314" s="2"/>
      <c r="I314" s="7"/>
    </row>
    <row r="315" spans="1:9" ht="25.5" customHeight="1" hidden="1">
      <c r="A315" s="2"/>
      <c r="B315" s="2"/>
      <c r="C315" s="2"/>
      <c r="D315" s="2"/>
      <c r="E315" s="2"/>
      <c r="F315" s="2"/>
      <c r="G315" s="2"/>
      <c r="H315" s="2"/>
      <c r="I315" s="7"/>
    </row>
    <row r="316" spans="1:9" ht="25.5" customHeight="1" hidden="1">
      <c r="A316" s="2"/>
      <c r="B316" s="2"/>
      <c r="C316" s="2"/>
      <c r="D316" s="2"/>
      <c r="E316" s="2"/>
      <c r="F316" s="2"/>
      <c r="G316" s="2"/>
      <c r="H316" s="2"/>
      <c r="I316" s="7"/>
    </row>
    <row r="317" spans="1:9" ht="25.5" customHeight="1" hidden="1">
      <c r="A317" s="2"/>
      <c r="B317" s="2"/>
      <c r="C317" s="2"/>
      <c r="D317" s="2"/>
      <c r="E317" s="2"/>
      <c r="F317" s="2"/>
      <c r="G317" s="2"/>
      <c r="H317" s="2"/>
      <c r="I317" s="7"/>
    </row>
    <row r="318" spans="1:9" ht="25.5" customHeight="1" hidden="1">
      <c r="A318" s="2"/>
      <c r="B318" s="2"/>
      <c r="C318" s="2"/>
      <c r="D318" s="2"/>
      <c r="E318" s="2"/>
      <c r="F318" s="2"/>
      <c r="G318" s="2"/>
      <c r="H318" s="2"/>
      <c r="I318" s="7"/>
    </row>
    <row r="319" spans="1:9" ht="25.5" customHeight="1" hidden="1">
      <c r="A319" s="2"/>
      <c r="B319" s="2"/>
      <c r="C319" s="2"/>
      <c r="D319" s="2"/>
      <c r="E319" s="2"/>
      <c r="F319" s="2"/>
      <c r="G319" s="2"/>
      <c r="H319" s="2"/>
      <c r="I319" s="7"/>
    </row>
    <row r="320" spans="1:9" ht="25.5" customHeight="1" hidden="1">
      <c r="A320" s="2"/>
      <c r="B320" s="2"/>
      <c r="C320" s="2"/>
      <c r="D320" s="2"/>
      <c r="E320" s="2"/>
      <c r="F320" s="2"/>
      <c r="G320" s="2"/>
      <c r="H320" s="2"/>
      <c r="I320" s="4"/>
    </row>
    <row r="321" spans="1:9" ht="25.5" customHeight="1" hidden="1">
      <c r="A321" s="2"/>
      <c r="B321" s="2"/>
      <c r="C321" s="2"/>
      <c r="D321" s="2"/>
      <c r="E321" s="2"/>
      <c r="F321" s="2"/>
      <c r="G321" s="2"/>
      <c r="H321" s="2"/>
      <c r="I321" s="7"/>
    </row>
    <row r="322" spans="1:9" ht="25.5" customHeight="1" hidden="1">
      <c r="A322" s="2"/>
      <c r="B322" s="2"/>
      <c r="C322" s="2"/>
      <c r="D322" s="2"/>
      <c r="E322" s="2"/>
      <c r="F322" s="2"/>
      <c r="G322" s="2"/>
      <c r="H322" s="2"/>
      <c r="I322" s="7"/>
    </row>
    <row r="323" spans="1:9" ht="25.5" customHeight="1" hidden="1">
      <c r="A323" s="2"/>
      <c r="B323" s="2"/>
      <c r="C323" s="2"/>
      <c r="D323" s="2"/>
      <c r="E323" s="2"/>
      <c r="F323" s="2"/>
      <c r="G323" s="2"/>
      <c r="H323" s="2"/>
      <c r="I323" s="7"/>
    </row>
    <row r="324" spans="1:9" ht="25.5" customHeight="1" hidden="1">
      <c r="A324" s="2"/>
      <c r="B324" s="2"/>
      <c r="C324" s="2"/>
      <c r="D324" s="2"/>
      <c r="E324" s="2"/>
      <c r="F324" s="2"/>
      <c r="G324" s="2"/>
      <c r="H324" s="2"/>
      <c r="I324" s="7"/>
    </row>
    <row r="325" spans="1:9" ht="25.5" customHeight="1" hidden="1">
      <c r="A325" s="2"/>
      <c r="B325" s="2"/>
      <c r="C325" s="2"/>
      <c r="D325" s="2"/>
      <c r="E325" s="2"/>
      <c r="F325" s="2"/>
      <c r="G325" s="2"/>
      <c r="H325" s="2"/>
      <c r="I325" s="7"/>
    </row>
    <row r="326" spans="1:9" ht="25.5" customHeight="1" hidden="1">
      <c r="A326" s="2"/>
      <c r="B326" s="2"/>
      <c r="C326" s="2"/>
      <c r="D326" s="2"/>
      <c r="E326" s="2"/>
      <c r="F326" s="2"/>
      <c r="G326" s="2"/>
      <c r="H326" s="2"/>
      <c r="I326" s="7"/>
    </row>
    <row r="327" spans="1:9" ht="25.5" customHeight="1" hidden="1">
      <c r="A327" s="2"/>
      <c r="B327" s="2"/>
      <c r="C327" s="2"/>
      <c r="D327" s="2"/>
      <c r="E327" s="2"/>
      <c r="F327" s="2"/>
      <c r="G327" s="2"/>
      <c r="H327" s="2"/>
      <c r="I327" s="4"/>
    </row>
    <row r="328" spans="1:9" ht="25.5" customHeight="1" hidden="1">
      <c r="A328" s="2"/>
      <c r="B328" s="2"/>
      <c r="C328" s="2"/>
      <c r="D328" s="2"/>
      <c r="E328" s="2"/>
      <c r="F328" s="2"/>
      <c r="G328" s="2"/>
      <c r="H328" s="2"/>
      <c r="I328" s="7"/>
    </row>
    <row r="329" spans="1:9" ht="25.5" customHeight="1" hidden="1">
      <c r="A329" s="2"/>
      <c r="B329" s="2"/>
      <c r="C329" s="2"/>
      <c r="D329" s="2"/>
      <c r="E329" s="2"/>
      <c r="F329" s="2"/>
      <c r="G329" s="2"/>
      <c r="H329" s="2"/>
      <c r="I329" s="7"/>
    </row>
    <row r="330" spans="1:9" ht="25.5" customHeight="1" hidden="1">
      <c r="A330" s="2"/>
      <c r="B330" s="2"/>
      <c r="C330" s="2"/>
      <c r="D330" s="2"/>
      <c r="E330" s="2"/>
      <c r="F330" s="2"/>
      <c r="G330" s="2"/>
      <c r="H330" s="2"/>
      <c r="I330" s="7"/>
    </row>
    <row r="331" spans="1:9" ht="25.5" customHeight="1" hidden="1">
      <c r="A331" s="2"/>
      <c r="B331" s="2"/>
      <c r="C331" s="2"/>
      <c r="D331" s="2"/>
      <c r="E331" s="2"/>
      <c r="F331" s="2"/>
      <c r="G331" s="2"/>
      <c r="H331" s="2"/>
      <c r="I331" s="7"/>
    </row>
    <row r="332" spans="1:9" ht="25.5" customHeight="1" hidden="1">
      <c r="A332" s="2"/>
      <c r="B332" s="2"/>
      <c r="C332" s="2"/>
      <c r="D332" s="2"/>
      <c r="E332" s="2"/>
      <c r="F332" s="2"/>
      <c r="G332" s="2"/>
      <c r="H332" s="2"/>
      <c r="I332" s="7"/>
    </row>
    <row r="333" spans="1:9" ht="25.5" customHeight="1" hidden="1">
      <c r="A333" s="2"/>
      <c r="B333" s="2"/>
      <c r="C333" s="2"/>
      <c r="D333" s="2"/>
      <c r="E333" s="2"/>
      <c r="F333" s="2"/>
      <c r="G333" s="2"/>
      <c r="H333" s="2"/>
      <c r="I333" s="7"/>
    </row>
    <row r="334" spans="1:9" ht="25.5" customHeight="1" hidden="1">
      <c r="A334" s="2"/>
      <c r="B334" s="2"/>
      <c r="C334" s="2"/>
      <c r="D334" s="2"/>
      <c r="E334" s="2"/>
      <c r="F334" s="2"/>
      <c r="G334" s="2"/>
      <c r="H334" s="2"/>
      <c r="I334" s="7"/>
    </row>
    <row r="335" spans="1:9" ht="25.5" customHeight="1" hidden="1">
      <c r="A335" s="2"/>
      <c r="B335" s="2"/>
      <c r="C335" s="2"/>
      <c r="D335" s="2"/>
      <c r="E335" s="2"/>
      <c r="F335" s="2"/>
      <c r="G335" s="2"/>
      <c r="H335" s="2"/>
      <c r="I335" s="7"/>
    </row>
    <row r="336" spans="1:9" ht="25.5" customHeight="1" hidden="1">
      <c r="A336" s="2"/>
      <c r="B336" s="2"/>
      <c r="C336" s="2"/>
      <c r="D336" s="2"/>
      <c r="E336" s="2"/>
      <c r="F336" s="2"/>
      <c r="G336" s="2"/>
      <c r="H336" s="2"/>
      <c r="I336" s="7"/>
    </row>
    <row r="337" spans="1:9" ht="25.5" customHeight="1" hidden="1">
      <c r="A337" s="2"/>
      <c r="B337" s="2"/>
      <c r="C337" s="2"/>
      <c r="D337" s="2"/>
      <c r="E337" s="2"/>
      <c r="F337" s="2"/>
      <c r="G337" s="2"/>
      <c r="H337" s="2"/>
      <c r="I337" s="4"/>
    </row>
    <row r="338" spans="1:9" ht="25.5" customHeight="1" hidden="1">
      <c r="A338" s="2"/>
      <c r="B338" s="2"/>
      <c r="C338" s="2"/>
      <c r="D338" s="2"/>
      <c r="E338" s="2"/>
      <c r="F338" s="2"/>
      <c r="G338" s="2"/>
      <c r="H338" s="2"/>
      <c r="I338" s="7"/>
    </row>
    <row r="339" spans="1:9" ht="25.5" customHeight="1" hidden="1">
      <c r="A339" s="2"/>
      <c r="B339" s="2"/>
      <c r="C339" s="2"/>
      <c r="D339" s="2"/>
      <c r="E339" s="2"/>
      <c r="F339" s="2"/>
      <c r="G339" s="2"/>
      <c r="H339" s="2"/>
      <c r="I339" s="7"/>
    </row>
    <row r="340" spans="1:9" ht="25.5" customHeight="1" hidden="1">
      <c r="A340" s="2"/>
      <c r="B340" s="2"/>
      <c r="C340" s="2"/>
      <c r="D340" s="2"/>
      <c r="E340" s="2"/>
      <c r="F340" s="2"/>
      <c r="G340" s="2"/>
      <c r="H340" s="2"/>
      <c r="I340" s="7"/>
    </row>
    <row r="341" spans="1:9" ht="25.5" customHeight="1" hidden="1">
      <c r="A341" s="2"/>
      <c r="B341" s="2"/>
      <c r="C341" s="2"/>
      <c r="D341" s="2"/>
      <c r="E341" s="2"/>
      <c r="F341" s="2"/>
      <c r="G341" s="2"/>
      <c r="H341" s="2"/>
      <c r="I341" s="7"/>
    </row>
    <row r="342" spans="1:9" ht="25.5" customHeight="1" hidden="1">
      <c r="A342" s="2"/>
      <c r="B342" s="2"/>
      <c r="C342" s="2"/>
      <c r="D342" s="2"/>
      <c r="E342" s="2"/>
      <c r="F342" s="2"/>
      <c r="G342" s="2"/>
      <c r="H342" s="2"/>
      <c r="I342" s="7"/>
    </row>
    <row r="343" spans="1:9" ht="25.5" customHeight="1" hidden="1">
      <c r="A343" s="2"/>
      <c r="B343" s="2"/>
      <c r="C343" s="2"/>
      <c r="D343" s="2"/>
      <c r="E343" s="2"/>
      <c r="F343" s="2"/>
      <c r="G343" s="2"/>
      <c r="H343" s="2"/>
      <c r="I343" s="7"/>
    </row>
    <row r="344" spans="1:9" ht="25.5" customHeight="1" hidden="1">
      <c r="A344" s="2"/>
      <c r="B344" s="2"/>
      <c r="C344" s="2"/>
      <c r="D344" s="2"/>
      <c r="E344" s="2"/>
      <c r="F344" s="2"/>
      <c r="G344" s="2"/>
      <c r="H344" s="2"/>
      <c r="I344" s="7"/>
    </row>
    <row r="345" spans="1:9" ht="25.5" customHeight="1" hidden="1">
      <c r="A345" s="2"/>
      <c r="B345" s="2"/>
      <c r="C345" s="2"/>
      <c r="D345" s="2"/>
      <c r="E345" s="2"/>
      <c r="F345" s="2"/>
      <c r="G345" s="2"/>
      <c r="H345" s="2"/>
      <c r="I345" s="7"/>
    </row>
    <row r="346" spans="1:9" ht="25.5" customHeight="1" hidden="1">
      <c r="A346" s="2"/>
      <c r="B346" s="2"/>
      <c r="C346" s="2"/>
      <c r="D346" s="2"/>
      <c r="E346" s="2"/>
      <c r="F346" s="2"/>
      <c r="G346" s="2"/>
      <c r="H346" s="2"/>
      <c r="I346" s="7"/>
    </row>
    <row r="347" spans="1:9" ht="25.5" customHeight="1" hidden="1">
      <c r="A347" s="2"/>
      <c r="B347" s="2"/>
      <c r="C347" s="2"/>
      <c r="D347" s="2"/>
      <c r="E347" s="2"/>
      <c r="F347" s="2"/>
      <c r="G347" s="2"/>
      <c r="H347" s="2"/>
      <c r="I347" s="4"/>
    </row>
    <row r="348" spans="1:9" ht="25.5" customHeight="1" hidden="1">
      <c r="A348" s="2"/>
      <c r="B348" s="2"/>
      <c r="C348" s="2"/>
      <c r="D348" s="2"/>
      <c r="E348" s="2"/>
      <c r="F348" s="2"/>
      <c r="G348" s="2"/>
      <c r="H348" s="2"/>
      <c r="I348" s="7"/>
    </row>
    <row r="349" spans="1:9" ht="25.5" customHeight="1" hidden="1">
      <c r="A349" s="2"/>
      <c r="B349" s="2"/>
      <c r="C349" s="2"/>
      <c r="D349" s="2"/>
      <c r="E349" s="2"/>
      <c r="F349" s="2"/>
      <c r="G349" s="2"/>
      <c r="H349" s="2"/>
      <c r="I349" s="7"/>
    </row>
    <row r="350" spans="1:9" ht="25.5" customHeight="1" hidden="1">
      <c r="A350" s="2"/>
      <c r="B350" s="2"/>
      <c r="C350" s="2"/>
      <c r="D350" s="2"/>
      <c r="E350" s="2"/>
      <c r="F350" s="2"/>
      <c r="G350" s="2"/>
      <c r="H350" s="2"/>
      <c r="I350" s="4"/>
    </row>
    <row r="351" spans="1:9" ht="25.5" customHeight="1" hidden="1">
      <c r="A351" s="2"/>
      <c r="B351" s="2"/>
      <c r="C351" s="2"/>
      <c r="D351" s="2"/>
      <c r="E351" s="2"/>
      <c r="F351" s="2"/>
      <c r="G351" s="2"/>
      <c r="H351" s="2"/>
      <c r="I351" s="7"/>
    </row>
    <row r="352" spans="1:9" ht="25.5" customHeight="1" hidden="1">
      <c r="A352" s="2"/>
      <c r="B352" s="2"/>
      <c r="C352" s="2"/>
      <c r="D352" s="2"/>
      <c r="E352" s="2"/>
      <c r="F352" s="2"/>
      <c r="G352" s="2"/>
      <c r="H352" s="2"/>
      <c r="I352" s="7"/>
    </row>
    <row r="353" spans="1:9" ht="25.5" customHeight="1" hidden="1">
      <c r="A353" s="2"/>
      <c r="B353" s="2"/>
      <c r="C353" s="2"/>
      <c r="D353" s="2"/>
      <c r="E353" s="2"/>
      <c r="F353" s="2"/>
      <c r="G353" s="2"/>
      <c r="H353" s="2"/>
      <c r="I353" s="7"/>
    </row>
    <row r="354" spans="1:9" ht="25.5" customHeight="1" hidden="1">
      <c r="A354" s="2"/>
      <c r="B354" s="2"/>
      <c r="C354" s="2"/>
      <c r="D354" s="2"/>
      <c r="E354" s="2"/>
      <c r="F354" s="2"/>
      <c r="G354" s="2"/>
      <c r="H354" s="2"/>
      <c r="I354" s="4"/>
    </row>
    <row r="355" spans="1:9" ht="25.5" customHeight="1" hidden="1">
      <c r="A355" s="2"/>
      <c r="B355" s="2"/>
      <c r="C355" s="2"/>
      <c r="D355" s="2"/>
      <c r="E355" s="2"/>
      <c r="F355" s="2"/>
      <c r="G355" s="2"/>
      <c r="H355" s="2"/>
      <c r="I355" s="4"/>
    </row>
    <row r="356" spans="1:9" ht="25.5" customHeight="1" hidden="1">
      <c r="A356" s="2"/>
      <c r="B356" s="2"/>
      <c r="C356" s="2"/>
      <c r="D356" s="2"/>
      <c r="E356" s="2"/>
      <c r="F356" s="2"/>
      <c r="G356" s="2"/>
      <c r="H356" s="2"/>
      <c r="I356" s="7"/>
    </row>
    <row r="357" spans="1:9" ht="25.5" customHeight="1" hidden="1">
      <c r="A357" s="2"/>
      <c r="B357" s="2"/>
      <c r="C357" s="2"/>
      <c r="D357" s="2"/>
      <c r="E357" s="2"/>
      <c r="F357" s="2"/>
      <c r="G357" s="2"/>
      <c r="H357" s="2"/>
      <c r="I357" s="7"/>
    </row>
    <row r="358" spans="1:9" ht="25.5" customHeight="1" hidden="1">
      <c r="A358" s="2"/>
      <c r="B358" s="2"/>
      <c r="C358" s="2"/>
      <c r="D358" s="2"/>
      <c r="E358" s="2"/>
      <c r="F358" s="2"/>
      <c r="G358" s="2"/>
      <c r="H358" s="2"/>
      <c r="I358" s="7"/>
    </row>
    <row r="359" spans="1:9" ht="25.5" customHeight="1" hidden="1">
      <c r="A359" s="2"/>
      <c r="B359" s="2"/>
      <c r="C359" s="2"/>
      <c r="D359" s="2"/>
      <c r="E359" s="2"/>
      <c r="F359" s="2"/>
      <c r="G359" s="2"/>
      <c r="H359" s="2"/>
      <c r="I359" s="7"/>
    </row>
    <row r="360" spans="1:9" ht="25.5" customHeight="1" hidden="1">
      <c r="A360" s="2"/>
      <c r="B360" s="2"/>
      <c r="C360" s="2"/>
      <c r="D360" s="2"/>
      <c r="E360" s="2"/>
      <c r="F360" s="2"/>
      <c r="G360" s="2"/>
      <c r="H360" s="2"/>
      <c r="I360" s="7"/>
    </row>
    <row r="361" spans="1:9" ht="25.5" customHeight="1" hidden="1">
      <c r="A361" s="2"/>
      <c r="B361" s="2"/>
      <c r="C361" s="2"/>
      <c r="D361" s="2"/>
      <c r="E361" s="2"/>
      <c r="F361" s="2"/>
      <c r="G361" s="2"/>
      <c r="H361" s="2"/>
      <c r="I361" s="7"/>
    </row>
    <row r="362" spans="1:9" ht="25.5" customHeight="1" hidden="1">
      <c r="A362" s="2"/>
      <c r="B362" s="2"/>
      <c r="C362" s="2"/>
      <c r="D362" s="2"/>
      <c r="E362" s="2"/>
      <c r="F362" s="2"/>
      <c r="G362" s="2"/>
      <c r="H362" s="2"/>
      <c r="I362" s="4"/>
    </row>
    <row r="363" spans="1:9" ht="25.5" customHeight="1" hidden="1">
      <c r="A363" s="2"/>
      <c r="B363" s="2"/>
      <c r="C363" s="2"/>
      <c r="D363" s="2"/>
      <c r="E363" s="2"/>
      <c r="F363" s="2"/>
      <c r="G363" s="2"/>
      <c r="H363" s="2"/>
      <c r="I363" s="7"/>
    </row>
    <row r="364" spans="1:9" ht="25.5" customHeight="1" hidden="1">
      <c r="A364" s="2"/>
      <c r="B364" s="2"/>
      <c r="C364" s="2"/>
      <c r="D364" s="2"/>
      <c r="E364" s="2"/>
      <c r="F364" s="2"/>
      <c r="G364" s="2"/>
      <c r="H364" s="2"/>
      <c r="I364" s="7"/>
    </row>
    <row r="365" spans="1:9" ht="25.5" customHeight="1" hidden="1">
      <c r="A365" s="2"/>
      <c r="B365" s="2"/>
      <c r="C365" s="2"/>
      <c r="D365" s="2"/>
      <c r="E365" s="2"/>
      <c r="F365" s="2"/>
      <c r="G365" s="2"/>
      <c r="H365" s="2"/>
      <c r="I365" s="7"/>
    </row>
    <row r="366" spans="1:9" ht="25.5" customHeight="1" hidden="1">
      <c r="A366" s="2"/>
      <c r="B366" s="2"/>
      <c r="C366" s="2"/>
      <c r="D366" s="2"/>
      <c r="E366" s="2"/>
      <c r="F366" s="2"/>
      <c r="G366" s="2"/>
      <c r="H366" s="2"/>
      <c r="I366" s="7"/>
    </row>
    <row r="367" spans="1:9" ht="25.5" customHeight="1" hidden="1">
      <c r="A367" s="2"/>
      <c r="B367" s="2"/>
      <c r="C367" s="2"/>
      <c r="D367" s="2"/>
      <c r="E367" s="2"/>
      <c r="F367" s="2"/>
      <c r="G367" s="2"/>
      <c r="H367" s="2"/>
      <c r="I367" s="7"/>
    </row>
    <row r="368" spans="1:9" ht="25.5" customHeight="1" hidden="1">
      <c r="A368" s="2"/>
      <c r="B368" s="2"/>
      <c r="C368" s="2"/>
      <c r="D368" s="2"/>
      <c r="E368" s="2"/>
      <c r="F368" s="2"/>
      <c r="G368" s="2"/>
      <c r="H368" s="2"/>
      <c r="I368" s="4"/>
    </row>
    <row r="369" spans="1:9" ht="25.5" customHeight="1" hidden="1">
      <c r="A369" s="2"/>
      <c r="B369" s="2"/>
      <c r="C369" s="2"/>
      <c r="D369" s="2"/>
      <c r="E369" s="2"/>
      <c r="F369" s="2"/>
      <c r="G369" s="2"/>
      <c r="H369" s="2"/>
      <c r="I369" s="7"/>
    </row>
    <row r="370" spans="1:9" ht="25.5" customHeight="1" hidden="1">
      <c r="A370" s="2"/>
      <c r="B370" s="2"/>
      <c r="C370" s="2"/>
      <c r="D370" s="2"/>
      <c r="E370" s="2"/>
      <c r="F370" s="2"/>
      <c r="G370" s="2"/>
      <c r="H370" s="2"/>
      <c r="I370" s="7"/>
    </row>
    <row r="371" spans="1:9" ht="25.5" customHeight="1" hidden="1">
      <c r="A371" s="2"/>
      <c r="B371" s="2"/>
      <c r="C371" s="2"/>
      <c r="D371" s="2"/>
      <c r="E371" s="2"/>
      <c r="F371" s="2"/>
      <c r="G371" s="2"/>
      <c r="H371" s="2"/>
      <c r="I371" s="7"/>
    </row>
    <row r="372" spans="1:9" ht="25.5" customHeight="1" hidden="1">
      <c r="A372" s="2"/>
      <c r="B372" s="2"/>
      <c r="C372" s="2"/>
      <c r="D372" s="2"/>
      <c r="E372" s="2"/>
      <c r="F372" s="2"/>
      <c r="G372" s="2"/>
      <c r="H372" s="2"/>
      <c r="I372" s="4"/>
    </row>
    <row r="373" spans="1:9" ht="25.5" customHeight="1" hidden="1">
      <c r="A373" s="2"/>
      <c r="B373" s="2"/>
      <c r="C373" s="2"/>
      <c r="D373" s="2"/>
      <c r="E373" s="2"/>
      <c r="F373" s="2"/>
      <c r="G373" s="2"/>
      <c r="H373" s="2"/>
      <c r="I373" s="4"/>
    </row>
    <row r="374" spans="1:9" ht="25.5" customHeight="1" hidden="1">
      <c r="A374" s="2"/>
      <c r="B374" s="2"/>
      <c r="C374" s="2"/>
      <c r="D374" s="2"/>
      <c r="E374" s="2"/>
      <c r="F374" s="2"/>
      <c r="G374" s="2"/>
      <c r="H374" s="2"/>
      <c r="I374" s="7"/>
    </row>
    <row r="375" spans="1:9" ht="25.5" customHeight="1" hidden="1">
      <c r="A375" s="2"/>
      <c r="B375" s="2"/>
      <c r="C375" s="2"/>
      <c r="D375" s="2"/>
      <c r="E375" s="2"/>
      <c r="F375" s="2"/>
      <c r="G375" s="2"/>
      <c r="H375" s="2"/>
      <c r="I375" s="7"/>
    </row>
    <row r="376" spans="1:9" ht="25.5" customHeight="1" hidden="1">
      <c r="A376" s="2"/>
      <c r="B376" s="2"/>
      <c r="C376" s="2"/>
      <c r="D376" s="2"/>
      <c r="E376" s="2"/>
      <c r="F376" s="2"/>
      <c r="G376" s="2"/>
      <c r="H376" s="2"/>
      <c r="I376" s="7"/>
    </row>
    <row r="377" spans="1:9" ht="25.5" customHeight="1" hidden="1">
      <c r="A377" s="2"/>
      <c r="B377" s="2"/>
      <c r="C377" s="2"/>
      <c r="D377" s="2"/>
      <c r="E377" s="2"/>
      <c r="F377" s="2"/>
      <c r="G377" s="2"/>
      <c r="H377" s="2"/>
      <c r="I377" s="7"/>
    </row>
    <row r="378" spans="1:9" ht="25.5" customHeight="1" hidden="1">
      <c r="A378" s="2"/>
      <c r="B378" s="2"/>
      <c r="C378" s="2"/>
      <c r="D378" s="2"/>
      <c r="E378" s="2"/>
      <c r="F378" s="2"/>
      <c r="G378" s="2"/>
      <c r="H378" s="2"/>
      <c r="I378" s="7"/>
    </row>
    <row r="379" spans="1:9" ht="25.5" customHeight="1" hidden="1">
      <c r="A379" s="2"/>
      <c r="B379" s="2"/>
      <c r="C379" s="2"/>
      <c r="D379" s="2"/>
      <c r="E379" s="2"/>
      <c r="F379" s="2"/>
      <c r="G379" s="2"/>
      <c r="H379" s="2"/>
      <c r="I379" s="7"/>
    </row>
    <row r="380" spans="1:9" ht="25.5" customHeight="1" hidden="1">
      <c r="A380" s="2"/>
      <c r="B380" s="2"/>
      <c r="C380" s="2"/>
      <c r="D380" s="2"/>
      <c r="E380" s="2"/>
      <c r="F380" s="2"/>
      <c r="G380" s="2"/>
      <c r="H380" s="2"/>
      <c r="I380" s="7"/>
    </row>
    <row r="381" spans="1:9" ht="25.5" customHeight="1" hidden="1">
      <c r="A381" s="2"/>
      <c r="B381" s="2"/>
      <c r="C381" s="2"/>
      <c r="D381" s="2"/>
      <c r="E381" s="2"/>
      <c r="F381" s="2"/>
      <c r="G381" s="2"/>
      <c r="H381" s="2"/>
      <c r="I381" s="7"/>
    </row>
    <row r="382" spans="1:9" ht="25.5" customHeight="1" hidden="1">
      <c r="A382" s="2"/>
      <c r="B382" s="2"/>
      <c r="C382" s="2"/>
      <c r="D382" s="2"/>
      <c r="E382" s="2"/>
      <c r="F382" s="2"/>
      <c r="G382" s="2"/>
      <c r="H382" s="2"/>
      <c r="I382" s="4"/>
    </row>
    <row r="383" spans="1:9" ht="25.5" customHeight="1" hidden="1">
      <c r="A383" s="2"/>
      <c r="B383" s="2"/>
      <c r="C383" s="2"/>
      <c r="D383" s="2"/>
      <c r="E383" s="2"/>
      <c r="F383" s="2"/>
      <c r="G383" s="2"/>
      <c r="H383" s="2"/>
      <c r="I383" s="7"/>
    </row>
    <row r="384" spans="1:9" ht="25.5" customHeight="1" hidden="1">
      <c r="A384" s="2"/>
      <c r="B384" s="2"/>
      <c r="C384" s="2"/>
      <c r="D384" s="2"/>
      <c r="E384" s="2"/>
      <c r="F384" s="2"/>
      <c r="G384" s="2"/>
      <c r="H384" s="2"/>
      <c r="I384" s="7"/>
    </row>
    <row r="385" spans="1:9" ht="25.5" customHeight="1" hidden="1">
      <c r="A385" s="2"/>
      <c r="B385" s="2"/>
      <c r="C385" s="2"/>
      <c r="D385" s="2"/>
      <c r="E385" s="2"/>
      <c r="F385" s="2"/>
      <c r="G385" s="2"/>
      <c r="H385" s="2"/>
      <c r="I385" s="7"/>
    </row>
    <row r="386" spans="1:9" ht="25.5" customHeight="1" hidden="1">
      <c r="A386" s="2"/>
      <c r="B386" s="2"/>
      <c r="C386" s="2"/>
      <c r="D386" s="2"/>
      <c r="E386" s="2"/>
      <c r="F386" s="2"/>
      <c r="G386" s="2"/>
      <c r="H386" s="2"/>
      <c r="I386" s="7"/>
    </row>
    <row r="387" spans="1:9" ht="25.5" customHeight="1" hidden="1">
      <c r="A387" s="2"/>
      <c r="B387" s="2"/>
      <c r="C387" s="2"/>
      <c r="D387" s="2"/>
      <c r="E387" s="2"/>
      <c r="F387" s="2"/>
      <c r="G387" s="2"/>
      <c r="H387" s="2"/>
      <c r="I387" s="7"/>
    </row>
    <row r="388" spans="1:9" ht="25.5" customHeight="1" hidden="1">
      <c r="A388" s="2"/>
      <c r="B388" s="2"/>
      <c r="C388" s="2"/>
      <c r="D388" s="2"/>
      <c r="E388" s="2"/>
      <c r="F388" s="2"/>
      <c r="G388" s="2"/>
      <c r="H388" s="2"/>
      <c r="I388" s="7"/>
    </row>
    <row r="389" spans="1:9" ht="25.5" customHeight="1" hidden="1">
      <c r="A389" s="2"/>
      <c r="B389" s="2"/>
      <c r="C389" s="2"/>
      <c r="D389" s="2"/>
      <c r="E389" s="2"/>
      <c r="F389" s="2"/>
      <c r="G389" s="2"/>
      <c r="H389" s="2"/>
      <c r="I389" s="7"/>
    </row>
    <row r="390" spans="1:9" ht="25.5" customHeight="1" hidden="1">
      <c r="A390" s="2"/>
      <c r="B390" s="2"/>
      <c r="C390" s="2"/>
      <c r="D390" s="2"/>
      <c r="E390" s="2"/>
      <c r="F390" s="2"/>
      <c r="G390" s="2"/>
      <c r="H390" s="2"/>
      <c r="I390" s="7"/>
    </row>
    <row r="391" spans="1:9" ht="25.5" customHeight="1" hidden="1">
      <c r="A391" s="2"/>
      <c r="B391" s="2"/>
      <c r="C391" s="2"/>
      <c r="D391" s="2"/>
      <c r="E391" s="2"/>
      <c r="F391" s="2"/>
      <c r="G391" s="2"/>
      <c r="H391" s="2"/>
      <c r="I391" s="4"/>
    </row>
    <row r="392" spans="1:9" ht="25.5" customHeight="1" hidden="1">
      <c r="A392" s="2"/>
      <c r="B392" s="2"/>
      <c r="C392" s="2"/>
      <c r="D392" s="2"/>
      <c r="E392" s="2"/>
      <c r="F392" s="2"/>
      <c r="G392" s="2"/>
      <c r="H392" s="2"/>
      <c r="I392" s="7"/>
    </row>
    <row r="393" spans="1:9" ht="25.5" customHeight="1" hidden="1">
      <c r="A393" s="2"/>
      <c r="B393" s="2"/>
      <c r="C393" s="2"/>
      <c r="D393" s="2"/>
      <c r="E393" s="2"/>
      <c r="F393" s="2"/>
      <c r="G393" s="2"/>
      <c r="H393" s="2"/>
      <c r="I393" s="7"/>
    </row>
    <row r="394" spans="1:9" ht="25.5" customHeight="1" hidden="1">
      <c r="A394" s="2"/>
      <c r="B394" s="2"/>
      <c r="C394" s="2"/>
      <c r="D394" s="2"/>
      <c r="E394" s="2"/>
      <c r="F394" s="2"/>
      <c r="G394" s="2"/>
      <c r="H394" s="2"/>
      <c r="I394" s="4"/>
    </row>
    <row r="395" spans="1:9" ht="25.5" customHeight="1" hidden="1">
      <c r="A395" s="2"/>
      <c r="B395" s="2"/>
      <c r="C395" s="2"/>
      <c r="D395" s="2"/>
      <c r="E395" s="2"/>
      <c r="F395" s="2"/>
      <c r="G395" s="2"/>
      <c r="H395" s="2"/>
      <c r="I395" s="7"/>
    </row>
    <row r="396" spans="1:9" ht="25.5" customHeight="1" hidden="1">
      <c r="A396" s="2"/>
      <c r="B396" s="2"/>
      <c r="C396" s="2"/>
      <c r="D396" s="2"/>
      <c r="E396" s="2"/>
      <c r="F396" s="2"/>
      <c r="G396" s="2"/>
      <c r="H396" s="2"/>
      <c r="I396" s="7"/>
    </row>
    <row r="397" spans="1:9" ht="25.5" customHeight="1" hidden="1">
      <c r="A397" s="2"/>
      <c r="B397" s="2"/>
      <c r="C397" s="2"/>
      <c r="D397" s="2"/>
      <c r="E397" s="2"/>
      <c r="F397" s="2"/>
      <c r="G397" s="2"/>
      <c r="H397" s="2"/>
      <c r="I397" s="4"/>
    </row>
    <row r="398" spans="1:9" ht="25.5" customHeight="1" hidden="1">
      <c r="A398" s="2"/>
      <c r="B398" s="2"/>
      <c r="C398" s="2"/>
      <c r="D398" s="2"/>
      <c r="E398" s="2"/>
      <c r="F398" s="2"/>
      <c r="G398" s="2"/>
      <c r="H398" s="2"/>
      <c r="I398" s="7"/>
    </row>
    <row r="399" spans="1:9" ht="25.5" customHeight="1" hidden="1">
      <c r="A399" s="2"/>
      <c r="B399" s="2"/>
      <c r="C399" s="2"/>
      <c r="D399" s="2"/>
      <c r="E399" s="2"/>
      <c r="F399" s="2"/>
      <c r="G399" s="2"/>
      <c r="H399" s="2"/>
      <c r="I399" s="7"/>
    </row>
    <row r="400" spans="1:9" ht="25.5" customHeight="1" hidden="1">
      <c r="A400" s="2"/>
      <c r="B400" s="2"/>
      <c r="C400" s="2"/>
      <c r="D400" s="2"/>
      <c r="E400" s="2"/>
      <c r="F400" s="2"/>
      <c r="G400" s="2"/>
      <c r="H400" s="2"/>
      <c r="I400" s="4"/>
    </row>
    <row r="401" spans="1:9" ht="25.5" customHeight="1" hidden="1">
      <c r="A401" s="2"/>
      <c r="B401" s="2"/>
      <c r="C401" s="2"/>
      <c r="D401" s="2"/>
      <c r="E401" s="2"/>
      <c r="F401" s="2"/>
      <c r="G401" s="2"/>
      <c r="H401" s="2"/>
      <c r="I401" s="7"/>
    </row>
    <row r="402" spans="1:9" ht="25.5" customHeight="1" hidden="1">
      <c r="A402" s="2"/>
      <c r="B402" s="2"/>
      <c r="C402" s="2"/>
      <c r="D402" s="2"/>
      <c r="E402" s="2"/>
      <c r="F402" s="2"/>
      <c r="G402" s="2"/>
      <c r="H402" s="2"/>
      <c r="I402" s="7"/>
    </row>
    <row r="403" spans="1:9" ht="25.5" customHeight="1" hidden="1">
      <c r="A403" s="2"/>
      <c r="B403" s="2"/>
      <c r="C403" s="2"/>
      <c r="D403" s="2"/>
      <c r="E403" s="2"/>
      <c r="F403" s="2"/>
      <c r="G403" s="2"/>
      <c r="H403" s="2"/>
      <c r="I403" s="4"/>
    </row>
    <row r="404" spans="1:9" ht="25.5" customHeight="1" hidden="1">
      <c r="A404" s="2"/>
      <c r="B404" s="2"/>
      <c r="C404" s="2"/>
      <c r="D404" s="2"/>
      <c r="E404" s="2"/>
      <c r="F404" s="2"/>
      <c r="G404" s="2"/>
      <c r="H404" s="2"/>
      <c r="I404" s="7"/>
    </row>
  </sheetData>
  <sheetProtection password="D38D" sheet="1" objects="1" scenarios="1" insertRows="0"/>
  <mergeCells count="1">
    <mergeCell ref="E1:I1"/>
  </mergeCells>
  <printOptions/>
  <pageMargins left="1.1811023622047245" right="0.3937007874015748" top="0.7480314960629921" bottom="0.5905511811023623" header="0.31496062992125984" footer="0.31496062992125984"/>
  <pageSetup horizontalDpi="600" verticalDpi="600" orientation="landscape" paperSize="5" scale="70" r:id="rId3"/>
  <headerFooter>
    <oddHeader>&amp;L&amp;"-,Negrita"&amp;18Presupuesto de Egresos por Clasificación Funcional-Programática
&amp;14Nombre de la Entidad: &amp;16&amp;F, Jalisco</oddHeader>
    <oddFooter>&amp;L&amp;"-,Cursiva"Ejercicio Fiscal 2013 &amp;RPágina &amp;P de &amp;N&amp;K00+000-----------------------</oddFooter>
  </headerFooter>
  <legacyDrawing r:id="rId2"/>
</worksheet>
</file>

<file path=xl/worksheets/sheet8.xml><?xml version="1.0" encoding="utf-8"?>
<worksheet xmlns="http://schemas.openxmlformats.org/spreadsheetml/2006/main" xmlns:r="http://schemas.openxmlformats.org/officeDocument/2006/relationships">
  <sheetPr>
    <tabColor theme="5" tint="0.39998000860214233"/>
  </sheetPr>
  <dimension ref="A1:E144"/>
  <sheetViews>
    <sheetView showGridLines="0" showRowColHeaders="0" zoomScalePageLayoutView="0" workbookViewId="0" topLeftCell="A126">
      <selection activeCell="A2" sqref="A2"/>
    </sheetView>
  </sheetViews>
  <sheetFormatPr defaultColWidth="0" defaultRowHeight="15" customHeight="1" zeroHeight="1"/>
  <cols>
    <col min="1" max="1" width="2.57421875" style="129" bestFit="1" customWidth="1"/>
    <col min="2" max="2" width="3.28125" style="129" bestFit="1" customWidth="1"/>
    <col min="3" max="3" width="3.00390625" style="3" bestFit="1" customWidth="1"/>
    <col min="4" max="4" width="52.421875" style="5" customWidth="1"/>
    <col min="5" max="5" width="99.8515625" style="1" customWidth="1"/>
    <col min="6" max="6" width="0.13671875" style="1" customWidth="1"/>
    <col min="7" max="16384" width="11.421875" style="1" hidden="1" customWidth="1"/>
  </cols>
  <sheetData>
    <row r="1" spans="1:5" s="9" customFormat="1" ht="30" customHeight="1">
      <c r="A1" s="10" t="s">
        <v>474</v>
      </c>
      <c r="B1" s="10" t="s">
        <v>444</v>
      </c>
      <c r="C1" s="10" t="s">
        <v>445</v>
      </c>
      <c r="D1" s="11" t="s">
        <v>447</v>
      </c>
      <c r="E1" s="10" t="s">
        <v>500</v>
      </c>
    </row>
    <row r="2" spans="1:5" ht="90" customHeight="1">
      <c r="A2" s="125">
        <v>1</v>
      </c>
      <c r="B2" s="125">
        <v>0</v>
      </c>
      <c r="C2" s="2">
        <v>0</v>
      </c>
      <c r="D2" s="4" t="s">
        <v>475</v>
      </c>
      <c r="E2" s="13" t="s">
        <v>630</v>
      </c>
    </row>
    <row r="3" spans="1:5" ht="90" customHeight="1">
      <c r="A3" s="125">
        <v>1</v>
      </c>
      <c r="B3" s="125">
        <v>1</v>
      </c>
      <c r="C3" s="2">
        <v>0</v>
      </c>
      <c r="D3" s="7" t="s">
        <v>476</v>
      </c>
      <c r="E3" s="12" t="s">
        <v>505</v>
      </c>
    </row>
    <row r="4" spans="1:5" ht="90" customHeight="1">
      <c r="A4" s="126">
        <v>1</v>
      </c>
      <c r="B4" s="126">
        <v>1</v>
      </c>
      <c r="C4" s="102">
        <v>1</v>
      </c>
      <c r="D4" s="103" t="s">
        <v>634</v>
      </c>
      <c r="E4" s="12" t="s">
        <v>635</v>
      </c>
    </row>
    <row r="5" spans="1:5" ht="90" customHeight="1">
      <c r="A5" s="126">
        <v>1</v>
      </c>
      <c r="B5" s="126">
        <v>1</v>
      </c>
      <c r="C5" s="102">
        <v>2</v>
      </c>
      <c r="D5" s="103" t="s">
        <v>636</v>
      </c>
      <c r="E5" s="12" t="s">
        <v>637</v>
      </c>
    </row>
    <row r="6" spans="1:5" ht="171" customHeight="1">
      <c r="A6" s="127">
        <v>1</v>
      </c>
      <c r="B6" s="127">
        <v>2</v>
      </c>
      <c r="C6" s="3">
        <v>0</v>
      </c>
      <c r="D6" s="5" t="s">
        <v>477</v>
      </c>
      <c r="E6" s="12" t="s">
        <v>506</v>
      </c>
    </row>
    <row r="7" spans="1:5" ht="135" customHeight="1">
      <c r="A7" s="128">
        <v>1</v>
      </c>
      <c r="B7" s="128">
        <v>2</v>
      </c>
      <c r="C7" s="104">
        <v>1</v>
      </c>
      <c r="D7" s="105" t="s">
        <v>640</v>
      </c>
      <c r="E7" s="12" t="s">
        <v>638</v>
      </c>
    </row>
    <row r="8" spans="1:5" ht="135" customHeight="1">
      <c r="A8" s="128">
        <v>1</v>
      </c>
      <c r="B8" s="128">
        <v>2</v>
      </c>
      <c r="C8" s="104">
        <v>2</v>
      </c>
      <c r="D8" s="105" t="s">
        <v>639</v>
      </c>
      <c r="E8" s="12" t="s">
        <v>641</v>
      </c>
    </row>
    <row r="9" spans="1:5" ht="135" customHeight="1">
      <c r="A9" s="128">
        <v>1</v>
      </c>
      <c r="B9" s="128">
        <v>2</v>
      </c>
      <c r="C9" s="104">
        <v>3</v>
      </c>
      <c r="D9" s="105" t="s">
        <v>642</v>
      </c>
      <c r="E9" s="12" t="s">
        <v>643</v>
      </c>
    </row>
    <row r="10" spans="1:5" ht="135" customHeight="1">
      <c r="A10" s="128">
        <v>1</v>
      </c>
      <c r="B10" s="128">
        <v>2</v>
      </c>
      <c r="C10" s="104">
        <v>4</v>
      </c>
      <c r="D10" s="105" t="s">
        <v>644</v>
      </c>
      <c r="E10" s="12" t="s">
        <v>645</v>
      </c>
    </row>
    <row r="11" spans="1:5" ht="90" customHeight="1">
      <c r="A11" s="127">
        <v>1</v>
      </c>
      <c r="B11" s="127">
        <v>3</v>
      </c>
      <c r="C11" s="3">
        <v>0</v>
      </c>
      <c r="D11" s="8" t="s">
        <v>478</v>
      </c>
      <c r="E11" s="12" t="s">
        <v>507</v>
      </c>
    </row>
    <row r="12" spans="1:5" ht="90" customHeight="1">
      <c r="A12" s="128">
        <v>1</v>
      </c>
      <c r="B12" s="128">
        <v>3</v>
      </c>
      <c r="C12" s="104">
        <v>1</v>
      </c>
      <c r="D12" s="106" t="s">
        <v>646</v>
      </c>
      <c r="E12" s="12" t="s">
        <v>647</v>
      </c>
    </row>
    <row r="13" spans="1:5" ht="90" customHeight="1">
      <c r="A13" s="128">
        <v>1</v>
      </c>
      <c r="B13" s="128">
        <v>3</v>
      </c>
      <c r="C13" s="104">
        <v>2</v>
      </c>
      <c r="D13" s="106" t="s">
        <v>648</v>
      </c>
      <c r="E13" s="12" t="s">
        <v>649</v>
      </c>
    </row>
    <row r="14" spans="1:5" ht="90" customHeight="1">
      <c r="A14" s="128">
        <v>1</v>
      </c>
      <c r="B14" s="128">
        <v>3</v>
      </c>
      <c r="C14" s="104">
        <v>3</v>
      </c>
      <c r="D14" s="106" t="s">
        <v>653</v>
      </c>
      <c r="E14" s="12" t="s">
        <v>650</v>
      </c>
    </row>
    <row r="15" spans="1:5" ht="90" customHeight="1">
      <c r="A15" s="128">
        <v>1</v>
      </c>
      <c r="B15" s="128">
        <v>3</v>
      </c>
      <c r="C15" s="104">
        <v>4</v>
      </c>
      <c r="D15" s="106" t="s">
        <v>651</v>
      </c>
      <c r="E15" s="12" t="s">
        <v>652</v>
      </c>
    </row>
    <row r="16" spans="1:5" ht="90" customHeight="1">
      <c r="A16" s="128">
        <v>1</v>
      </c>
      <c r="B16" s="128">
        <v>3</v>
      </c>
      <c r="C16" s="104">
        <v>5</v>
      </c>
      <c r="D16" s="106" t="s">
        <v>654</v>
      </c>
      <c r="E16" s="12" t="s">
        <v>655</v>
      </c>
    </row>
    <row r="17" spans="1:5" ht="90" customHeight="1">
      <c r="A17" s="128">
        <v>1</v>
      </c>
      <c r="B17" s="128">
        <v>3</v>
      </c>
      <c r="C17" s="104">
        <v>6</v>
      </c>
      <c r="D17" s="106" t="s">
        <v>656</v>
      </c>
      <c r="E17" s="12" t="s">
        <v>657</v>
      </c>
    </row>
    <row r="18" spans="1:5" ht="90" customHeight="1">
      <c r="A18" s="128">
        <v>1</v>
      </c>
      <c r="B18" s="128">
        <v>3</v>
      </c>
      <c r="C18" s="104">
        <v>7</v>
      </c>
      <c r="D18" s="106" t="s">
        <v>658</v>
      </c>
      <c r="E18" s="12" t="s">
        <v>659</v>
      </c>
    </row>
    <row r="19" spans="1:5" ht="90" customHeight="1">
      <c r="A19" s="128">
        <v>1</v>
      </c>
      <c r="B19" s="128">
        <v>3</v>
      </c>
      <c r="C19" s="104">
        <v>8</v>
      </c>
      <c r="D19" s="106" t="s">
        <v>660</v>
      </c>
      <c r="E19" s="12" t="s">
        <v>661</v>
      </c>
    </row>
    <row r="20" spans="1:5" ht="90" customHeight="1">
      <c r="A20" s="128">
        <v>1</v>
      </c>
      <c r="B20" s="128">
        <v>3</v>
      </c>
      <c r="C20" s="104">
        <v>9</v>
      </c>
      <c r="D20" s="106" t="s">
        <v>532</v>
      </c>
      <c r="E20" s="12" t="s">
        <v>662</v>
      </c>
    </row>
    <row r="21" spans="1:5" ht="90" customHeight="1">
      <c r="A21" s="127">
        <v>1</v>
      </c>
      <c r="B21" s="127">
        <v>4</v>
      </c>
      <c r="C21" s="3">
        <v>0</v>
      </c>
      <c r="D21" s="5" t="s">
        <v>479</v>
      </c>
      <c r="E21" s="12" t="s">
        <v>501</v>
      </c>
    </row>
    <row r="22" spans="1:5" ht="90" customHeight="1">
      <c r="A22" s="128">
        <v>1</v>
      </c>
      <c r="B22" s="128">
        <v>4</v>
      </c>
      <c r="C22" s="104">
        <v>1</v>
      </c>
      <c r="D22" s="105" t="s">
        <v>663</v>
      </c>
      <c r="E22" s="12" t="s">
        <v>664</v>
      </c>
    </row>
    <row r="23" spans="1:5" ht="90" customHeight="1">
      <c r="A23" s="127">
        <v>1</v>
      </c>
      <c r="B23" s="127">
        <v>5</v>
      </c>
      <c r="C23" s="3">
        <v>0</v>
      </c>
      <c r="D23" s="5" t="s">
        <v>480</v>
      </c>
      <c r="E23" s="12" t="s">
        <v>502</v>
      </c>
    </row>
    <row r="24" spans="1:5" ht="90" customHeight="1">
      <c r="A24" s="128">
        <v>1</v>
      </c>
      <c r="B24" s="128">
        <v>5</v>
      </c>
      <c r="C24" s="104">
        <v>1</v>
      </c>
      <c r="D24" s="105" t="s">
        <v>665</v>
      </c>
      <c r="E24" s="12" t="s">
        <v>666</v>
      </c>
    </row>
    <row r="25" spans="1:5" ht="90" customHeight="1">
      <c r="A25" s="128">
        <v>1</v>
      </c>
      <c r="B25" s="128">
        <v>5</v>
      </c>
      <c r="C25" s="104">
        <v>2</v>
      </c>
      <c r="D25" s="105" t="s">
        <v>667</v>
      </c>
      <c r="E25" s="12" t="s">
        <v>668</v>
      </c>
    </row>
    <row r="26" spans="1:5" ht="90" customHeight="1">
      <c r="A26" s="127">
        <v>1</v>
      </c>
      <c r="B26" s="127">
        <v>6</v>
      </c>
      <c r="C26" s="3">
        <v>0</v>
      </c>
      <c r="D26" s="5" t="s">
        <v>669</v>
      </c>
      <c r="E26" s="12" t="s">
        <v>842</v>
      </c>
    </row>
    <row r="27" spans="1:5" ht="90" customHeight="1">
      <c r="A27" s="128">
        <v>1</v>
      </c>
      <c r="B27" s="128">
        <v>6</v>
      </c>
      <c r="C27" s="104">
        <v>1</v>
      </c>
      <c r="D27" s="105" t="s">
        <v>670</v>
      </c>
      <c r="E27" s="12" t="s">
        <v>671</v>
      </c>
    </row>
    <row r="28" spans="1:5" ht="90" customHeight="1">
      <c r="A28" s="128">
        <v>1</v>
      </c>
      <c r="B28" s="128">
        <v>6</v>
      </c>
      <c r="C28" s="104">
        <v>2</v>
      </c>
      <c r="D28" s="105" t="s">
        <v>672</v>
      </c>
      <c r="E28" s="12" t="s">
        <v>673</v>
      </c>
    </row>
    <row r="29" spans="1:5" ht="90" customHeight="1">
      <c r="A29" s="128">
        <v>1</v>
      </c>
      <c r="B29" s="128">
        <v>6</v>
      </c>
      <c r="C29" s="104">
        <v>3</v>
      </c>
      <c r="D29" s="105" t="s">
        <v>674</v>
      </c>
      <c r="E29" s="12" t="s">
        <v>675</v>
      </c>
    </row>
    <row r="30" spans="1:5" ht="117" customHeight="1">
      <c r="A30" s="127">
        <v>1</v>
      </c>
      <c r="B30" s="127">
        <v>7</v>
      </c>
      <c r="C30" s="3">
        <v>0</v>
      </c>
      <c r="D30" s="5" t="s">
        <v>676</v>
      </c>
      <c r="E30" s="12" t="s">
        <v>843</v>
      </c>
    </row>
    <row r="31" spans="1:5" ht="90" customHeight="1">
      <c r="A31" s="128">
        <v>1</v>
      </c>
      <c r="B31" s="128">
        <v>7</v>
      </c>
      <c r="C31" s="104">
        <v>1</v>
      </c>
      <c r="D31" s="105" t="s">
        <v>677</v>
      </c>
      <c r="E31" s="12" t="s">
        <v>678</v>
      </c>
    </row>
    <row r="32" spans="1:5" ht="90" customHeight="1">
      <c r="A32" s="128">
        <v>1</v>
      </c>
      <c r="B32" s="128">
        <v>7</v>
      </c>
      <c r="C32" s="104">
        <v>2</v>
      </c>
      <c r="D32" s="105" t="s">
        <v>679</v>
      </c>
      <c r="E32" s="12" t="s">
        <v>680</v>
      </c>
    </row>
    <row r="33" spans="1:5" ht="90" customHeight="1">
      <c r="A33" s="128">
        <v>1</v>
      </c>
      <c r="B33" s="128">
        <v>7</v>
      </c>
      <c r="C33" s="104">
        <v>3</v>
      </c>
      <c r="D33" s="105" t="s">
        <v>681</v>
      </c>
      <c r="E33" s="12" t="s">
        <v>682</v>
      </c>
    </row>
    <row r="34" spans="1:5" ht="90" customHeight="1">
      <c r="A34" s="128">
        <v>1</v>
      </c>
      <c r="B34" s="128">
        <v>7</v>
      </c>
      <c r="C34" s="104">
        <v>4</v>
      </c>
      <c r="D34" s="105" t="s">
        <v>683</v>
      </c>
      <c r="E34" s="12" t="s">
        <v>844</v>
      </c>
    </row>
    <row r="35" spans="1:5" ht="90" customHeight="1">
      <c r="A35" s="127">
        <v>1</v>
      </c>
      <c r="B35" s="127">
        <v>8</v>
      </c>
      <c r="C35" s="3">
        <v>0</v>
      </c>
      <c r="D35" s="5" t="s">
        <v>142</v>
      </c>
      <c r="E35" s="12" t="s">
        <v>618</v>
      </c>
    </row>
    <row r="36" spans="1:5" ht="90" customHeight="1">
      <c r="A36" s="127">
        <v>1</v>
      </c>
      <c r="B36" s="127">
        <v>8</v>
      </c>
      <c r="C36" s="3">
        <v>1</v>
      </c>
      <c r="D36" s="5" t="s">
        <v>684</v>
      </c>
      <c r="E36" s="12" t="s">
        <v>845</v>
      </c>
    </row>
    <row r="37" spans="1:5" ht="90" customHeight="1">
      <c r="A37" s="128">
        <v>1</v>
      </c>
      <c r="B37" s="128">
        <v>8</v>
      </c>
      <c r="C37" s="104">
        <v>2</v>
      </c>
      <c r="D37" s="105" t="s">
        <v>685</v>
      </c>
      <c r="E37" s="12" t="s">
        <v>686</v>
      </c>
    </row>
    <row r="38" spans="1:5" ht="90" customHeight="1">
      <c r="A38" s="128">
        <v>1</v>
      </c>
      <c r="B38" s="128">
        <v>8</v>
      </c>
      <c r="C38" s="104">
        <v>3</v>
      </c>
      <c r="D38" s="105" t="s">
        <v>687</v>
      </c>
      <c r="E38" s="12" t="s">
        <v>846</v>
      </c>
    </row>
    <row r="39" spans="1:5" ht="90" customHeight="1">
      <c r="A39" s="128">
        <v>1</v>
      </c>
      <c r="B39" s="128">
        <v>8</v>
      </c>
      <c r="C39" s="104">
        <v>4</v>
      </c>
      <c r="D39" s="105" t="s">
        <v>688</v>
      </c>
      <c r="E39" s="12" t="s">
        <v>689</v>
      </c>
    </row>
    <row r="40" spans="1:5" ht="90" customHeight="1">
      <c r="A40" s="128">
        <v>1</v>
      </c>
      <c r="B40" s="128">
        <v>8</v>
      </c>
      <c r="C40" s="104">
        <v>5</v>
      </c>
      <c r="D40" s="105" t="s">
        <v>532</v>
      </c>
      <c r="E40" s="12" t="s">
        <v>690</v>
      </c>
    </row>
    <row r="41" spans="1:5" ht="90" customHeight="1">
      <c r="A41" s="127">
        <v>2</v>
      </c>
      <c r="B41" s="127">
        <v>0</v>
      </c>
      <c r="C41" s="3">
        <v>0</v>
      </c>
      <c r="D41" s="6" t="s">
        <v>481</v>
      </c>
      <c r="E41" s="13" t="s">
        <v>503</v>
      </c>
    </row>
    <row r="42" spans="1:5" ht="90" customHeight="1">
      <c r="A42" s="127">
        <v>2</v>
      </c>
      <c r="B42" s="127">
        <v>1</v>
      </c>
      <c r="C42" s="3">
        <v>0</v>
      </c>
      <c r="D42" s="5" t="s">
        <v>482</v>
      </c>
      <c r="E42" s="12" t="s">
        <v>847</v>
      </c>
    </row>
    <row r="43" spans="1:5" ht="126.75" customHeight="1">
      <c r="A43" s="128">
        <v>2</v>
      </c>
      <c r="B43" s="128">
        <v>1</v>
      </c>
      <c r="C43" s="104">
        <v>1</v>
      </c>
      <c r="D43" s="105" t="s">
        <v>691</v>
      </c>
      <c r="E43" s="12" t="s">
        <v>693</v>
      </c>
    </row>
    <row r="44" spans="1:5" ht="90" customHeight="1">
      <c r="A44" s="128">
        <v>2</v>
      </c>
      <c r="B44" s="128">
        <v>1</v>
      </c>
      <c r="C44" s="104">
        <v>2</v>
      </c>
      <c r="D44" s="105" t="s">
        <v>848</v>
      </c>
      <c r="E44" s="12" t="s">
        <v>692</v>
      </c>
    </row>
    <row r="45" spans="1:5" ht="150" customHeight="1">
      <c r="A45" s="128">
        <v>2</v>
      </c>
      <c r="B45" s="128">
        <v>1</v>
      </c>
      <c r="C45" s="104">
        <v>3</v>
      </c>
      <c r="D45" s="105" t="s">
        <v>694</v>
      </c>
      <c r="E45" s="12" t="s">
        <v>695</v>
      </c>
    </row>
    <row r="46" spans="1:5" ht="90" customHeight="1">
      <c r="A46" s="128">
        <v>2</v>
      </c>
      <c r="B46" s="128">
        <v>1</v>
      </c>
      <c r="C46" s="104">
        <v>4</v>
      </c>
      <c r="D46" s="105" t="s">
        <v>696</v>
      </c>
      <c r="E46" s="12" t="s">
        <v>849</v>
      </c>
    </row>
    <row r="47" spans="1:5" ht="120.75" customHeight="1">
      <c r="A47" s="128">
        <v>2</v>
      </c>
      <c r="B47" s="128">
        <v>1</v>
      </c>
      <c r="C47" s="104">
        <v>5</v>
      </c>
      <c r="D47" s="105" t="s">
        <v>697</v>
      </c>
      <c r="E47" s="12" t="s">
        <v>850</v>
      </c>
    </row>
    <row r="48" spans="1:5" ht="90" customHeight="1">
      <c r="A48" s="128">
        <v>2</v>
      </c>
      <c r="B48" s="128">
        <v>1</v>
      </c>
      <c r="C48" s="104">
        <v>6</v>
      </c>
      <c r="D48" s="105" t="s">
        <v>698</v>
      </c>
      <c r="E48" s="12" t="s">
        <v>699</v>
      </c>
    </row>
    <row r="49" spans="1:5" ht="90" customHeight="1">
      <c r="A49" s="127">
        <v>2</v>
      </c>
      <c r="B49" s="127">
        <v>2</v>
      </c>
      <c r="C49" s="3">
        <v>0</v>
      </c>
      <c r="D49" s="5" t="s">
        <v>483</v>
      </c>
      <c r="E49" s="12" t="s">
        <v>508</v>
      </c>
    </row>
    <row r="50" spans="1:5" ht="90" customHeight="1">
      <c r="A50" s="128">
        <v>2</v>
      </c>
      <c r="B50" s="128">
        <v>2</v>
      </c>
      <c r="C50" s="104">
        <v>1</v>
      </c>
      <c r="D50" s="105" t="s">
        <v>700</v>
      </c>
      <c r="E50" s="12" t="s">
        <v>701</v>
      </c>
    </row>
    <row r="51" spans="1:5" ht="90" customHeight="1">
      <c r="A51" s="128">
        <v>2</v>
      </c>
      <c r="B51" s="128">
        <v>2</v>
      </c>
      <c r="C51" s="104">
        <v>2</v>
      </c>
      <c r="D51" s="105" t="s">
        <v>702</v>
      </c>
      <c r="E51" s="12" t="s">
        <v>703</v>
      </c>
    </row>
    <row r="52" spans="1:5" ht="90" customHeight="1">
      <c r="A52" s="128">
        <v>2</v>
      </c>
      <c r="B52" s="128">
        <v>2</v>
      </c>
      <c r="C52" s="104">
        <v>3</v>
      </c>
      <c r="D52" s="105" t="s">
        <v>704</v>
      </c>
      <c r="E52" s="12" t="s">
        <v>705</v>
      </c>
    </row>
    <row r="53" spans="1:5" ht="90" customHeight="1">
      <c r="A53" s="128">
        <v>2</v>
      </c>
      <c r="B53" s="128">
        <v>2</v>
      </c>
      <c r="C53" s="104">
        <v>4</v>
      </c>
      <c r="D53" s="105" t="s">
        <v>706</v>
      </c>
      <c r="E53" s="12" t="s">
        <v>707</v>
      </c>
    </row>
    <row r="54" spans="1:5" ht="90" customHeight="1">
      <c r="A54" s="128">
        <v>2</v>
      </c>
      <c r="B54" s="128">
        <v>2</v>
      </c>
      <c r="C54" s="104">
        <v>5</v>
      </c>
      <c r="D54" s="105" t="s">
        <v>708</v>
      </c>
      <c r="E54" s="12" t="s">
        <v>709</v>
      </c>
    </row>
    <row r="55" spans="1:5" ht="90" customHeight="1">
      <c r="A55" s="128">
        <v>2</v>
      </c>
      <c r="B55" s="128">
        <v>2</v>
      </c>
      <c r="C55" s="104">
        <v>6</v>
      </c>
      <c r="D55" s="105" t="s">
        <v>710</v>
      </c>
      <c r="E55" s="12" t="s">
        <v>851</v>
      </c>
    </row>
    <row r="56" spans="1:5" ht="90" customHeight="1">
      <c r="A56" s="128">
        <v>2</v>
      </c>
      <c r="B56" s="128">
        <v>2</v>
      </c>
      <c r="C56" s="104">
        <v>7</v>
      </c>
      <c r="D56" s="105" t="s">
        <v>711</v>
      </c>
      <c r="E56" s="12" t="s">
        <v>712</v>
      </c>
    </row>
    <row r="57" spans="1:5" ht="108.75" customHeight="1">
      <c r="A57" s="127">
        <v>2</v>
      </c>
      <c r="B57" s="127">
        <v>3</v>
      </c>
      <c r="C57" s="3">
        <v>0</v>
      </c>
      <c r="D57" s="5" t="s">
        <v>484</v>
      </c>
      <c r="E57" s="12" t="s">
        <v>852</v>
      </c>
    </row>
    <row r="58" spans="1:5" ht="90" customHeight="1">
      <c r="A58" s="128">
        <v>2</v>
      </c>
      <c r="B58" s="128">
        <v>3</v>
      </c>
      <c r="C58" s="104">
        <v>1</v>
      </c>
      <c r="D58" s="105" t="s">
        <v>713</v>
      </c>
      <c r="E58" s="12" t="s">
        <v>853</v>
      </c>
    </row>
    <row r="59" spans="1:5" ht="90" customHeight="1">
      <c r="A59" s="128">
        <v>2</v>
      </c>
      <c r="B59" s="128">
        <v>3</v>
      </c>
      <c r="C59" s="104">
        <v>2</v>
      </c>
      <c r="D59" s="105" t="s">
        <v>854</v>
      </c>
      <c r="E59" s="12" t="s">
        <v>714</v>
      </c>
    </row>
    <row r="60" spans="1:5" ht="90" customHeight="1">
      <c r="A60" s="128">
        <v>2</v>
      </c>
      <c r="B60" s="128">
        <v>3</v>
      </c>
      <c r="C60" s="104">
        <v>3</v>
      </c>
      <c r="D60" s="105" t="s">
        <v>715</v>
      </c>
      <c r="E60" s="12" t="s">
        <v>716</v>
      </c>
    </row>
    <row r="61" spans="1:5" ht="90" customHeight="1">
      <c r="A61" s="128">
        <v>2</v>
      </c>
      <c r="B61" s="128">
        <v>3</v>
      </c>
      <c r="C61" s="104">
        <v>4</v>
      </c>
      <c r="D61" s="105" t="s">
        <v>717</v>
      </c>
      <c r="E61" s="12" t="s">
        <v>718</v>
      </c>
    </row>
    <row r="62" spans="1:5" ht="90" customHeight="1">
      <c r="A62" s="128">
        <v>2</v>
      </c>
      <c r="B62" s="128">
        <v>3</v>
      </c>
      <c r="C62" s="104">
        <v>5</v>
      </c>
      <c r="D62" s="105" t="s">
        <v>719</v>
      </c>
      <c r="E62" s="12" t="s">
        <v>720</v>
      </c>
    </row>
    <row r="63" spans="1:5" ht="90" customHeight="1">
      <c r="A63" s="127">
        <v>2</v>
      </c>
      <c r="B63" s="127">
        <v>4</v>
      </c>
      <c r="C63" s="3">
        <v>0</v>
      </c>
      <c r="D63" s="5" t="s">
        <v>485</v>
      </c>
      <c r="E63" s="12" t="s">
        <v>855</v>
      </c>
    </row>
    <row r="64" spans="1:5" ht="111.75" customHeight="1">
      <c r="A64" s="128">
        <v>2</v>
      </c>
      <c r="B64" s="128">
        <v>4</v>
      </c>
      <c r="C64" s="104">
        <v>1</v>
      </c>
      <c r="D64" s="105" t="s">
        <v>721</v>
      </c>
      <c r="E64" s="12" t="s">
        <v>856</v>
      </c>
    </row>
    <row r="65" spans="1:5" ht="90" customHeight="1">
      <c r="A65" s="128">
        <v>2</v>
      </c>
      <c r="B65" s="128">
        <v>4</v>
      </c>
      <c r="C65" s="104">
        <v>2</v>
      </c>
      <c r="D65" s="105" t="s">
        <v>722</v>
      </c>
      <c r="E65" s="12" t="s">
        <v>723</v>
      </c>
    </row>
    <row r="66" spans="1:5" ht="90" customHeight="1">
      <c r="A66" s="128">
        <v>2</v>
      </c>
      <c r="B66" s="128">
        <v>4</v>
      </c>
      <c r="C66" s="104">
        <v>3</v>
      </c>
      <c r="D66" s="105" t="s">
        <v>724</v>
      </c>
      <c r="E66" s="12" t="s">
        <v>725</v>
      </c>
    </row>
    <row r="67" spans="1:5" ht="90" customHeight="1">
      <c r="A67" s="128">
        <v>2</v>
      </c>
      <c r="B67" s="128">
        <v>4</v>
      </c>
      <c r="C67" s="104">
        <v>4</v>
      </c>
      <c r="D67" s="105" t="s">
        <v>726</v>
      </c>
      <c r="E67" s="12" t="s">
        <v>727</v>
      </c>
    </row>
    <row r="68" spans="1:5" ht="90" customHeight="1">
      <c r="A68" s="127">
        <v>2</v>
      </c>
      <c r="B68" s="127">
        <v>5</v>
      </c>
      <c r="C68" s="3">
        <v>0</v>
      </c>
      <c r="D68" s="5" t="s">
        <v>486</v>
      </c>
      <c r="E68" s="12" t="s">
        <v>857</v>
      </c>
    </row>
    <row r="69" spans="1:5" ht="90" customHeight="1">
      <c r="A69" s="128">
        <v>2</v>
      </c>
      <c r="B69" s="128">
        <v>5</v>
      </c>
      <c r="C69" s="104">
        <v>1</v>
      </c>
      <c r="D69" s="105" t="s">
        <v>728</v>
      </c>
      <c r="E69" s="12" t="s">
        <v>729</v>
      </c>
    </row>
    <row r="70" spans="1:5" ht="90" customHeight="1">
      <c r="A70" s="128">
        <v>2</v>
      </c>
      <c r="B70" s="128">
        <v>5</v>
      </c>
      <c r="C70" s="104">
        <v>2</v>
      </c>
      <c r="D70" s="105" t="s">
        <v>730</v>
      </c>
      <c r="E70" s="12" t="s">
        <v>731</v>
      </c>
    </row>
    <row r="71" spans="1:5" ht="90" customHeight="1">
      <c r="A71" s="128">
        <v>2</v>
      </c>
      <c r="B71" s="128">
        <v>5</v>
      </c>
      <c r="C71" s="104">
        <v>3</v>
      </c>
      <c r="D71" s="105" t="s">
        <v>732</v>
      </c>
      <c r="E71" s="12" t="s">
        <v>733</v>
      </c>
    </row>
    <row r="72" spans="1:5" ht="90" customHeight="1">
      <c r="A72" s="128">
        <v>2</v>
      </c>
      <c r="B72" s="128">
        <v>5</v>
      </c>
      <c r="C72" s="104">
        <v>4</v>
      </c>
      <c r="D72" s="105" t="s">
        <v>734</v>
      </c>
      <c r="E72" s="12" t="s">
        <v>735</v>
      </c>
    </row>
    <row r="73" spans="1:5" ht="90" customHeight="1">
      <c r="A73" s="128">
        <v>2</v>
      </c>
      <c r="B73" s="128">
        <v>5</v>
      </c>
      <c r="C73" s="104">
        <v>5</v>
      </c>
      <c r="D73" s="105" t="s">
        <v>736</v>
      </c>
      <c r="E73" s="12" t="s">
        <v>737</v>
      </c>
    </row>
    <row r="74" spans="1:5" ht="117" customHeight="1">
      <c r="A74" s="128">
        <v>2</v>
      </c>
      <c r="B74" s="128">
        <v>5</v>
      </c>
      <c r="C74" s="104">
        <v>6</v>
      </c>
      <c r="D74" s="105" t="s">
        <v>738</v>
      </c>
      <c r="E74" s="12" t="s">
        <v>739</v>
      </c>
    </row>
    <row r="75" spans="1:5" ht="111" customHeight="1">
      <c r="A75" s="127">
        <v>2</v>
      </c>
      <c r="B75" s="127">
        <v>6</v>
      </c>
      <c r="C75" s="3">
        <v>0</v>
      </c>
      <c r="D75" s="5" t="s">
        <v>487</v>
      </c>
      <c r="E75" s="12" t="s">
        <v>858</v>
      </c>
    </row>
    <row r="76" spans="1:5" ht="90" customHeight="1">
      <c r="A76" s="128">
        <v>2</v>
      </c>
      <c r="B76" s="128">
        <v>6</v>
      </c>
      <c r="C76" s="104">
        <v>1</v>
      </c>
      <c r="D76" s="105" t="s">
        <v>740</v>
      </c>
      <c r="E76" s="12" t="s">
        <v>859</v>
      </c>
    </row>
    <row r="77" spans="1:5" ht="90" customHeight="1">
      <c r="A77" s="128">
        <v>2</v>
      </c>
      <c r="B77" s="128">
        <v>6</v>
      </c>
      <c r="C77" s="104">
        <v>2</v>
      </c>
      <c r="D77" s="105" t="s">
        <v>741</v>
      </c>
      <c r="E77" s="12" t="s">
        <v>742</v>
      </c>
    </row>
    <row r="78" spans="1:5" ht="114" customHeight="1">
      <c r="A78" s="128">
        <v>2</v>
      </c>
      <c r="B78" s="128">
        <v>6</v>
      </c>
      <c r="C78" s="104">
        <v>3</v>
      </c>
      <c r="D78" s="105" t="s">
        <v>743</v>
      </c>
      <c r="E78" s="12" t="s">
        <v>744</v>
      </c>
    </row>
    <row r="79" spans="1:5" ht="90" customHeight="1">
      <c r="A79" s="128">
        <v>2</v>
      </c>
      <c r="B79" s="128">
        <v>6</v>
      </c>
      <c r="C79" s="104">
        <v>4</v>
      </c>
      <c r="D79" s="105" t="s">
        <v>777</v>
      </c>
      <c r="E79" s="12" t="s">
        <v>778</v>
      </c>
    </row>
    <row r="80" spans="1:5" ht="90" customHeight="1">
      <c r="A80" s="128">
        <v>2</v>
      </c>
      <c r="B80" s="128">
        <v>6</v>
      </c>
      <c r="C80" s="104">
        <v>5</v>
      </c>
      <c r="D80" s="105" t="s">
        <v>779</v>
      </c>
      <c r="E80" s="12" t="s">
        <v>780</v>
      </c>
    </row>
    <row r="81" spans="1:5" ht="90" customHeight="1">
      <c r="A81" s="128">
        <v>2</v>
      </c>
      <c r="B81" s="128">
        <v>6</v>
      </c>
      <c r="C81" s="104">
        <v>6</v>
      </c>
      <c r="D81" s="105" t="s">
        <v>781</v>
      </c>
      <c r="E81" s="12" t="s">
        <v>860</v>
      </c>
    </row>
    <row r="82" spans="1:5" ht="90" customHeight="1">
      <c r="A82" s="128">
        <v>2</v>
      </c>
      <c r="B82" s="128">
        <v>6</v>
      </c>
      <c r="C82" s="104">
        <v>7</v>
      </c>
      <c r="D82" s="105" t="s">
        <v>782</v>
      </c>
      <c r="E82" s="12" t="s">
        <v>783</v>
      </c>
    </row>
    <row r="83" spans="1:5" ht="90" customHeight="1">
      <c r="A83" s="128">
        <v>2</v>
      </c>
      <c r="B83" s="128">
        <v>6</v>
      </c>
      <c r="C83" s="104">
        <v>8</v>
      </c>
      <c r="D83" s="105" t="s">
        <v>784</v>
      </c>
      <c r="E83" s="12" t="s">
        <v>861</v>
      </c>
    </row>
    <row r="84" spans="1:5" ht="90" customHeight="1">
      <c r="A84" s="128">
        <v>2</v>
      </c>
      <c r="B84" s="128">
        <v>6</v>
      </c>
      <c r="C84" s="104">
        <v>9</v>
      </c>
      <c r="D84" s="105" t="s">
        <v>862</v>
      </c>
      <c r="E84" s="12" t="s">
        <v>863</v>
      </c>
    </row>
    <row r="85" spans="1:5" ht="90" customHeight="1">
      <c r="A85" s="127">
        <v>2</v>
      </c>
      <c r="B85" s="127">
        <v>7</v>
      </c>
      <c r="C85" s="3">
        <v>0</v>
      </c>
      <c r="D85" s="5" t="s">
        <v>488</v>
      </c>
      <c r="E85" s="12" t="s">
        <v>504</v>
      </c>
    </row>
    <row r="86" spans="1:5" ht="90" customHeight="1">
      <c r="A86" s="128">
        <v>2</v>
      </c>
      <c r="B86" s="128">
        <v>7</v>
      </c>
      <c r="C86" s="104">
        <v>1</v>
      </c>
      <c r="D86" s="105" t="s">
        <v>785</v>
      </c>
      <c r="E86" s="12" t="s">
        <v>864</v>
      </c>
    </row>
    <row r="87" spans="1:5" ht="90" customHeight="1">
      <c r="A87" s="127">
        <v>3</v>
      </c>
      <c r="B87" s="127">
        <v>0</v>
      </c>
      <c r="C87" s="3">
        <v>0</v>
      </c>
      <c r="D87" s="6" t="s">
        <v>489</v>
      </c>
      <c r="E87" s="13" t="s">
        <v>515</v>
      </c>
    </row>
    <row r="88" spans="1:5" ht="168.75" customHeight="1">
      <c r="A88" s="127">
        <v>3</v>
      </c>
      <c r="B88" s="127">
        <v>1</v>
      </c>
      <c r="C88" s="3">
        <v>0</v>
      </c>
      <c r="D88" s="5" t="s">
        <v>490</v>
      </c>
      <c r="E88" s="12" t="s">
        <v>865</v>
      </c>
    </row>
    <row r="89" spans="1:5" ht="135" customHeight="1">
      <c r="A89" s="128">
        <v>3</v>
      </c>
      <c r="B89" s="128">
        <v>1</v>
      </c>
      <c r="C89" s="104">
        <v>1</v>
      </c>
      <c r="D89" s="105" t="s">
        <v>786</v>
      </c>
      <c r="E89" s="12" t="s">
        <v>866</v>
      </c>
    </row>
    <row r="90" spans="1:5" ht="135" customHeight="1">
      <c r="A90" s="128">
        <v>3</v>
      </c>
      <c r="B90" s="128">
        <v>1</v>
      </c>
      <c r="C90" s="104">
        <v>2</v>
      </c>
      <c r="D90" s="105" t="s">
        <v>867</v>
      </c>
      <c r="E90" s="12" t="s">
        <v>868</v>
      </c>
    </row>
    <row r="91" spans="1:5" ht="90" customHeight="1">
      <c r="A91" s="127">
        <v>3</v>
      </c>
      <c r="B91" s="127">
        <v>2</v>
      </c>
      <c r="C91" s="3">
        <v>0</v>
      </c>
      <c r="D91" s="5" t="s">
        <v>491</v>
      </c>
      <c r="E91" s="12" t="s">
        <v>869</v>
      </c>
    </row>
    <row r="92" spans="1:5" ht="90" customHeight="1">
      <c r="A92" s="128">
        <v>3</v>
      </c>
      <c r="B92" s="128">
        <v>2</v>
      </c>
      <c r="C92" s="104">
        <v>1</v>
      </c>
      <c r="D92" s="105" t="s">
        <v>787</v>
      </c>
      <c r="E92" s="12" t="s">
        <v>788</v>
      </c>
    </row>
    <row r="93" spans="1:5" ht="90" customHeight="1">
      <c r="A93" s="128">
        <v>3</v>
      </c>
      <c r="B93" s="128">
        <v>2</v>
      </c>
      <c r="C93" s="104">
        <v>2</v>
      </c>
      <c r="D93" s="105" t="s">
        <v>789</v>
      </c>
      <c r="E93" s="12" t="s">
        <v>870</v>
      </c>
    </row>
    <row r="94" spans="1:5" ht="90" customHeight="1">
      <c r="A94" s="128">
        <v>3</v>
      </c>
      <c r="B94" s="128">
        <v>2</v>
      </c>
      <c r="C94" s="104">
        <v>3</v>
      </c>
      <c r="D94" s="105" t="s">
        <v>790</v>
      </c>
      <c r="E94" s="12" t="s">
        <v>871</v>
      </c>
    </row>
    <row r="95" spans="1:5" ht="90" customHeight="1">
      <c r="A95" s="128">
        <v>3</v>
      </c>
      <c r="B95" s="128">
        <v>2</v>
      </c>
      <c r="C95" s="104">
        <v>4</v>
      </c>
      <c r="D95" s="105" t="s">
        <v>791</v>
      </c>
      <c r="E95" s="12" t="s">
        <v>872</v>
      </c>
    </row>
    <row r="96" spans="1:5" ht="90" customHeight="1">
      <c r="A96" s="128">
        <v>3</v>
      </c>
      <c r="B96" s="128">
        <v>2</v>
      </c>
      <c r="C96" s="104">
        <v>5</v>
      </c>
      <c r="D96" s="105" t="s">
        <v>792</v>
      </c>
      <c r="E96" s="12" t="s">
        <v>793</v>
      </c>
    </row>
    <row r="97" spans="1:5" ht="90" customHeight="1">
      <c r="A97" s="128">
        <v>3</v>
      </c>
      <c r="B97" s="128">
        <v>2</v>
      </c>
      <c r="C97" s="104">
        <v>6</v>
      </c>
      <c r="D97" s="105" t="s">
        <v>794</v>
      </c>
      <c r="E97" s="12" t="s">
        <v>795</v>
      </c>
    </row>
    <row r="98" spans="1:5" ht="90" customHeight="1">
      <c r="A98" s="127">
        <v>3</v>
      </c>
      <c r="B98" s="127">
        <v>3</v>
      </c>
      <c r="C98" s="3">
        <v>0</v>
      </c>
      <c r="D98" s="5" t="s">
        <v>492</v>
      </c>
      <c r="E98" s="12" t="s">
        <v>509</v>
      </c>
    </row>
    <row r="99" spans="1:5" ht="129" customHeight="1">
      <c r="A99" s="128">
        <v>3</v>
      </c>
      <c r="B99" s="128">
        <v>3</v>
      </c>
      <c r="C99" s="104">
        <v>1</v>
      </c>
      <c r="D99" s="105" t="s">
        <v>873</v>
      </c>
      <c r="E99" s="12" t="s">
        <v>874</v>
      </c>
    </row>
    <row r="100" spans="1:5" ht="90" customHeight="1">
      <c r="A100" s="128">
        <v>3</v>
      </c>
      <c r="B100" s="128">
        <v>3</v>
      </c>
      <c r="C100" s="104">
        <v>2</v>
      </c>
      <c r="D100" s="105" t="s">
        <v>796</v>
      </c>
      <c r="E100" s="12" t="s">
        <v>875</v>
      </c>
    </row>
    <row r="101" spans="1:5" ht="90" customHeight="1">
      <c r="A101" s="128">
        <v>3</v>
      </c>
      <c r="B101" s="128">
        <v>3</v>
      </c>
      <c r="C101" s="104">
        <v>3</v>
      </c>
      <c r="D101" s="105" t="s">
        <v>797</v>
      </c>
      <c r="E101" s="12" t="s">
        <v>876</v>
      </c>
    </row>
    <row r="102" spans="1:5" ht="90" customHeight="1">
      <c r="A102" s="128">
        <v>3</v>
      </c>
      <c r="B102" s="128">
        <v>3</v>
      </c>
      <c r="C102" s="104">
        <v>4</v>
      </c>
      <c r="D102" s="105" t="s">
        <v>798</v>
      </c>
      <c r="E102" s="12" t="s">
        <v>877</v>
      </c>
    </row>
    <row r="103" spans="1:5" ht="90" customHeight="1">
      <c r="A103" s="128">
        <v>3</v>
      </c>
      <c r="B103" s="128">
        <v>3</v>
      </c>
      <c r="C103" s="104">
        <v>5</v>
      </c>
      <c r="D103" s="105" t="s">
        <v>799</v>
      </c>
      <c r="E103" s="12" t="s">
        <v>878</v>
      </c>
    </row>
    <row r="104" spans="1:5" ht="90" customHeight="1">
      <c r="A104" s="128">
        <v>3</v>
      </c>
      <c r="B104" s="128">
        <v>3</v>
      </c>
      <c r="C104" s="104">
        <v>6</v>
      </c>
      <c r="D104" s="105" t="s">
        <v>800</v>
      </c>
      <c r="E104" s="12" t="s">
        <v>879</v>
      </c>
    </row>
    <row r="105" spans="1:5" ht="90" customHeight="1">
      <c r="A105" s="127">
        <v>3</v>
      </c>
      <c r="B105" s="127">
        <v>4</v>
      </c>
      <c r="C105" s="3">
        <v>0</v>
      </c>
      <c r="D105" s="5" t="s">
        <v>493</v>
      </c>
      <c r="E105" s="12" t="s">
        <v>880</v>
      </c>
    </row>
    <row r="106" spans="1:5" ht="90" customHeight="1">
      <c r="A106" s="128">
        <v>3</v>
      </c>
      <c r="B106" s="128">
        <v>4</v>
      </c>
      <c r="C106" s="104">
        <v>1</v>
      </c>
      <c r="D106" s="105" t="s">
        <v>801</v>
      </c>
      <c r="E106" s="12" t="s">
        <v>881</v>
      </c>
    </row>
    <row r="107" spans="1:5" ht="90" customHeight="1">
      <c r="A107" s="128">
        <v>3</v>
      </c>
      <c r="B107" s="128">
        <v>4</v>
      </c>
      <c r="C107" s="104">
        <v>2</v>
      </c>
      <c r="D107" s="105" t="s">
        <v>802</v>
      </c>
      <c r="E107" s="12" t="s">
        <v>882</v>
      </c>
    </row>
    <row r="108" spans="1:5" ht="90" customHeight="1">
      <c r="A108" s="128">
        <v>3</v>
      </c>
      <c r="B108" s="128">
        <v>4</v>
      </c>
      <c r="C108" s="104">
        <v>3</v>
      </c>
      <c r="D108" s="105" t="s">
        <v>803</v>
      </c>
      <c r="E108" s="12" t="s">
        <v>883</v>
      </c>
    </row>
    <row r="109" spans="1:5" ht="90" customHeight="1">
      <c r="A109" s="127">
        <v>3</v>
      </c>
      <c r="B109" s="127">
        <v>5</v>
      </c>
      <c r="C109" s="3">
        <v>0</v>
      </c>
      <c r="D109" s="5" t="s">
        <v>494</v>
      </c>
      <c r="E109" s="12" t="s">
        <v>884</v>
      </c>
    </row>
    <row r="110" spans="1:5" ht="90" customHeight="1">
      <c r="A110" s="128">
        <v>3</v>
      </c>
      <c r="B110" s="128">
        <v>5</v>
      </c>
      <c r="C110" s="104">
        <v>1</v>
      </c>
      <c r="D110" s="105" t="s">
        <v>804</v>
      </c>
      <c r="E110" s="12" t="s">
        <v>885</v>
      </c>
    </row>
    <row r="111" spans="1:5" ht="90" customHeight="1">
      <c r="A111" s="128">
        <v>3</v>
      </c>
      <c r="B111" s="128">
        <v>5</v>
      </c>
      <c r="C111" s="104">
        <v>2</v>
      </c>
      <c r="D111" s="105" t="s">
        <v>805</v>
      </c>
      <c r="E111" s="12" t="s">
        <v>806</v>
      </c>
    </row>
    <row r="112" spans="1:5" ht="90" customHeight="1">
      <c r="A112" s="128">
        <v>3</v>
      </c>
      <c r="B112" s="128">
        <v>5</v>
      </c>
      <c r="C112" s="104">
        <v>3</v>
      </c>
      <c r="D112" s="105" t="s">
        <v>807</v>
      </c>
      <c r="E112" s="12" t="s">
        <v>886</v>
      </c>
    </row>
    <row r="113" spans="1:5" ht="90" customHeight="1">
      <c r="A113" s="128">
        <v>3</v>
      </c>
      <c r="B113" s="128">
        <v>5</v>
      </c>
      <c r="C113" s="104">
        <v>4</v>
      </c>
      <c r="D113" s="105" t="s">
        <v>808</v>
      </c>
      <c r="E113" s="12" t="s">
        <v>887</v>
      </c>
    </row>
    <row r="114" spans="1:5" ht="90" customHeight="1">
      <c r="A114" s="128">
        <v>3</v>
      </c>
      <c r="B114" s="128">
        <v>5</v>
      </c>
      <c r="C114" s="104">
        <v>5</v>
      </c>
      <c r="D114" s="105" t="s">
        <v>809</v>
      </c>
      <c r="E114" s="12" t="s">
        <v>810</v>
      </c>
    </row>
    <row r="115" spans="1:5" ht="90" customHeight="1">
      <c r="A115" s="128">
        <v>3</v>
      </c>
      <c r="B115" s="128">
        <v>5</v>
      </c>
      <c r="C115" s="104">
        <v>6</v>
      </c>
      <c r="D115" s="105" t="s">
        <v>811</v>
      </c>
      <c r="E115" s="12" t="s">
        <v>812</v>
      </c>
    </row>
    <row r="116" spans="1:5" ht="90" customHeight="1">
      <c r="A116" s="127">
        <v>3</v>
      </c>
      <c r="B116" s="127">
        <v>6</v>
      </c>
      <c r="C116" s="3">
        <v>0</v>
      </c>
      <c r="D116" s="5" t="s">
        <v>888</v>
      </c>
      <c r="E116" s="12" t="s">
        <v>619</v>
      </c>
    </row>
    <row r="117" spans="1:5" ht="90" customHeight="1">
      <c r="A117" s="128">
        <v>3</v>
      </c>
      <c r="B117" s="128">
        <v>6</v>
      </c>
      <c r="C117" s="104">
        <v>1</v>
      </c>
      <c r="D117" s="105" t="s">
        <v>813</v>
      </c>
      <c r="E117" s="12" t="s">
        <v>814</v>
      </c>
    </row>
    <row r="118" spans="1:5" ht="90" customHeight="1">
      <c r="A118" s="127">
        <v>3</v>
      </c>
      <c r="B118" s="127">
        <v>7</v>
      </c>
      <c r="C118" s="3">
        <v>0</v>
      </c>
      <c r="D118" s="5" t="s">
        <v>495</v>
      </c>
      <c r="E118" s="12" t="s">
        <v>510</v>
      </c>
    </row>
    <row r="119" spans="1:5" ht="90" customHeight="1">
      <c r="A119" s="128">
        <v>3</v>
      </c>
      <c r="B119" s="128">
        <v>7</v>
      </c>
      <c r="C119" s="104">
        <v>1</v>
      </c>
      <c r="D119" s="105" t="s">
        <v>815</v>
      </c>
      <c r="E119" s="12" t="s">
        <v>889</v>
      </c>
    </row>
    <row r="120" spans="1:5" ht="90" customHeight="1">
      <c r="A120" s="128">
        <v>3</v>
      </c>
      <c r="B120" s="128">
        <v>7</v>
      </c>
      <c r="C120" s="104">
        <v>2</v>
      </c>
      <c r="D120" s="105" t="s">
        <v>816</v>
      </c>
      <c r="E120" s="12" t="s">
        <v>890</v>
      </c>
    </row>
    <row r="121" spans="1:5" ht="90" customHeight="1">
      <c r="A121" s="127">
        <v>3</v>
      </c>
      <c r="B121" s="127">
        <v>8</v>
      </c>
      <c r="C121" s="3">
        <v>0</v>
      </c>
      <c r="D121" s="5" t="s">
        <v>891</v>
      </c>
      <c r="E121" s="12" t="s">
        <v>892</v>
      </c>
    </row>
    <row r="122" spans="1:5" ht="90" customHeight="1">
      <c r="A122" s="128">
        <v>3</v>
      </c>
      <c r="B122" s="128">
        <v>8</v>
      </c>
      <c r="C122" s="104">
        <v>1</v>
      </c>
      <c r="D122" s="105" t="s">
        <v>817</v>
      </c>
      <c r="E122" s="12" t="s">
        <v>893</v>
      </c>
    </row>
    <row r="123" spans="1:5" ht="90" customHeight="1">
      <c r="A123" s="128">
        <v>3</v>
      </c>
      <c r="B123" s="128">
        <v>8</v>
      </c>
      <c r="C123" s="104">
        <v>2</v>
      </c>
      <c r="D123" s="105" t="s">
        <v>818</v>
      </c>
      <c r="E123" s="12" t="s">
        <v>894</v>
      </c>
    </row>
    <row r="124" spans="1:5" ht="90" customHeight="1">
      <c r="A124" s="128">
        <v>3</v>
      </c>
      <c r="B124" s="128">
        <v>8</v>
      </c>
      <c r="C124" s="104">
        <v>3</v>
      </c>
      <c r="D124" s="105" t="s">
        <v>819</v>
      </c>
      <c r="E124" s="12" t="s">
        <v>895</v>
      </c>
    </row>
    <row r="125" spans="1:5" ht="90" customHeight="1">
      <c r="A125" s="128">
        <v>3</v>
      </c>
      <c r="B125" s="128">
        <v>8</v>
      </c>
      <c r="C125" s="104">
        <v>4</v>
      </c>
      <c r="D125" s="105" t="s">
        <v>820</v>
      </c>
      <c r="E125" s="12" t="s">
        <v>896</v>
      </c>
    </row>
    <row r="126" spans="1:5" ht="90" customHeight="1">
      <c r="A126" s="127">
        <v>3</v>
      </c>
      <c r="B126" s="127">
        <v>9</v>
      </c>
      <c r="C126" s="3">
        <v>0</v>
      </c>
      <c r="D126" s="5" t="s">
        <v>897</v>
      </c>
      <c r="E126" s="12" t="s">
        <v>514</v>
      </c>
    </row>
    <row r="127" spans="1:5" ht="158.25" customHeight="1">
      <c r="A127" s="128">
        <v>3</v>
      </c>
      <c r="B127" s="128">
        <v>9</v>
      </c>
      <c r="C127" s="104">
        <v>1</v>
      </c>
      <c r="D127" s="105" t="s">
        <v>821</v>
      </c>
      <c r="E127" s="12" t="s">
        <v>898</v>
      </c>
    </row>
    <row r="128" spans="1:5" ht="90" customHeight="1">
      <c r="A128" s="128">
        <v>3</v>
      </c>
      <c r="B128" s="128">
        <v>9</v>
      </c>
      <c r="C128" s="104">
        <v>2</v>
      </c>
      <c r="D128" s="105" t="s">
        <v>822</v>
      </c>
      <c r="E128" s="12" t="s">
        <v>823</v>
      </c>
    </row>
    <row r="129" spans="1:5" ht="90" customHeight="1">
      <c r="A129" s="128">
        <v>3</v>
      </c>
      <c r="B129" s="128">
        <v>9</v>
      </c>
      <c r="C129" s="104">
        <v>3</v>
      </c>
      <c r="D129" s="105" t="s">
        <v>824</v>
      </c>
      <c r="E129" s="12" t="s">
        <v>899</v>
      </c>
    </row>
    <row r="130" spans="1:5" ht="90" customHeight="1">
      <c r="A130" s="127">
        <v>4</v>
      </c>
      <c r="B130" s="127">
        <v>0</v>
      </c>
      <c r="C130" s="3">
        <v>0</v>
      </c>
      <c r="D130" s="6" t="s">
        <v>900</v>
      </c>
      <c r="E130" s="13" t="s">
        <v>516</v>
      </c>
    </row>
    <row r="131" spans="1:5" ht="90" customHeight="1">
      <c r="A131" s="127">
        <v>4</v>
      </c>
      <c r="B131" s="127">
        <v>1</v>
      </c>
      <c r="C131" s="3">
        <v>0</v>
      </c>
      <c r="D131" s="5" t="s">
        <v>496</v>
      </c>
      <c r="E131" s="12" t="s">
        <v>511</v>
      </c>
    </row>
    <row r="132" spans="1:5" ht="90" customHeight="1">
      <c r="A132" s="128">
        <v>4</v>
      </c>
      <c r="B132" s="128">
        <v>1</v>
      </c>
      <c r="C132" s="104">
        <v>1</v>
      </c>
      <c r="D132" s="105" t="s">
        <v>825</v>
      </c>
      <c r="E132" s="12" t="s">
        <v>901</v>
      </c>
    </row>
    <row r="133" spans="1:5" ht="90" customHeight="1">
      <c r="A133" s="128">
        <v>4</v>
      </c>
      <c r="B133" s="128">
        <v>1</v>
      </c>
      <c r="C133" s="104">
        <v>2</v>
      </c>
      <c r="D133" s="105" t="s">
        <v>826</v>
      </c>
      <c r="E133" s="12" t="s">
        <v>827</v>
      </c>
    </row>
    <row r="134" spans="1:5" ht="90" customHeight="1">
      <c r="A134" s="127">
        <v>4</v>
      </c>
      <c r="B134" s="127">
        <v>2</v>
      </c>
      <c r="C134" s="3">
        <v>0</v>
      </c>
      <c r="D134" s="5" t="s">
        <v>497</v>
      </c>
      <c r="E134" s="12" t="s">
        <v>512</v>
      </c>
    </row>
    <row r="135" spans="1:5" ht="90" customHeight="1">
      <c r="A135" s="128">
        <v>4</v>
      </c>
      <c r="B135" s="128">
        <v>2</v>
      </c>
      <c r="C135" s="104">
        <v>1</v>
      </c>
      <c r="D135" s="105" t="s">
        <v>828</v>
      </c>
      <c r="E135" s="12" t="s">
        <v>829</v>
      </c>
    </row>
    <row r="136" spans="1:5" ht="90" customHeight="1">
      <c r="A136" s="128">
        <v>4</v>
      </c>
      <c r="B136" s="128">
        <v>2</v>
      </c>
      <c r="C136" s="104">
        <v>2</v>
      </c>
      <c r="D136" s="105" t="s">
        <v>902</v>
      </c>
      <c r="E136" s="12" t="s">
        <v>903</v>
      </c>
    </row>
    <row r="137" spans="1:5" ht="90" customHeight="1">
      <c r="A137" s="128">
        <v>4</v>
      </c>
      <c r="B137" s="128">
        <v>2</v>
      </c>
      <c r="C137" s="104">
        <v>3</v>
      </c>
      <c r="D137" s="105" t="s">
        <v>830</v>
      </c>
      <c r="E137" s="12" t="s">
        <v>831</v>
      </c>
    </row>
    <row r="138" spans="1:5" ht="90" customHeight="1">
      <c r="A138" s="127">
        <v>4</v>
      </c>
      <c r="B138" s="127">
        <v>3</v>
      </c>
      <c r="C138" s="3">
        <v>0</v>
      </c>
      <c r="D138" s="5" t="s">
        <v>498</v>
      </c>
      <c r="E138" s="12" t="s">
        <v>513</v>
      </c>
    </row>
    <row r="139" spans="1:5" ht="90" customHeight="1">
      <c r="A139" s="128">
        <v>4</v>
      </c>
      <c r="B139" s="128">
        <v>3</v>
      </c>
      <c r="C139" s="104">
        <v>1</v>
      </c>
      <c r="D139" s="105" t="s">
        <v>832</v>
      </c>
      <c r="E139" s="12" t="s">
        <v>904</v>
      </c>
    </row>
    <row r="140" spans="1:5" ht="90" customHeight="1">
      <c r="A140" s="128">
        <v>4</v>
      </c>
      <c r="B140" s="128">
        <v>3</v>
      </c>
      <c r="C140" s="104">
        <v>2</v>
      </c>
      <c r="D140" s="105" t="s">
        <v>833</v>
      </c>
      <c r="E140" s="12" t="s">
        <v>834</v>
      </c>
    </row>
    <row r="141" spans="1:5" ht="90" customHeight="1">
      <c r="A141" s="128">
        <v>4</v>
      </c>
      <c r="B141" s="128">
        <v>3</v>
      </c>
      <c r="C141" s="104">
        <v>3</v>
      </c>
      <c r="D141" s="105" t="s">
        <v>835</v>
      </c>
      <c r="E141" s="12" t="s">
        <v>836</v>
      </c>
    </row>
    <row r="142" spans="1:5" ht="90" customHeight="1">
      <c r="A142" s="128">
        <v>4</v>
      </c>
      <c r="B142" s="128">
        <v>3</v>
      </c>
      <c r="C142" s="104">
        <v>4</v>
      </c>
      <c r="D142" s="105" t="s">
        <v>837</v>
      </c>
      <c r="E142" s="12" t="s">
        <v>905</v>
      </c>
    </row>
    <row r="143" spans="1:5" ht="90" customHeight="1">
      <c r="A143" s="127">
        <v>4</v>
      </c>
      <c r="B143" s="127">
        <v>4</v>
      </c>
      <c r="C143" s="3">
        <v>0</v>
      </c>
      <c r="D143" s="5" t="s">
        <v>499</v>
      </c>
      <c r="E143" s="12" t="s">
        <v>839</v>
      </c>
    </row>
    <row r="144" spans="1:5" ht="90" customHeight="1">
      <c r="A144" s="127">
        <v>4</v>
      </c>
      <c r="B144" s="127">
        <v>4</v>
      </c>
      <c r="C144" s="3">
        <v>1</v>
      </c>
      <c r="D144" s="5" t="s">
        <v>838</v>
      </c>
      <c r="E144" s="12" t="s">
        <v>839</v>
      </c>
    </row>
  </sheetData>
  <sheetProtection password="D38D" sheet="1" objects="1" scenarios="1"/>
  <printOptions/>
  <pageMargins left="1.1023622047244095" right="0.31496062992125984" top="0.7480314960629921" bottom="0.7480314960629921" header="0.31496062992125984" footer="0.31496062992125984"/>
  <pageSetup horizontalDpi="600" verticalDpi="600" orientation="landscape" paperSize="5" scale="95" r:id="rId4"/>
  <headerFooter>
    <oddFooter>&amp;CPágina &amp;P de &amp;N&amp;RFecha &amp;D</oddFooter>
  </headerFooter>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Luffi</cp:lastModifiedBy>
  <cp:lastPrinted>2013-11-27T21:02:17Z</cp:lastPrinted>
  <dcterms:created xsi:type="dcterms:W3CDTF">2010-07-29T18:26:06Z</dcterms:created>
  <dcterms:modified xsi:type="dcterms:W3CDTF">2015-10-24T18:18:56Z</dcterms:modified>
  <cp:category/>
  <cp:version/>
  <cp:contentType/>
  <cp:contentStatus/>
</cp:coreProperties>
</file>