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80" windowWidth="9315" windowHeight="4530" tabRatio="561" activeTab="6"/>
  </bookViews>
  <sheets>
    <sheet name="Caratula de ingresos" sheetId="8" r:id="rId1"/>
    <sheet name="Ingresos detallados" sheetId="9" r:id="rId2"/>
    <sheet name="TOTAL PROGRA" sheetId="10" r:id="rId3"/>
    <sheet name="Programa 1" sheetId="2" r:id="rId4"/>
    <sheet name="Comp 1" sheetId="1" r:id="rId5"/>
    <sheet name="Comp 2" sheetId="3" r:id="rId6"/>
    <sheet name="Comp 3" sheetId="4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M119" i="3" l="1"/>
  <c r="N119" i="3"/>
  <c r="O119" i="3"/>
  <c r="P119" i="3"/>
  <c r="Q119" i="3"/>
  <c r="R119" i="3"/>
  <c r="S119" i="3"/>
  <c r="H119" i="3"/>
  <c r="I119" i="3"/>
  <c r="J119" i="3"/>
  <c r="K119" i="3"/>
  <c r="L119" i="3"/>
  <c r="G119" i="3"/>
  <c r="K116" i="3"/>
  <c r="G81" i="1"/>
  <c r="E9" i="9" l="1"/>
  <c r="E18" i="9" s="1"/>
  <c r="H76" i="3"/>
  <c r="S26" i="4"/>
  <c r="R26" i="4"/>
  <c r="Q26" i="4"/>
  <c r="O26" i="4"/>
  <c r="N26" i="4"/>
  <c r="L26" i="4"/>
  <c r="K26" i="4"/>
  <c r="J26" i="4"/>
  <c r="I26" i="4"/>
  <c r="H26" i="4"/>
  <c r="M26" i="4"/>
  <c r="N16" i="4"/>
  <c r="S109" i="3"/>
  <c r="R109" i="3"/>
  <c r="Q109" i="3"/>
  <c r="P109" i="3"/>
  <c r="O109" i="3"/>
  <c r="N109" i="3"/>
  <c r="M109" i="3"/>
  <c r="L109" i="3"/>
  <c r="K109" i="3"/>
  <c r="J109" i="3"/>
  <c r="I109" i="3"/>
  <c r="H109" i="3"/>
  <c r="S103" i="3"/>
  <c r="R103" i="3"/>
  <c r="Q103" i="3"/>
  <c r="O103" i="3"/>
  <c r="N103" i="3"/>
  <c r="L103" i="3"/>
  <c r="K103" i="3"/>
  <c r="J103" i="3"/>
  <c r="I103" i="3"/>
  <c r="H103" i="3"/>
  <c r="M103" i="3"/>
  <c r="S76" i="3"/>
  <c r="R76" i="3"/>
  <c r="Q76" i="3"/>
  <c r="P76" i="3"/>
  <c r="O76" i="3"/>
  <c r="N76" i="3"/>
  <c r="M76" i="3"/>
  <c r="L76" i="3"/>
  <c r="K76" i="3"/>
  <c r="J76" i="3"/>
  <c r="I76" i="3"/>
  <c r="S43" i="3"/>
  <c r="R43" i="3"/>
  <c r="Q43" i="3"/>
  <c r="P43" i="3"/>
  <c r="O43" i="3"/>
  <c r="N43" i="3"/>
  <c r="M43" i="3"/>
  <c r="L43" i="3"/>
  <c r="L121" i="3" s="1"/>
  <c r="K43" i="3"/>
  <c r="J43" i="3"/>
  <c r="I43" i="3"/>
  <c r="H43" i="3"/>
  <c r="N23" i="3"/>
  <c r="R121" i="3" l="1"/>
  <c r="M121" i="3"/>
  <c r="H121" i="3"/>
  <c r="S121" i="3"/>
  <c r="Q121" i="3"/>
  <c r="O121" i="3"/>
  <c r="N121" i="3"/>
  <c r="K121" i="3"/>
  <c r="J121" i="3"/>
  <c r="G76" i="3"/>
  <c r="I121" i="3"/>
  <c r="P26" i="4"/>
  <c r="G26" i="4"/>
  <c r="M8" i="4" s="1"/>
  <c r="K13" i="2" s="1"/>
  <c r="G109" i="3"/>
  <c r="G43" i="3"/>
  <c r="P103" i="3"/>
  <c r="P121" i="3" s="1"/>
  <c r="G103" i="3" l="1"/>
  <c r="G121" i="3" s="1"/>
  <c r="M8" i="3" s="1"/>
  <c r="K12" i="2" s="1"/>
  <c r="N20" i="3" l="1"/>
  <c r="N27" i="1"/>
  <c r="N28" i="1" s="1"/>
  <c r="S113" i="1" l="1"/>
  <c r="R113" i="1"/>
  <c r="Q113" i="1"/>
  <c r="P113" i="1"/>
  <c r="O113" i="1"/>
  <c r="N113" i="1"/>
  <c r="M113" i="1"/>
  <c r="L113" i="1"/>
  <c r="K113" i="1"/>
  <c r="J113" i="1"/>
  <c r="I113" i="1"/>
  <c r="H113" i="1"/>
  <c r="S108" i="1"/>
  <c r="R108" i="1"/>
  <c r="Q108" i="1"/>
  <c r="P108" i="1"/>
  <c r="O108" i="1"/>
  <c r="N108" i="1"/>
  <c r="M108" i="1"/>
  <c r="L108" i="1"/>
  <c r="K108" i="1"/>
  <c r="J108" i="1"/>
  <c r="I108" i="1"/>
  <c r="S81" i="1"/>
  <c r="R81" i="1"/>
  <c r="Q81" i="1"/>
  <c r="P81" i="1"/>
  <c r="O81" i="1"/>
  <c r="N81" i="1"/>
  <c r="M81" i="1"/>
  <c r="L81" i="1"/>
  <c r="K81" i="1"/>
  <c r="J81" i="1"/>
  <c r="I81" i="1"/>
  <c r="H81" i="1"/>
  <c r="G113" i="1" l="1"/>
  <c r="D7" i="8"/>
  <c r="D9" i="8" s="1"/>
  <c r="D8" i="10" l="1"/>
  <c r="C8" i="10"/>
  <c r="B8" i="10"/>
  <c r="C7" i="10"/>
  <c r="B7" i="10"/>
  <c r="A11" i="9"/>
  <c r="A7" i="9"/>
  <c r="D12" i="10" l="1"/>
  <c r="H108" i="1"/>
  <c r="G108" i="1"/>
  <c r="S48" i="1" l="1"/>
  <c r="S115" i="1" s="1"/>
  <c r="R48" i="1"/>
  <c r="R115" i="1" s="1"/>
  <c r="Q48" i="1"/>
  <c r="Q115" i="1" s="1"/>
  <c r="P48" i="1"/>
  <c r="P115" i="1" s="1"/>
  <c r="O48" i="1"/>
  <c r="O115" i="1" s="1"/>
  <c r="N48" i="1"/>
  <c r="N115" i="1" s="1"/>
  <c r="M48" i="1"/>
  <c r="M115" i="1" s="1"/>
  <c r="L48" i="1"/>
  <c r="L115" i="1" s="1"/>
  <c r="K48" i="1"/>
  <c r="K115" i="1" s="1"/>
  <c r="J48" i="1"/>
  <c r="J115" i="1" s="1"/>
  <c r="H48" i="1"/>
  <c r="H115" i="1" s="1"/>
  <c r="G48" i="1" l="1"/>
  <c r="I48" i="1"/>
  <c r="I115" i="1" s="1"/>
  <c r="G115" i="1" l="1"/>
  <c r="M8" i="1" s="1"/>
  <c r="K11" i="2" s="1"/>
  <c r="K15" i="2" s="1"/>
  <c r="D7" i="10" s="1"/>
  <c r="D10" i="10" s="1"/>
  <c r="D13" i="10" s="1"/>
</calcChain>
</file>

<file path=xl/sharedStrings.xml><?xml version="1.0" encoding="utf-8"?>
<sst xmlns="http://schemas.openxmlformats.org/spreadsheetml/2006/main" count="680" uniqueCount="413">
  <si>
    <t>Nombre
del Programa:</t>
  </si>
  <si>
    <t>NIVEL</t>
  </si>
  <si>
    <t>RESUMEN NARRATIVO</t>
  </si>
  <si>
    <t>INDICADORES</t>
  </si>
  <si>
    <t>MEDIOS DE VERIFICACIÓN</t>
  </si>
  <si>
    <t>SUPUESTOS</t>
  </si>
  <si>
    <t>PRESUPUESTO TOTAL</t>
  </si>
  <si>
    <t xml:space="preserve">NOMBRE DEL INDICADOR </t>
  </si>
  <si>
    <t>FÓRMULA</t>
  </si>
  <si>
    <t>FUENTES DE INFORMACIÓN</t>
  </si>
  <si>
    <t>FRECUENCIA</t>
  </si>
  <si>
    <t>METAS</t>
  </si>
  <si>
    <t>Presupuesto Total</t>
  </si>
  <si>
    <t>COMPONENTE</t>
  </si>
  <si>
    <t>Programa
Presupuestario</t>
  </si>
  <si>
    <t>FIN</t>
  </si>
  <si>
    <t>PROPÓSITO</t>
  </si>
  <si>
    <t>Presupuesto total</t>
  </si>
  <si>
    <t>Semestral</t>
  </si>
  <si>
    <t>Rubro</t>
  </si>
  <si>
    <t>Concepto de ingresos</t>
  </si>
  <si>
    <t>Monto estimado</t>
  </si>
  <si>
    <t>Ingresos por ventas de bienes y servicios</t>
  </si>
  <si>
    <t>Transferencias, Asignaciones, Subsidios y Otras Ayudas</t>
  </si>
  <si>
    <t xml:space="preserve">Total de ingresos </t>
  </si>
  <si>
    <t>Ingresos de acuerdo al Clasificador por rubro de Ingresos emitido por el CONAC</t>
  </si>
  <si>
    <t>Tipo</t>
  </si>
  <si>
    <t>NOMBRE DEL PROGRAMA</t>
  </si>
  <si>
    <t>UNIDAD EJECUTORA DEL GASTO (UEG)</t>
  </si>
  <si>
    <t>MONTO</t>
  </si>
  <si>
    <t>Ingreso estimado 2014</t>
  </si>
  <si>
    <t>Falta de asignar</t>
  </si>
  <si>
    <t>ANTEPROYECTO DE PRESUPUESTO DE EGRESOS 2014</t>
  </si>
  <si>
    <t>MATRIZ DE INDICADORES DE RESULTADOS</t>
  </si>
  <si>
    <t>Recursos Federales</t>
  </si>
  <si>
    <t>Recursos Estatales</t>
  </si>
  <si>
    <t>Capítulo 1000 (Servicios Personales)</t>
  </si>
  <si>
    <t>PARTIDA</t>
  </si>
  <si>
    <t>CONCEPTO PARTIDA</t>
  </si>
  <si>
    <t>Dest</t>
  </si>
  <si>
    <t>Suma</t>
  </si>
  <si>
    <t>GASTO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</si>
  <si>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</si>
  <si>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</si>
  <si>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</si>
  <si>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</si>
  <si>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</si>
  <si>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</si>
  <si>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</si>
  <si>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</si>
  <si>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</si>
  <si>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</si>
  <si>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</si>
  <si>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</si>
  <si>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Sueldo base</t>
  </si>
  <si>
    <t>Prima quinquenal por años de servicios efectivos prestados</t>
  </si>
  <si>
    <t>Prima vacacional y dominical</t>
  </si>
  <si>
    <t>Aguinaldo</t>
  </si>
  <si>
    <t>Compensaciones para material didáctico</t>
  </si>
  <si>
    <t>Cuotas al IMSS por enfermedades y maternidad</t>
  </si>
  <si>
    <t>Cuotas para la vivienda</t>
  </si>
  <si>
    <t>Cuotas a pensiones</t>
  </si>
  <si>
    <t>Cuotas para el sistema de ahorro para el retiro</t>
  </si>
  <si>
    <t>Estímulos al personal</t>
  </si>
  <si>
    <t>Homologación</t>
  </si>
  <si>
    <t>Impacto al salario en el transcurso del año</t>
  </si>
  <si>
    <t>Otras medidas de carácter laboral y económicas</t>
  </si>
  <si>
    <t>Ayuda para despensa</t>
  </si>
  <si>
    <t>Estímulo por el día del servidor público</t>
  </si>
  <si>
    <t>Total Capítulo de Gasto</t>
  </si>
  <si>
    <t>Capítulo 2000 (Materiales y Suministros)</t>
  </si>
  <si>
    <t>Materiales, útiles y equipos menores de oficina</t>
  </si>
  <si>
    <t>Materiales, útiles y equipos menores de tecnologías de la información y comunicaciones</t>
  </si>
  <si>
    <t>Material de limpieza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</si>
  <si>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</si>
  <si>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</si>
  <si>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</si>
  <si>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</si>
  <si>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</si>
  <si>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</si>
  <si>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</si>
  <si>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</si>
  <si>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</si>
  <si>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</si>
  <si>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</si>
  <si>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</si>
  <si>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</si>
  <si>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Artículos deportivos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</si>
  <si>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</si>
  <si>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</si>
  <si>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</si>
  <si>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</si>
  <si>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</si>
  <si>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</si>
  <si>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</si>
  <si>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</si>
  <si>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Capítulo 3000 (Servicios Generales)</t>
  </si>
  <si>
    <t>Servicio de energía eléctrica</t>
  </si>
  <si>
    <t>Servicio telefónico tradicional</t>
  </si>
  <si>
    <t>Servicio de telefonía celular</t>
  </si>
  <si>
    <t>Servicios de acceso de internet, redes y procesamiento de información</t>
  </si>
  <si>
    <t>Servicio postal</t>
  </si>
  <si>
    <t>Arrendamiento de mobiliario</t>
  </si>
  <si>
    <t>Arrendamiento de maquinaria, otros equipos y herramientas</t>
  </si>
  <si>
    <t>Servicios legales, de contabilidad, auditoría y relacionados</t>
  </si>
  <si>
    <t>Servicios de consultoría administrativa e informática</t>
  </si>
  <si>
    <t>Capacitación institucional</t>
  </si>
  <si>
    <t>Capacitación especializada</t>
  </si>
  <si>
    <t>Servicios de vigilancia</t>
  </si>
  <si>
    <t>Servicios bancarios y financieros</t>
  </si>
  <si>
    <t>Seguros de bienes patrimoniales</t>
  </si>
  <si>
    <t>Fletes y maniobras</t>
  </si>
  <si>
    <t>Instalación, reparación y mantenimiento de equipo de cómputo y tecnologías de la información</t>
  </si>
  <si>
    <t>Servicios de jardinería y fumigación</t>
  </si>
  <si>
    <t>Difusión por radio, televisión y otros medios de mensajes sobre programas y actividades gubernamentales</t>
  </si>
  <si>
    <t>Pasajes aéreos nacionales</t>
  </si>
  <si>
    <t>Pasajes terrestres nacionales</t>
  </si>
  <si>
    <t>Viáticos en el país</t>
  </si>
  <si>
    <t>Gastos de orden social</t>
  </si>
  <si>
    <t>Gastos de orden cultural</t>
  </si>
  <si>
    <t>Capítulo 4000 (Transferencias, Asignaciones, Subsidios y Otras Ayudas))</t>
  </si>
  <si>
    <t>Transferencias internas para Asignaciones, Subsidios y Otras Ayudas</t>
  </si>
  <si>
    <t>Capítulo 5000 (Bienes Muebles e Inmuebles)</t>
  </si>
  <si>
    <t>Equipos y aparatos audiovisuales</t>
  </si>
  <si>
    <t>Otro mobiliario y equipo educacional y recreativo</t>
  </si>
  <si>
    <t>Maquinaria y equipo industrial</t>
  </si>
  <si>
    <t>Software</t>
  </si>
  <si>
    <t>Total Componente</t>
  </si>
  <si>
    <t>Ofrecer Servicios educativos de calidad , que formen personas productivas que satisfagan las necesidades sociales</t>
  </si>
  <si>
    <t>Educacion de calidad, capacitando docentes y alumnos, que cuenten con conocimientos y herramientas que fortalezcan nivel profesional</t>
  </si>
  <si>
    <t xml:space="preserve">Optimizar responsablemente los recursos humanos, materiales y  procesos administrativos, en las distintas areas operativas del Instituto (Planeacion, vinculacion, academico, gestion y administracion) </t>
  </si>
  <si>
    <t>semestral</t>
  </si>
  <si>
    <t>Diseño, desarrollo, implementacion y comercializacion tecnologica</t>
  </si>
  <si>
    <t xml:space="preserve">Jefe de Planeacion </t>
  </si>
  <si>
    <t>LIC. OSVALDO CAMPOS ALMARAZ</t>
  </si>
  <si>
    <t>Director General del ITS de Zapotlanejo</t>
  </si>
  <si>
    <t>LCP Hugo Alejandro Machain  Hernández</t>
  </si>
  <si>
    <t>trimestral</t>
  </si>
  <si>
    <t>WEB, Informacion de control escolar</t>
  </si>
  <si>
    <t>Disposicion del alumnado</t>
  </si>
  <si>
    <t>% de horas practica y horas teoricas</t>
  </si>
  <si>
    <t>total de hrs impartidas/hrs planeadas(100)</t>
  </si>
  <si>
    <t>Jefes de division, desarrollo academico</t>
  </si>
  <si>
    <t>bimestral</t>
  </si>
  <si>
    <t>Cumplir el 100% del Pg de estudio</t>
  </si>
  <si>
    <t>Instrumentacion didactica, Reportes parciales, seguimientos gestion del curso, evaluacion programatica.</t>
  </si>
  <si>
    <t>No asistir alumnos a maestros a las aulas</t>
  </si>
  <si>
    <t>RH y Jefes de Division (Pn y Pg de estudio)</t>
  </si>
  <si>
    <t>Lograr que el 100% de los docentes se capaciten</t>
  </si>
  <si>
    <t>Constancias, reconocimientos</t>
  </si>
  <si>
    <t>Profesores evaluados/total de profesores(100)</t>
  </si>
  <si>
    <t>Desarrollo Academico, R.H</t>
  </si>
  <si>
    <t>Lograr que el 100% de los docentes sean evaluados</t>
  </si>
  <si>
    <t>Reporte de evaluacion</t>
  </si>
  <si>
    <t>No contar con la herramienta</t>
  </si>
  <si>
    <t>Falta de capacitaciones</t>
  </si>
  <si>
    <t>Detectar mercado potencial, realizar visitas a Instituciones de gobierno y particulares, asistir a talleres, confencias de induccion para Emprendurismo sus beneficios y aplicaciones y otros eventos que seamos invitados (deportivos y culturales, de ciencia e innovacion)</t>
  </si>
  <si>
    <t>Total de vinculacion/vinculacion asistida(100)</t>
  </si>
  <si>
    <t>Lograr detectar el mercado y fortalecer las relaciones de vinculacion con empresas e instituciones gubernamentales, creando cultura de emprendurismo.</t>
  </si>
  <si>
    <t>No aceptacion por parte de los distintos sectores</t>
  </si>
  <si>
    <t>Revisar, adecuar y modificar el Marco Juridico de manuales, convenios, reglamentos, comites, lineas de informacion.</t>
  </si>
  <si>
    <t>Total de documentos/total de documentos actualizados(100)</t>
  </si>
  <si>
    <t>Documentos actualizados</t>
  </si>
  <si>
    <t>No recurso para aplicación de asesoria profesional</t>
  </si>
  <si>
    <t>Infraestructura basica, mantenimiento y equipos (laboratorios y transporte)</t>
  </si>
  <si>
    <t>Total de infraestructura/infraestructura en buen estado(100)</t>
  </si>
  <si>
    <t>Bitacoras de servicio y uso, control de inventario y patrimonio</t>
  </si>
  <si>
    <t>Contingencias por accidentes</t>
  </si>
  <si>
    <t>Cumplir con las aulas TICs, adecuando y manteniendo en buen estado los inmuebles asi como los equipos de laboratorio y de transporte</t>
  </si>
  <si>
    <t>Profesores de tiempo completo (PTC)</t>
  </si>
  <si>
    <t>% de PTC</t>
  </si>
  <si>
    <t>Lineamientos de DGEST</t>
  </si>
  <si>
    <t>anual</t>
  </si>
  <si>
    <t>de 0 a 3 PTC (100%)</t>
  </si>
  <si>
    <t>Asignacion del PRODET</t>
  </si>
  <si>
    <t>No asignacion por parte de DGEST</t>
  </si>
  <si>
    <t>% de alumnos que desarrollen competencia en una segunda lengua</t>
  </si>
  <si>
    <t>alumnos con competencia adquirida/matricula total(100)</t>
  </si>
  <si>
    <t>10% de la matricula</t>
  </si>
  <si>
    <t>Evaluacion del TOIC</t>
  </si>
  <si>
    <t xml:space="preserve">No regular la fuente de financiamiento </t>
  </si>
  <si>
    <t>Mejorar la conectividad a Internet</t>
  </si>
  <si>
    <t>% de PC con conectividad</t>
  </si>
  <si>
    <t xml:space="preserve">Computadoras con internet/total computadoras(100) </t>
  </si>
  <si>
    <t>100% de los equipos con Internet</t>
  </si>
  <si>
    <t>Control Administrativo</t>
  </si>
  <si>
    <t>Servicio deficiente por parte del Proveedor</t>
  </si>
  <si>
    <t>Desarrollar proyectos tecnologicos propios e insertarlos en el sector productivo de la region</t>
  </si>
  <si>
    <t>WEB, Empresas, escuelas, gobierno</t>
  </si>
  <si>
    <t>Que no exista interes por los proyectos</t>
  </si>
  <si>
    <t>Total de proyectos presentados/proyectos aceptados(100)</t>
  </si>
  <si>
    <t>Informes de Expo Tec, y visitas</t>
  </si>
  <si>
    <t>Presentar a la sociedad el desarrollo tecnologico que el Instituto ofrece</t>
  </si>
  <si>
    <t>Expo, WEB, empresas, general</t>
  </si>
  <si>
    <t>Que los desarrollos tecnologicos no satisfagan el interes del sector</t>
  </si>
  <si>
    <t>Constituirnos como Academias locales de distintos proveedores, y ofrecer certificaciones en varios temas.</t>
  </si>
  <si>
    <t>Total de cursos ofertados/cursos demandados(100)</t>
  </si>
  <si>
    <t>Cursos impartidos</t>
  </si>
  <si>
    <t>Certificar personas en distintos temas tecnologicos y generar recursos propios</t>
  </si>
  <si>
    <t>WEB, Informacion del Instituto</t>
  </si>
  <si>
    <t>La poca demanda</t>
  </si>
  <si>
    <t>Total de procesos/procesos regulados(100)</t>
  </si>
  <si>
    <t>Contratos, convenios, leyes</t>
  </si>
  <si>
    <t>Establecer medidas legales de proteccion de patente de desarrollo tecnologico y sus derivados</t>
  </si>
  <si>
    <t>Condiciones legales desfavorables para estructurar marco juridico</t>
  </si>
  <si>
    <t>E003 EDUCACION DE CALIDAD</t>
  </si>
  <si>
    <t>Otros estímulos, ayudas</t>
  </si>
  <si>
    <t>Blancos</t>
  </si>
  <si>
    <t xml:space="preserve">Mantenimiento y conservación de vehículos </t>
  </si>
  <si>
    <t>Mantenimiento y conservacion de maquinaria y equipo de trabajo especifico</t>
  </si>
  <si>
    <t>Alimentos</t>
  </si>
  <si>
    <t>Matricula</t>
  </si>
  <si>
    <t>Posicionar al Instituto Tecnologico Superior de Zapotlanejo en la region como una Institucion Educativa de prestigio, con una oferta educativa pertinente y de calidad, que contribuya estrategicamente al desarrollo.</t>
  </si>
  <si>
    <t>Disminuir  Indice de Desercion</t>
  </si>
  <si>
    <t>Disminuir Indice de Reprobacion</t>
  </si>
  <si>
    <t>Atencion a la Demanda</t>
  </si>
  <si>
    <t>Mejora del indice Titulacion</t>
  </si>
  <si>
    <t>Cumplir con total de alumnos en Residencias Profesionales</t>
  </si>
  <si>
    <t>Disminuir indice de Baja</t>
  </si>
  <si>
    <t>Mejorar el numero de Docentes con Posgrado</t>
  </si>
  <si>
    <t>Participar a Docentes en programas de estimulos</t>
  </si>
  <si>
    <t>Lograr el mayor numero de Docentes Evaluados</t>
  </si>
  <si>
    <t>Aprovechar al maximo las aulas disponibles (existentes y que cuantan los edificios)</t>
  </si>
  <si>
    <t>Incrementar el numero de libros por alumno</t>
  </si>
  <si>
    <t>Reducir el numero de alumnos por computadora</t>
  </si>
  <si>
    <t>Reducir el numero de alumnos por personal administrativo</t>
  </si>
  <si>
    <t>Cumplimiento del programa de estudios al 100%</t>
  </si>
  <si>
    <t xml:space="preserve"> % de profesores en formacion</t>
  </si>
  <si>
    <t>Profesores en formacion/total de profesores(100)</t>
  </si>
  <si>
    <t xml:space="preserve"> % de profesores actualizados</t>
  </si>
  <si>
    <t>Profesores actualizados/total de profesores(100)</t>
  </si>
  <si>
    <t xml:space="preserve"> % de profesores con posgrado</t>
  </si>
  <si>
    <t xml:space="preserve"> % de profesores que participan en estimulos</t>
  </si>
  <si>
    <t>Profesores con posgrados/total de profesores(100)</t>
  </si>
  <si>
    <t>Profesores  que participan en estimulos/total de profesores(100)</t>
  </si>
  <si>
    <t>Lineamientos de DGEST (22 alumn x PTC)</t>
  </si>
  <si>
    <t>Implementar cursos de Formacion a Docentes</t>
  </si>
  <si>
    <t>Fomentar cursos de Actualizacion a Docentes</t>
  </si>
  <si>
    <t>Lograr que el 100% de los docentes terminen su formacion</t>
  </si>
  <si>
    <t>Lograr que el 35% de los docentes obtengan un posgrado</t>
  </si>
  <si>
    <t xml:space="preserve">Lograr que el 22% de los docentes participen en programas de estimulos </t>
  </si>
  <si>
    <t>% alumnos que desertan</t>
  </si>
  <si>
    <t>% de alumnos que reprueban</t>
  </si>
  <si>
    <t>% Eficiencia terminal</t>
  </si>
  <si>
    <t>% de Titulacion</t>
  </si>
  <si>
    <t>% Alumnos en residencias profesionales</t>
  </si>
  <si>
    <t>% de almnos becados</t>
  </si>
  <si>
    <t>% de alumnos que causan baja</t>
  </si>
  <si>
    <t>Alumnos que ingresan/total de alumnos que egresan (misma generacion) (100)</t>
  </si>
  <si>
    <t>Alumnos que reprueban/total de aumnos (100)</t>
  </si>
  <si>
    <t>Alumnos que desertan/total de aumnos (100)</t>
  </si>
  <si>
    <t xml:space="preserve">Cobertura en el entorno (absorcion)/alumnos admitidos (matricula nueva)(100) </t>
  </si>
  <si>
    <t>alumnos en residencias/alumnos que deben estar en residencias (100)</t>
  </si>
  <si>
    <t>alumnos becados/total de alumnos (100)</t>
  </si>
  <si>
    <t>alumnos dados de baja/total de alumnos(100)</t>
  </si>
  <si>
    <t>Dismunuir indice al 4%</t>
  </si>
  <si>
    <t>Dismuinuir indice al 9%</t>
  </si>
  <si>
    <t>Mejora del indice  Eficiencia Terminal</t>
  </si>
  <si>
    <t>Alcanzar el 23% de eficiencia terminal</t>
  </si>
  <si>
    <t>Incluir a los alumnos a participar en actividades deportivas, culturales, civicas y recreativas.</t>
  </si>
  <si>
    <t>Seguimiento a egresados</t>
  </si>
  <si>
    <t>Regular marco juridico para el registro, comercializacion de desarrollo tecnologico, producto o servicio (propiedad intelectual)</t>
  </si>
  <si>
    <t>Programa para adquirir una segunda lengua (ingles)</t>
  </si>
  <si>
    <t>Implementar el Modelo de Incubadora de empresas</t>
  </si>
  <si>
    <t>Alumnos en Servicio Social</t>
  </si>
  <si>
    <t>Administrativos en capacitacion y actualizacion</t>
  </si>
  <si>
    <t>Lograr el mayor numero de alumnos becados</t>
  </si>
  <si>
    <t>% de alumnos en servicio social</t>
  </si>
  <si>
    <t>% de alumnos en actividades extaescolares</t>
  </si>
  <si>
    <t>alumnos en actividades extraescolares/alumnos que deben estar en actividades extraescolares (100)</t>
  </si>
  <si>
    <t>INEGI, SEP, ITSDZAPOTLANEJO</t>
  </si>
  <si>
    <t>METAS 2014</t>
  </si>
  <si>
    <t xml:space="preserve">Mayor absocion (matricula nueva 200 alumnos) </t>
  </si>
  <si>
    <t>Estadisticas, controles internos, WEB</t>
  </si>
  <si>
    <t>Causas ajenas al Instituto</t>
  </si>
  <si>
    <t>Disposicion docente y del alumnado</t>
  </si>
  <si>
    <t>Desercion y reprobacion elevada</t>
  </si>
  <si>
    <t>SEP, SICyT, ITSDZAPOTLANEJO</t>
  </si>
  <si>
    <t>Lograr que el 80% de egresados se titulen</t>
  </si>
  <si>
    <t>No cumplir con los requisitos para tramite</t>
  </si>
  <si>
    <t>ITSZAPOTLANEJO, Vinculación</t>
  </si>
  <si>
    <t>Mantener el 100% de alumnos cumplan con sus residencias profesionales</t>
  </si>
  <si>
    <t>Mantener el 100% de alumnos cumplan con su servicio social</t>
  </si>
  <si>
    <t>ITS Zapotlanejo, Vinculación, Constancias</t>
  </si>
  <si>
    <t>SEP, WEB, ITS ZAPOTLANEJO, Tramites correspondientes</t>
  </si>
  <si>
    <t>Apatia por parte del alumno</t>
  </si>
  <si>
    <t>PRONABES, ITS ZAPOTLANEJO</t>
  </si>
  <si>
    <t>Alcanzar el 65% de alumnos becados</t>
  </si>
  <si>
    <t>Constancias.</t>
  </si>
  <si>
    <t>Falta de interes por los interesados</t>
  </si>
  <si>
    <t>Disminuir indice de BAJA al 3%</t>
  </si>
  <si>
    <t>Control escolar, ITSD Zapotlanejo, WEB</t>
  </si>
  <si>
    <t>% de docentes evaluados</t>
  </si>
  <si>
    <t>Titulados/ total de egresdos (misma generacion) (100)</t>
  </si>
  <si>
    <t>alumnos en servicio social/alumnos que deben estar en servicio social (100)</t>
  </si>
  <si>
    <t>Total de PTC/PTC programados (3)</t>
  </si>
  <si>
    <t>ACTIVIDADES (7)</t>
  </si>
  <si>
    <t>% visitas oficiales</t>
  </si>
  <si>
    <t>% Marco Juridico Actualizado</t>
  </si>
  <si>
    <t>SEP, SICyT, DEPENDENCIAS DE GOBIERNO</t>
  </si>
  <si>
    <t>Leyes y lineamientos que regulan al ITS</t>
  </si>
  <si>
    <t>WEB, alcances de pgs y pls de vinculacion y planeacion</t>
  </si>
  <si>
    <t>% aulas ocupadas</t>
  </si>
  <si>
    <t>aulas ocupadas/total de aulas (100)</t>
  </si>
  <si>
    <t>% libros x alumno</t>
  </si>
  <si>
    <t>total de libros/ total de matricula (100)</t>
  </si>
  <si>
    <t>% alumnos x computadora</t>
  </si>
  <si>
    <t>total de alumnos/total de computadoras (100)</t>
  </si>
  <si>
    <t>% alumnos x personal administrativo</t>
  </si>
  <si>
    <t>total de alumnos/total de personal administrativo (100)</t>
  </si>
  <si>
    <t>% de participacion en pgs federales</t>
  </si>
  <si>
    <t>programas participados/total de programas (100)</t>
  </si>
  <si>
    <t>% de administrativos en capacitacion y actualizacion</t>
  </si>
  <si>
    <t>administrativos en capacitacion y actualizacion/ total de administrativos(100)</t>
  </si>
  <si>
    <t>Mantener y refrendar las certificaciones ISO 9001:2008, ISO 14001:2004; y el Modelo de Equidad de Genero MEG</t>
  </si>
  <si>
    <t>% certificaciones vigentes</t>
  </si>
  <si>
    <t>certificaciones vigentes/total de certificaciones (100)</t>
  </si>
  <si>
    <t>% infraestructura en buen estado</t>
  </si>
  <si>
    <t>ACTIVIDADES (11)</t>
  </si>
  <si>
    <t>Participacion en Pgs de apoyos federales (PIFIT, etc)</t>
  </si>
  <si>
    <t>ITSDZAPOTLANEJO, WEB</t>
  </si>
  <si>
    <t>WEB</t>
  </si>
  <si>
    <t>ITEI</t>
  </si>
  <si>
    <t>ISO-MEG (ITEI)</t>
  </si>
  <si>
    <t>Actualizar al 100% el Marco Juridico Institucional</t>
  </si>
  <si>
    <t>COMPONENTES (3)</t>
  </si>
  <si>
    <t>Mantener la cap ocupacional al 100 %</t>
  </si>
  <si>
    <t>Estadistica, informes</t>
  </si>
  <si>
    <t>Que no hubiera alumnos suficientes</t>
  </si>
  <si>
    <t>Alcanzar a 9 num de libros x alumno</t>
  </si>
  <si>
    <t>Biblioteca, estadistica, indicadores</t>
  </si>
  <si>
    <t>Falta de recurso o excesivo aumento de matricula</t>
  </si>
  <si>
    <t>Mantener a 3 alumnos x computadora</t>
  </si>
  <si>
    <t>Infraestructura, laboratorios</t>
  </si>
  <si>
    <t>Alcanzar a 8 el numero de alumnos x personal administrativo</t>
  </si>
  <si>
    <t>Nomina, Itei, matricula.</t>
  </si>
  <si>
    <t>Que la matricula disminuya considerablemente</t>
  </si>
  <si>
    <t>Participar en el PIFIT 2014</t>
  </si>
  <si>
    <t>DGEST, informe, Carpeta.</t>
  </si>
  <si>
    <t>No atender convocatoria</t>
  </si>
  <si>
    <t xml:space="preserve">Lograr que el 80% de Administrativos se actualicen </t>
  </si>
  <si>
    <t>RH, Nomina, Contraloria, Dgest</t>
  </si>
  <si>
    <t>Que no interes al personal</t>
  </si>
  <si>
    <t>Mantener las certificaciones vigentes</t>
  </si>
  <si>
    <t>Constancias</t>
  </si>
  <si>
    <t>No calificar para su certificacion</t>
  </si>
  <si>
    <t>% de empresas incubadas</t>
  </si>
  <si>
    <t>Total de empresas incubadas/total de proyectos(100)</t>
  </si>
  <si>
    <t>INEGI, SEP,  SEC DE ECONOMIA, ITS ZAPOTLANEJO</t>
  </si>
  <si>
    <t>% de alumnos en actividades de emprendurismo</t>
  </si>
  <si>
    <t>alumnos en actividades de emprendurismo/alumnos que deben estar en actividades de emprendurismo (100)</t>
  </si>
  <si>
    <t>Lograr que el 20% de los alumnos que deban participar en actividades extraescolares, lo cumplan</t>
  </si>
  <si>
    <t>Lograr que el 20% de los alumnos que deban participar en actividades de emprendurismo, lo cumplan</t>
  </si>
  <si>
    <t>% de alumnos insertados en el sector productivo</t>
  </si>
  <si>
    <t>alumnos insertados en el sector productivo/total de egresados(100)</t>
  </si>
  <si>
    <t>Alcanzar el 75% de egresados insertados al sector productivo</t>
  </si>
  <si>
    <t>Integrar y desarrollar la Expo Tec 10 Aniv, asistir a presentar nuestro equipo y proyectos en distintas instancias empresariales y de gobierno</t>
  </si>
  <si>
    <t>%proyectos aceptados x Empresas o Gobierno</t>
  </si>
  <si>
    <t>Poca participacion del alumnado</t>
  </si>
  <si>
    <t>No aceptacion de las empresas</t>
  </si>
  <si>
    <t>% de cursos impartidos</t>
  </si>
  <si>
    <t>% de manuales actualizados</t>
  </si>
  <si>
    <t>Ayuda para pasaje</t>
  </si>
  <si>
    <t>Productos minerales NO metalicos</t>
  </si>
  <si>
    <t>Combustibles, lubricantes y aditivos (servs academicos)</t>
  </si>
  <si>
    <t>Combustibles, lubricantes y aditivos (servs administrativos)</t>
  </si>
  <si>
    <t xml:space="preserve">Servicio de agua </t>
  </si>
  <si>
    <t>Impresiones de papeleria oficial</t>
  </si>
  <si>
    <t>Mantenimiento y conservación de inmuebles (serv admon)</t>
  </si>
  <si>
    <t>Mantenimiento y conservación de inmuebles (serv publicos)</t>
  </si>
  <si>
    <t>Impuestos y derechos</t>
  </si>
  <si>
    <t>Laudos laborales</t>
  </si>
  <si>
    <t>Gastos por servicios de traslados de personal</t>
  </si>
  <si>
    <t>Aportaciones erogaciones contingentes</t>
  </si>
  <si>
    <t>Ayudas a Instituciones sin fines de lucro</t>
  </si>
  <si>
    <t>Material didactico</t>
  </si>
  <si>
    <t>Equipo de computo y tecnologia de la información</t>
  </si>
  <si>
    <t>Otros mobiliarios y equipos de administracion</t>
  </si>
  <si>
    <t>Equipos y aparatos deportivos</t>
  </si>
  <si>
    <t>Maquinaria y equipo agropecuario</t>
  </si>
  <si>
    <t>Sistemas de aire acondicionado, calefaccion y de refrigeracion</t>
  </si>
  <si>
    <t>Equipo de comunicación y telecomunicacion</t>
  </si>
  <si>
    <t>Licencias informaticas e intelectuales</t>
  </si>
  <si>
    <t>Remanentes</t>
  </si>
  <si>
    <t>Incluir a los alumnos a participar en eventos de creatividad, emprendedores y ciencias basicas.</t>
  </si>
  <si>
    <t>Total del Componente</t>
  </si>
  <si>
    <t>ACTIVIDADES (17)</t>
  </si>
  <si>
    <t>Registro de información</t>
  </si>
  <si>
    <t>recursos optimizados/total de recursos(100)</t>
  </si>
  <si>
    <t>web, indicadores</t>
  </si>
  <si>
    <t>no subir la información oportunamente</t>
  </si>
  <si>
    <t>% de act de educ integral</t>
  </si>
  <si>
    <t>act de educ integral/total de actividades de educ integral (100)</t>
  </si>
  <si>
    <t>SICyT, DGEST, WEB ITS ZAPOTLANEJO</t>
  </si>
  <si>
    <t>% de utilizacion OPTIMA de los recursos</t>
  </si>
  <si>
    <t>Ampliacion de oferta educativa con pertinencia</t>
  </si>
  <si>
    <t>simple</t>
  </si>
  <si>
    <t>Estudio de factibilidad, INEGI, SICyT</t>
  </si>
  <si>
    <t>Anual</t>
  </si>
  <si>
    <t>Creacion de una carrera en el ramo textil</t>
  </si>
  <si>
    <t>Oficio de presentación de la propuesta</t>
  </si>
  <si>
    <t>% de Servicios de mejora de la calidad</t>
  </si>
  <si>
    <t>Cantidad de servicios  de mejora de la calidad ofrecidos/cantidad de servicios educativos de calidad (100)</t>
  </si>
  <si>
    <t xml:space="preserve">% de insecion laboral </t>
  </si>
  <si>
    <t>alumnos empleados sector productivo/total de egresados(100) Por ciclo escolar</t>
  </si>
  <si>
    <t>WEB Its. ITEI</t>
  </si>
  <si>
    <t>Sector pctivo regional, INEGI, SICyT</t>
  </si>
  <si>
    <t>Contar con la aprobación de autoridades federales y estatales</t>
  </si>
  <si>
    <t>Por parte de los egresados NO exista interes laboral</t>
  </si>
  <si>
    <t>no disposicion del alumnado</t>
  </si>
  <si>
    <t>NO disposicion del alumnado</t>
  </si>
  <si>
    <t>65% del egreso incorporado al sector productivo por generacion</t>
  </si>
  <si>
    <t>% de cobertura en el entorno(absocion)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</si>
</sst>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#,##0_ ;[Red]\-#,##0\ "/>
    <numFmt numFmtId="166" formatCode="_(&quot;$&quot;\ * #,##0_);_(&quot;$&quot;\ * \(#,##0\);_(&quot;$&quot;\ * &quot;-&quot;??_);_(@_)"/>
    <numFmt numFmtId="167" formatCode="_-* #,##0_-;\-* #,##0_-;_-* &quot;-&quot;??_-;_-@_-"/>
    <numFmt numFmtId="168" formatCode="_-&quot;$&quot;* #,##0_-;\-&quot;$&quot;* #,##0_-;_-&quot;$&quot;* &quot;-&quot;??_-;_-@_-"/>
    <numFmt numFmtId="169" formatCode="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7.7"/>
      <color theme="1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0"/>
      <color indexed="9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5" tint="-0.249977111117893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indexed="9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rgb="FF990000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5" tint="-0.249977111117893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400"/>
        <bgColor indexed="8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indexed="64"/>
      </right>
      <top style="thin">
        <color auto="1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3" fillId="0" borderId="0"/>
  </cellStyleXfs>
  <cellXfs count="197">
    <xf numFmtId="0" fontId="0" fillId="0" borderId="0" xfId="0"/>
    <xf numFmtId="0" fontId="17" fillId="0" borderId="2" xfId="0" applyFont="1" applyFill="1" applyBorder="1" applyAlignment="1">
      <alignment horizontal="justify" vertical="center" wrapText="1"/>
    </xf>
    <xf numFmtId="0" fontId="17" fillId="0" borderId="3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/>
    <xf numFmtId="0" fontId="7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4" borderId="0" xfId="0" applyFill="1"/>
    <xf numFmtId="0" fontId="19" fillId="0" borderId="0" xfId="0" applyFont="1"/>
    <xf numFmtId="0" fontId="7" fillId="0" borderId="0" xfId="0" applyFont="1" applyAlignment="1">
      <alignment vertical="center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165" fontId="19" fillId="0" borderId="2" xfId="0" applyNumberFormat="1" applyFont="1" applyBorder="1" applyAlignment="1">
      <alignment horizontal="right" vertical="center"/>
    </xf>
    <xf numFmtId="165" fontId="21" fillId="2" borderId="22" xfId="0" applyNumberFormat="1" applyFont="1" applyFill="1" applyBorder="1" applyAlignment="1">
      <alignment horizontal="right" vertical="center" wrapText="1"/>
    </xf>
    <xf numFmtId="0" fontId="7" fillId="4" borderId="0" xfId="0" applyFont="1" applyFill="1" applyAlignment="1">
      <alignment vertical="center"/>
    </xf>
    <xf numFmtId="0" fontId="19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165" fontId="19" fillId="4" borderId="0" xfId="0" applyNumberFormat="1" applyFont="1" applyFill="1" applyAlignment="1">
      <alignment vertical="center"/>
    </xf>
    <xf numFmtId="165" fontId="9" fillId="4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4" fontId="19" fillId="0" borderId="0" xfId="0" applyNumberFormat="1" applyFont="1"/>
    <xf numFmtId="0" fontId="7" fillId="4" borderId="1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3" xfId="3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right" vertical="center" indent="1"/>
    </xf>
    <xf numFmtId="0" fontId="22" fillId="4" borderId="25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4" fillId="0" borderId="26" xfId="0" applyFont="1" applyBorder="1" applyAlignment="1">
      <alignment horizontal="left"/>
    </xf>
    <xf numFmtId="0" fontId="22" fillId="0" borderId="26" xfId="0" applyFont="1" applyBorder="1" applyAlignment="1">
      <alignment horizontal="center" vertical="center"/>
    </xf>
    <xf numFmtId="165" fontId="12" fillId="5" borderId="21" xfId="0" applyNumberFormat="1" applyFont="1" applyFill="1" applyBorder="1" applyAlignment="1">
      <alignment horizontal="center" vertical="center"/>
    </xf>
    <xf numFmtId="165" fontId="12" fillId="5" borderId="3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165" fontId="7" fillId="0" borderId="2" xfId="0" applyNumberFormat="1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22" fillId="0" borderId="25" xfId="0" applyFont="1" applyBorder="1" applyAlignment="1">
      <alignment horizontal="right" vertical="center" indent="1"/>
    </xf>
    <xf numFmtId="165" fontId="12" fillId="5" borderId="20" xfId="0" applyNumberFormat="1" applyFont="1" applyFill="1" applyBorder="1" applyAlignment="1">
      <alignment horizontal="right" vertical="center"/>
    </xf>
    <xf numFmtId="165" fontId="12" fillId="5" borderId="21" xfId="0" applyNumberFormat="1" applyFont="1" applyFill="1" applyBorder="1" applyAlignment="1">
      <alignment horizontal="right" vertical="center"/>
    </xf>
    <xf numFmtId="165" fontId="12" fillId="5" borderId="22" xfId="0" applyNumberFormat="1" applyFont="1" applyFill="1" applyBorder="1" applyAlignment="1">
      <alignment horizontal="right" vertical="center"/>
    </xf>
    <xf numFmtId="0" fontId="22" fillId="0" borderId="24" xfId="0" applyFont="1" applyBorder="1" applyAlignment="1">
      <alignment horizontal="center" vertical="center"/>
    </xf>
    <xf numFmtId="0" fontId="22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0" fillId="4" borderId="2" xfId="0" applyFont="1" applyFill="1" applyBorder="1"/>
    <xf numFmtId="4" fontId="0" fillId="0" borderId="0" xfId="0" applyNumberFormat="1"/>
    <xf numFmtId="0" fontId="24" fillId="4" borderId="26" xfId="0" applyFont="1" applyFill="1" applyBorder="1" applyAlignment="1">
      <alignment horizontal="left"/>
    </xf>
    <xf numFmtId="0" fontId="22" fillId="4" borderId="26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vertical="center"/>
    </xf>
    <xf numFmtId="0" fontId="7" fillId="4" borderId="26" xfId="0" applyFont="1" applyFill="1" applyBorder="1" applyAlignment="1">
      <alignment vertical="center"/>
    </xf>
    <xf numFmtId="165" fontId="0" fillId="4" borderId="0" xfId="0" applyNumberFormat="1" applyFill="1"/>
    <xf numFmtId="0" fontId="25" fillId="4" borderId="0" xfId="0" applyFont="1" applyFill="1"/>
    <xf numFmtId="0" fontId="26" fillId="4" borderId="26" xfId="0" applyFont="1" applyFill="1" applyBorder="1" applyAlignment="1">
      <alignment vertical="center"/>
    </xf>
    <xf numFmtId="0" fontId="7" fillId="4" borderId="25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right" vertical="center" indent="1"/>
    </xf>
    <xf numFmtId="0" fontId="6" fillId="0" borderId="2" xfId="0" applyFont="1" applyFill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>
      <alignment horizontal="justify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0" fillId="4" borderId="17" xfId="0" applyFont="1" applyFill="1" applyBorder="1"/>
    <xf numFmtId="0" fontId="27" fillId="0" borderId="23" xfId="0" applyFont="1" applyBorder="1" applyAlignment="1">
      <alignment vertical="center" wrapText="1"/>
    </xf>
    <xf numFmtId="0" fontId="6" fillId="0" borderId="23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vertical="center"/>
    </xf>
    <xf numFmtId="43" fontId="6" fillId="4" borderId="0" xfId="0" applyNumberFormat="1" applyFont="1" applyFill="1" applyBorder="1" applyAlignment="1">
      <alignment horizontal="center" vertical="center"/>
    </xf>
    <xf numFmtId="166" fontId="6" fillId="4" borderId="2" xfId="6" applyNumberFormat="1" applyFont="1" applyFill="1" applyBorder="1" applyAlignment="1">
      <alignment vertical="center"/>
    </xf>
    <xf numFmtId="166" fontId="6" fillId="4" borderId="2" xfId="6" applyNumberFormat="1" applyFont="1" applyFill="1" applyBorder="1" applyAlignment="1">
      <alignment horizontal="center" vertical="center"/>
    </xf>
    <xf numFmtId="166" fontId="18" fillId="4" borderId="2" xfId="6" applyNumberFormat="1" applyFont="1" applyFill="1" applyBorder="1" applyAlignment="1">
      <alignment vertical="center"/>
    </xf>
    <xf numFmtId="0" fontId="30" fillId="0" borderId="3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vertical="center"/>
    </xf>
    <xf numFmtId="166" fontId="3" fillId="4" borderId="2" xfId="6" applyNumberFormat="1" applyFont="1" applyFill="1" applyBorder="1" applyAlignment="1">
      <alignment vertical="center"/>
    </xf>
    <xf numFmtId="166" fontId="3" fillId="4" borderId="2" xfId="6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66" fontId="3" fillId="4" borderId="2" xfId="6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 wrapText="1" indent="4"/>
    </xf>
    <xf numFmtId="0" fontId="20" fillId="3" borderId="34" xfId="0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3" borderId="37" xfId="0" applyFont="1" applyFill="1" applyBorder="1"/>
    <xf numFmtId="0" fontId="20" fillId="3" borderId="18" xfId="0" applyFont="1" applyFill="1" applyBorder="1"/>
    <xf numFmtId="0" fontId="20" fillId="3" borderId="18" xfId="0" applyFont="1" applyFill="1" applyBorder="1" applyAlignment="1">
      <alignment horizontal="right" vertical="center" wrapText="1"/>
    </xf>
    <xf numFmtId="3" fontId="20" fillId="3" borderId="38" xfId="0" applyNumberFormat="1" applyFont="1" applyFill="1" applyBorder="1"/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3" fontId="9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justify" vertical="center" wrapText="1"/>
    </xf>
    <xf numFmtId="3" fontId="19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justify" vertical="top" wrapText="1"/>
    </xf>
    <xf numFmtId="3" fontId="19" fillId="0" borderId="2" xfId="0" applyNumberFormat="1" applyFont="1" applyBorder="1"/>
    <xf numFmtId="0" fontId="18" fillId="0" borderId="1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43" fontId="7" fillId="0" borderId="2" xfId="1" applyFont="1" applyBorder="1" applyAlignment="1">
      <alignment horizontal="justify" vertical="center" wrapText="1"/>
    </xf>
    <xf numFmtId="167" fontId="7" fillId="0" borderId="2" xfId="1" applyNumberFormat="1" applyFont="1" applyBorder="1" applyAlignment="1">
      <alignment horizontal="justify" vertical="center" wrapText="1"/>
    </xf>
    <xf numFmtId="44" fontId="7" fillId="0" borderId="2" xfId="0" applyNumberFormat="1" applyFont="1" applyBorder="1" applyAlignment="1">
      <alignment horizontal="justify" vertical="center" wrapText="1"/>
    </xf>
    <xf numFmtId="167" fontId="7" fillId="4" borderId="2" xfId="1" applyNumberFormat="1" applyFont="1" applyFill="1" applyBorder="1"/>
    <xf numFmtId="167" fontId="7" fillId="0" borderId="2" xfId="0" applyNumberFormat="1" applyFont="1" applyBorder="1" applyAlignment="1">
      <alignment horizontal="justify" vertical="center" wrapText="1"/>
    </xf>
    <xf numFmtId="167" fontId="18" fillId="4" borderId="2" xfId="1" applyNumberFormat="1" applyFont="1" applyFill="1" applyBorder="1" applyAlignment="1">
      <alignment horizontal="right" vertical="center"/>
    </xf>
    <xf numFmtId="168" fontId="18" fillId="4" borderId="2" xfId="6" applyNumberFormat="1" applyFont="1" applyFill="1" applyBorder="1" applyAlignment="1">
      <alignment vertical="center"/>
    </xf>
    <xf numFmtId="44" fontId="32" fillId="4" borderId="2" xfId="0" applyNumberFormat="1" applyFont="1" applyFill="1" applyBorder="1"/>
    <xf numFmtId="165" fontId="19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2" xfId="0" applyFont="1" applyBorder="1"/>
    <xf numFmtId="169" fontId="18" fillId="0" borderId="2" xfId="7" applyNumberFormat="1" applyFont="1" applyFill="1" applyBorder="1" applyAlignment="1">
      <alignment horizontal="center" vertical="center"/>
    </xf>
    <xf numFmtId="169" fontId="18" fillId="4" borderId="2" xfId="7" applyNumberFormat="1" applyFont="1" applyFill="1" applyBorder="1" applyAlignment="1">
      <alignment horizontal="center" vertical="center"/>
    </xf>
    <xf numFmtId="0" fontId="18" fillId="4" borderId="2" xfId="7" applyFont="1" applyFill="1" applyBorder="1" applyAlignment="1">
      <alignment wrapText="1"/>
    </xf>
    <xf numFmtId="167" fontId="7" fillId="0" borderId="2" xfId="1" applyNumberFormat="1" applyFont="1" applyBorder="1"/>
    <xf numFmtId="167" fontId="7" fillId="0" borderId="2" xfId="1" applyNumberFormat="1" applyFont="1" applyBorder="1" applyAlignment="1">
      <alignment vertical="center"/>
    </xf>
    <xf numFmtId="167" fontId="7" fillId="0" borderId="0" xfId="1" applyNumberFormat="1" applyFont="1"/>
    <xf numFmtId="167" fontId="7" fillId="0" borderId="2" xfId="1" applyNumberFormat="1" applyFont="1" applyBorder="1" applyAlignment="1">
      <alignment horizontal="right" vertical="center"/>
    </xf>
    <xf numFmtId="167" fontId="7" fillId="0" borderId="23" xfId="1" applyNumberFormat="1" applyFont="1" applyBorder="1"/>
    <xf numFmtId="167" fontId="7" fillId="0" borderId="2" xfId="1" applyNumberFormat="1" applyFont="1" applyFill="1" applyBorder="1"/>
    <xf numFmtId="0" fontId="13" fillId="3" borderId="3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right" vertical="center" wrapText="1"/>
    </xf>
    <xf numFmtId="165" fontId="13" fillId="3" borderId="38" xfId="0" applyNumberFormat="1" applyFont="1" applyFill="1" applyBorder="1"/>
    <xf numFmtId="0" fontId="19" fillId="0" borderId="2" xfId="0" applyFont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3" fontId="9" fillId="0" borderId="2" xfId="0" applyNumberFormat="1" applyFont="1" applyBorder="1"/>
    <xf numFmtId="0" fontId="31" fillId="0" borderId="0" xfId="0" applyFont="1" applyAlignment="1">
      <alignment horizontal="right"/>
    </xf>
    <xf numFmtId="167" fontId="18" fillId="4" borderId="2" xfId="1" applyNumberFormat="1" applyFont="1" applyFill="1" applyBorder="1" applyAlignment="1">
      <alignment vertical="center"/>
    </xf>
    <xf numFmtId="167" fontId="7" fillId="4" borderId="2" xfId="0" applyNumberFormat="1" applyFont="1" applyFill="1" applyBorder="1" applyAlignment="1">
      <alignment vertical="center"/>
    </xf>
    <xf numFmtId="9" fontId="16" fillId="4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 vertical="center" wrapText="1" indent="4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29" fillId="4" borderId="18" xfId="0" applyFont="1" applyFill="1" applyBorder="1" applyAlignment="1">
      <alignment horizontal="justify" vertical="center" wrapText="1"/>
    </xf>
    <xf numFmtId="0" fontId="14" fillId="2" borderId="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justify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165" fontId="12" fillId="5" borderId="27" xfId="0" applyNumberFormat="1" applyFont="1" applyFill="1" applyBorder="1" applyAlignment="1">
      <alignment horizontal="center" vertical="center"/>
    </xf>
    <xf numFmtId="165" fontId="12" fillId="5" borderId="30" xfId="0" applyNumberFormat="1" applyFont="1" applyFill="1" applyBorder="1" applyAlignment="1">
      <alignment horizontal="center" vertical="center"/>
    </xf>
    <xf numFmtId="165" fontId="12" fillId="5" borderId="28" xfId="0" applyNumberFormat="1" applyFont="1" applyFill="1" applyBorder="1" applyAlignment="1">
      <alignment horizontal="center" vertical="center"/>
    </xf>
    <xf numFmtId="165" fontId="12" fillId="5" borderId="31" xfId="0" applyNumberFormat="1" applyFont="1" applyFill="1" applyBorder="1" applyAlignment="1">
      <alignment horizontal="center" vertical="center"/>
    </xf>
    <xf numFmtId="165" fontId="12" fillId="5" borderId="29" xfId="0" applyNumberFormat="1" applyFont="1" applyFill="1" applyBorder="1" applyAlignment="1">
      <alignment horizontal="center" vertical="center"/>
    </xf>
    <xf numFmtId="165" fontId="12" fillId="5" borderId="32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</cellXfs>
  <cellStyles count="8">
    <cellStyle name="Excel Built-in Normal" xfId="2"/>
    <cellStyle name="Hipervínculo" xfId="3" builtinId="8"/>
    <cellStyle name="Millares" xfId="1" builtinId="3"/>
    <cellStyle name="Millares 2" xfId="4"/>
    <cellStyle name="Moneda" xfId="6" builtinId="4"/>
    <cellStyle name="Normal" xfId="0" builtinId="0"/>
    <cellStyle name="Normal 2" xfId="5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3257550</xdr:colOff>
      <xdr:row>6</xdr:row>
      <xdr:rowOff>66675</xdr:rowOff>
    </xdr:from>
    <xdr:to>
      <xdr:col>0</xdr:col>
      <xdr:colOff>3495675</xdr:colOff>
      <xdr:row>8</xdr:row>
      <xdr:rowOff>0</xdr:rowOff>
    </xdr:to>
    <xdr:sp macro="" textlink="">
      <xdr:nvSpPr>
        <xdr:cNvPr id="20" name="19 Cerrar llave"/>
        <xdr:cNvSpPr/>
      </xdr:nvSpPr>
      <xdr:spPr>
        <a:xfrm>
          <a:off x="3257550" y="59245500"/>
          <a:ext cx="238125" cy="2686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3257550</xdr:colOff>
      <xdr:row>10</xdr:row>
      <xdr:rowOff>66675</xdr:rowOff>
    </xdr:from>
    <xdr:to>
      <xdr:col>0</xdr:col>
      <xdr:colOff>3495675</xdr:colOff>
      <xdr:row>12</xdr:row>
      <xdr:rowOff>0</xdr:rowOff>
    </xdr:to>
    <xdr:sp macro="" textlink="">
      <xdr:nvSpPr>
        <xdr:cNvPr id="26" name="25 Cerrar llave"/>
        <xdr:cNvSpPr/>
      </xdr:nvSpPr>
      <xdr:spPr>
        <a:xfrm>
          <a:off x="3257550" y="78886050"/>
          <a:ext cx="238125" cy="2686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3</xdr:row>
      <xdr:rowOff>184606</xdr:rowOff>
    </xdr:to>
    <xdr:pic>
      <xdr:nvPicPr>
        <xdr:cNvPr id="2" name="Picture 2" descr="C:\Users\granadosl\Desktop\Isologo_SEPA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4075" cy="756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Carmen%20Calva/Desktop/Presupuesto/Presupuesto%202014/Copia%20de%20Formato%20Poderes%20y%20Organismo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de ingresos"/>
      <sheetName val="ingresos detallados"/>
      <sheetName val="TOTAL PROGRA"/>
      <sheetName val="Programa 1"/>
      <sheetName val="Etiquetas"/>
      <sheetName val="Comp 1"/>
      <sheetName val="Comp 2"/>
      <sheetName val="Comp 3"/>
      <sheetName val="Comp 4"/>
      <sheetName val="Comp 5"/>
      <sheetName val="Comp 6"/>
      <sheetName val="Programa 2"/>
      <sheetName val="Comp 1 (2)"/>
      <sheetName val="Comp 2 (2)"/>
      <sheetName val="Comp 3 (2)"/>
      <sheetName val="Comp 4 (2)"/>
      <sheetName val="Comp 5 (2)"/>
      <sheetName val="Comp 6 (2)"/>
      <sheetName val="Programa 3"/>
      <sheetName val="Comp 1 (3)"/>
      <sheetName val="Comp 2 (3)"/>
      <sheetName val="Comp 3 (3)"/>
      <sheetName val="Comp 4 (3)"/>
      <sheetName val="Comp 5 (3)"/>
      <sheetName val="Comp 6 (3)"/>
      <sheetName val="Programa 4"/>
      <sheetName val="Comp 1 (4)"/>
      <sheetName val="Comp 2 (4)"/>
      <sheetName val="Comp 3 (4)"/>
      <sheetName val="Comp 4 (4)"/>
      <sheetName val="Comp 5 (4)"/>
      <sheetName val="Comp 6 (4)"/>
      <sheetName val="Programa 5"/>
      <sheetName val="Comp 1 (5)"/>
      <sheetName val="Comp 2 (5)"/>
      <sheetName val="Comp 3 (5)"/>
      <sheetName val="Comp 4 (5)"/>
      <sheetName val="Comp 5 (5)"/>
      <sheetName val="Comp 6 (5)"/>
      <sheetName val="Programa 6"/>
      <sheetName val="Comp 1 (6)"/>
      <sheetName val="Comp 2 (6)"/>
      <sheetName val="Comp 3 (6)"/>
      <sheetName val="Comp 4 (6)"/>
      <sheetName val="Comp 5 (6)"/>
      <sheetName val="Comp 6 (6)"/>
      <sheetName val="Programa 7"/>
      <sheetName val="Comp 1 (7)"/>
      <sheetName val="Comp 2 (7)"/>
      <sheetName val="Comp 3 (7)"/>
      <sheetName val="Comp 4 (7)"/>
      <sheetName val="Comp 5 (7)"/>
      <sheetName val="Comp 6 (7)"/>
      <sheetName val="Programa 8"/>
      <sheetName val="Comp 1 (8)"/>
      <sheetName val="Comp 2 (8)"/>
      <sheetName val="Comp 3 (8)"/>
      <sheetName val="Comp 4 (8)"/>
      <sheetName val="Comp 5 (8)"/>
      <sheetName val="Comp 6 (8)"/>
      <sheetName val="Programa 9"/>
      <sheetName val="Comp 1 (9)"/>
      <sheetName val="Comp 2 (9)"/>
      <sheetName val="Comp 3 (9)"/>
      <sheetName val="Comp 4 (9)"/>
      <sheetName val="Comp 5 (9)"/>
      <sheetName val="Comp 6 (9)"/>
      <sheetName val="Programa 10"/>
      <sheetName val="Comp 1 (10)"/>
      <sheetName val="Comp 2 (10)"/>
      <sheetName val="Comp 3 (10)"/>
      <sheetName val="Comp 4 (10)"/>
      <sheetName val="Comp 5 (10)"/>
      <sheetName val="Comp 6 (10)"/>
    </sheetNames>
    <sheetDataSet>
      <sheetData sheetId="0">
        <row r="14">
          <cell r="D14">
            <v>0</v>
          </cell>
        </row>
      </sheetData>
      <sheetData sheetId="1">
        <row r="86">
          <cell r="E86">
            <v>0</v>
          </cell>
        </row>
      </sheetData>
      <sheetData sheetId="2"/>
      <sheetData sheetId="3">
        <row r="4">
          <cell r="A4">
            <v>0</v>
          </cell>
          <cell r="C4">
            <v>0</v>
          </cell>
        </row>
        <row r="39">
          <cell r="H3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>
            <v>0</v>
          </cell>
          <cell r="C4">
            <v>0</v>
          </cell>
        </row>
        <row r="17">
          <cell r="K17">
            <v>0</v>
          </cell>
        </row>
        <row r="39">
          <cell r="H39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A4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4">
          <cell r="A4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>
        <row r="4">
          <cell r="A4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>
        <row r="4">
          <cell r="A4">
            <v>0</v>
          </cell>
        </row>
      </sheetData>
      <sheetData sheetId="40"/>
      <sheetData sheetId="41"/>
      <sheetData sheetId="42"/>
      <sheetData sheetId="43"/>
      <sheetData sheetId="44"/>
      <sheetData sheetId="45"/>
      <sheetData sheetId="46">
        <row r="4">
          <cell r="A4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>
        <row r="4">
          <cell r="A4">
            <v>0</v>
          </cell>
        </row>
      </sheetData>
      <sheetData sheetId="54"/>
      <sheetData sheetId="55"/>
      <sheetData sheetId="56"/>
      <sheetData sheetId="57"/>
      <sheetData sheetId="58"/>
      <sheetData sheetId="59"/>
      <sheetData sheetId="60">
        <row r="4">
          <cell r="A4">
            <v>0</v>
          </cell>
        </row>
      </sheetData>
      <sheetData sheetId="61"/>
      <sheetData sheetId="62"/>
      <sheetData sheetId="63"/>
      <sheetData sheetId="64"/>
      <sheetData sheetId="65"/>
      <sheetData sheetId="66"/>
      <sheetData sheetId="67">
        <row r="4">
          <cell r="A4">
            <v>0</v>
          </cell>
        </row>
      </sheetData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D10" sqref="D10"/>
    </sheetView>
  </sheetViews>
  <sheetFormatPr baseColWidth="10" defaultRowHeight="15" x14ac:dyDescent="0.25"/>
  <cols>
    <col min="3" max="3" width="62.7109375" customWidth="1"/>
    <col min="4" max="4" width="21.42578125" customWidth="1"/>
  </cols>
  <sheetData>
    <row r="4" spans="2:4" ht="15.75" thickBot="1" x14ac:dyDescent="0.3"/>
    <row r="5" spans="2:4" ht="15.75" x14ac:dyDescent="0.25">
      <c r="B5" s="141" t="s">
        <v>19</v>
      </c>
      <c r="C5" s="142" t="s">
        <v>20</v>
      </c>
      <c r="D5" s="143" t="s">
        <v>21</v>
      </c>
    </row>
    <row r="6" spans="2:4" ht="30" customHeight="1" x14ac:dyDescent="0.25">
      <c r="B6" s="140">
        <v>7</v>
      </c>
      <c r="C6" s="109" t="s">
        <v>22</v>
      </c>
      <c r="D6" s="125">
        <v>1450000</v>
      </c>
    </row>
    <row r="7" spans="2:4" ht="30" customHeight="1" x14ac:dyDescent="0.25">
      <c r="B7" s="140">
        <v>9</v>
      </c>
      <c r="C7" s="109" t="s">
        <v>23</v>
      </c>
      <c r="D7" s="125">
        <f>'Ingresos detallados'!E9</f>
        <v>19986000</v>
      </c>
    </row>
    <row r="8" spans="2:4" s="5" customFormat="1" ht="30" customHeight="1" x14ac:dyDescent="0.25">
      <c r="B8" s="140"/>
      <c r="C8" s="109" t="s">
        <v>383</v>
      </c>
      <c r="D8" s="125">
        <v>3170694.32</v>
      </c>
    </row>
    <row r="9" spans="2:4" ht="30" customHeight="1" thickBot="1" x14ac:dyDescent="0.3">
      <c r="B9" s="137"/>
      <c r="C9" s="138" t="s">
        <v>24</v>
      </c>
      <c r="D9" s="139">
        <f>D6+D7+D8</f>
        <v>24606694.32</v>
      </c>
    </row>
    <row r="10" spans="2:4" x14ac:dyDescent="0.25">
      <c r="D10" s="60"/>
    </row>
    <row r="11" spans="2:4" x14ac:dyDescent="0.25">
      <c r="D11" s="60"/>
    </row>
    <row r="12" spans="2:4" x14ac:dyDescent="0.25">
      <c r="D12" s="6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opLeftCell="B1" workbookViewId="0">
      <selection activeCell="E19" sqref="E19"/>
    </sheetView>
  </sheetViews>
  <sheetFormatPr baseColWidth="10" defaultRowHeight="15.75" x14ac:dyDescent="0.25"/>
  <cols>
    <col min="1" max="1" width="54.42578125" style="10" customWidth="1"/>
    <col min="2" max="2" width="7.28515625" style="10" bestFit="1" customWidth="1"/>
    <col min="3" max="3" width="8.5703125" style="10" customWidth="1"/>
    <col min="4" max="4" width="65.7109375" style="10" customWidth="1"/>
    <col min="5" max="5" width="22" style="10" bestFit="1" customWidth="1"/>
  </cols>
  <sheetData>
    <row r="2" spans="1:5" x14ac:dyDescent="0.25">
      <c r="B2" s="150" t="s">
        <v>25</v>
      </c>
      <c r="C2" s="150"/>
      <c r="D2" s="150"/>
      <c r="E2" s="150"/>
    </row>
    <row r="3" spans="1:5" ht="16.5" thickBot="1" x14ac:dyDescent="0.3"/>
    <row r="4" spans="1:5" x14ac:dyDescent="0.25">
      <c r="B4" s="99" t="s">
        <v>19</v>
      </c>
      <c r="C4" s="100" t="s">
        <v>26</v>
      </c>
      <c r="D4" s="100" t="s">
        <v>20</v>
      </c>
      <c r="E4" s="101" t="s">
        <v>21</v>
      </c>
    </row>
    <row r="5" spans="1:5" x14ac:dyDescent="0.25">
      <c r="B5" s="106">
        <v>7</v>
      </c>
      <c r="C5" s="106"/>
      <c r="D5" s="107" t="s">
        <v>22</v>
      </c>
      <c r="E5" s="108">
        <v>1450000</v>
      </c>
    </row>
    <row r="6" spans="1:5" x14ac:dyDescent="0.25">
      <c r="B6" s="109"/>
      <c r="C6" s="109"/>
      <c r="D6" s="109"/>
      <c r="E6" s="110"/>
    </row>
    <row r="7" spans="1:5" x14ac:dyDescent="0.25">
      <c r="A7" s="151" t="str">
        <f>+CONCATENATE("Capturar en este espacio los conceptos de ingresos por "," ",D6)</f>
        <v xml:space="preserve">Capturar en este espacio los conceptos de ingresos por  </v>
      </c>
      <c r="B7" s="109"/>
      <c r="C7" s="25"/>
      <c r="D7" s="111" t="s">
        <v>211</v>
      </c>
      <c r="E7" s="112">
        <v>1450000</v>
      </c>
    </row>
    <row r="8" spans="1:5" s="5" customFormat="1" x14ac:dyDescent="0.25">
      <c r="A8" s="151"/>
      <c r="B8" s="109"/>
      <c r="C8" s="25"/>
      <c r="D8" s="111"/>
      <c r="E8" s="112"/>
    </row>
    <row r="9" spans="1:5" x14ac:dyDescent="0.25">
      <c r="B9" s="106">
        <v>9</v>
      </c>
      <c r="C9" s="106"/>
      <c r="D9" s="107" t="s">
        <v>23</v>
      </c>
      <c r="E9" s="144">
        <f>E11+E12</f>
        <v>19986000</v>
      </c>
    </row>
    <row r="10" spans="1:5" x14ac:dyDescent="0.25">
      <c r="B10" s="109"/>
      <c r="C10" s="109"/>
      <c r="D10" s="109"/>
      <c r="E10" s="112"/>
    </row>
    <row r="11" spans="1:5" x14ac:dyDescent="0.25">
      <c r="A11" s="151" t="str">
        <f>+CONCATENATE("Capturar en este espacio los conceptos de ingresos por "," ",D10)</f>
        <v xml:space="preserve">Capturar en este espacio los conceptos de ingresos por  </v>
      </c>
      <c r="B11" s="109"/>
      <c r="C11" s="109">
        <v>911</v>
      </c>
      <c r="D11" s="109" t="s">
        <v>34</v>
      </c>
      <c r="E11" s="112">
        <v>9993000</v>
      </c>
    </row>
    <row r="12" spans="1:5" x14ac:dyDescent="0.25">
      <c r="A12" s="151"/>
      <c r="B12" s="109"/>
      <c r="C12" s="109">
        <v>912</v>
      </c>
      <c r="D12" s="109" t="s">
        <v>35</v>
      </c>
      <c r="E12" s="112">
        <v>9993000</v>
      </c>
    </row>
    <row r="13" spans="1:5" s="5" customFormat="1" x14ac:dyDescent="0.25">
      <c r="A13" s="98"/>
      <c r="B13" s="109"/>
      <c r="C13" s="109"/>
      <c r="D13" s="109"/>
      <c r="E13" s="112"/>
    </row>
    <row r="14" spans="1:5" s="5" customFormat="1" x14ac:dyDescent="0.25">
      <c r="A14" s="98"/>
      <c r="B14" s="109"/>
      <c r="C14" s="109"/>
      <c r="D14" s="107" t="s">
        <v>383</v>
      </c>
      <c r="E14" s="144">
        <v>3170694</v>
      </c>
    </row>
    <row r="15" spans="1:5" s="5" customFormat="1" x14ac:dyDescent="0.25">
      <c r="A15" s="98"/>
      <c r="B15" s="109"/>
      <c r="C15" s="109"/>
      <c r="D15" s="109"/>
      <c r="E15" s="112"/>
    </row>
    <row r="16" spans="1:5" s="5" customFormat="1" x14ac:dyDescent="0.25">
      <c r="A16" s="98"/>
      <c r="B16" s="109"/>
      <c r="C16" s="109"/>
      <c r="D16" s="109" t="s">
        <v>383</v>
      </c>
      <c r="E16" s="112">
        <v>3170694</v>
      </c>
    </row>
    <row r="17" spans="1:5" s="5" customFormat="1" x14ac:dyDescent="0.25">
      <c r="A17" s="98"/>
      <c r="B17" s="109"/>
      <c r="C17" s="109"/>
      <c r="D17" s="109"/>
      <c r="E17" s="112"/>
    </row>
    <row r="18" spans="1:5" ht="16.5" thickBot="1" x14ac:dyDescent="0.3">
      <c r="B18" s="102"/>
      <c r="C18" s="103"/>
      <c r="D18" s="104" t="s">
        <v>24</v>
      </c>
      <c r="E18" s="105">
        <f>E9+E5+E14</f>
        <v>24606694</v>
      </c>
    </row>
    <row r="20" spans="1:5" x14ac:dyDescent="0.25">
      <c r="E20" s="26"/>
    </row>
    <row r="21" spans="1:5" x14ac:dyDescent="0.25">
      <c r="E21" s="26"/>
    </row>
  </sheetData>
  <protectedRanges>
    <protectedRange sqref="B7:E8" name="Rango5"/>
    <protectedRange sqref="B11:E17" name="Rango7"/>
  </protectedRanges>
  <mergeCells count="3">
    <mergeCell ref="B2:E2"/>
    <mergeCell ref="A7:A8"/>
    <mergeCell ref="A11:A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D7" sqref="D7"/>
    </sheetView>
  </sheetViews>
  <sheetFormatPr baseColWidth="10" defaultRowHeight="15" x14ac:dyDescent="0.25"/>
  <cols>
    <col min="1" max="1" width="11.42578125" style="9"/>
    <col min="2" max="2" width="45" customWidth="1"/>
    <col min="3" max="3" width="30.7109375" customWidth="1"/>
    <col min="4" max="4" width="26.140625" customWidth="1"/>
    <col min="5" max="14" width="11.42578125" style="9"/>
  </cols>
  <sheetData>
    <row r="1" spans="1:5" s="9" customFormat="1" x14ac:dyDescent="0.25">
      <c r="A1" s="18"/>
      <c r="B1" s="18"/>
      <c r="C1" s="18"/>
      <c r="D1" s="18"/>
    </row>
    <row r="2" spans="1:5" s="9" customFormat="1" x14ac:dyDescent="0.25">
      <c r="A2" s="18"/>
      <c r="B2" s="18"/>
      <c r="C2" s="18"/>
      <c r="D2" s="18"/>
      <c r="E2" s="19" t="s">
        <v>32</v>
      </c>
    </row>
    <row r="3" spans="1:5" s="9" customFormat="1" ht="15.75" x14ac:dyDescent="0.25">
      <c r="A3" s="18"/>
      <c r="B3" s="18"/>
      <c r="C3" s="18"/>
      <c r="D3" s="18"/>
      <c r="E3" s="20" t="s">
        <v>33</v>
      </c>
    </row>
    <row r="4" spans="1:5" s="9" customFormat="1" x14ac:dyDescent="0.25">
      <c r="A4" s="18"/>
      <c r="B4" s="18"/>
      <c r="C4" s="18"/>
      <c r="D4" s="18"/>
    </row>
    <row r="5" spans="1:5" s="9" customFormat="1" x14ac:dyDescent="0.25">
      <c r="A5" s="18"/>
      <c r="B5" s="18"/>
      <c r="C5" s="18"/>
      <c r="D5" s="18"/>
    </row>
    <row r="6" spans="1:5" ht="31.5" x14ac:dyDescent="0.25">
      <c r="A6" s="18"/>
      <c r="B6" s="12" t="s">
        <v>27</v>
      </c>
      <c r="C6" s="13" t="s">
        <v>28</v>
      </c>
      <c r="D6" s="14" t="s">
        <v>29</v>
      </c>
    </row>
    <row r="7" spans="1:5" ht="30" customHeight="1" x14ac:dyDescent="0.25">
      <c r="A7" s="21"/>
      <c r="B7" s="15" t="str">
        <f>+IF('[1]Programa 1'!A4&gt;0,'[1]Programa 1'!C4,"Nombre del Programa 1")</f>
        <v>Nombre del Programa 1</v>
      </c>
      <c r="C7" s="16">
        <f>+'[1]Programa 1'!H39</f>
        <v>0</v>
      </c>
      <c r="D7" s="16">
        <f>'Programa 1'!K15</f>
        <v>24606694.32</v>
      </c>
    </row>
    <row r="8" spans="1:5" ht="30" customHeight="1" x14ac:dyDescent="0.25">
      <c r="A8" s="21"/>
      <c r="B8" s="15" t="str">
        <f>+IF('[1]Programa 2'!A4&gt;0,'[1]Programa 2'!C4,"Nombre del Programa 2")</f>
        <v>Nombre del Programa 2</v>
      </c>
      <c r="C8" s="16">
        <f>+'[1]Programa 2'!H39</f>
        <v>0</v>
      </c>
      <c r="D8" s="16">
        <f>+'[1]Programa 2'!K17</f>
        <v>0</v>
      </c>
    </row>
    <row r="9" spans="1:5" ht="30" customHeight="1" x14ac:dyDescent="0.25">
      <c r="A9" s="21"/>
      <c r="B9" s="15"/>
      <c r="C9" s="16"/>
      <c r="D9" s="16"/>
    </row>
    <row r="10" spans="1:5" ht="15.75" x14ac:dyDescent="0.25">
      <c r="A10" s="21"/>
      <c r="B10" s="21"/>
      <c r="C10" s="21"/>
      <c r="D10" s="17">
        <f>SUM(D7:D9)</f>
        <v>24606694.32</v>
      </c>
    </row>
    <row r="11" spans="1:5" s="9" customFormat="1" x14ac:dyDescent="0.25">
      <c r="A11" s="21"/>
      <c r="B11" s="21"/>
      <c r="C11" s="21"/>
      <c r="D11" s="23"/>
    </row>
    <row r="12" spans="1:5" s="9" customFormat="1" ht="15.75" x14ac:dyDescent="0.25">
      <c r="A12" s="21"/>
      <c r="B12" s="21"/>
      <c r="C12" s="20" t="s">
        <v>30</v>
      </c>
      <c r="D12" s="24">
        <f>'Caratula de ingresos'!D9</f>
        <v>24606694.32</v>
      </c>
    </row>
    <row r="13" spans="1:5" s="9" customFormat="1" ht="15.75" x14ac:dyDescent="0.25">
      <c r="A13" s="21"/>
      <c r="B13" s="22"/>
      <c r="C13" s="20" t="s">
        <v>31</v>
      </c>
      <c r="D13" s="24">
        <f>+D12-D10</f>
        <v>0</v>
      </c>
    </row>
    <row r="14" spans="1:5" s="9" customFormat="1" x14ac:dyDescent="0.25"/>
    <row r="15" spans="1:5" s="9" customFormat="1" x14ac:dyDescent="0.25"/>
    <row r="16" spans="1:5" s="9" customFormat="1" x14ac:dyDescent="0.25"/>
    <row r="17" s="9" customFormat="1" x14ac:dyDescent="0.25"/>
    <row r="18" s="9" customFormat="1" x14ac:dyDescent="0.25"/>
    <row r="19" s="9" customFormat="1" x14ac:dyDescent="0.25"/>
    <row r="20" s="9" customFormat="1" x14ac:dyDescent="0.25"/>
    <row r="21" s="9" customFormat="1" x14ac:dyDescent="0.25"/>
    <row r="22" s="9" customFormat="1" x14ac:dyDescent="0.25"/>
    <row r="23" s="9" customFormat="1" x14ac:dyDescent="0.25"/>
    <row r="24" s="9" customFormat="1" x14ac:dyDescent="0.25"/>
    <row r="25" s="9" customFormat="1" x14ac:dyDescent="0.25"/>
    <row r="26" s="9" customFormat="1" x14ac:dyDescent="0.25"/>
    <row r="27" s="9" customFormat="1" x14ac:dyDescent="0.25"/>
    <row r="28" s="9" customFormat="1" x14ac:dyDescent="0.25"/>
    <row r="29" s="9" customFormat="1" x14ac:dyDescent="0.25"/>
    <row r="30" s="9" customFormat="1" x14ac:dyDescent="0.25"/>
    <row r="31" s="9" customFormat="1" x14ac:dyDescent="0.25"/>
    <row r="32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  <row r="43" s="9" customFormat="1" x14ac:dyDescent="0.25"/>
    <row r="44" s="9" customFormat="1" x14ac:dyDescent="0.25"/>
    <row r="45" s="9" customFormat="1" x14ac:dyDescent="0.25"/>
    <row r="46" s="9" customFormat="1" x14ac:dyDescent="0.25"/>
    <row r="47" s="9" customFormat="1" x14ac:dyDescent="0.25"/>
    <row r="48" s="9" customFormat="1" x14ac:dyDescent="0.25"/>
    <row r="49" s="9" customFormat="1" x14ac:dyDescent="0.25"/>
  </sheetData>
  <protectedRanges>
    <protectedRange sqref="D12" name="Rango1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N602"/>
  <sheetViews>
    <sheetView view="pageBreakPreview" topLeftCell="B7" zoomScaleNormal="80" zoomScaleSheetLayoutView="100" workbookViewId="0">
      <selection activeCell="H11" sqref="H11"/>
    </sheetView>
  </sheetViews>
  <sheetFormatPr baseColWidth="10" defaultRowHeight="15" x14ac:dyDescent="0.25"/>
  <cols>
    <col min="1" max="1" width="0" style="5" hidden="1" customWidth="1"/>
    <col min="2" max="2" width="16.7109375" customWidth="1"/>
    <col min="3" max="3" width="32.5703125" customWidth="1"/>
    <col min="4" max="4" width="24.42578125" customWidth="1"/>
    <col min="5" max="5" width="17.28515625" customWidth="1"/>
    <col min="6" max="6" width="16.7109375" customWidth="1"/>
    <col min="7" max="7" width="13.7109375" customWidth="1"/>
    <col min="8" max="8" width="21.28515625" customWidth="1"/>
    <col min="9" max="9" width="20.42578125" customWidth="1"/>
    <col min="10" max="10" width="21.5703125" customWidth="1"/>
    <col min="11" max="11" width="16.7109375" customWidth="1"/>
    <col min="12" max="40" width="11.42578125" style="9"/>
  </cols>
  <sheetData>
    <row r="1" spans="2:11" s="9" customFormat="1" ht="7.5" customHeight="1" x14ac:dyDescent="0.25"/>
    <row r="2" spans="2:11" s="9" customFormat="1" ht="5.25" customHeight="1" x14ac:dyDescent="0.25"/>
    <row r="3" spans="2:11" s="9" customFormat="1" ht="6.75" customHeight="1" x14ac:dyDescent="0.25"/>
    <row r="4" spans="2:11" s="9" customFormat="1" ht="45.75" thickBot="1" x14ac:dyDescent="0.3">
      <c r="B4" s="115" t="s">
        <v>14</v>
      </c>
      <c r="C4" s="164" t="s">
        <v>205</v>
      </c>
      <c r="D4" s="164"/>
      <c r="E4" s="164"/>
      <c r="F4" s="164"/>
      <c r="G4" s="164"/>
      <c r="H4" s="164"/>
      <c r="I4" s="164"/>
      <c r="J4" s="164"/>
      <c r="K4" s="35"/>
    </row>
    <row r="5" spans="2:11" s="9" customFormat="1" ht="16.5" thickBot="1" x14ac:dyDescent="0.3">
      <c r="B5" s="36"/>
      <c r="C5" s="37"/>
      <c r="D5" s="37"/>
      <c r="E5" s="37"/>
      <c r="F5" s="37"/>
      <c r="G5" s="37"/>
      <c r="H5" s="37"/>
      <c r="I5" s="37"/>
      <c r="J5" s="37"/>
      <c r="K5" s="38"/>
    </row>
    <row r="6" spans="2:11" x14ac:dyDescent="0.25">
      <c r="B6" s="161" t="s">
        <v>1</v>
      </c>
      <c r="C6" s="155" t="s">
        <v>2</v>
      </c>
      <c r="D6" s="165" t="s">
        <v>3</v>
      </c>
      <c r="E6" s="165"/>
      <c r="F6" s="165"/>
      <c r="G6" s="165"/>
      <c r="H6" s="165"/>
      <c r="I6" s="155" t="s">
        <v>4</v>
      </c>
      <c r="J6" s="155" t="s">
        <v>5</v>
      </c>
      <c r="K6" s="152" t="s">
        <v>6</v>
      </c>
    </row>
    <row r="7" spans="2:11" x14ac:dyDescent="0.25">
      <c r="B7" s="162"/>
      <c r="C7" s="156"/>
      <c r="D7" s="156" t="s">
        <v>7</v>
      </c>
      <c r="E7" s="156" t="s">
        <v>8</v>
      </c>
      <c r="F7" s="156" t="s">
        <v>9</v>
      </c>
      <c r="G7" s="156" t="s">
        <v>10</v>
      </c>
      <c r="H7" s="156" t="s">
        <v>271</v>
      </c>
      <c r="I7" s="156"/>
      <c r="J7" s="156"/>
      <c r="K7" s="153"/>
    </row>
    <row r="8" spans="2:11" ht="15.75" thickBot="1" x14ac:dyDescent="0.3">
      <c r="B8" s="163"/>
      <c r="C8" s="157"/>
      <c r="D8" s="157"/>
      <c r="E8" s="157"/>
      <c r="F8" s="157"/>
      <c r="G8" s="157"/>
      <c r="H8" s="157" t="s">
        <v>11</v>
      </c>
      <c r="I8" s="157"/>
      <c r="J8" s="157"/>
      <c r="K8" s="154" t="s">
        <v>12</v>
      </c>
    </row>
    <row r="9" spans="2:11" ht="101.25" customHeight="1" x14ac:dyDescent="0.25">
      <c r="B9" s="91" t="s">
        <v>15</v>
      </c>
      <c r="C9" s="2" t="s">
        <v>212</v>
      </c>
      <c r="D9" s="28" t="s">
        <v>395</v>
      </c>
      <c r="E9" s="28" t="s">
        <v>396</v>
      </c>
      <c r="F9" s="28" t="s">
        <v>397</v>
      </c>
      <c r="G9" s="28" t="s">
        <v>398</v>
      </c>
      <c r="H9" s="28" t="s">
        <v>399</v>
      </c>
      <c r="I9" s="29" t="s">
        <v>400</v>
      </c>
      <c r="J9" s="32" t="s">
        <v>407</v>
      </c>
      <c r="K9" s="30"/>
    </row>
    <row r="10" spans="2:11" ht="67.5" customHeight="1" x14ac:dyDescent="0.25">
      <c r="B10" s="92" t="s">
        <v>16</v>
      </c>
      <c r="C10" s="1" t="s">
        <v>128</v>
      </c>
      <c r="D10" s="31" t="s">
        <v>403</v>
      </c>
      <c r="E10" s="31" t="s">
        <v>404</v>
      </c>
      <c r="F10" s="31" t="s">
        <v>406</v>
      </c>
      <c r="G10" s="31" t="s">
        <v>398</v>
      </c>
      <c r="H10" s="148" t="s">
        <v>411</v>
      </c>
      <c r="I10" s="32" t="s">
        <v>405</v>
      </c>
      <c r="J10" s="32" t="s">
        <v>408</v>
      </c>
      <c r="K10" s="93"/>
    </row>
    <row r="11" spans="2:11" ht="81.75" customHeight="1" x14ac:dyDescent="0.25">
      <c r="B11" s="158" t="s">
        <v>325</v>
      </c>
      <c r="C11" s="149" t="s">
        <v>129</v>
      </c>
      <c r="D11" s="149" t="s">
        <v>401</v>
      </c>
      <c r="E11" s="32" t="s">
        <v>402</v>
      </c>
      <c r="F11" s="149" t="s">
        <v>270</v>
      </c>
      <c r="G11" s="32" t="s">
        <v>131</v>
      </c>
      <c r="H11" s="32">
        <v>17</v>
      </c>
      <c r="I11" s="32" t="s">
        <v>387</v>
      </c>
      <c r="J11" s="32" t="s">
        <v>409</v>
      </c>
      <c r="K11" s="94">
        <f>'Comp 1'!M8</f>
        <v>8517947</v>
      </c>
    </row>
    <row r="12" spans="2:11" ht="102.75" customHeight="1" x14ac:dyDescent="0.25">
      <c r="B12" s="159"/>
      <c r="C12" s="1" t="s">
        <v>130</v>
      </c>
      <c r="D12" s="32" t="s">
        <v>394</v>
      </c>
      <c r="E12" s="32" t="s">
        <v>388</v>
      </c>
      <c r="F12" s="32" t="s">
        <v>322</v>
      </c>
      <c r="G12" s="32" t="s">
        <v>137</v>
      </c>
      <c r="H12" s="32">
        <v>11</v>
      </c>
      <c r="I12" s="32" t="s">
        <v>389</v>
      </c>
      <c r="J12" s="32" t="s">
        <v>390</v>
      </c>
      <c r="K12" s="95">
        <f>'Comp 2'!M8</f>
        <v>15057747.32</v>
      </c>
    </row>
    <row r="13" spans="2:11" ht="79.5" customHeight="1" x14ac:dyDescent="0.25">
      <c r="B13" s="159"/>
      <c r="C13" s="1" t="s">
        <v>132</v>
      </c>
      <c r="D13" s="32" t="s">
        <v>391</v>
      </c>
      <c r="E13" s="32" t="s">
        <v>392</v>
      </c>
      <c r="F13" s="32" t="s">
        <v>393</v>
      </c>
      <c r="G13" s="32" t="s">
        <v>131</v>
      </c>
      <c r="H13" s="32">
        <v>7</v>
      </c>
      <c r="I13" s="32" t="s">
        <v>188</v>
      </c>
      <c r="J13" s="32" t="s">
        <v>358</v>
      </c>
      <c r="K13" s="95">
        <f>'Comp 3'!M8</f>
        <v>1031000</v>
      </c>
    </row>
    <row r="14" spans="2:11" ht="15" customHeight="1" x14ac:dyDescent="0.25">
      <c r="B14" s="160"/>
      <c r="C14" s="1"/>
      <c r="D14" s="32"/>
      <c r="E14" s="32"/>
      <c r="F14" s="32"/>
      <c r="G14" s="32"/>
      <c r="H14" s="32"/>
      <c r="I14" s="32"/>
      <c r="J14" s="32"/>
      <c r="K14" s="96"/>
    </row>
    <row r="15" spans="2:11" s="9" customFormat="1" ht="32.25" customHeight="1" x14ac:dyDescent="0.25">
      <c r="B15" s="40"/>
      <c r="C15" s="41"/>
      <c r="D15" s="41"/>
      <c r="E15" s="41"/>
      <c r="F15" s="41"/>
      <c r="G15" s="41"/>
      <c r="H15" s="41"/>
      <c r="I15" s="41"/>
      <c r="J15" s="42" t="s">
        <v>17</v>
      </c>
      <c r="K15" s="97">
        <f>K11+K12+K13</f>
        <v>24606694.32</v>
      </c>
    </row>
    <row r="16" spans="2:11" s="9" customFormat="1" x14ac:dyDescent="0.25"/>
    <row r="17" spans="3:9" s="9" customFormat="1" x14ac:dyDescent="0.25"/>
    <row r="18" spans="3:9" s="18" customFormat="1" ht="14.25" x14ac:dyDescent="0.25">
      <c r="E18" s="166"/>
      <c r="F18" s="166"/>
      <c r="H18" s="166"/>
      <c r="I18" s="166"/>
    </row>
    <row r="19" spans="3:9" s="39" customFormat="1" ht="21.75" customHeight="1" x14ac:dyDescent="0.25">
      <c r="C19" s="43" t="s">
        <v>136</v>
      </c>
      <c r="E19" s="167"/>
      <c r="F19" s="167"/>
      <c r="H19" s="167" t="s">
        <v>134</v>
      </c>
      <c r="I19" s="167"/>
    </row>
    <row r="20" spans="3:9" s="18" customFormat="1" ht="14.25" x14ac:dyDescent="0.25">
      <c r="C20" s="44" t="s">
        <v>133</v>
      </c>
      <c r="E20" s="168"/>
      <c r="F20" s="168"/>
      <c r="H20" s="168" t="s">
        <v>135</v>
      </c>
      <c r="I20" s="168"/>
    </row>
    <row r="21" spans="3:9" s="9" customFormat="1" x14ac:dyDescent="0.25"/>
    <row r="22" spans="3:9" s="9" customFormat="1" x14ac:dyDescent="0.25"/>
    <row r="23" spans="3:9" s="9" customFormat="1" x14ac:dyDescent="0.25"/>
    <row r="24" spans="3:9" s="9" customFormat="1" x14ac:dyDescent="0.25"/>
    <row r="25" spans="3:9" s="9" customFormat="1" x14ac:dyDescent="0.25"/>
    <row r="26" spans="3:9" s="9" customFormat="1" x14ac:dyDescent="0.25"/>
    <row r="27" spans="3:9" s="9" customFormat="1" x14ac:dyDescent="0.25"/>
    <row r="28" spans="3:9" s="9" customFormat="1" x14ac:dyDescent="0.25"/>
    <row r="29" spans="3:9" s="9" customFormat="1" x14ac:dyDescent="0.25"/>
    <row r="30" spans="3:9" s="9" customFormat="1" x14ac:dyDescent="0.25"/>
    <row r="31" spans="3:9" s="9" customFormat="1" x14ac:dyDescent="0.25"/>
    <row r="32" spans="3:9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  <row r="43" s="9" customFormat="1" x14ac:dyDescent="0.25"/>
    <row r="44" s="9" customFormat="1" x14ac:dyDescent="0.25"/>
    <row r="45" s="9" customFormat="1" x14ac:dyDescent="0.25"/>
    <row r="46" s="9" customFormat="1" x14ac:dyDescent="0.25"/>
    <row r="47" s="9" customFormat="1" x14ac:dyDescent="0.25"/>
    <row r="48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  <row r="537" s="9" customFormat="1" x14ac:dyDescent="0.25"/>
    <row r="538" s="9" customFormat="1" x14ac:dyDescent="0.25"/>
    <row r="539" s="9" customFormat="1" x14ac:dyDescent="0.25"/>
    <row r="540" s="9" customFormat="1" x14ac:dyDescent="0.25"/>
    <row r="541" s="9" customFormat="1" x14ac:dyDescent="0.25"/>
    <row r="542" s="9" customFormat="1" x14ac:dyDescent="0.25"/>
    <row r="543" s="9" customFormat="1" x14ac:dyDescent="0.25"/>
    <row r="544" s="9" customFormat="1" x14ac:dyDescent="0.25"/>
    <row r="545" s="9" customFormat="1" x14ac:dyDescent="0.25"/>
    <row r="546" s="9" customFormat="1" x14ac:dyDescent="0.25"/>
    <row r="547" s="9" customFormat="1" x14ac:dyDescent="0.25"/>
    <row r="548" s="9" customFormat="1" x14ac:dyDescent="0.25"/>
    <row r="549" s="9" customFormat="1" x14ac:dyDescent="0.25"/>
    <row r="550" s="9" customFormat="1" x14ac:dyDescent="0.25"/>
    <row r="551" s="9" customFormat="1" x14ac:dyDescent="0.25"/>
    <row r="552" s="9" customFormat="1" x14ac:dyDescent="0.25"/>
    <row r="553" s="9" customFormat="1" x14ac:dyDescent="0.25"/>
    <row r="554" s="9" customFormat="1" x14ac:dyDescent="0.25"/>
    <row r="555" s="9" customFormat="1" x14ac:dyDescent="0.25"/>
    <row r="556" s="9" customFormat="1" x14ac:dyDescent="0.25"/>
    <row r="557" s="9" customFormat="1" x14ac:dyDescent="0.25"/>
    <row r="558" s="9" customFormat="1" x14ac:dyDescent="0.25"/>
    <row r="559" s="9" customFormat="1" x14ac:dyDescent="0.25"/>
    <row r="560" s="9" customFormat="1" x14ac:dyDescent="0.25"/>
    <row r="561" s="9" customFormat="1" x14ac:dyDescent="0.25"/>
    <row r="562" s="9" customFormat="1" x14ac:dyDescent="0.25"/>
    <row r="563" s="9" customFormat="1" x14ac:dyDescent="0.25"/>
    <row r="564" s="9" customFormat="1" x14ac:dyDescent="0.25"/>
    <row r="565" s="9" customFormat="1" x14ac:dyDescent="0.25"/>
    <row r="566" s="9" customFormat="1" x14ac:dyDescent="0.25"/>
    <row r="567" s="9" customFormat="1" x14ac:dyDescent="0.25"/>
    <row r="568" s="9" customFormat="1" x14ac:dyDescent="0.25"/>
    <row r="569" s="9" customFormat="1" x14ac:dyDescent="0.25"/>
    <row r="570" s="9" customFormat="1" x14ac:dyDescent="0.25"/>
    <row r="571" s="9" customFormat="1" x14ac:dyDescent="0.25"/>
    <row r="572" s="9" customFormat="1" x14ac:dyDescent="0.25"/>
    <row r="573" s="9" customFormat="1" x14ac:dyDescent="0.25"/>
    <row r="574" s="9" customFormat="1" x14ac:dyDescent="0.25"/>
    <row r="575" s="9" customFormat="1" x14ac:dyDescent="0.25"/>
    <row r="576" s="9" customFormat="1" x14ac:dyDescent="0.25"/>
    <row r="577" s="9" customFormat="1" x14ac:dyDescent="0.25"/>
    <row r="578" s="9" customFormat="1" x14ac:dyDescent="0.25"/>
    <row r="579" s="9" customFormat="1" x14ac:dyDescent="0.25"/>
    <row r="580" s="9" customFormat="1" x14ac:dyDescent="0.25"/>
    <row r="581" s="9" customFormat="1" x14ac:dyDescent="0.25"/>
    <row r="582" s="9" customFormat="1" x14ac:dyDescent="0.25"/>
    <row r="583" s="9" customFormat="1" x14ac:dyDescent="0.25"/>
    <row r="584" s="9" customFormat="1" x14ac:dyDescent="0.25"/>
    <row r="585" s="9" customFormat="1" x14ac:dyDescent="0.25"/>
    <row r="586" s="9" customFormat="1" x14ac:dyDescent="0.25"/>
    <row r="587" s="9" customFormat="1" x14ac:dyDescent="0.25"/>
    <row r="588" s="9" customFormat="1" x14ac:dyDescent="0.25"/>
    <row r="589" s="9" customFormat="1" x14ac:dyDescent="0.25"/>
    <row r="590" s="9" customFormat="1" x14ac:dyDescent="0.25"/>
    <row r="591" s="9" customFormat="1" x14ac:dyDescent="0.25"/>
    <row r="592" s="9" customFormat="1" x14ac:dyDescent="0.25"/>
    <row r="593" s="9" customFormat="1" x14ac:dyDescent="0.25"/>
    <row r="594" s="9" customFormat="1" x14ac:dyDescent="0.25"/>
    <row r="595" s="9" customFormat="1" x14ac:dyDescent="0.25"/>
    <row r="596" s="9" customFormat="1" x14ac:dyDescent="0.25"/>
    <row r="597" s="9" customFormat="1" x14ac:dyDescent="0.25"/>
    <row r="598" s="9" customFormat="1" x14ac:dyDescent="0.25"/>
    <row r="599" s="9" customFormat="1" x14ac:dyDescent="0.25"/>
    <row r="600" s="9" customFormat="1" x14ac:dyDescent="0.25"/>
    <row r="601" s="9" customFormat="1" x14ac:dyDescent="0.25"/>
    <row r="602" s="9" customFormat="1" x14ac:dyDescent="0.25"/>
  </sheetData>
  <protectedRanges>
    <protectedRange sqref="C20:J20" name="Rango3_1"/>
  </protectedRanges>
  <mergeCells count="19">
    <mergeCell ref="E18:F18"/>
    <mergeCell ref="H18:I18"/>
    <mergeCell ref="E19:F19"/>
    <mergeCell ref="H19:I19"/>
    <mergeCell ref="E20:F20"/>
    <mergeCell ref="H20:I20"/>
    <mergeCell ref="K6:K8"/>
    <mergeCell ref="I6:I8"/>
    <mergeCell ref="B11:B14"/>
    <mergeCell ref="B6:B8"/>
    <mergeCell ref="C4:J4"/>
    <mergeCell ref="J6:J8"/>
    <mergeCell ref="D7:D8"/>
    <mergeCell ref="H7:H8"/>
    <mergeCell ref="F7:F8"/>
    <mergeCell ref="C6:C8"/>
    <mergeCell ref="D6:H6"/>
    <mergeCell ref="E7:E8"/>
    <mergeCell ref="G7:G8"/>
  </mergeCells>
  <pageMargins left="0.11811023622047245" right="0.11811023622047245" top="0.19685039370078741" bottom="0.35433070866141736" header="0.31496062992125984" footer="0.31496062992125984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V115"/>
  <sheetViews>
    <sheetView topLeftCell="E16" zoomScale="70" zoomScaleNormal="70" workbookViewId="0">
      <selection activeCell="I9" sqref="I9:I25"/>
    </sheetView>
  </sheetViews>
  <sheetFormatPr baseColWidth="10" defaultRowHeight="15" x14ac:dyDescent="0.25"/>
  <cols>
    <col min="1" max="3" width="0" style="5" hidden="1" customWidth="1"/>
    <col min="4" max="4" width="17.140625" customWidth="1"/>
    <col min="5" max="5" width="68.28515625" customWidth="1"/>
    <col min="6" max="6" width="31.5703125" customWidth="1"/>
    <col min="7" max="7" width="49.7109375" customWidth="1"/>
    <col min="8" max="8" width="24.5703125" customWidth="1"/>
    <col min="9" max="9" width="22.5703125" customWidth="1"/>
    <col min="10" max="10" width="50.7109375" customWidth="1"/>
    <col min="11" max="11" width="51.42578125" customWidth="1"/>
    <col min="12" max="12" width="44.28515625" customWidth="1"/>
    <col min="13" max="13" width="24.140625" customWidth="1"/>
    <col min="14" max="19" width="21.42578125" customWidth="1"/>
    <col min="20" max="48" width="11.42578125" style="9"/>
  </cols>
  <sheetData>
    <row r="1" spans="4:48" s="9" customFormat="1" x14ac:dyDescent="0.25"/>
    <row r="2" spans="4:48" s="9" customFormat="1" x14ac:dyDescent="0.25">
      <c r="D2" s="178" t="s">
        <v>0</v>
      </c>
      <c r="E2" s="180" t="s">
        <v>205</v>
      </c>
      <c r="F2" s="180"/>
      <c r="G2" s="180"/>
      <c r="H2" s="180"/>
      <c r="I2" s="180"/>
      <c r="J2" s="180"/>
    </row>
    <row r="3" spans="4:48" s="9" customFormat="1" ht="15.75" thickBot="1" x14ac:dyDescent="0.3">
      <c r="D3" s="179"/>
      <c r="E3" s="180"/>
      <c r="F3" s="180"/>
      <c r="G3" s="180"/>
      <c r="H3" s="180"/>
      <c r="I3" s="180"/>
      <c r="J3" s="180"/>
    </row>
    <row r="4" spans="4:48" s="9" customFormat="1" ht="15.75" thickBot="1" x14ac:dyDescent="0.3">
      <c r="D4" s="27"/>
      <c r="E4" s="27"/>
      <c r="F4" s="27"/>
      <c r="G4" s="27"/>
      <c r="H4" s="27"/>
      <c r="I4" s="27"/>
    </row>
    <row r="5" spans="4:48" x14ac:dyDescent="0.25">
      <c r="D5" s="181" t="s">
        <v>1</v>
      </c>
      <c r="E5" s="174" t="s">
        <v>2</v>
      </c>
      <c r="F5" s="173" t="s">
        <v>3</v>
      </c>
      <c r="G5" s="173"/>
      <c r="H5" s="173"/>
      <c r="I5" s="173"/>
      <c r="J5" s="173"/>
      <c r="K5" s="174" t="s">
        <v>4</v>
      </c>
      <c r="L5" s="174" t="s">
        <v>5</v>
      </c>
      <c r="M5" s="169" t="s">
        <v>6</v>
      </c>
      <c r="N5" s="9"/>
      <c r="O5" s="9"/>
      <c r="P5" s="9"/>
      <c r="Q5" s="9"/>
      <c r="R5" s="9"/>
      <c r="S5" s="9"/>
    </row>
    <row r="6" spans="4:48" x14ac:dyDescent="0.25">
      <c r="D6" s="182"/>
      <c r="E6" s="175"/>
      <c r="F6" s="156" t="s">
        <v>7</v>
      </c>
      <c r="G6" s="156" t="s">
        <v>8</v>
      </c>
      <c r="H6" s="156" t="s">
        <v>9</v>
      </c>
      <c r="I6" s="156" t="s">
        <v>10</v>
      </c>
      <c r="J6" s="156" t="s">
        <v>271</v>
      </c>
      <c r="K6" s="175"/>
      <c r="L6" s="175"/>
      <c r="M6" s="170"/>
      <c r="N6" s="9"/>
      <c r="O6" s="9"/>
      <c r="P6" s="9"/>
      <c r="Q6" s="9"/>
      <c r="R6" s="9"/>
      <c r="S6" s="9"/>
    </row>
    <row r="7" spans="4:48" x14ac:dyDescent="0.25">
      <c r="D7" s="183"/>
      <c r="E7" s="176"/>
      <c r="F7" s="172"/>
      <c r="G7" s="172"/>
      <c r="H7" s="172"/>
      <c r="I7" s="172"/>
      <c r="J7" s="172" t="s">
        <v>11</v>
      </c>
      <c r="K7" s="176"/>
      <c r="L7" s="176"/>
      <c r="M7" s="171" t="s">
        <v>12</v>
      </c>
      <c r="N7" s="9"/>
      <c r="O7" s="9"/>
      <c r="P7" s="9"/>
      <c r="Q7" s="9"/>
      <c r="R7" s="9"/>
      <c r="S7" s="9"/>
    </row>
    <row r="8" spans="4:48" ht="97.5" customHeight="1" x14ac:dyDescent="0.25">
      <c r="D8" s="80" t="s">
        <v>13</v>
      </c>
      <c r="E8" s="70" t="s">
        <v>129</v>
      </c>
      <c r="F8" s="72" t="s">
        <v>401</v>
      </c>
      <c r="G8" s="71" t="s">
        <v>402</v>
      </c>
      <c r="H8" s="72" t="s">
        <v>270</v>
      </c>
      <c r="I8" s="71" t="s">
        <v>131</v>
      </c>
      <c r="J8" s="71">
        <v>17</v>
      </c>
      <c r="K8" s="71" t="s">
        <v>387</v>
      </c>
      <c r="L8" s="71" t="s">
        <v>410</v>
      </c>
      <c r="M8" s="88">
        <f>G115</f>
        <v>8517947</v>
      </c>
      <c r="N8" s="9"/>
      <c r="O8" s="9"/>
      <c r="P8" s="9"/>
      <c r="Q8" s="9"/>
      <c r="R8" s="9"/>
      <c r="S8" s="9"/>
    </row>
    <row r="9" spans="4:48" ht="60.75" customHeight="1" x14ac:dyDescent="0.25">
      <c r="D9" s="177" t="s">
        <v>386</v>
      </c>
      <c r="E9" s="78" t="s">
        <v>215</v>
      </c>
      <c r="F9" s="72" t="s">
        <v>412</v>
      </c>
      <c r="G9" s="72" t="s">
        <v>251</v>
      </c>
      <c r="H9" s="72" t="s">
        <v>270</v>
      </c>
      <c r="I9" s="72" t="s">
        <v>131</v>
      </c>
      <c r="J9" s="72" t="s">
        <v>272</v>
      </c>
      <c r="K9" s="72" t="s">
        <v>138</v>
      </c>
      <c r="L9" s="73" t="s">
        <v>139</v>
      </c>
      <c r="M9" s="89">
        <v>501056</v>
      </c>
      <c r="N9" s="66">
        <v>13</v>
      </c>
      <c r="O9" s="9"/>
      <c r="P9" s="9"/>
      <c r="Q9" s="9"/>
      <c r="R9" s="9"/>
      <c r="S9" s="9"/>
    </row>
    <row r="10" spans="4:48" s="5" customFormat="1" ht="37.5" customHeight="1" x14ac:dyDescent="0.25">
      <c r="D10" s="177"/>
      <c r="E10" s="78" t="s">
        <v>213</v>
      </c>
      <c r="F10" s="72" t="s">
        <v>241</v>
      </c>
      <c r="G10" s="72" t="s">
        <v>250</v>
      </c>
      <c r="H10" s="72" t="s">
        <v>277</v>
      </c>
      <c r="I10" s="72" t="s">
        <v>131</v>
      </c>
      <c r="J10" s="72" t="s">
        <v>255</v>
      </c>
      <c r="K10" s="72" t="s">
        <v>273</v>
      </c>
      <c r="L10" s="73" t="s">
        <v>274</v>
      </c>
      <c r="M10" s="89">
        <v>501056</v>
      </c>
      <c r="N10" s="6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4:48" s="5" customFormat="1" ht="37.5" customHeight="1" x14ac:dyDescent="0.25">
      <c r="D11" s="177"/>
      <c r="E11" s="78" t="s">
        <v>214</v>
      </c>
      <c r="F11" s="72" t="s">
        <v>242</v>
      </c>
      <c r="G11" s="72" t="s">
        <v>249</v>
      </c>
      <c r="H11" s="72" t="s">
        <v>277</v>
      </c>
      <c r="I11" s="72" t="s">
        <v>131</v>
      </c>
      <c r="J11" s="72" t="s">
        <v>256</v>
      </c>
      <c r="K11" s="72" t="s">
        <v>273</v>
      </c>
      <c r="L11" s="73" t="s">
        <v>275</v>
      </c>
      <c r="M11" s="89">
        <v>501056</v>
      </c>
      <c r="N11" s="6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4:48" s="5" customFormat="1" ht="40.5" customHeight="1" x14ac:dyDescent="0.25">
      <c r="D12" s="177"/>
      <c r="E12" s="75" t="s">
        <v>257</v>
      </c>
      <c r="F12" s="4" t="s">
        <v>243</v>
      </c>
      <c r="G12" s="4" t="s">
        <v>248</v>
      </c>
      <c r="H12" s="72" t="s">
        <v>277</v>
      </c>
      <c r="I12" s="4" t="s">
        <v>172</v>
      </c>
      <c r="J12" s="4" t="s">
        <v>258</v>
      </c>
      <c r="K12" s="4" t="s">
        <v>273</v>
      </c>
      <c r="L12" s="6" t="s">
        <v>276</v>
      </c>
      <c r="M12" s="89">
        <v>501056</v>
      </c>
      <c r="N12" s="66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4:48" s="5" customFormat="1" ht="60.75" customHeight="1" x14ac:dyDescent="0.25">
      <c r="D13" s="177"/>
      <c r="E13" s="75" t="s">
        <v>216</v>
      </c>
      <c r="F13" s="4" t="s">
        <v>244</v>
      </c>
      <c r="G13" s="4" t="s">
        <v>293</v>
      </c>
      <c r="H13" s="72" t="s">
        <v>277</v>
      </c>
      <c r="I13" s="4" t="s">
        <v>172</v>
      </c>
      <c r="J13" s="4" t="s">
        <v>278</v>
      </c>
      <c r="K13" s="4" t="s">
        <v>284</v>
      </c>
      <c r="L13" s="6" t="s">
        <v>279</v>
      </c>
      <c r="M13" s="89">
        <v>501056</v>
      </c>
      <c r="N13" s="66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4:48" s="5" customFormat="1" ht="60.75" customHeight="1" x14ac:dyDescent="0.25">
      <c r="D14" s="177"/>
      <c r="E14" s="75" t="s">
        <v>264</v>
      </c>
      <c r="F14" s="4" t="s">
        <v>267</v>
      </c>
      <c r="G14" s="4" t="s">
        <v>294</v>
      </c>
      <c r="H14" s="4" t="s">
        <v>280</v>
      </c>
      <c r="I14" s="4" t="s">
        <v>131</v>
      </c>
      <c r="J14" s="4" t="s">
        <v>282</v>
      </c>
      <c r="K14" s="4" t="s">
        <v>283</v>
      </c>
      <c r="L14" s="6" t="s">
        <v>285</v>
      </c>
      <c r="M14" s="89">
        <v>501056</v>
      </c>
      <c r="N14" s="66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4:48" s="5" customFormat="1" ht="60.75" customHeight="1" x14ac:dyDescent="0.25">
      <c r="D15" s="177"/>
      <c r="E15" s="75" t="s">
        <v>217</v>
      </c>
      <c r="F15" s="4" t="s">
        <v>245</v>
      </c>
      <c r="G15" s="4" t="s">
        <v>252</v>
      </c>
      <c r="H15" s="4" t="s">
        <v>280</v>
      </c>
      <c r="I15" s="4" t="s">
        <v>131</v>
      </c>
      <c r="J15" s="4" t="s">
        <v>281</v>
      </c>
      <c r="K15" s="4" t="s">
        <v>283</v>
      </c>
      <c r="L15" s="6" t="s">
        <v>285</v>
      </c>
      <c r="M15" s="89">
        <v>501056</v>
      </c>
      <c r="N15" s="66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4:48" s="5" customFormat="1" ht="60.75" customHeight="1" x14ac:dyDescent="0.25">
      <c r="D16" s="177"/>
      <c r="E16" s="75" t="s">
        <v>266</v>
      </c>
      <c r="F16" s="4" t="s">
        <v>246</v>
      </c>
      <c r="G16" s="4" t="s">
        <v>253</v>
      </c>
      <c r="H16" s="4" t="s">
        <v>286</v>
      </c>
      <c r="I16" s="4" t="s">
        <v>172</v>
      </c>
      <c r="J16" s="4" t="s">
        <v>287</v>
      </c>
      <c r="K16" s="4" t="s">
        <v>288</v>
      </c>
      <c r="L16" s="6" t="s">
        <v>289</v>
      </c>
      <c r="M16" s="89">
        <v>501056</v>
      </c>
      <c r="N16" s="66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4:48" s="5" customFormat="1" ht="60.75" customHeight="1" x14ac:dyDescent="0.25">
      <c r="D17" s="177"/>
      <c r="E17" s="75" t="s">
        <v>218</v>
      </c>
      <c r="F17" s="4" t="s">
        <v>247</v>
      </c>
      <c r="G17" s="4" t="s">
        <v>254</v>
      </c>
      <c r="H17" s="72" t="s">
        <v>277</v>
      </c>
      <c r="I17" s="4" t="s">
        <v>131</v>
      </c>
      <c r="J17" s="4" t="s">
        <v>290</v>
      </c>
      <c r="K17" s="4" t="s">
        <v>291</v>
      </c>
      <c r="L17" s="73" t="s">
        <v>274</v>
      </c>
      <c r="M17" s="89">
        <v>501056</v>
      </c>
      <c r="N17" s="66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4:48" s="5" customFormat="1" ht="60.75" customHeight="1" x14ac:dyDescent="0.25">
      <c r="D18" s="177"/>
      <c r="E18" s="75" t="s">
        <v>262</v>
      </c>
      <c r="F18" s="4" t="s">
        <v>176</v>
      </c>
      <c r="G18" s="4" t="s">
        <v>177</v>
      </c>
      <c r="H18" s="4" t="s">
        <v>171</v>
      </c>
      <c r="I18" s="4" t="s">
        <v>131</v>
      </c>
      <c r="J18" s="4" t="s">
        <v>178</v>
      </c>
      <c r="K18" s="4" t="s">
        <v>179</v>
      </c>
      <c r="L18" s="6" t="s">
        <v>180</v>
      </c>
      <c r="M18" s="89">
        <v>501056</v>
      </c>
      <c r="N18" s="66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4:48" s="5" customFormat="1" ht="60.75" customHeight="1" x14ac:dyDescent="0.25">
      <c r="D19" s="177"/>
      <c r="E19" s="75" t="s">
        <v>169</v>
      </c>
      <c r="F19" s="4" t="s">
        <v>170</v>
      </c>
      <c r="G19" s="4" t="s">
        <v>295</v>
      </c>
      <c r="H19" s="4" t="s">
        <v>235</v>
      </c>
      <c r="I19" s="4" t="s">
        <v>172</v>
      </c>
      <c r="J19" s="4" t="s">
        <v>173</v>
      </c>
      <c r="K19" s="4" t="s">
        <v>174</v>
      </c>
      <c r="L19" s="6" t="s">
        <v>175</v>
      </c>
      <c r="M19" s="89">
        <v>501056</v>
      </c>
      <c r="N19" s="66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4:48" s="5" customFormat="1" ht="60.75" customHeight="1" x14ac:dyDescent="0.25">
      <c r="D20" s="177"/>
      <c r="E20" s="75" t="s">
        <v>236</v>
      </c>
      <c r="F20" s="72" t="s">
        <v>227</v>
      </c>
      <c r="G20" s="72" t="s">
        <v>228</v>
      </c>
      <c r="H20" s="72" t="s">
        <v>147</v>
      </c>
      <c r="I20" s="72" t="s">
        <v>131</v>
      </c>
      <c r="J20" s="72" t="s">
        <v>238</v>
      </c>
      <c r="K20" s="72" t="s">
        <v>149</v>
      </c>
      <c r="L20" s="114" t="s">
        <v>155</v>
      </c>
      <c r="M20" s="89">
        <v>501056</v>
      </c>
      <c r="N20" s="66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4:48" s="5" customFormat="1" ht="60.75" customHeight="1" x14ac:dyDescent="0.25">
      <c r="D21" s="177"/>
      <c r="E21" s="75" t="s">
        <v>237</v>
      </c>
      <c r="F21" s="72" t="s">
        <v>229</v>
      </c>
      <c r="G21" s="72" t="s">
        <v>230</v>
      </c>
      <c r="H21" s="72" t="s">
        <v>147</v>
      </c>
      <c r="I21" s="72" t="s">
        <v>137</v>
      </c>
      <c r="J21" s="72" t="s">
        <v>148</v>
      </c>
      <c r="K21" s="72" t="s">
        <v>149</v>
      </c>
      <c r="L21" s="114" t="s">
        <v>155</v>
      </c>
      <c r="M21" s="89">
        <v>501056</v>
      </c>
      <c r="N21" s="66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4:48" s="5" customFormat="1" ht="60.75" customHeight="1" x14ac:dyDescent="0.25">
      <c r="D22" s="177"/>
      <c r="E22" s="75" t="s">
        <v>219</v>
      </c>
      <c r="F22" s="72" t="s">
        <v>231</v>
      </c>
      <c r="G22" s="72" t="s">
        <v>233</v>
      </c>
      <c r="H22" s="72" t="s">
        <v>147</v>
      </c>
      <c r="I22" s="72" t="s">
        <v>172</v>
      </c>
      <c r="J22" s="72" t="s">
        <v>239</v>
      </c>
      <c r="K22" s="72" t="s">
        <v>149</v>
      </c>
      <c r="L22" s="114" t="s">
        <v>155</v>
      </c>
      <c r="M22" s="89">
        <v>501056</v>
      </c>
      <c r="N22" s="66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4:48" s="5" customFormat="1" ht="60.75" customHeight="1" x14ac:dyDescent="0.25">
      <c r="D23" s="177"/>
      <c r="E23" s="75" t="s">
        <v>220</v>
      </c>
      <c r="F23" s="72" t="s">
        <v>232</v>
      </c>
      <c r="G23" s="72" t="s">
        <v>234</v>
      </c>
      <c r="H23" s="72" t="s">
        <v>147</v>
      </c>
      <c r="I23" s="72" t="s">
        <v>172</v>
      </c>
      <c r="J23" s="72" t="s">
        <v>240</v>
      </c>
      <c r="K23" s="72" t="s">
        <v>149</v>
      </c>
      <c r="L23" s="114" t="s">
        <v>155</v>
      </c>
      <c r="M23" s="89">
        <v>501056</v>
      </c>
      <c r="N23" s="66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4:48" ht="54.75" customHeight="1" x14ac:dyDescent="0.25">
      <c r="D24" s="177"/>
      <c r="E24" s="79" t="s">
        <v>226</v>
      </c>
      <c r="F24" s="72" t="s">
        <v>140</v>
      </c>
      <c r="G24" s="72" t="s">
        <v>141</v>
      </c>
      <c r="H24" s="72" t="s">
        <v>142</v>
      </c>
      <c r="I24" s="72" t="s">
        <v>143</v>
      </c>
      <c r="J24" s="72" t="s">
        <v>144</v>
      </c>
      <c r="K24" s="72" t="s">
        <v>145</v>
      </c>
      <c r="L24" s="73" t="s">
        <v>146</v>
      </c>
      <c r="M24" s="89">
        <v>501056</v>
      </c>
      <c r="N24" s="66">
        <v>9</v>
      </c>
      <c r="O24" s="9"/>
      <c r="P24" s="9"/>
      <c r="Q24" s="9"/>
      <c r="R24" s="9"/>
      <c r="S24" s="9"/>
    </row>
    <row r="25" spans="4:48" s="5" customFormat="1" ht="67.5" customHeight="1" x14ac:dyDescent="0.25">
      <c r="D25" s="177"/>
      <c r="E25" s="75" t="s">
        <v>221</v>
      </c>
      <c r="F25" s="72" t="s">
        <v>292</v>
      </c>
      <c r="G25" s="72" t="s">
        <v>150</v>
      </c>
      <c r="H25" s="74" t="s">
        <v>151</v>
      </c>
      <c r="I25" s="72" t="s">
        <v>131</v>
      </c>
      <c r="J25" s="72" t="s">
        <v>152</v>
      </c>
      <c r="K25" s="72" t="s">
        <v>153</v>
      </c>
      <c r="L25" s="114" t="s">
        <v>154</v>
      </c>
      <c r="M25" s="89">
        <v>501051</v>
      </c>
      <c r="N25" s="66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4:48" s="5" customFormat="1" ht="30" customHeight="1" x14ac:dyDescent="0.25">
      <c r="D26" s="82"/>
      <c r="E26" s="83"/>
      <c r="F26" s="84"/>
      <c r="G26" s="84"/>
      <c r="H26" s="85"/>
      <c r="I26" s="84"/>
      <c r="J26" s="84"/>
      <c r="K26" s="84"/>
      <c r="L26" s="86"/>
      <c r="M26" s="87"/>
      <c r="N26" s="66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4:48" s="9" customFormat="1" x14ac:dyDescent="0.25">
      <c r="M27" s="65"/>
      <c r="N27" s="66">
        <f>SUM(N9:N25)</f>
        <v>22</v>
      </c>
    </row>
    <row r="28" spans="4:48" s="9" customFormat="1" ht="18" x14ac:dyDescent="0.25">
      <c r="D28" s="61" t="s">
        <v>36</v>
      </c>
      <c r="E28" s="62"/>
      <c r="F28" s="62"/>
      <c r="G28" s="63"/>
      <c r="H28" s="63"/>
      <c r="I28" s="63"/>
      <c r="J28" s="63"/>
      <c r="K28" s="63"/>
      <c r="L28" s="63"/>
      <c r="M28" s="63"/>
      <c r="N28" s="67">
        <f>100-N27</f>
        <v>78</v>
      </c>
      <c r="O28" s="64"/>
      <c r="P28" s="64"/>
      <c r="Q28" s="64"/>
      <c r="R28" s="64"/>
      <c r="S28" s="18"/>
    </row>
    <row r="29" spans="4:48" x14ac:dyDescent="0.25">
      <c r="D29" s="184" t="s">
        <v>37</v>
      </c>
      <c r="E29" s="186" t="s">
        <v>38</v>
      </c>
      <c r="F29" s="186" t="s">
        <v>39</v>
      </c>
      <c r="G29" s="188" t="s">
        <v>40</v>
      </c>
      <c r="H29" s="190" t="s">
        <v>41</v>
      </c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2"/>
    </row>
    <row r="30" spans="4:48" x14ac:dyDescent="0.25">
      <c r="D30" s="185"/>
      <c r="E30" s="187"/>
      <c r="F30" s="187"/>
      <c r="G30" s="189"/>
      <c r="H30" s="47" t="s">
        <v>42</v>
      </c>
      <c r="I30" s="47" t="s">
        <v>43</v>
      </c>
      <c r="J30" s="47" t="s">
        <v>44</v>
      </c>
      <c r="K30" s="47" t="s">
        <v>45</v>
      </c>
      <c r="L30" s="47" t="s">
        <v>46</v>
      </c>
      <c r="M30" s="47" t="s">
        <v>47</v>
      </c>
      <c r="N30" s="47" t="s">
        <v>48</v>
      </c>
      <c r="O30" s="47" t="s">
        <v>49</v>
      </c>
      <c r="P30" s="47" t="s">
        <v>50</v>
      </c>
      <c r="Q30" s="47" t="s">
        <v>51</v>
      </c>
      <c r="R30" s="47" t="s">
        <v>52</v>
      </c>
      <c r="S30" s="48" t="s">
        <v>53</v>
      </c>
    </row>
    <row r="31" spans="4:48" x14ac:dyDescent="0.25">
      <c r="D31" s="6">
        <v>1131</v>
      </c>
      <c r="E31" s="49" t="s">
        <v>54</v>
      </c>
      <c r="F31" s="118"/>
      <c r="G31" s="50">
        <v>2643826</v>
      </c>
      <c r="H31" s="50">
        <v>220317</v>
      </c>
      <c r="I31" s="50">
        <v>220319</v>
      </c>
      <c r="J31" s="50">
        <v>220319</v>
      </c>
      <c r="K31" s="50">
        <v>220319</v>
      </c>
      <c r="L31" s="50">
        <v>220319</v>
      </c>
      <c r="M31" s="50">
        <v>220319</v>
      </c>
      <c r="N31" s="50">
        <v>220319</v>
      </c>
      <c r="O31" s="50">
        <v>220319</v>
      </c>
      <c r="P31" s="50">
        <v>220319</v>
      </c>
      <c r="Q31" s="50">
        <v>220319</v>
      </c>
      <c r="R31" s="50">
        <v>220319</v>
      </c>
      <c r="S31" s="50">
        <v>220319</v>
      </c>
    </row>
    <row r="32" spans="4:48" x14ac:dyDescent="0.25">
      <c r="D32" s="6">
        <v>1311</v>
      </c>
      <c r="E32" s="49" t="s">
        <v>55</v>
      </c>
      <c r="F32" s="118"/>
      <c r="G32" s="50">
        <v>15502</v>
      </c>
      <c r="H32" s="50">
        <v>1290</v>
      </c>
      <c r="I32" s="50">
        <v>1292</v>
      </c>
      <c r="J32" s="50">
        <v>1292</v>
      </c>
      <c r="K32" s="50">
        <v>1292</v>
      </c>
      <c r="L32" s="50">
        <v>1292</v>
      </c>
      <c r="M32" s="50">
        <v>1292</v>
      </c>
      <c r="N32" s="50">
        <v>1292</v>
      </c>
      <c r="O32" s="50">
        <v>1292</v>
      </c>
      <c r="P32" s="50">
        <v>1292</v>
      </c>
      <c r="Q32" s="50">
        <v>1292</v>
      </c>
      <c r="R32" s="50">
        <v>1292</v>
      </c>
      <c r="S32" s="50">
        <v>1292</v>
      </c>
    </row>
    <row r="33" spans="4:48" x14ac:dyDescent="0.25">
      <c r="D33" s="6">
        <v>1321</v>
      </c>
      <c r="E33" s="49" t="s">
        <v>56</v>
      </c>
      <c r="F33" s="118"/>
      <c r="G33" s="50">
        <v>155000</v>
      </c>
      <c r="H33" s="50"/>
      <c r="I33" s="50"/>
      <c r="J33" s="50"/>
      <c r="K33" s="50">
        <v>77500</v>
      </c>
      <c r="L33" s="50"/>
      <c r="M33" s="50"/>
      <c r="N33" s="50"/>
      <c r="O33" s="50"/>
      <c r="P33" s="50"/>
      <c r="Q33" s="50"/>
      <c r="R33" s="50"/>
      <c r="S33" s="50">
        <v>77500</v>
      </c>
    </row>
    <row r="34" spans="4:48" x14ac:dyDescent="0.25">
      <c r="D34" s="6">
        <v>1322</v>
      </c>
      <c r="E34" s="49" t="s">
        <v>57</v>
      </c>
      <c r="F34" s="118"/>
      <c r="G34" s="50">
        <v>372000</v>
      </c>
      <c r="H34" s="50">
        <v>124000</v>
      </c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v>248000</v>
      </c>
    </row>
    <row r="35" spans="4:48" x14ac:dyDescent="0.25">
      <c r="D35" s="6">
        <v>1343</v>
      </c>
      <c r="E35" s="49" t="s">
        <v>58</v>
      </c>
      <c r="F35" s="118"/>
      <c r="G35" s="50">
        <v>93024</v>
      </c>
      <c r="H35" s="50">
        <v>7752</v>
      </c>
      <c r="I35" s="50">
        <v>7752</v>
      </c>
      <c r="J35" s="50">
        <v>7752</v>
      </c>
      <c r="K35" s="50">
        <v>7752</v>
      </c>
      <c r="L35" s="50">
        <v>7752</v>
      </c>
      <c r="M35" s="50">
        <v>7752</v>
      </c>
      <c r="N35" s="50">
        <v>7752</v>
      </c>
      <c r="O35" s="50">
        <v>7752</v>
      </c>
      <c r="P35" s="50">
        <v>7752</v>
      </c>
      <c r="Q35" s="50">
        <v>7752</v>
      </c>
      <c r="R35" s="50">
        <v>7752</v>
      </c>
      <c r="S35" s="50">
        <v>7752</v>
      </c>
    </row>
    <row r="36" spans="4:48" x14ac:dyDescent="0.25">
      <c r="D36" s="6">
        <v>1411</v>
      </c>
      <c r="E36" s="49" t="s">
        <v>59</v>
      </c>
      <c r="F36" s="118"/>
      <c r="G36" s="50">
        <v>179800</v>
      </c>
      <c r="H36" s="50">
        <v>14570</v>
      </c>
      <c r="I36" s="50">
        <v>14570</v>
      </c>
      <c r="J36" s="50">
        <v>14570</v>
      </c>
      <c r="K36" s="50">
        <v>14570</v>
      </c>
      <c r="L36" s="50">
        <v>14570</v>
      </c>
      <c r="M36" s="50">
        <v>14570</v>
      </c>
      <c r="N36" s="50">
        <v>14880</v>
      </c>
      <c r="O36" s="50">
        <v>15500</v>
      </c>
      <c r="P36" s="50">
        <v>15500</v>
      </c>
      <c r="Q36" s="50">
        <v>15500</v>
      </c>
      <c r="R36" s="50">
        <v>15500</v>
      </c>
      <c r="S36" s="50">
        <v>15500</v>
      </c>
    </row>
    <row r="37" spans="4:48" x14ac:dyDescent="0.25">
      <c r="D37" s="6">
        <v>1421</v>
      </c>
      <c r="E37" s="49" t="s">
        <v>60</v>
      </c>
      <c r="F37" s="118"/>
      <c r="G37" s="50">
        <v>83700</v>
      </c>
      <c r="H37" s="50">
        <v>6820</v>
      </c>
      <c r="I37" s="50">
        <v>6820</v>
      </c>
      <c r="J37" s="50">
        <v>6820</v>
      </c>
      <c r="K37" s="50">
        <v>6820</v>
      </c>
      <c r="L37" s="50">
        <v>6820</v>
      </c>
      <c r="M37" s="50">
        <v>6820</v>
      </c>
      <c r="N37" s="50">
        <v>7130</v>
      </c>
      <c r="O37" s="50">
        <v>7130</v>
      </c>
      <c r="P37" s="50">
        <v>7130</v>
      </c>
      <c r="Q37" s="50">
        <v>7130</v>
      </c>
      <c r="R37" s="50">
        <v>7130</v>
      </c>
      <c r="S37" s="50">
        <v>7130</v>
      </c>
    </row>
    <row r="38" spans="4:48" x14ac:dyDescent="0.25">
      <c r="D38" s="6">
        <v>1431</v>
      </c>
      <c r="E38" s="49" t="s">
        <v>61</v>
      </c>
      <c r="F38" s="118"/>
      <c r="G38" s="50">
        <v>332940</v>
      </c>
      <c r="H38" s="50">
        <v>27125</v>
      </c>
      <c r="I38" s="50">
        <v>27125</v>
      </c>
      <c r="J38" s="50">
        <v>27125</v>
      </c>
      <c r="K38" s="50">
        <v>27125</v>
      </c>
      <c r="L38" s="50">
        <v>27125</v>
      </c>
      <c r="M38" s="50">
        <v>27125</v>
      </c>
      <c r="N38" s="50">
        <v>28365</v>
      </c>
      <c r="O38" s="50">
        <v>28365</v>
      </c>
      <c r="P38" s="50">
        <v>28365</v>
      </c>
      <c r="Q38" s="50">
        <v>28365</v>
      </c>
      <c r="R38" s="50">
        <v>28365</v>
      </c>
      <c r="S38" s="50">
        <v>28365</v>
      </c>
    </row>
    <row r="39" spans="4:48" x14ac:dyDescent="0.25">
      <c r="D39" s="6">
        <v>1432</v>
      </c>
      <c r="E39" s="49" t="s">
        <v>62</v>
      </c>
      <c r="F39" s="118"/>
      <c r="G39" s="50">
        <v>55800</v>
      </c>
      <c r="H39" s="50">
        <v>4495</v>
      </c>
      <c r="I39" s="50">
        <v>4495</v>
      </c>
      <c r="J39" s="50">
        <v>4495</v>
      </c>
      <c r="K39" s="50">
        <v>4495</v>
      </c>
      <c r="L39" s="50">
        <v>4495</v>
      </c>
      <c r="M39" s="50">
        <v>4495</v>
      </c>
      <c r="N39" s="50">
        <v>4805</v>
      </c>
      <c r="O39" s="50">
        <v>4805</v>
      </c>
      <c r="P39" s="50">
        <v>4805</v>
      </c>
      <c r="Q39" s="50">
        <v>4805</v>
      </c>
      <c r="R39" s="50">
        <v>4805</v>
      </c>
      <c r="S39" s="50">
        <v>4805</v>
      </c>
    </row>
    <row r="40" spans="4:48" x14ac:dyDescent="0.25">
      <c r="D40" s="6">
        <v>1543</v>
      </c>
      <c r="E40" s="49" t="s">
        <v>63</v>
      </c>
      <c r="F40" s="118"/>
      <c r="G40" s="50">
        <v>145000</v>
      </c>
      <c r="H40" s="50"/>
      <c r="I40" s="50"/>
      <c r="J40" s="50"/>
      <c r="K40" s="50"/>
      <c r="L40" s="50"/>
      <c r="M40" s="50"/>
      <c r="N40" s="50"/>
      <c r="O40" s="50"/>
      <c r="P40" s="50">
        <v>145000</v>
      </c>
      <c r="Q40" s="50"/>
      <c r="R40" s="50"/>
      <c r="S40" s="50"/>
    </row>
    <row r="41" spans="4:48" x14ac:dyDescent="0.25">
      <c r="D41" s="6">
        <v>1544</v>
      </c>
      <c r="E41" s="49" t="s">
        <v>64</v>
      </c>
      <c r="F41" s="118"/>
      <c r="G41" s="50">
        <v>0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4:48" x14ac:dyDescent="0.25">
      <c r="D42" s="6">
        <v>1611</v>
      </c>
      <c r="E42" s="49" t="s">
        <v>65</v>
      </c>
      <c r="F42" s="118"/>
      <c r="G42" s="50">
        <v>37200</v>
      </c>
      <c r="H42" s="50"/>
      <c r="I42" s="50"/>
      <c r="J42" s="50"/>
      <c r="K42" s="50"/>
      <c r="L42" s="50"/>
      <c r="M42" s="50"/>
      <c r="N42" s="50">
        <v>37200</v>
      </c>
      <c r="O42" s="50"/>
      <c r="P42" s="50"/>
      <c r="Q42" s="50"/>
      <c r="R42" s="50"/>
      <c r="S42" s="50"/>
    </row>
    <row r="43" spans="4:48" x14ac:dyDescent="0.25">
      <c r="D43" s="6">
        <v>1612</v>
      </c>
      <c r="E43" s="49" t="s">
        <v>66</v>
      </c>
      <c r="F43" s="118"/>
      <c r="G43" s="50">
        <v>110391</v>
      </c>
      <c r="H43" s="50">
        <v>29791</v>
      </c>
      <c r="I43" s="50"/>
      <c r="J43" s="50">
        <v>17980</v>
      </c>
      <c r="K43" s="50"/>
      <c r="L43" s="50"/>
      <c r="M43" s="50"/>
      <c r="N43" s="50"/>
      <c r="O43" s="50"/>
      <c r="P43" s="50"/>
      <c r="Q43" s="50"/>
      <c r="R43" s="50"/>
      <c r="S43" s="50">
        <v>62620</v>
      </c>
    </row>
    <row r="44" spans="4:48" x14ac:dyDescent="0.25">
      <c r="D44" s="6">
        <v>1712</v>
      </c>
      <c r="E44" s="49" t="s">
        <v>67</v>
      </c>
      <c r="F44" s="118"/>
      <c r="G44" s="50">
        <v>218550</v>
      </c>
      <c r="H44" s="50">
        <v>18218</v>
      </c>
      <c r="I44" s="50">
        <v>18212</v>
      </c>
      <c r="J44" s="50">
        <v>18212</v>
      </c>
      <c r="K44" s="50">
        <v>18212</v>
      </c>
      <c r="L44" s="50">
        <v>18212</v>
      </c>
      <c r="M44" s="50">
        <v>18212</v>
      </c>
      <c r="N44" s="50">
        <v>18212</v>
      </c>
      <c r="O44" s="50">
        <v>18212</v>
      </c>
      <c r="P44" s="50">
        <v>18212</v>
      </c>
      <c r="Q44" s="50">
        <v>18212</v>
      </c>
      <c r="R44" s="50">
        <v>18212</v>
      </c>
      <c r="S44" s="50">
        <v>18212</v>
      </c>
    </row>
    <row r="45" spans="4:48" x14ac:dyDescent="0.25">
      <c r="D45" s="6">
        <v>1713</v>
      </c>
      <c r="E45" s="49" t="s">
        <v>362</v>
      </c>
      <c r="F45" s="118"/>
      <c r="G45" s="50">
        <v>0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4:48" x14ac:dyDescent="0.25">
      <c r="D46" s="6">
        <v>1715</v>
      </c>
      <c r="E46" s="49" t="s">
        <v>68</v>
      </c>
      <c r="F46" s="118"/>
      <c r="G46" s="50">
        <v>0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</row>
    <row r="47" spans="4:48" s="5" customFormat="1" x14ac:dyDescent="0.25">
      <c r="D47" s="6">
        <v>1719</v>
      </c>
      <c r="E47" s="49" t="s">
        <v>206</v>
      </c>
      <c r="F47" s="118"/>
      <c r="G47" s="50">
        <v>168300</v>
      </c>
      <c r="H47" s="50">
        <v>1700</v>
      </c>
      <c r="I47" s="50">
        <v>1700</v>
      </c>
      <c r="J47" s="50">
        <v>1700</v>
      </c>
      <c r="K47" s="50">
        <v>13000</v>
      </c>
      <c r="L47" s="50">
        <v>1700</v>
      </c>
      <c r="M47" s="50">
        <v>1700</v>
      </c>
      <c r="N47" s="50">
        <v>1700</v>
      </c>
      <c r="O47" s="50">
        <v>9000</v>
      </c>
      <c r="P47" s="50">
        <v>1700</v>
      </c>
      <c r="Q47" s="50">
        <v>11000</v>
      </c>
      <c r="R47" s="50">
        <v>1700</v>
      </c>
      <c r="S47" s="50">
        <v>120000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4:48" x14ac:dyDescent="0.25">
      <c r="D48" s="51"/>
      <c r="E48" s="52"/>
      <c r="F48" s="52" t="s">
        <v>69</v>
      </c>
      <c r="G48" s="53">
        <f t="shared" ref="G48:S48" si="0">SUM(G31:G47)</f>
        <v>4611033</v>
      </c>
      <c r="H48" s="54">
        <f t="shared" si="0"/>
        <v>456078</v>
      </c>
      <c r="I48" s="54">
        <f t="shared" si="0"/>
        <v>302285</v>
      </c>
      <c r="J48" s="54">
        <f t="shared" si="0"/>
        <v>320265</v>
      </c>
      <c r="K48" s="54">
        <f t="shared" si="0"/>
        <v>391085</v>
      </c>
      <c r="L48" s="54">
        <f t="shared" si="0"/>
        <v>302285</v>
      </c>
      <c r="M48" s="54">
        <f t="shared" si="0"/>
        <v>302285</v>
      </c>
      <c r="N48" s="54">
        <f t="shared" si="0"/>
        <v>341655</v>
      </c>
      <c r="O48" s="54">
        <f t="shared" si="0"/>
        <v>312375</v>
      </c>
      <c r="P48" s="54">
        <f t="shared" si="0"/>
        <v>450075</v>
      </c>
      <c r="Q48" s="54">
        <f t="shared" si="0"/>
        <v>314375</v>
      </c>
      <c r="R48" s="54">
        <f t="shared" si="0"/>
        <v>305075</v>
      </c>
      <c r="S48" s="55">
        <f t="shared" si="0"/>
        <v>811495</v>
      </c>
    </row>
    <row r="49" spans="4:48" ht="18" x14ac:dyDescent="0.25">
      <c r="D49" s="45" t="s">
        <v>70</v>
      </c>
      <c r="E49" s="46"/>
      <c r="F49" s="46"/>
      <c r="G49" s="56"/>
      <c r="H49" s="57"/>
      <c r="I49" s="57"/>
      <c r="J49" s="57"/>
      <c r="K49" s="57"/>
      <c r="L49" s="57"/>
      <c r="M49" s="57"/>
      <c r="N49" s="57"/>
      <c r="O49" s="58"/>
      <c r="P49" s="58"/>
      <c r="Q49" s="58"/>
      <c r="R49" s="58"/>
      <c r="S49" s="58"/>
    </row>
    <row r="50" spans="4:48" x14ac:dyDescent="0.25">
      <c r="D50" s="6">
        <v>2111</v>
      </c>
      <c r="E50" s="49" t="s">
        <v>71</v>
      </c>
      <c r="F50" s="124"/>
      <c r="G50" s="120">
        <v>79350</v>
      </c>
      <c r="H50" s="50"/>
      <c r="I50" s="50">
        <v>3450</v>
      </c>
      <c r="J50" s="50">
        <v>20700</v>
      </c>
      <c r="K50" s="50">
        <v>3450</v>
      </c>
      <c r="L50" s="50"/>
      <c r="M50" s="50">
        <v>20700</v>
      </c>
      <c r="N50" s="50"/>
      <c r="O50" s="50"/>
      <c r="P50" s="50">
        <v>20700</v>
      </c>
      <c r="Q50" s="50"/>
      <c r="R50" s="50"/>
      <c r="S50" s="50">
        <v>10350</v>
      </c>
    </row>
    <row r="51" spans="4:48" ht="28.5" x14ac:dyDescent="0.25">
      <c r="D51" s="6">
        <v>2141</v>
      </c>
      <c r="E51" s="49" t="s">
        <v>72</v>
      </c>
      <c r="F51" s="124"/>
      <c r="G51" s="120">
        <v>48299.999999999993</v>
      </c>
      <c r="H51" s="50"/>
      <c r="I51" s="50">
        <v>10350</v>
      </c>
      <c r="J51" s="50">
        <v>17250</v>
      </c>
      <c r="K51" s="50">
        <v>6900</v>
      </c>
      <c r="L51" s="50"/>
      <c r="M51" s="50"/>
      <c r="N51" s="50"/>
      <c r="O51" s="50"/>
      <c r="P51" s="50">
        <v>6900</v>
      </c>
      <c r="Q51" s="50"/>
      <c r="R51" s="50"/>
      <c r="S51" s="50">
        <v>6900</v>
      </c>
    </row>
    <row r="52" spans="4:48" x14ac:dyDescent="0.25">
      <c r="D52" s="6">
        <v>2161</v>
      </c>
      <c r="E52" s="49" t="s">
        <v>73</v>
      </c>
      <c r="F52" s="124"/>
      <c r="G52" s="120">
        <v>103499.99999999999</v>
      </c>
      <c r="H52" s="50">
        <v>17940</v>
      </c>
      <c r="I52" s="50"/>
      <c r="J52" s="50"/>
      <c r="K52" s="50">
        <v>20700</v>
      </c>
      <c r="L52" s="50"/>
      <c r="M52" s="50"/>
      <c r="N52" s="50">
        <v>16215</v>
      </c>
      <c r="O52" s="50">
        <v>22770</v>
      </c>
      <c r="P52" s="50"/>
      <c r="Q52" s="50"/>
      <c r="R52" s="50">
        <v>25875</v>
      </c>
      <c r="S52" s="50"/>
    </row>
    <row r="53" spans="4:48" x14ac:dyDescent="0.25">
      <c r="D53" s="6">
        <v>2171</v>
      </c>
      <c r="E53" s="49" t="s">
        <v>375</v>
      </c>
      <c r="F53" s="124"/>
      <c r="G53" s="120">
        <v>150000</v>
      </c>
      <c r="H53" s="50"/>
      <c r="I53" s="50">
        <v>15000</v>
      </c>
      <c r="J53" s="50">
        <v>10000</v>
      </c>
      <c r="K53" s="50">
        <v>18000</v>
      </c>
      <c r="L53" s="50"/>
      <c r="M53" s="50"/>
      <c r="N53" s="50">
        <v>22000</v>
      </c>
      <c r="O53" s="50">
        <v>25000</v>
      </c>
      <c r="P53" s="50">
        <v>10000</v>
      </c>
      <c r="Q53" s="50">
        <v>25000</v>
      </c>
      <c r="R53" s="50"/>
      <c r="S53" s="50">
        <v>25000</v>
      </c>
    </row>
    <row r="54" spans="4:48" s="5" customFormat="1" x14ac:dyDescent="0.25">
      <c r="D54" s="6">
        <v>2211</v>
      </c>
      <c r="E54" s="49" t="s">
        <v>210</v>
      </c>
      <c r="F54" s="124"/>
      <c r="G54" s="120">
        <v>24839.999999999996</v>
      </c>
      <c r="H54" s="50">
        <v>2070</v>
      </c>
      <c r="I54" s="50">
        <v>2070</v>
      </c>
      <c r="J54" s="50">
        <v>2070</v>
      </c>
      <c r="K54" s="50">
        <v>2070</v>
      </c>
      <c r="L54" s="50">
        <v>2070</v>
      </c>
      <c r="M54" s="50">
        <v>2070</v>
      </c>
      <c r="N54" s="50">
        <v>2070</v>
      </c>
      <c r="O54" s="50">
        <v>2070</v>
      </c>
      <c r="P54" s="50">
        <v>2070</v>
      </c>
      <c r="Q54" s="50">
        <v>2070</v>
      </c>
      <c r="R54" s="50">
        <v>2070</v>
      </c>
      <c r="S54" s="50">
        <v>2070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4:48" s="5" customFormat="1" x14ac:dyDescent="0.25">
      <c r="D55" s="6">
        <v>2411</v>
      </c>
      <c r="E55" s="49" t="s">
        <v>363</v>
      </c>
      <c r="F55" s="124"/>
      <c r="G55" s="120">
        <v>86629.5</v>
      </c>
      <c r="H55" s="50">
        <v>3450</v>
      </c>
      <c r="I55" s="50">
        <v>13800</v>
      </c>
      <c r="J55" s="50">
        <v>20700</v>
      </c>
      <c r="K55" s="50">
        <v>10730</v>
      </c>
      <c r="L55" s="50"/>
      <c r="M55" s="50">
        <v>3450</v>
      </c>
      <c r="N55" s="50">
        <v>3450</v>
      </c>
      <c r="O55" s="50">
        <v>3450</v>
      </c>
      <c r="P55" s="50">
        <v>6900</v>
      </c>
      <c r="Q55" s="50">
        <v>6900</v>
      </c>
      <c r="R55" s="50">
        <v>6900</v>
      </c>
      <c r="S55" s="50">
        <v>6900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4:48" s="5" customFormat="1" x14ac:dyDescent="0.25">
      <c r="D56" s="6">
        <v>2421</v>
      </c>
      <c r="E56" s="49" t="s">
        <v>74</v>
      </c>
      <c r="F56" s="124"/>
      <c r="G56" s="120">
        <v>144900</v>
      </c>
      <c r="H56" s="50">
        <v>10350</v>
      </c>
      <c r="I56" s="50">
        <v>27600</v>
      </c>
      <c r="J56" s="50">
        <v>24150</v>
      </c>
      <c r="K56" s="50">
        <v>34500</v>
      </c>
      <c r="L56" s="50"/>
      <c r="M56" s="50">
        <v>10350</v>
      </c>
      <c r="N56" s="50"/>
      <c r="O56" s="50"/>
      <c r="P56" s="50">
        <v>6900</v>
      </c>
      <c r="Q56" s="50">
        <v>10350</v>
      </c>
      <c r="R56" s="50">
        <v>6900</v>
      </c>
      <c r="S56" s="50">
        <v>13800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4:48" x14ac:dyDescent="0.25">
      <c r="D57" s="6">
        <v>2431</v>
      </c>
      <c r="E57" s="49" t="s">
        <v>75</v>
      </c>
      <c r="F57" s="124"/>
      <c r="G57" s="120">
        <v>27599.999999999996</v>
      </c>
      <c r="H57" s="50">
        <v>6900</v>
      </c>
      <c r="I57" s="50"/>
      <c r="J57" s="50"/>
      <c r="K57" s="50"/>
      <c r="L57" s="50">
        <v>3450</v>
      </c>
      <c r="M57" s="50"/>
      <c r="N57" s="50"/>
      <c r="O57" s="50"/>
      <c r="P57" s="50">
        <v>6900</v>
      </c>
      <c r="Q57" s="50">
        <v>3450</v>
      </c>
      <c r="R57" s="50">
        <v>6900</v>
      </c>
      <c r="S57" s="50"/>
    </row>
    <row r="58" spans="4:48" x14ac:dyDescent="0.25">
      <c r="D58" s="6">
        <v>2441</v>
      </c>
      <c r="E58" s="49" t="s">
        <v>76</v>
      </c>
      <c r="F58" s="124"/>
      <c r="G58" s="120">
        <v>17250</v>
      </c>
      <c r="H58" s="50"/>
      <c r="I58" s="50"/>
      <c r="J58" s="50"/>
      <c r="K58" s="50">
        <v>3450</v>
      </c>
      <c r="L58" s="50">
        <v>6900</v>
      </c>
      <c r="M58" s="50"/>
      <c r="N58" s="50"/>
      <c r="O58" s="50"/>
      <c r="P58" s="50"/>
      <c r="Q58" s="50"/>
      <c r="R58" s="50">
        <v>6900</v>
      </c>
      <c r="S58" s="50"/>
    </row>
    <row r="59" spans="4:48" x14ac:dyDescent="0.25">
      <c r="D59" s="6">
        <v>2451</v>
      </c>
      <c r="E59" s="49" t="s">
        <v>77</v>
      </c>
      <c r="F59" s="124"/>
      <c r="G59" s="120">
        <v>17595</v>
      </c>
      <c r="H59" s="50"/>
      <c r="I59" s="50"/>
      <c r="J59" s="50">
        <v>1725</v>
      </c>
      <c r="K59" s="50"/>
      <c r="L59" s="50">
        <v>3795</v>
      </c>
      <c r="M59" s="50">
        <v>1725</v>
      </c>
      <c r="N59" s="50"/>
      <c r="O59" s="50"/>
      <c r="P59" s="50">
        <v>1725</v>
      </c>
      <c r="Q59" s="50"/>
      <c r="R59" s="50">
        <v>8625</v>
      </c>
      <c r="S59" s="50"/>
    </row>
    <row r="60" spans="4:48" x14ac:dyDescent="0.25">
      <c r="D60" s="6">
        <v>2461</v>
      </c>
      <c r="E60" s="49" t="s">
        <v>78</v>
      </c>
      <c r="F60" s="124"/>
      <c r="G60" s="120">
        <v>110779.5</v>
      </c>
      <c r="H60" s="50">
        <v>17250</v>
      </c>
      <c r="I60" s="50">
        <v>17250</v>
      </c>
      <c r="J60" s="50">
        <v>20700</v>
      </c>
      <c r="K60" s="50">
        <v>10350</v>
      </c>
      <c r="L60" s="50">
        <v>13800</v>
      </c>
      <c r="M60" s="50">
        <v>7280</v>
      </c>
      <c r="N60" s="50"/>
      <c r="O60" s="50">
        <v>6900</v>
      </c>
      <c r="P60" s="50">
        <v>6900</v>
      </c>
      <c r="Q60" s="50"/>
      <c r="R60" s="50">
        <v>10350</v>
      </c>
      <c r="S60" s="50"/>
    </row>
    <row r="61" spans="4:48" x14ac:dyDescent="0.25">
      <c r="D61" s="6">
        <v>2471</v>
      </c>
      <c r="E61" s="49" t="s">
        <v>79</v>
      </c>
      <c r="F61" s="124"/>
      <c r="G61" s="120">
        <v>79729.5</v>
      </c>
      <c r="H61" s="50">
        <v>13800</v>
      </c>
      <c r="I61" s="50">
        <v>13800</v>
      </c>
      <c r="J61" s="50">
        <v>6900</v>
      </c>
      <c r="K61" s="50">
        <v>17630</v>
      </c>
      <c r="L61" s="50">
        <v>3450</v>
      </c>
      <c r="M61" s="50">
        <v>6900</v>
      </c>
      <c r="N61" s="50"/>
      <c r="O61" s="50">
        <v>6900</v>
      </c>
      <c r="P61" s="50"/>
      <c r="Q61" s="50"/>
      <c r="R61" s="50">
        <v>3450</v>
      </c>
      <c r="S61" s="50">
        <v>6900</v>
      </c>
    </row>
    <row r="62" spans="4:48" x14ac:dyDescent="0.25">
      <c r="D62" s="6">
        <v>2481</v>
      </c>
      <c r="E62" s="49" t="s">
        <v>80</v>
      </c>
      <c r="F62" s="124"/>
      <c r="G62" s="120">
        <v>31429.499999999996</v>
      </c>
      <c r="H62" s="50"/>
      <c r="I62" s="50"/>
      <c r="J62" s="50"/>
      <c r="K62" s="50">
        <v>1725</v>
      </c>
      <c r="L62" s="50">
        <v>5555</v>
      </c>
      <c r="M62" s="50"/>
      <c r="N62" s="50"/>
      <c r="O62" s="50">
        <v>3450</v>
      </c>
      <c r="P62" s="50">
        <v>6900</v>
      </c>
      <c r="Q62" s="50"/>
      <c r="R62" s="50">
        <v>6900</v>
      </c>
      <c r="S62" s="50">
        <v>6900</v>
      </c>
    </row>
    <row r="63" spans="4:48" x14ac:dyDescent="0.25">
      <c r="D63" s="6">
        <v>2491</v>
      </c>
      <c r="E63" s="49" t="s">
        <v>81</v>
      </c>
      <c r="F63" s="124"/>
      <c r="G63" s="120">
        <v>62858.999999999993</v>
      </c>
      <c r="H63" s="50"/>
      <c r="I63" s="50">
        <v>6900</v>
      </c>
      <c r="J63" s="50">
        <v>6900</v>
      </c>
      <c r="K63" s="50"/>
      <c r="L63" s="50">
        <v>20700</v>
      </c>
      <c r="M63" s="50"/>
      <c r="N63" s="50">
        <v>6900</v>
      </c>
      <c r="O63" s="50"/>
      <c r="P63" s="50">
        <v>7279</v>
      </c>
      <c r="Q63" s="50">
        <v>7280</v>
      </c>
      <c r="R63" s="50"/>
      <c r="S63" s="50">
        <v>6900</v>
      </c>
    </row>
    <row r="64" spans="4:48" x14ac:dyDescent="0.25">
      <c r="D64" s="6">
        <v>2511</v>
      </c>
      <c r="E64" s="49" t="s">
        <v>82</v>
      </c>
      <c r="F64" s="124"/>
      <c r="G64" s="120">
        <v>13799.999999999998</v>
      </c>
      <c r="H64" s="50"/>
      <c r="I64" s="50"/>
      <c r="J64" s="50"/>
      <c r="K64" s="50">
        <v>3450</v>
      </c>
      <c r="L64" s="50">
        <v>3450</v>
      </c>
      <c r="M64" s="50"/>
      <c r="N64" s="50"/>
      <c r="O64" s="50"/>
      <c r="P64" s="50">
        <v>6900</v>
      </c>
      <c r="Q64" s="50"/>
      <c r="R64" s="50"/>
      <c r="S64" s="50"/>
    </row>
    <row r="65" spans="4:19" x14ac:dyDescent="0.25">
      <c r="D65" s="6">
        <v>2521</v>
      </c>
      <c r="E65" s="49" t="s">
        <v>83</v>
      </c>
      <c r="F65" s="124"/>
      <c r="G65" s="120">
        <v>5520</v>
      </c>
      <c r="H65" s="50"/>
      <c r="I65" s="50">
        <v>2070</v>
      </c>
      <c r="J65" s="50"/>
      <c r="K65" s="50"/>
      <c r="L65" s="50">
        <v>2070</v>
      </c>
      <c r="M65" s="50"/>
      <c r="N65" s="50"/>
      <c r="O65" s="50"/>
      <c r="P65" s="50"/>
      <c r="Q65" s="50"/>
      <c r="R65" s="50">
        <v>1380</v>
      </c>
      <c r="S65" s="50"/>
    </row>
    <row r="66" spans="4:19" x14ac:dyDescent="0.25">
      <c r="D66" s="6">
        <v>2531</v>
      </c>
      <c r="E66" s="49" t="s">
        <v>84</v>
      </c>
      <c r="F66" s="124"/>
      <c r="G66" s="120">
        <v>27599.999999999996</v>
      </c>
      <c r="H66" s="50"/>
      <c r="I66" s="50"/>
      <c r="J66" s="50">
        <v>5520</v>
      </c>
      <c r="K66" s="50"/>
      <c r="L66" s="50">
        <v>6900</v>
      </c>
      <c r="M66" s="50"/>
      <c r="N66" s="50">
        <v>5520</v>
      </c>
      <c r="O66" s="50"/>
      <c r="P66" s="50">
        <v>6900</v>
      </c>
      <c r="Q66" s="50">
        <v>2760</v>
      </c>
      <c r="R66" s="50"/>
      <c r="S66" s="50"/>
    </row>
    <row r="67" spans="4:19" x14ac:dyDescent="0.25">
      <c r="D67" s="6">
        <v>2611</v>
      </c>
      <c r="E67" s="49" t="s">
        <v>364</v>
      </c>
      <c r="F67" s="124"/>
      <c r="G67" s="120">
        <v>221558.99999999997</v>
      </c>
      <c r="H67" s="50">
        <v>3450</v>
      </c>
      <c r="I67" s="50">
        <v>11730</v>
      </c>
      <c r="J67" s="50">
        <v>22080</v>
      </c>
      <c r="K67" s="50">
        <v>21390</v>
      </c>
      <c r="L67" s="50">
        <v>21390</v>
      </c>
      <c r="M67" s="50">
        <v>21390</v>
      </c>
      <c r="N67" s="50">
        <v>21390</v>
      </c>
      <c r="O67" s="50">
        <v>11799</v>
      </c>
      <c r="P67" s="50">
        <v>21390</v>
      </c>
      <c r="Q67" s="50">
        <v>23460</v>
      </c>
      <c r="R67" s="50">
        <v>24840</v>
      </c>
      <c r="S67" s="50">
        <v>17250</v>
      </c>
    </row>
    <row r="68" spans="4:19" x14ac:dyDescent="0.25">
      <c r="D68" s="6">
        <v>2612</v>
      </c>
      <c r="E68" s="49" t="s">
        <v>365</v>
      </c>
      <c r="F68" s="124"/>
      <c r="G68" s="120">
        <v>119300.99999999999</v>
      </c>
      <c r="H68" s="50">
        <v>2760</v>
      </c>
      <c r="I68" s="50">
        <v>8280</v>
      </c>
      <c r="J68" s="50">
        <v>11730</v>
      </c>
      <c r="K68" s="50">
        <v>11040</v>
      </c>
      <c r="L68" s="50">
        <v>11730</v>
      </c>
      <c r="M68" s="50">
        <v>11385</v>
      </c>
      <c r="N68" s="50">
        <v>11385</v>
      </c>
      <c r="O68" s="50">
        <v>7590</v>
      </c>
      <c r="P68" s="50">
        <v>11730</v>
      </c>
      <c r="Q68" s="50">
        <v>11730</v>
      </c>
      <c r="R68" s="50">
        <v>11730</v>
      </c>
      <c r="S68" s="50">
        <v>8211</v>
      </c>
    </row>
    <row r="69" spans="4:19" x14ac:dyDescent="0.25">
      <c r="D69" s="6">
        <v>2711</v>
      </c>
      <c r="E69" s="49" t="s">
        <v>85</v>
      </c>
      <c r="F69" s="124"/>
      <c r="G69" s="120">
        <v>24149.999999999996</v>
      </c>
      <c r="H69" s="50"/>
      <c r="I69" s="50"/>
      <c r="J69" s="50">
        <v>3450</v>
      </c>
      <c r="K69" s="50">
        <v>6900</v>
      </c>
      <c r="L69" s="50">
        <v>6900</v>
      </c>
      <c r="M69" s="50"/>
      <c r="N69" s="50"/>
      <c r="O69" s="50"/>
      <c r="P69" s="50"/>
      <c r="Q69" s="50"/>
      <c r="R69" s="50">
        <v>6900</v>
      </c>
      <c r="S69" s="50"/>
    </row>
    <row r="70" spans="4:19" x14ac:dyDescent="0.25">
      <c r="D70" s="6">
        <v>2721</v>
      </c>
      <c r="E70" s="49" t="s">
        <v>86</v>
      </c>
      <c r="F70" s="124"/>
      <c r="G70" s="120">
        <v>21079.5</v>
      </c>
      <c r="H70" s="50"/>
      <c r="I70" s="50"/>
      <c r="J70" s="50"/>
      <c r="K70" s="50"/>
      <c r="L70" s="50">
        <v>10350</v>
      </c>
      <c r="M70" s="50"/>
      <c r="N70" s="50"/>
      <c r="O70" s="50"/>
      <c r="P70" s="50">
        <v>3450</v>
      </c>
      <c r="Q70" s="50"/>
      <c r="R70" s="50">
        <v>7280</v>
      </c>
      <c r="S70" s="50"/>
    </row>
    <row r="71" spans="4:19" x14ac:dyDescent="0.25">
      <c r="D71" s="6">
        <v>2731</v>
      </c>
      <c r="E71" s="49" t="s">
        <v>87</v>
      </c>
      <c r="F71" s="124"/>
      <c r="G71" s="120">
        <v>24598.499999999996</v>
      </c>
      <c r="H71" s="50"/>
      <c r="I71" s="50"/>
      <c r="J71" s="50"/>
      <c r="K71" s="50"/>
      <c r="L71" s="50">
        <v>10350</v>
      </c>
      <c r="M71" s="50"/>
      <c r="N71" s="50"/>
      <c r="O71" s="50"/>
      <c r="P71" s="50">
        <v>6900</v>
      </c>
      <c r="Q71" s="50"/>
      <c r="R71" s="50"/>
      <c r="S71" s="50">
        <v>7349</v>
      </c>
    </row>
    <row r="72" spans="4:19" x14ac:dyDescent="0.25">
      <c r="D72" s="6">
        <v>2741</v>
      </c>
      <c r="E72" s="49" t="s">
        <v>207</v>
      </c>
      <c r="F72" s="124"/>
      <c r="G72" s="120">
        <v>3449.9999999999995</v>
      </c>
      <c r="H72" s="50"/>
      <c r="I72" s="50"/>
      <c r="J72" s="50"/>
      <c r="K72" s="50">
        <v>3450</v>
      </c>
      <c r="L72" s="50"/>
      <c r="M72" s="50"/>
      <c r="N72" s="50"/>
      <c r="O72" s="50"/>
      <c r="P72" s="50"/>
      <c r="Q72" s="50"/>
      <c r="R72" s="50"/>
      <c r="S72" s="50"/>
    </row>
    <row r="73" spans="4:19" x14ac:dyDescent="0.25">
      <c r="D73" s="6">
        <v>2911</v>
      </c>
      <c r="E73" s="49" t="s">
        <v>88</v>
      </c>
      <c r="F73" s="124"/>
      <c r="G73" s="120">
        <v>20700</v>
      </c>
      <c r="H73" s="50"/>
      <c r="I73" s="50"/>
      <c r="J73" s="50">
        <v>3450</v>
      </c>
      <c r="K73" s="50">
        <v>6900</v>
      </c>
      <c r="L73" s="50"/>
      <c r="M73" s="50"/>
      <c r="N73" s="50">
        <v>3450</v>
      </c>
      <c r="O73" s="50"/>
      <c r="P73" s="50"/>
      <c r="Q73" s="50"/>
      <c r="R73" s="50"/>
      <c r="S73" s="50">
        <v>6900</v>
      </c>
    </row>
    <row r="74" spans="4:19" x14ac:dyDescent="0.25">
      <c r="D74" s="6">
        <v>2921</v>
      </c>
      <c r="E74" s="49" t="s">
        <v>89</v>
      </c>
      <c r="F74" s="124"/>
      <c r="G74" s="120">
        <v>15179.999999999998</v>
      </c>
      <c r="H74" s="50"/>
      <c r="I74" s="50"/>
      <c r="J74" s="50"/>
      <c r="K74" s="50"/>
      <c r="L74" s="50"/>
      <c r="M74" s="50"/>
      <c r="N74" s="50"/>
      <c r="O74" s="50"/>
      <c r="P74" s="50">
        <v>6900</v>
      </c>
      <c r="Q74" s="50">
        <v>8280</v>
      </c>
      <c r="R74" s="50"/>
      <c r="S74" s="50"/>
    </row>
    <row r="75" spans="4:19" ht="28.5" x14ac:dyDescent="0.25">
      <c r="D75" s="6">
        <v>2931</v>
      </c>
      <c r="E75" s="49" t="s">
        <v>90</v>
      </c>
      <c r="F75" s="124"/>
      <c r="G75" s="120">
        <v>8280</v>
      </c>
      <c r="H75" s="50"/>
      <c r="I75" s="50"/>
      <c r="J75" s="50"/>
      <c r="K75" s="50"/>
      <c r="L75" s="50">
        <v>1380</v>
      </c>
      <c r="M75" s="50"/>
      <c r="N75" s="50"/>
      <c r="O75" s="50"/>
      <c r="P75" s="50"/>
      <c r="Q75" s="50">
        <v>6900</v>
      </c>
      <c r="R75" s="50"/>
      <c r="S75" s="50"/>
    </row>
    <row r="76" spans="4:19" ht="28.5" x14ac:dyDescent="0.25">
      <c r="D76" s="6">
        <v>2941</v>
      </c>
      <c r="E76" s="49" t="s">
        <v>91</v>
      </c>
      <c r="F76" s="124"/>
      <c r="G76" s="120">
        <v>37950</v>
      </c>
      <c r="H76" s="50">
        <v>10350</v>
      </c>
      <c r="I76" s="50"/>
      <c r="J76" s="50"/>
      <c r="K76" s="50">
        <v>13800</v>
      </c>
      <c r="L76" s="50">
        <v>3450</v>
      </c>
      <c r="M76" s="50"/>
      <c r="N76" s="50"/>
      <c r="O76" s="50"/>
      <c r="P76" s="50"/>
      <c r="Q76" s="50">
        <v>6900</v>
      </c>
      <c r="R76" s="50"/>
      <c r="S76" s="50">
        <v>3450</v>
      </c>
    </row>
    <row r="77" spans="4:19" ht="28.5" x14ac:dyDescent="0.25">
      <c r="D77" s="6">
        <v>2951</v>
      </c>
      <c r="E77" s="49" t="s">
        <v>92</v>
      </c>
      <c r="F77" s="124"/>
      <c r="G77" s="120">
        <v>13799.999999999998</v>
      </c>
      <c r="H77" s="50"/>
      <c r="I77" s="50"/>
      <c r="J77" s="50"/>
      <c r="K77" s="50">
        <v>3450</v>
      </c>
      <c r="L77" s="50"/>
      <c r="M77" s="50"/>
      <c r="N77" s="50"/>
      <c r="O77" s="50"/>
      <c r="P77" s="50"/>
      <c r="Q77" s="50">
        <v>10350</v>
      </c>
      <c r="R77" s="50"/>
      <c r="S77" s="50"/>
    </row>
    <row r="78" spans="4:19" x14ac:dyDescent="0.25">
      <c r="D78" s="6">
        <v>2961</v>
      </c>
      <c r="E78" s="49" t="s">
        <v>93</v>
      </c>
      <c r="F78" s="124"/>
      <c r="G78" s="120">
        <v>8280</v>
      </c>
      <c r="H78" s="50"/>
      <c r="I78" s="50"/>
      <c r="J78" s="50"/>
      <c r="K78" s="50"/>
      <c r="L78" s="50"/>
      <c r="M78" s="50">
        <v>1380</v>
      </c>
      <c r="N78" s="50"/>
      <c r="O78" s="50"/>
      <c r="P78" s="50"/>
      <c r="Q78" s="50">
        <v>6900</v>
      </c>
      <c r="R78" s="50"/>
      <c r="S78" s="50"/>
    </row>
    <row r="79" spans="4:19" x14ac:dyDescent="0.25">
      <c r="D79" s="6">
        <v>2981</v>
      </c>
      <c r="E79" s="49" t="s">
        <v>94</v>
      </c>
      <c r="F79" s="124"/>
      <c r="G79" s="120">
        <v>8280</v>
      </c>
      <c r="H79" s="50"/>
      <c r="I79" s="50"/>
      <c r="J79" s="50"/>
      <c r="K79" s="50"/>
      <c r="L79" s="50"/>
      <c r="M79" s="50">
        <v>1380</v>
      </c>
      <c r="N79" s="50"/>
      <c r="O79" s="50"/>
      <c r="P79" s="50"/>
      <c r="Q79" s="50">
        <v>6900</v>
      </c>
      <c r="R79" s="50"/>
      <c r="S79" s="50"/>
    </row>
    <row r="80" spans="4:19" x14ac:dyDescent="0.25">
      <c r="D80" s="6">
        <v>2991</v>
      </c>
      <c r="E80" s="49" t="s">
        <v>95</v>
      </c>
      <c r="F80" s="124"/>
      <c r="G80" s="120">
        <v>1380</v>
      </c>
      <c r="H80" s="50"/>
      <c r="I80" s="50"/>
      <c r="J80" s="50"/>
      <c r="K80" s="50"/>
      <c r="L80" s="50"/>
      <c r="M80" s="50"/>
      <c r="N80" s="50"/>
      <c r="O80" s="50">
        <v>1380</v>
      </c>
      <c r="P80" s="50"/>
      <c r="Q80" s="50"/>
      <c r="R80" s="50"/>
      <c r="S80" s="50"/>
    </row>
    <row r="81" spans="4:19" x14ac:dyDescent="0.25">
      <c r="D81" s="51"/>
      <c r="E81" s="52"/>
      <c r="F81" s="52" t="s">
        <v>69</v>
      </c>
      <c r="G81" s="53">
        <f t="shared" ref="G81:S81" si="1">SUM(G50:G80)</f>
        <v>1559670</v>
      </c>
      <c r="H81" s="54">
        <f t="shared" si="1"/>
        <v>88320</v>
      </c>
      <c r="I81" s="54">
        <f t="shared" si="1"/>
        <v>132300</v>
      </c>
      <c r="J81" s="54">
        <f t="shared" si="1"/>
        <v>177325</v>
      </c>
      <c r="K81" s="54">
        <f t="shared" si="1"/>
        <v>199885</v>
      </c>
      <c r="L81" s="54">
        <f t="shared" si="1"/>
        <v>137690</v>
      </c>
      <c r="M81" s="54">
        <f t="shared" si="1"/>
        <v>88010</v>
      </c>
      <c r="N81" s="54">
        <f t="shared" si="1"/>
        <v>92380</v>
      </c>
      <c r="O81" s="54">
        <f t="shared" si="1"/>
        <v>91309</v>
      </c>
      <c r="P81" s="54">
        <f t="shared" si="1"/>
        <v>147344</v>
      </c>
      <c r="Q81" s="54">
        <f t="shared" si="1"/>
        <v>139230</v>
      </c>
      <c r="R81" s="54">
        <f t="shared" si="1"/>
        <v>137000</v>
      </c>
      <c r="S81" s="55">
        <f t="shared" si="1"/>
        <v>128880</v>
      </c>
    </row>
    <row r="82" spans="4:19" ht="18" x14ac:dyDescent="0.25">
      <c r="D82" s="45" t="s">
        <v>96</v>
      </c>
      <c r="E82" s="46"/>
      <c r="F82" s="46"/>
      <c r="G82" s="56"/>
      <c r="H82" s="57"/>
      <c r="I82" s="57"/>
      <c r="J82" s="57"/>
      <c r="K82" s="57"/>
      <c r="L82" s="57"/>
      <c r="M82" s="57"/>
      <c r="N82" s="57"/>
      <c r="O82" s="58"/>
      <c r="P82" s="58"/>
      <c r="Q82" s="58"/>
      <c r="R82" s="58"/>
      <c r="S82" s="58"/>
    </row>
    <row r="83" spans="4:19" x14ac:dyDescent="0.25">
      <c r="D83" s="6">
        <v>3111</v>
      </c>
      <c r="E83" s="49" t="s">
        <v>97</v>
      </c>
      <c r="F83" s="49"/>
      <c r="G83" s="50">
        <v>193200</v>
      </c>
      <c r="H83" s="50">
        <v>13800</v>
      </c>
      <c r="I83" s="50">
        <v>13800</v>
      </c>
      <c r="J83" s="50">
        <v>20700</v>
      </c>
      <c r="K83" s="50">
        <v>13800</v>
      </c>
      <c r="L83" s="50">
        <v>17250</v>
      </c>
      <c r="M83" s="50">
        <v>17250</v>
      </c>
      <c r="N83" s="50">
        <v>13800</v>
      </c>
      <c r="O83" s="50">
        <v>13800</v>
      </c>
      <c r="P83" s="50">
        <v>17250</v>
      </c>
      <c r="Q83" s="50">
        <v>17250</v>
      </c>
      <c r="R83" s="50">
        <v>17250</v>
      </c>
      <c r="S83" s="50">
        <v>17250</v>
      </c>
    </row>
    <row r="84" spans="4:19" x14ac:dyDescent="0.25">
      <c r="D84" s="6">
        <v>3131</v>
      </c>
      <c r="E84" s="49" t="s">
        <v>366</v>
      </c>
      <c r="F84" s="49"/>
      <c r="G84" s="50">
        <v>34500</v>
      </c>
      <c r="H84" s="50"/>
      <c r="I84" s="50"/>
      <c r="J84" s="50">
        <v>22770</v>
      </c>
      <c r="K84" s="50">
        <v>2070</v>
      </c>
      <c r="L84" s="50"/>
      <c r="M84" s="50">
        <v>2070</v>
      </c>
      <c r="N84" s="50"/>
      <c r="O84" s="50">
        <v>2070</v>
      </c>
      <c r="P84" s="50"/>
      <c r="Q84" s="50">
        <v>2070</v>
      </c>
      <c r="R84" s="50"/>
      <c r="S84" s="50">
        <v>3450</v>
      </c>
    </row>
    <row r="85" spans="4:19" x14ac:dyDescent="0.25">
      <c r="D85" s="6">
        <v>3141</v>
      </c>
      <c r="E85" s="49" t="s">
        <v>98</v>
      </c>
      <c r="F85" s="49"/>
      <c r="G85" s="50">
        <v>0</v>
      </c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</row>
    <row r="86" spans="4:19" ht="21" customHeight="1" x14ac:dyDescent="0.25">
      <c r="D86" s="6">
        <v>3151</v>
      </c>
      <c r="E86" s="49" t="s">
        <v>99</v>
      </c>
      <c r="F86" s="49"/>
      <c r="G86" s="50">
        <v>0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</row>
    <row r="87" spans="4:19" ht="28.5" x14ac:dyDescent="0.25">
      <c r="D87" s="6">
        <v>3171</v>
      </c>
      <c r="E87" s="49" t="s">
        <v>100</v>
      </c>
      <c r="F87" s="49"/>
      <c r="G87" s="50">
        <v>165600</v>
      </c>
      <c r="H87" s="50">
        <v>13800</v>
      </c>
      <c r="I87" s="50">
        <v>13800</v>
      </c>
      <c r="J87" s="50">
        <v>13800</v>
      </c>
      <c r="K87" s="50">
        <v>13800</v>
      </c>
      <c r="L87" s="50">
        <v>13800</v>
      </c>
      <c r="M87" s="50">
        <v>13800</v>
      </c>
      <c r="N87" s="50">
        <v>13800</v>
      </c>
      <c r="O87" s="50">
        <v>13800</v>
      </c>
      <c r="P87" s="50">
        <v>13800</v>
      </c>
      <c r="Q87" s="50">
        <v>13800</v>
      </c>
      <c r="R87" s="50">
        <v>13800</v>
      </c>
      <c r="S87" s="50">
        <v>13800</v>
      </c>
    </row>
    <row r="88" spans="4:19" x14ac:dyDescent="0.25">
      <c r="D88" s="6">
        <v>3181</v>
      </c>
      <c r="E88" s="49" t="s">
        <v>101</v>
      </c>
      <c r="F88" s="49"/>
      <c r="G88" s="50">
        <v>6900</v>
      </c>
      <c r="H88" s="50">
        <v>5520</v>
      </c>
      <c r="I88" s="50"/>
      <c r="J88" s="50"/>
      <c r="K88" s="50"/>
      <c r="L88" s="50"/>
      <c r="M88" s="50"/>
      <c r="N88" s="50">
        <v>1380</v>
      </c>
      <c r="O88" s="50"/>
      <c r="P88" s="50"/>
      <c r="Q88" s="50"/>
      <c r="R88" s="50"/>
      <c r="S88" s="50"/>
    </row>
    <row r="89" spans="4:19" x14ac:dyDescent="0.25">
      <c r="D89" s="6">
        <v>3231</v>
      </c>
      <c r="E89" s="49" t="s">
        <v>102</v>
      </c>
      <c r="F89" s="49"/>
      <c r="G89" s="50">
        <v>31050</v>
      </c>
      <c r="H89" s="50">
        <v>6900</v>
      </c>
      <c r="I89" s="50">
        <v>6900</v>
      </c>
      <c r="J89" s="50">
        <v>6900</v>
      </c>
      <c r="K89" s="50">
        <v>10350</v>
      </c>
      <c r="L89" s="50"/>
      <c r="M89" s="50"/>
      <c r="N89" s="50"/>
      <c r="O89" s="50"/>
      <c r="P89" s="50"/>
      <c r="Q89" s="50"/>
      <c r="R89" s="50"/>
      <c r="S89" s="50"/>
    </row>
    <row r="90" spans="4:19" x14ac:dyDescent="0.25">
      <c r="D90" s="6">
        <v>3261</v>
      </c>
      <c r="E90" s="49" t="s">
        <v>103</v>
      </c>
      <c r="F90" s="49"/>
      <c r="G90" s="50">
        <v>55200</v>
      </c>
      <c r="H90" s="50"/>
      <c r="I90" s="50">
        <v>10350</v>
      </c>
      <c r="J90" s="50"/>
      <c r="K90" s="50">
        <v>17250</v>
      </c>
      <c r="L90" s="50">
        <v>10350</v>
      </c>
      <c r="M90" s="50"/>
      <c r="N90" s="50">
        <v>10350</v>
      </c>
      <c r="O90" s="50"/>
      <c r="P90" s="50"/>
      <c r="Q90" s="50"/>
      <c r="R90" s="50">
        <v>6900</v>
      </c>
      <c r="S90" s="50"/>
    </row>
    <row r="91" spans="4:19" x14ac:dyDescent="0.25">
      <c r="D91" s="6">
        <v>3362</v>
      </c>
      <c r="E91" s="49" t="s">
        <v>367</v>
      </c>
      <c r="F91" s="49"/>
      <c r="G91" s="50">
        <v>17250</v>
      </c>
      <c r="H91" s="50"/>
      <c r="I91" s="50"/>
      <c r="J91" s="50">
        <v>10350</v>
      </c>
      <c r="K91" s="50"/>
      <c r="L91" s="50">
        <v>3450</v>
      </c>
      <c r="M91" s="50"/>
      <c r="N91" s="50">
        <v>3450</v>
      </c>
      <c r="O91" s="50"/>
      <c r="P91" s="50"/>
      <c r="Q91" s="50"/>
      <c r="R91" s="50"/>
      <c r="S91" s="50"/>
    </row>
    <row r="92" spans="4:19" x14ac:dyDescent="0.25">
      <c r="D92" s="6">
        <v>3381</v>
      </c>
      <c r="E92" s="49" t="s">
        <v>108</v>
      </c>
      <c r="F92" s="49"/>
      <c r="G92" s="50">
        <v>317400</v>
      </c>
      <c r="H92" s="50">
        <v>20700</v>
      </c>
      <c r="I92" s="50">
        <v>20700</v>
      </c>
      <c r="J92" s="50">
        <v>27600</v>
      </c>
      <c r="K92" s="50">
        <v>27600</v>
      </c>
      <c r="L92" s="50">
        <v>27600</v>
      </c>
      <c r="M92" s="50">
        <v>27600</v>
      </c>
      <c r="N92" s="50">
        <v>27600</v>
      </c>
      <c r="O92" s="50">
        <v>27600</v>
      </c>
      <c r="P92" s="50">
        <v>27600</v>
      </c>
      <c r="Q92" s="50">
        <v>27600</v>
      </c>
      <c r="R92" s="50">
        <v>27600</v>
      </c>
      <c r="S92" s="50">
        <v>27600</v>
      </c>
    </row>
    <row r="93" spans="4:19" x14ac:dyDescent="0.25">
      <c r="D93" s="6">
        <v>3411</v>
      </c>
      <c r="E93" s="49" t="s">
        <v>109</v>
      </c>
      <c r="F93" s="49"/>
      <c r="G93" s="50">
        <v>6900</v>
      </c>
      <c r="H93" s="50">
        <v>690</v>
      </c>
      <c r="I93" s="50">
        <v>690</v>
      </c>
      <c r="J93" s="50">
        <v>690</v>
      </c>
      <c r="K93" s="50">
        <v>690</v>
      </c>
      <c r="L93" s="50">
        <v>690</v>
      </c>
      <c r="M93" s="50">
        <v>690</v>
      </c>
      <c r="N93" s="50">
        <v>690</v>
      </c>
      <c r="O93" s="50">
        <v>690</v>
      </c>
      <c r="P93" s="50">
        <v>690</v>
      </c>
      <c r="Q93" s="50">
        <v>690</v>
      </c>
      <c r="R93" s="50"/>
      <c r="S93" s="50"/>
    </row>
    <row r="94" spans="4:19" x14ac:dyDescent="0.25">
      <c r="D94" s="6">
        <v>3451</v>
      </c>
      <c r="E94" s="49" t="s">
        <v>110</v>
      </c>
      <c r="F94" s="49"/>
      <c r="G94" s="50">
        <v>148350</v>
      </c>
      <c r="H94" s="50"/>
      <c r="I94" s="50">
        <v>113850</v>
      </c>
      <c r="J94" s="50"/>
      <c r="K94" s="50"/>
      <c r="L94" s="50"/>
      <c r="M94" s="50"/>
      <c r="N94" s="50"/>
      <c r="O94" s="50">
        <v>34500</v>
      </c>
      <c r="P94" s="50"/>
      <c r="Q94" s="50"/>
      <c r="R94" s="50"/>
      <c r="S94" s="50"/>
    </row>
    <row r="95" spans="4:19" x14ac:dyDescent="0.25">
      <c r="D95" s="6">
        <v>3471</v>
      </c>
      <c r="E95" s="49" t="s">
        <v>111</v>
      </c>
      <c r="F95" s="49"/>
      <c r="G95" s="50">
        <v>3450</v>
      </c>
      <c r="H95" s="50"/>
      <c r="I95" s="50"/>
      <c r="J95" s="50"/>
      <c r="K95" s="50"/>
      <c r="L95" s="50"/>
      <c r="M95" s="50">
        <v>690</v>
      </c>
      <c r="N95" s="50"/>
      <c r="O95" s="50">
        <v>1380</v>
      </c>
      <c r="P95" s="50"/>
      <c r="Q95" s="50">
        <v>1380</v>
      </c>
      <c r="R95" s="50"/>
      <c r="S95" s="50"/>
    </row>
    <row r="96" spans="4:19" x14ac:dyDescent="0.25">
      <c r="D96" s="6">
        <v>3511</v>
      </c>
      <c r="E96" s="49" t="s">
        <v>368</v>
      </c>
      <c r="F96" s="49"/>
      <c r="G96" s="50">
        <v>91770</v>
      </c>
      <c r="H96" s="50">
        <v>9660</v>
      </c>
      <c r="I96" s="50">
        <v>10350</v>
      </c>
      <c r="J96" s="50">
        <v>33810</v>
      </c>
      <c r="K96" s="50">
        <v>20700</v>
      </c>
      <c r="L96" s="50"/>
      <c r="M96" s="50"/>
      <c r="N96" s="50"/>
      <c r="O96" s="50"/>
      <c r="P96" s="50">
        <v>6900</v>
      </c>
      <c r="Q96" s="50"/>
      <c r="R96" s="50">
        <v>10350</v>
      </c>
      <c r="S96" s="50"/>
    </row>
    <row r="97" spans="4:48" x14ac:dyDescent="0.25">
      <c r="D97" s="6">
        <v>3512</v>
      </c>
      <c r="E97" s="49" t="s">
        <v>369</v>
      </c>
      <c r="F97" s="49"/>
      <c r="G97" s="50">
        <v>101000</v>
      </c>
      <c r="H97" s="50"/>
      <c r="I97" s="50"/>
      <c r="J97" s="50">
        <v>25000</v>
      </c>
      <c r="K97" s="50">
        <v>35000</v>
      </c>
      <c r="L97" s="50"/>
      <c r="M97" s="50"/>
      <c r="N97" s="50">
        <v>5000</v>
      </c>
      <c r="O97" s="50"/>
      <c r="P97" s="50">
        <v>15000</v>
      </c>
      <c r="Q97" s="50"/>
      <c r="R97" s="50">
        <v>21000</v>
      </c>
      <c r="S97" s="50"/>
    </row>
    <row r="98" spans="4:48" ht="28.5" x14ac:dyDescent="0.25">
      <c r="D98" s="6">
        <v>3531</v>
      </c>
      <c r="E98" s="49" t="s">
        <v>112</v>
      </c>
      <c r="F98" s="49"/>
      <c r="G98" s="50">
        <v>31050</v>
      </c>
      <c r="H98" s="50">
        <v>6900</v>
      </c>
      <c r="I98" s="50">
        <v>3795</v>
      </c>
      <c r="J98" s="50"/>
      <c r="K98" s="50">
        <v>8280</v>
      </c>
      <c r="L98" s="50">
        <v>3795</v>
      </c>
      <c r="M98" s="50"/>
      <c r="N98" s="50"/>
      <c r="O98" s="50"/>
      <c r="P98" s="50"/>
      <c r="Q98" s="50">
        <v>4140</v>
      </c>
      <c r="R98" s="50">
        <v>4140</v>
      </c>
      <c r="S98" s="50"/>
    </row>
    <row r="99" spans="4:48" s="5" customFormat="1" x14ac:dyDescent="0.25">
      <c r="D99" s="6">
        <v>3551</v>
      </c>
      <c r="E99" s="49" t="s">
        <v>208</v>
      </c>
      <c r="F99" s="49"/>
      <c r="G99" s="50">
        <v>207000</v>
      </c>
      <c r="H99" s="50">
        <v>10350</v>
      </c>
      <c r="I99" s="50">
        <v>15180</v>
      </c>
      <c r="J99" s="50">
        <v>31050</v>
      </c>
      <c r="K99" s="50">
        <v>20700</v>
      </c>
      <c r="L99" s="50">
        <v>20700</v>
      </c>
      <c r="M99" s="50">
        <v>13800</v>
      </c>
      <c r="N99" s="50">
        <v>13800</v>
      </c>
      <c r="O99" s="50">
        <v>14490</v>
      </c>
      <c r="P99" s="50">
        <v>15180</v>
      </c>
      <c r="Q99" s="50">
        <v>17250</v>
      </c>
      <c r="R99" s="50">
        <v>13800</v>
      </c>
      <c r="S99" s="50">
        <v>20700</v>
      </c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</row>
    <row r="100" spans="4:48" ht="28.5" x14ac:dyDescent="0.25">
      <c r="D100" s="6">
        <v>3572</v>
      </c>
      <c r="E100" s="49" t="s">
        <v>209</v>
      </c>
      <c r="F100" s="49"/>
      <c r="G100" s="50">
        <v>27600</v>
      </c>
      <c r="H100" s="50"/>
      <c r="I100" s="50">
        <v>6900</v>
      </c>
      <c r="J100" s="50"/>
      <c r="K100" s="50">
        <v>6900</v>
      </c>
      <c r="L100" s="50"/>
      <c r="M100" s="50"/>
      <c r="N100" s="50">
        <v>6900</v>
      </c>
      <c r="O100" s="50"/>
      <c r="P100" s="50"/>
      <c r="Q100" s="50">
        <v>6900</v>
      </c>
      <c r="R100" s="50"/>
      <c r="S100" s="50"/>
    </row>
    <row r="101" spans="4:48" x14ac:dyDescent="0.25">
      <c r="D101" s="6">
        <v>3591</v>
      </c>
      <c r="E101" s="49" t="s">
        <v>113</v>
      </c>
      <c r="F101" s="49"/>
      <c r="G101" s="50">
        <v>10350</v>
      </c>
      <c r="H101" s="50"/>
      <c r="I101" s="50"/>
      <c r="J101" s="50"/>
      <c r="K101" s="50">
        <v>3450</v>
      </c>
      <c r="L101" s="50"/>
      <c r="M101" s="50">
        <v>3450</v>
      </c>
      <c r="N101" s="50"/>
      <c r="O101" s="50"/>
      <c r="P101" s="50">
        <v>3450</v>
      </c>
      <c r="Q101" s="50"/>
      <c r="R101" s="50"/>
      <c r="S101" s="50"/>
    </row>
    <row r="102" spans="4:48" x14ac:dyDescent="0.25">
      <c r="D102" s="6">
        <v>3711</v>
      </c>
      <c r="E102" s="49" t="s">
        <v>115</v>
      </c>
      <c r="F102" s="49"/>
      <c r="G102" s="50">
        <v>134550</v>
      </c>
      <c r="H102" s="50">
        <v>5171</v>
      </c>
      <c r="I102" s="50">
        <v>11212</v>
      </c>
      <c r="J102" s="50">
        <v>11213</v>
      </c>
      <c r="K102" s="50">
        <v>17250</v>
      </c>
      <c r="L102" s="50">
        <v>11213</v>
      </c>
      <c r="M102" s="50">
        <v>11213</v>
      </c>
      <c r="N102" s="50">
        <v>11213</v>
      </c>
      <c r="O102" s="50">
        <v>11213</v>
      </c>
      <c r="P102" s="50">
        <v>11213</v>
      </c>
      <c r="Q102" s="50">
        <v>11213</v>
      </c>
      <c r="R102" s="50">
        <v>11213</v>
      </c>
      <c r="S102" s="50">
        <v>11213</v>
      </c>
    </row>
    <row r="103" spans="4:48" x14ac:dyDescent="0.25">
      <c r="D103" s="6">
        <v>3721</v>
      </c>
      <c r="E103" s="49" t="s">
        <v>116</v>
      </c>
      <c r="F103" s="49"/>
      <c r="G103" s="50">
        <v>30774</v>
      </c>
      <c r="H103" s="50"/>
      <c r="I103" s="50">
        <v>690</v>
      </c>
      <c r="J103" s="50">
        <v>3003</v>
      </c>
      <c r="K103" s="50">
        <v>3009</v>
      </c>
      <c r="L103" s="50">
        <v>3009</v>
      </c>
      <c r="M103" s="50">
        <v>3009</v>
      </c>
      <c r="N103" s="50">
        <v>3009</v>
      </c>
      <c r="O103" s="50">
        <v>3009</v>
      </c>
      <c r="P103" s="50">
        <v>3009</v>
      </c>
      <c r="Q103" s="50">
        <v>3009</v>
      </c>
      <c r="R103" s="50">
        <v>3009</v>
      </c>
      <c r="S103" s="50">
        <v>3009</v>
      </c>
    </row>
    <row r="104" spans="4:48" x14ac:dyDescent="0.25">
      <c r="D104" s="6">
        <v>3751</v>
      </c>
      <c r="E104" s="49" t="s">
        <v>117</v>
      </c>
      <c r="F104" s="49"/>
      <c r="G104" s="50">
        <v>172500</v>
      </c>
      <c r="H104" s="50">
        <v>3450</v>
      </c>
      <c r="I104" s="50">
        <v>20700</v>
      </c>
      <c r="J104" s="50">
        <v>13800</v>
      </c>
      <c r="K104" s="50">
        <v>17250</v>
      </c>
      <c r="L104" s="50">
        <v>17250</v>
      </c>
      <c r="M104" s="50">
        <v>17250</v>
      </c>
      <c r="N104" s="50">
        <v>17250</v>
      </c>
      <c r="O104" s="50">
        <v>10350</v>
      </c>
      <c r="P104" s="50">
        <v>17250</v>
      </c>
      <c r="Q104" s="50">
        <v>17250</v>
      </c>
      <c r="R104" s="50">
        <v>13800</v>
      </c>
      <c r="S104" s="50">
        <v>6900</v>
      </c>
    </row>
    <row r="105" spans="4:48" x14ac:dyDescent="0.25">
      <c r="D105" s="6">
        <v>3821</v>
      </c>
      <c r="E105" s="49" t="s">
        <v>118</v>
      </c>
      <c r="F105" s="49"/>
      <c r="G105" s="50">
        <v>82800</v>
      </c>
      <c r="H105" s="50"/>
      <c r="I105" s="50"/>
      <c r="J105" s="50">
        <v>6900</v>
      </c>
      <c r="K105" s="50">
        <v>6900</v>
      </c>
      <c r="L105" s="50"/>
      <c r="M105" s="50"/>
      <c r="N105" s="50">
        <v>51750</v>
      </c>
      <c r="O105" s="50"/>
      <c r="P105" s="50">
        <v>6900</v>
      </c>
      <c r="Q105" s="50"/>
      <c r="R105" s="50">
        <v>10350</v>
      </c>
      <c r="S105" s="50"/>
    </row>
    <row r="106" spans="4:48" x14ac:dyDescent="0.25">
      <c r="D106" s="6">
        <v>3921</v>
      </c>
      <c r="E106" s="49" t="s">
        <v>370</v>
      </c>
      <c r="F106" s="49"/>
      <c r="G106" s="50">
        <v>100050</v>
      </c>
      <c r="H106" s="50">
        <v>1380</v>
      </c>
      <c r="I106" s="50">
        <v>20700</v>
      </c>
      <c r="J106" s="50">
        <v>48300</v>
      </c>
      <c r="K106" s="50">
        <v>3277</v>
      </c>
      <c r="L106" s="50">
        <v>3277</v>
      </c>
      <c r="M106" s="50">
        <v>3277</v>
      </c>
      <c r="N106" s="50">
        <v>3277</v>
      </c>
      <c r="O106" s="50">
        <v>3277</v>
      </c>
      <c r="P106" s="50">
        <v>3277</v>
      </c>
      <c r="Q106" s="50">
        <v>3277</v>
      </c>
      <c r="R106" s="50">
        <v>3277</v>
      </c>
      <c r="S106" s="50">
        <v>3454</v>
      </c>
    </row>
    <row r="107" spans="4:48" x14ac:dyDescent="0.25">
      <c r="D107" s="6">
        <v>3941</v>
      </c>
      <c r="E107" s="49" t="s">
        <v>371</v>
      </c>
      <c r="F107" s="49"/>
      <c r="G107" s="50">
        <v>138000</v>
      </c>
      <c r="H107" s="50"/>
      <c r="I107" s="50">
        <v>69000</v>
      </c>
      <c r="J107" s="50"/>
      <c r="K107" s="50"/>
      <c r="L107" s="50"/>
      <c r="M107" s="50">
        <v>69000</v>
      </c>
      <c r="N107" s="50"/>
      <c r="O107" s="50"/>
      <c r="P107" s="50"/>
      <c r="Q107" s="50"/>
      <c r="R107" s="50"/>
      <c r="S107" s="50"/>
    </row>
    <row r="108" spans="4:48" x14ac:dyDescent="0.25">
      <c r="D108" s="51"/>
      <c r="E108" s="52"/>
      <c r="F108" s="52" t="s">
        <v>69</v>
      </c>
      <c r="G108" s="53">
        <f t="shared" ref="G108:S108" si="2">SUM(G83:G107)</f>
        <v>2107244</v>
      </c>
      <c r="H108" s="54">
        <f t="shared" si="2"/>
        <v>98321</v>
      </c>
      <c r="I108" s="54">
        <f t="shared" si="2"/>
        <v>338617</v>
      </c>
      <c r="J108" s="54">
        <f t="shared" si="2"/>
        <v>275886</v>
      </c>
      <c r="K108" s="54">
        <f t="shared" si="2"/>
        <v>228276</v>
      </c>
      <c r="L108" s="54">
        <f t="shared" si="2"/>
        <v>132384</v>
      </c>
      <c r="M108" s="54">
        <f t="shared" si="2"/>
        <v>183099</v>
      </c>
      <c r="N108" s="54">
        <f t="shared" si="2"/>
        <v>183269</v>
      </c>
      <c r="O108" s="54">
        <f t="shared" si="2"/>
        <v>136179</v>
      </c>
      <c r="P108" s="54">
        <f t="shared" si="2"/>
        <v>141519</v>
      </c>
      <c r="Q108" s="54">
        <f t="shared" si="2"/>
        <v>125829</v>
      </c>
      <c r="R108" s="54">
        <f t="shared" si="2"/>
        <v>156489</v>
      </c>
      <c r="S108" s="55">
        <f t="shared" si="2"/>
        <v>107376</v>
      </c>
    </row>
    <row r="109" spans="4:48" ht="18" x14ac:dyDescent="0.25">
      <c r="D109" s="45" t="s">
        <v>122</v>
      </c>
      <c r="E109" s="46"/>
      <c r="F109" s="46"/>
      <c r="G109" s="56"/>
      <c r="H109" s="57"/>
      <c r="I109" s="57"/>
      <c r="J109" s="57"/>
      <c r="K109" s="57"/>
      <c r="L109" s="57"/>
      <c r="M109" s="57"/>
      <c r="N109" s="57"/>
      <c r="O109" s="58"/>
      <c r="P109" s="58"/>
      <c r="Q109" s="58"/>
      <c r="R109" s="58"/>
      <c r="S109" s="58"/>
    </row>
    <row r="110" spans="4:48" x14ac:dyDescent="0.25">
      <c r="D110" s="129">
        <v>5211</v>
      </c>
      <c r="E110" s="130" t="s">
        <v>123</v>
      </c>
      <c r="F110" s="49"/>
      <c r="G110" s="131">
        <v>25000</v>
      </c>
      <c r="H110" s="132"/>
      <c r="I110" s="134"/>
      <c r="J110" s="134">
        <v>25000</v>
      </c>
      <c r="K110" s="136"/>
      <c r="L110" s="134"/>
      <c r="M110" s="134"/>
      <c r="N110" s="134"/>
      <c r="O110" s="134"/>
      <c r="P110" s="134"/>
      <c r="Q110" s="134"/>
      <c r="R110" s="134"/>
      <c r="S110" s="50"/>
    </row>
    <row r="111" spans="4:48" x14ac:dyDescent="0.25">
      <c r="D111" s="129">
        <v>5641</v>
      </c>
      <c r="E111" s="130" t="s">
        <v>380</v>
      </c>
      <c r="F111" s="49"/>
      <c r="G111" s="131">
        <v>50000</v>
      </c>
      <c r="H111" s="132"/>
      <c r="I111" s="134"/>
      <c r="J111" s="134"/>
      <c r="K111" s="136"/>
      <c r="L111" s="134"/>
      <c r="M111" s="134"/>
      <c r="N111" s="134"/>
      <c r="O111" s="134">
        <v>50000</v>
      </c>
      <c r="P111" s="134"/>
      <c r="Q111" s="134"/>
      <c r="R111" s="134"/>
      <c r="S111" s="50"/>
    </row>
    <row r="112" spans="4:48" x14ac:dyDescent="0.25">
      <c r="D112" s="129">
        <v>5971</v>
      </c>
      <c r="E112" s="130" t="s">
        <v>382</v>
      </c>
      <c r="F112" s="49"/>
      <c r="G112" s="131">
        <v>165000</v>
      </c>
      <c r="H112" s="132"/>
      <c r="I112" s="134">
        <v>45000</v>
      </c>
      <c r="J112" s="134"/>
      <c r="K112" s="136"/>
      <c r="L112" s="134"/>
      <c r="M112" s="134"/>
      <c r="N112" s="134">
        <v>90000</v>
      </c>
      <c r="O112" s="134"/>
      <c r="P112" s="134"/>
      <c r="Q112" s="134"/>
      <c r="R112" s="134">
        <v>30000</v>
      </c>
      <c r="S112" s="50"/>
    </row>
    <row r="113" spans="4:19" x14ac:dyDescent="0.25">
      <c r="D113" s="51"/>
      <c r="E113" s="52"/>
      <c r="F113" s="52" t="s">
        <v>69</v>
      </c>
      <c r="G113" s="53">
        <f t="shared" ref="G113:S113" si="3">SUM(G110:G112)</f>
        <v>240000</v>
      </c>
      <c r="H113" s="54">
        <f t="shared" si="3"/>
        <v>0</v>
      </c>
      <c r="I113" s="54">
        <f t="shared" si="3"/>
        <v>45000</v>
      </c>
      <c r="J113" s="54">
        <f t="shared" si="3"/>
        <v>25000</v>
      </c>
      <c r="K113" s="54">
        <f t="shared" si="3"/>
        <v>0</v>
      </c>
      <c r="L113" s="54">
        <f t="shared" si="3"/>
        <v>0</v>
      </c>
      <c r="M113" s="54">
        <f t="shared" si="3"/>
        <v>0</v>
      </c>
      <c r="N113" s="54">
        <f t="shared" si="3"/>
        <v>90000</v>
      </c>
      <c r="O113" s="54">
        <f t="shared" si="3"/>
        <v>50000</v>
      </c>
      <c r="P113" s="54">
        <f t="shared" si="3"/>
        <v>0</v>
      </c>
      <c r="Q113" s="54">
        <f t="shared" si="3"/>
        <v>0</v>
      </c>
      <c r="R113" s="54">
        <f t="shared" si="3"/>
        <v>30000</v>
      </c>
      <c r="S113" s="55">
        <f t="shared" si="3"/>
        <v>0</v>
      </c>
    </row>
    <row r="114" spans="4:19" x14ac:dyDescent="0.25"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4:19" x14ac:dyDescent="0.25">
      <c r="D115" s="51"/>
      <c r="E115" s="52"/>
      <c r="F115" s="52" t="s">
        <v>127</v>
      </c>
      <c r="G115" s="53">
        <f t="shared" ref="G115:S115" si="4">G113+G108+G81+G48</f>
        <v>8517947</v>
      </c>
      <c r="H115" s="53">
        <f t="shared" si="4"/>
        <v>642719</v>
      </c>
      <c r="I115" s="53">
        <f t="shared" si="4"/>
        <v>818202</v>
      </c>
      <c r="J115" s="53">
        <f t="shared" si="4"/>
        <v>798476</v>
      </c>
      <c r="K115" s="53">
        <f t="shared" si="4"/>
        <v>819246</v>
      </c>
      <c r="L115" s="53">
        <f t="shared" si="4"/>
        <v>572359</v>
      </c>
      <c r="M115" s="53">
        <f t="shared" si="4"/>
        <v>573394</v>
      </c>
      <c r="N115" s="53">
        <f t="shared" si="4"/>
        <v>707304</v>
      </c>
      <c r="O115" s="53">
        <f t="shared" si="4"/>
        <v>589863</v>
      </c>
      <c r="P115" s="53">
        <f t="shared" si="4"/>
        <v>738938</v>
      </c>
      <c r="Q115" s="53">
        <f t="shared" si="4"/>
        <v>579434</v>
      </c>
      <c r="R115" s="53">
        <f t="shared" si="4"/>
        <v>628564</v>
      </c>
      <c r="S115" s="53">
        <f t="shared" si="4"/>
        <v>1047751</v>
      </c>
    </row>
  </sheetData>
  <protectedRanges>
    <protectedRange sqref="H83:S107" name="Rango10_2"/>
    <protectedRange sqref="H31:S47" name="Rango2_2"/>
    <protectedRange sqref="H50:S80" name="Rango3_2"/>
    <protectedRange sqref="H110:S112" name="Rango5_2"/>
    <protectedRange sqref="G9:G11" name="Rango1"/>
    <protectedRange sqref="E24:K24" name="Rango1_1"/>
    <protectedRange sqref="F20:L23 E26:L26 F25:L25" name="Rango1_2"/>
    <protectedRange sqref="E25 E19:L19" name="Rango1_3"/>
    <protectedRange sqref="E20:E23 E12:G13 I12:L13 E14:L16 E18:L18 E17:G17 I17:K17" name="Rango1_6"/>
  </protectedRanges>
  <mergeCells count="19">
    <mergeCell ref="D29:D30"/>
    <mergeCell ref="E29:E30"/>
    <mergeCell ref="F29:F30"/>
    <mergeCell ref="G29:G30"/>
    <mergeCell ref="H29:S29"/>
    <mergeCell ref="D9:D25"/>
    <mergeCell ref="D2:D3"/>
    <mergeCell ref="E2:J3"/>
    <mergeCell ref="L5:L7"/>
    <mergeCell ref="D5:D7"/>
    <mergeCell ref="E5:E7"/>
    <mergeCell ref="M5:M7"/>
    <mergeCell ref="F6:F7"/>
    <mergeCell ref="G6:G7"/>
    <mergeCell ref="H6:H7"/>
    <mergeCell ref="I6:I7"/>
    <mergeCell ref="J6:J7"/>
    <mergeCell ref="F5:J5"/>
    <mergeCell ref="K5:K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BB281"/>
  <sheetViews>
    <sheetView topLeftCell="D7" zoomScale="70" zoomScaleNormal="70" workbookViewId="0">
      <selection activeCell="I9" sqref="I9:I19"/>
    </sheetView>
  </sheetViews>
  <sheetFormatPr baseColWidth="10" defaultRowHeight="15" x14ac:dyDescent="0.25"/>
  <cols>
    <col min="1" max="3" width="0" style="5" hidden="1" customWidth="1"/>
    <col min="4" max="4" width="16.140625" customWidth="1"/>
    <col min="5" max="5" width="70.5703125" customWidth="1"/>
    <col min="6" max="6" width="19.85546875" customWidth="1"/>
    <col min="7" max="7" width="26.42578125" customWidth="1"/>
    <col min="8" max="9" width="21.42578125" customWidth="1"/>
    <col min="10" max="10" width="43" customWidth="1"/>
    <col min="11" max="11" width="33.140625" customWidth="1"/>
    <col min="12" max="12" width="43.5703125" customWidth="1"/>
    <col min="13" max="13" width="18.7109375" customWidth="1"/>
    <col min="14" max="16" width="21.42578125" customWidth="1"/>
    <col min="17" max="17" width="21.28515625" customWidth="1"/>
    <col min="18" max="19" width="21.42578125" customWidth="1"/>
    <col min="20" max="54" width="11.42578125" style="9"/>
  </cols>
  <sheetData>
    <row r="1" spans="4:54" s="9" customFormat="1" x14ac:dyDescent="0.25"/>
    <row r="2" spans="4:54" s="9" customFormat="1" ht="15" customHeight="1" x14ac:dyDescent="0.25">
      <c r="D2" s="178" t="s">
        <v>0</v>
      </c>
      <c r="E2" s="180" t="s">
        <v>205</v>
      </c>
      <c r="F2" s="180"/>
      <c r="G2" s="180"/>
      <c r="H2" s="180"/>
      <c r="I2" s="180"/>
      <c r="J2" s="180"/>
    </row>
    <row r="3" spans="4:54" s="9" customFormat="1" ht="15.75" customHeight="1" thickBot="1" x14ac:dyDescent="0.3">
      <c r="D3" s="179"/>
      <c r="E3" s="180"/>
      <c r="F3" s="180"/>
      <c r="G3" s="180"/>
      <c r="H3" s="180"/>
      <c r="I3" s="180"/>
      <c r="J3" s="180"/>
    </row>
    <row r="4" spans="4:54" s="9" customFormat="1" ht="15.75" thickBot="1" x14ac:dyDescent="0.3">
      <c r="D4" s="27"/>
      <c r="E4" s="27"/>
      <c r="F4" s="27"/>
      <c r="G4" s="27"/>
      <c r="H4" s="27"/>
      <c r="I4" s="27"/>
    </row>
    <row r="5" spans="4:54" x14ac:dyDescent="0.25">
      <c r="D5" s="181" t="s">
        <v>1</v>
      </c>
      <c r="E5" s="174" t="s">
        <v>2</v>
      </c>
      <c r="F5" s="173" t="s">
        <v>3</v>
      </c>
      <c r="G5" s="173"/>
      <c r="H5" s="173"/>
      <c r="I5" s="173"/>
      <c r="J5" s="173"/>
      <c r="K5" s="174" t="s">
        <v>4</v>
      </c>
      <c r="L5" s="174" t="s">
        <v>5</v>
      </c>
      <c r="M5" s="169" t="s">
        <v>6</v>
      </c>
      <c r="N5" s="9"/>
      <c r="O5" s="9"/>
      <c r="P5" s="9"/>
      <c r="Q5" s="9"/>
      <c r="R5" s="9"/>
      <c r="S5" s="9"/>
    </row>
    <row r="6" spans="4:54" x14ac:dyDescent="0.25">
      <c r="D6" s="182"/>
      <c r="E6" s="175"/>
      <c r="F6" s="156" t="s">
        <v>7</v>
      </c>
      <c r="G6" s="156" t="s">
        <v>8</v>
      </c>
      <c r="H6" s="156" t="s">
        <v>9</v>
      </c>
      <c r="I6" s="156" t="s">
        <v>10</v>
      </c>
      <c r="J6" s="156" t="s">
        <v>271</v>
      </c>
      <c r="K6" s="175"/>
      <c r="L6" s="175"/>
      <c r="M6" s="170"/>
      <c r="N6" s="9"/>
      <c r="O6" s="9"/>
      <c r="P6" s="9"/>
      <c r="Q6" s="9"/>
      <c r="R6" s="9"/>
      <c r="S6" s="9"/>
    </row>
    <row r="7" spans="4:54" x14ac:dyDescent="0.25">
      <c r="D7" s="183"/>
      <c r="E7" s="176"/>
      <c r="F7" s="172"/>
      <c r="G7" s="172"/>
      <c r="H7" s="172"/>
      <c r="I7" s="172"/>
      <c r="J7" s="172" t="s">
        <v>11</v>
      </c>
      <c r="K7" s="176"/>
      <c r="L7" s="176"/>
      <c r="M7" s="171" t="s">
        <v>12</v>
      </c>
      <c r="N7" s="9"/>
      <c r="O7" s="9"/>
      <c r="P7" s="9"/>
      <c r="Q7" s="9"/>
      <c r="R7" s="9"/>
      <c r="S7" s="9"/>
    </row>
    <row r="8" spans="4:54" s="9" customFormat="1" ht="74.25" customHeight="1" x14ac:dyDescent="0.25">
      <c r="D8" s="8" t="s">
        <v>13</v>
      </c>
      <c r="E8" s="3" t="s">
        <v>130</v>
      </c>
      <c r="F8" s="7" t="s">
        <v>394</v>
      </c>
      <c r="G8" s="7" t="s">
        <v>388</v>
      </c>
      <c r="H8" s="7" t="s">
        <v>322</v>
      </c>
      <c r="I8" s="7" t="s">
        <v>137</v>
      </c>
      <c r="J8" s="7">
        <v>11</v>
      </c>
      <c r="K8" s="7" t="s">
        <v>389</v>
      </c>
      <c r="L8" s="7" t="s">
        <v>390</v>
      </c>
      <c r="M8" s="90">
        <f>G121</f>
        <v>15057747.32</v>
      </c>
    </row>
    <row r="9" spans="4:54" ht="73.5" customHeight="1" x14ac:dyDescent="0.25">
      <c r="D9" s="193" t="s">
        <v>318</v>
      </c>
      <c r="E9" s="3" t="s">
        <v>156</v>
      </c>
      <c r="F9" s="4" t="s">
        <v>297</v>
      </c>
      <c r="G9" s="4" t="s">
        <v>157</v>
      </c>
      <c r="H9" s="4" t="s">
        <v>299</v>
      </c>
      <c r="I9" s="4" t="s">
        <v>137</v>
      </c>
      <c r="J9" s="4" t="s">
        <v>158</v>
      </c>
      <c r="K9" s="4" t="s">
        <v>301</v>
      </c>
      <c r="L9" s="7" t="s">
        <v>159</v>
      </c>
      <c r="M9" s="123">
        <v>1368886</v>
      </c>
      <c r="N9" s="66">
        <v>50</v>
      </c>
      <c r="O9" s="9"/>
      <c r="P9" s="9"/>
      <c r="Q9" s="9"/>
      <c r="R9" s="9"/>
      <c r="S9" s="9"/>
    </row>
    <row r="10" spans="4:54" ht="42.75" x14ac:dyDescent="0.25">
      <c r="D10" s="193"/>
      <c r="E10" s="3" t="s">
        <v>160</v>
      </c>
      <c r="F10" s="4" t="s">
        <v>298</v>
      </c>
      <c r="G10" s="4" t="s">
        <v>161</v>
      </c>
      <c r="H10" s="4" t="s">
        <v>300</v>
      </c>
      <c r="I10" s="4" t="s">
        <v>131</v>
      </c>
      <c r="J10" s="4" t="s">
        <v>324</v>
      </c>
      <c r="K10" s="4" t="s">
        <v>162</v>
      </c>
      <c r="L10" s="4" t="s">
        <v>163</v>
      </c>
      <c r="M10" s="123">
        <v>1368886</v>
      </c>
      <c r="N10" s="66">
        <v>20</v>
      </c>
      <c r="O10" s="9"/>
      <c r="P10" s="9"/>
      <c r="Q10" s="9"/>
      <c r="R10" s="9"/>
      <c r="S10" s="9"/>
    </row>
    <row r="11" spans="4:54" s="5" customFormat="1" ht="51" customHeight="1" x14ac:dyDescent="0.25">
      <c r="D11" s="193"/>
      <c r="E11" s="75" t="s">
        <v>222</v>
      </c>
      <c r="F11" s="4" t="s">
        <v>302</v>
      </c>
      <c r="G11" s="4" t="s">
        <v>303</v>
      </c>
      <c r="H11" s="4" t="s">
        <v>299</v>
      </c>
      <c r="I11" s="4" t="s">
        <v>131</v>
      </c>
      <c r="J11" s="4" t="s">
        <v>326</v>
      </c>
      <c r="K11" s="4" t="s">
        <v>327</v>
      </c>
      <c r="L11" s="113" t="s">
        <v>328</v>
      </c>
      <c r="M11" s="123">
        <v>1368886</v>
      </c>
      <c r="N11" s="6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</row>
    <row r="12" spans="4:54" s="5" customFormat="1" ht="45" customHeight="1" x14ac:dyDescent="0.25">
      <c r="D12" s="193"/>
      <c r="E12" s="75" t="s">
        <v>223</v>
      </c>
      <c r="F12" s="4" t="s">
        <v>304</v>
      </c>
      <c r="G12" s="4" t="s">
        <v>305</v>
      </c>
      <c r="H12" s="4" t="s">
        <v>299</v>
      </c>
      <c r="I12" s="4" t="s">
        <v>131</v>
      </c>
      <c r="J12" s="4" t="s">
        <v>329</v>
      </c>
      <c r="K12" s="4" t="s">
        <v>330</v>
      </c>
      <c r="L12" s="113" t="s">
        <v>331</v>
      </c>
      <c r="M12" s="123">
        <v>1368886</v>
      </c>
      <c r="N12" s="66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</row>
    <row r="13" spans="4:54" s="5" customFormat="1" ht="47.25" customHeight="1" x14ac:dyDescent="0.25">
      <c r="D13" s="193"/>
      <c r="E13" s="75" t="s">
        <v>224</v>
      </c>
      <c r="F13" s="4" t="s">
        <v>306</v>
      </c>
      <c r="G13" s="4" t="s">
        <v>307</v>
      </c>
      <c r="H13" s="4" t="s">
        <v>299</v>
      </c>
      <c r="I13" s="4" t="s">
        <v>131</v>
      </c>
      <c r="J13" s="4" t="s">
        <v>332</v>
      </c>
      <c r="K13" s="4" t="s">
        <v>333</v>
      </c>
      <c r="L13" s="113" t="s">
        <v>331</v>
      </c>
      <c r="M13" s="123">
        <v>1368886</v>
      </c>
      <c r="N13" s="66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</row>
    <row r="14" spans="4:54" s="5" customFormat="1" ht="46.5" customHeight="1" x14ac:dyDescent="0.25">
      <c r="D14" s="193"/>
      <c r="E14" s="75" t="s">
        <v>225</v>
      </c>
      <c r="F14" s="4" t="s">
        <v>308</v>
      </c>
      <c r="G14" s="4" t="s">
        <v>309</v>
      </c>
      <c r="H14" s="4" t="s">
        <v>299</v>
      </c>
      <c r="I14" s="4" t="s">
        <v>131</v>
      </c>
      <c r="J14" s="4" t="s">
        <v>334</v>
      </c>
      <c r="K14" s="4" t="s">
        <v>335</v>
      </c>
      <c r="L14" s="113" t="s">
        <v>336</v>
      </c>
      <c r="M14" s="123">
        <v>1368886</v>
      </c>
      <c r="N14" s="66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4:54" s="5" customFormat="1" ht="47.25" customHeight="1" x14ac:dyDescent="0.25">
      <c r="D15" s="193"/>
      <c r="E15" s="75" t="s">
        <v>319</v>
      </c>
      <c r="F15" s="4" t="s">
        <v>310</v>
      </c>
      <c r="G15" s="4" t="s">
        <v>311</v>
      </c>
      <c r="H15" s="4" t="s">
        <v>299</v>
      </c>
      <c r="I15" s="4" t="s">
        <v>172</v>
      </c>
      <c r="J15" s="4" t="s">
        <v>337</v>
      </c>
      <c r="K15" s="4" t="s">
        <v>338</v>
      </c>
      <c r="L15" s="113" t="s">
        <v>339</v>
      </c>
      <c r="M15" s="123">
        <v>1368886</v>
      </c>
      <c r="N15" s="66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4:54" s="5" customFormat="1" ht="62.25" customHeight="1" x14ac:dyDescent="0.25">
      <c r="D16" s="193"/>
      <c r="E16" s="75" t="s">
        <v>265</v>
      </c>
      <c r="F16" s="4" t="s">
        <v>312</v>
      </c>
      <c r="G16" s="4" t="s">
        <v>313</v>
      </c>
      <c r="H16" s="4" t="s">
        <v>320</v>
      </c>
      <c r="I16" s="4" t="s">
        <v>131</v>
      </c>
      <c r="J16" s="4" t="s">
        <v>340</v>
      </c>
      <c r="K16" s="4" t="s">
        <v>341</v>
      </c>
      <c r="L16" s="113" t="s">
        <v>342</v>
      </c>
      <c r="M16" s="123">
        <v>1368886</v>
      </c>
      <c r="N16" s="66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4:54" s="5" customFormat="1" ht="41.25" customHeight="1" x14ac:dyDescent="0.25">
      <c r="D17" s="193"/>
      <c r="E17" s="75" t="s">
        <v>181</v>
      </c>
      <c r="F17" s="4" t="s">
        <v>182</v>
      </c>
      <c r="G17" s="4" t="s">
        <v>183</v>
      </c>
      <c r="H17" s="4" t="s">
        <v>321</v>
      </c>
      <c r="I17" s="4" t="s">
        <v>131</v>
      </c>
      <c r="J17" s="4" t="s">
        <v>184</v>
      </c>
      <c r="K17" s="4" t="s">
        <v>185</v>
      </c>
      <c r="L17" s="116" t="s">
        <v>186</v>
      </c>
      <c r="M17" s="123">
        <v>1368886</v>
      </c>
      <c r="N17" s="66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4:54" s="5" customFormat="1" ht="41.25" customHeight="1" x14ac:dyDescent="0.25">
      <c r="D18" s="193"/>
      <c r="E18" s="75" t="s">
        <v>314</v>
      </c>
      <c r="F18" s="4" t="s">
        <v>315</v>
      </c>
      <c r="G18" s="4" t="s">
        <v>316</v>
      </c>
      <c r="H18" s="4" t="s">
        <v>323</v>
      </c>
      <c r="I18" s="4" t="s">
        <v>172</v>
      </c>
      <c r="J18" s="4" t="s">
        <v>343</v>
      </c>
      <c r="K18" s="4" t="s">
        <v>344</v>
      </c>
      <c r="L18" s="6" t="s">
        <v>345</v>
      </c>
      <c r="M18" s="123">
        <v>1368886</v>
      </c>
      <c r="N18" s="66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4:54" ht="54" customHeight="1" x14ac:dyDescent="0.25">
      <c r="D19" s="194"/>
      <c r="E19" s="3" t="s">
        <v>164</v>
      </c>
      <c r="F19" s="4" t="s">
        <v>317</v>
      </c>
      <c r="G19" s="4" t="s">
        <v>165</v>
      </c>
      <c r="H19" s="4" t="s">
        <v>322</v>
      </c>
      <c r="I19" s="4" t="s">
        <v>137</v>
      </c>
      <c r="J19" s="4" t="s">
        <v>168</v>
      </c>
      <c r="K19" s="4" t="s">
        <v>166</v>
      </c>
      <c r="L19" s="33" t="s">
        <v>167</v>
      </c>
      <c r="M19" s="123">
        <v>1368887</v>
      </c>
      <c r="N19" s="66">
        <v>20</v>
      </c>
      <c r="O19" s="9"/>
      <c r="P19" s="9"/>
      <c r="Q19" s="9"/>
      <c r="R19" s="9"/>
      <c r="S19" s="9"/>
    </row>
    <row r="20" spans="4:54" s="9" customFormat="1" x14ac:dyDescent="0.25">
      <c r="N20" s="66" t="e">
        <f>#REF!+N9+N10+N19</f>
        <v>#REF!</v>
      </c>
    </row>
    <row r="21" spans="4:54" s="9" customFormat="1" x14ac:dyDescent="0.25"/>
    <row r="22" spans="4:54" s="9" customFormat="1" x14ac:dyDescent="0.25"/>
    <row r="23" spans="4:54" s="9" customFormat="1" ht="18" x14ac:dyDescent="0.25">
      <c r="D23" s="61" t="s">
        <v>36</v>
      </c>
      <c r="E23" s="62"/>
      <c r="F23" s="62"/>
      <c r="G23" s="63"/>
      <c r="H23" s="63"/>
      <c r="I23" s="63"/>
      <c r="J23" s="63"/>
      <c r="K23" s="63"/>
      <c r="L23" s="63"/>
      <c r="M23" s="63"/>
      <c r="N23" s="67">
        <f>100-N22</f>
        <v>100</v>
      </c>
      <c r="O23" s="64"/>
      <c r="P23" s="64"/>
      <c r="Q23" s="64"/>
      <c r="R23" s="64"/>
      <c r="S23" s="18"/>
    </row>
    <row r="24" spans="4:54" x14ac:dyDescent="0.25">
      <c r="D24" s="184" t="s">
        <v>37</v>
      </c>
      <c r="E24" s="186" t="s">
        <v>38</v>
      </c>
      <c r="F24" s="186" t="s">
        <v>39</v>
      </c>
      <c r="G24" s="188" t="s">
        <v>40</v>
      </c>
      <c r="H24" s="190" t="s">
        <v>41</v>
      </c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2"/>
    </row>
    <row r="25" spans="4:54" x14ac:dyDescent="0.25">
      <c r="D25" s="185"/>
      <c r="E25" s="187"/>
      <c r="F25" s="187"/>
      <c r="G25" s="189"/>
      <c r="H25" s="47" t="s">
        <v>42</v>
      </c>
      <c r="I25" s="47" t="s">
        <v>43</v>
      </c>
      <c r="J25" s="47" t="s">
        <v>44</v>
      </c>
      <c r="K25" s="47" t="s">
        <v>45</v>
      </c>
      <c r="L25" s="47" t="s">
        <v>46</v>
      </c>
      <c r="M25" s="47" t="s">
        <v>47</v>
      </c>
      <c r="N25" s="47" t="s">
        <v>48</v>
      </c>
      <c r="O25" s="47" t="s">
        <v>49</v>
      </c>
      <c r="P25" s="47" t="s">
        <v>50</v>
      </c>
      <c r="Q25" s="47" t="s">
        <v>51</v>
      </c>
      <c r="R25" s="47" t="s">
        <v>52</v>
      </c>
      <c r="S25" s="48" t="s">
        <v>53</v>
      </c>
    </row>
    <row r="26" spans="4:54" x14ac:dyDescent="0.25">
      <c r="D26" s="6">
        <v>1131</v>
      </c>
      <c r="E26" s="49" t="s">
        <v>54</v>
      </c>
      <c r="F26" s="117"/>
      <c r="G26" s="118">
        <v>5884645</v>
      </c>
      <c r="H26" s="50">
        <v>490388</v>
      </c>
      <c r="I26" s="50">
        <v>490387</v>
      </c>
      <c r="J26" s="50">
        <v>490387</v>
      </c>
      <c r="K26" s="50">
        <v>490387</v>
      </c>
      <c r="L26" s="50">
        <v>490387</v>
      </c>
      <c r="M26" s="50">
        <v>490387</v>
      </c>
      <c r="N26" s="50">
        <v>490387</v>
      </c>
      <c r="O26" s="50">
        <v>490387</v>
      </c>
      <c r="P26" s="50">
        <v>490387</v>
      </c>
      <c r="Q26" s="50">
        <v>490387</v>
      </c>
      <c r="R26" s="50">
        <v>490387</v>
      </c>
      <c r="S26" s="50">
        <v>490387</v>
      </c>
    </row>
    <row r="27" spans="4:54" x14ac:dyDescent="0.25">
      <c r="D27" s="6">
        <v>1311</v>
      </c>
      <c r="E27" s="49" t="s">
        <v>55</v>
      </c>
      <c r="F27" s="117"/>
      <c r="G27" s="118">
        <v>34503</v>
      </c>
      <c r="H27" s="50">
        <v>2878</v>
      </c>
      <c r="I27" s="50">
        <v>2875</v>
      </c>
      <c r="J27" s="50">
        <v>2875</v>
      </c>
      <c r="K27" s="50">
        <v>2875</v>
      </c>
      <c r="L27" s="50">
        <v>2875</v>
      </c>
      <c r="M27" s="50">
        <v>2875</v>
      </c>
      <c r="N27" s="50">
        <v>2875</v>
      </c>
      <c r="O27" s="50">
        <v>2875</v>
      </c>
      <c r="P27" s="50">
        <v>2875</v>
      </c>
      <c r="Q27" s="50">
        <v>2875</v>
      </c>
      <c r="R27" s="50">
        <v>2875</v>
      </c>
      <c r="S27" s="50">
        <v>2875</v>
      </c>
    </row>
    <row r="28" spans="4:54" x14ac:dyDescent="0.25">
      <c r="D28" s="6">
        <v>1321</v>
      </c>
      <c r="E28" s="49" t="s">
        <v>56</v>
      </c>
      <c r="F28" s="117"/>
      <c r="G28" s="118">
        <v>345000</v>
      </c>
      <c r="H28" s="50"/>
      <c r="I28" s="50"/>
      <c r="J28" s="50"/>
      <c r="K28" s="50">
        <v>172500</v>
      </c>
      <c r="L28" s="50"/>
      <c r="M28" s="50"/>
      <c r="N28" s="50"/>
      <c r="O28" s="50"/>
      <c r="P28" s="50"/>
      <c r="Q28" s="50"/>
      <c r="R28" s="50"/>
      <c r="S28" s="50">
        <v>172500</v>
      </c>
    </row>
    <row r="29" spans="4:54" x14ac:dyDescent="0.25">
      <c r="D29" s="6">
        <v>1322</v>
      </c>
      <c r="E29" s="49" t="s">
        <v>57</v>
      </c>
      <c r="F29" s="117"/>
      <c r="G29" s="118">
        <v>827999.99999999988</v>
      </c>
      <c r="H29" s="50">
        <v>276000</v>
      </c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>
        <v>552000</v>
      </c>
    </row>
    <row r="30" spans="4:54" x14ac:dyDescent="0.25">
      <c r="D30" s="6">
        <v>1343</v>
      </c>
      <c r="E30" s="49" t="s">
        <v>58</v>
      </c>
      <c r="F30" s="117"/>
      <c r="G30" s="118">
        <v>0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4:54" x14ac:dyDescent="0.25">
      <c r="D31" s="6">
        <v>1411</v>
      </c>
      <c r="E31" s="49" t="s">
        <v>59</v>
      </c>
      <c r="F31" s="117"/>
      <c r="G31" s="118">
        <v>400199.99999999994</v>
      </c>
      <c r="H31" s="50">
        <v>33350</v>
      </c>
      <c r="I31" s="50">
        <v>33350</v>
      </c>
      <c r="J31" s="50">
        <v>33350</v>
      </c>
      <c r="K31" s="50">
        <v>33350</v>
      </c>
      <c r="L31" s="50">
        <v>33350</v>
      </c>
      <c r="M31" s="50">
        <v>33350</v>
      </c>
      <c r="N31" s="50">
        <v>33350</v>
      </c>
      <c r="O31" s="50">
        <v>33350</v>
      </c>
      <c r="P31" s="50">
        <v>33350</v>
      </c>
      <c r="Q31" s="50">
        <v>33350</v>
      </c>
      <c r="R31" s="50">
        <v>33350</v>
      </c>
      <c r="S31" s="50">
        <v>33350</v>
      </c>
    </row>
    <row r="32" spans="4:54" x14ac:dyDescent="0.25">
      <c r="D32" s="6">
        <v>1421</v>
      </c>
      <c r="E32" s="49" t="s">
        <v>60</v>
      </c>
      <c r="F32" s="117"/>
      <c r="G32" s="118">
        <v>186300</v>
      </c>
      <c r="H32" s="50">
        <v>15525</v>
      </c>
      <c r="I32" s="50">
        <v>15525</v>
      </c>
      <c r="J32" s="50">
        <v>15525</v>
      </c>
      <c r="K32" s="50">
        <v>15525</v>
      </c>
      <c r="L32" s="50">
        <v>15525</v>
      </c>
      <c r="M32" s="50">
        <v>15525</v>
      </c>
      <c r="N32" s="50">
        <v>15525</v>
      </c>
      <c r="O32" s="50">
        <v>15525</v>
      </c>
      <c r="P32" s="50">
        <v>15525</v>
      </c>
      <c r="Q32" s="50">
        <v>15525</v>
      </c>
      <c r="R32" s="50">
        <v>15525</v>
      </c>
      <c r="S32" s="50">
        <v>15525</v>
      </c>
    </row>
    <row r="33" spans="4:19" x14ac:dyDescent="0.25">
      <c r="D33" s="6">
        <v>1431</v>
      </c>
      <c r="E33" s="49" t="s">
        <v>61</v>
      </c>
      <c r="F33" s="117"/>
      <c r="G33" s="118">
        <v>741060</v>
      </c>
      <c r="H33" s="50">
        <v>61755</v>
      </c>
      <c r="I33" s="50">
        <v>61755</v>
      </c>
      <c r="J33" s="50">
        <v>61755</v>
      </c>
      <c r="K33" s="50">
        <v>61755</v>
      </c>
      <c r="L33" s="50">
        <v>61755</v>
      </c>
      <c r="M33" s="50">
        <v>61755</v>
      </c>
      <c r="N33" s="50">
        <v>61755</v>
      </c>
      <c r="O33" s="50">
        <v>61755</v>
      </c>
      <c r="P33" s="50">
        <v>61755</v>
      </c>
      <c r="Q33" s="50">
        <v>61755</v>
      </c>
      <c r="R33" s="50">
        <v>61755</v>
      </c>
      <c r="S33" s="50">
        <v>61755</v>
      </c>
    </row>
    <row r="34" spans="4:19" x14ac:dyDescent="0.25">
      <c r="D34" s="6">
        <v>1432</v>
      </c>
      <c r="E34" s="49" t="s">
        <v>62</v>
      </c>
      <c r="F34" s="117"/>
      <c r="G34" s="118">
        <v>124199.99999999999</v>
      </c>
      <c r="H34" s="50">
        <v>10350</v>
      </c>
      <c r="I34" s="50">
        <v>10350</v>
      </c>
      <c r="J34" s="50">
        <v>10350</v>
      </c>
      <c r="K34" s="50">
        <v>10350</v>
      </c>
      <c r="L34" s="50">
        <v>10350</v>
      </c>
      <c r="M34" s="50">
        <v>10350</v>
      </c>
      <c r="N34" s="50">
        <v>10350</v>
      </c>
      <c r="O34" s="50">
        <v>10350</v>
      </c>
      <c r="P34" s="50">
        <v>10350</v>
      </c>
      <c r="Q34" s="50">
        <v>10350</v>
      </c>
      <c r="R34" s="50">
        <v>10350</v>
      </c>
      <c r="S34" s="50">
        <v>10350</v>
      </c>
    </row>
    <row r="35" spans="4:19" x14ac:dyDescent="0.25">
      <c r="D35" s="6">
        <v>1543</v>
      </c>
      <c r="E35" s="49" t="s">
        <v>63</v>
      </c>
      <c r="F35" s="117"/>
      <c r="G35" s="118">
        <v>0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4:19" x14ac:dyDescent="0.25">
      <c r="D36" s="6">
        <v>1544</v>
      </c>
      <c r="E36" s="49" t="s">
        <v>64</v>
      </c>
      <c r="F36" s="117"/>
      <c r="G36" s="118">
        <v>300000</v>
      </c>
      <c r="H36" s="50">
        <v>25000</v>
      </c>
      <c r="I36" s="50">
        <v>25000</v>
      </c>
      <c r="J36" s="50">
        <v>25000</v>
      </c>
      <c r="K36" s="50">
        <v>25000</v>
      </c>
      <c r="L36" s="50">
        <v>25000</v>
      </c>
      <c r="M36" s="50">
        <v>25000</v>
      </c>
      <c r="N36" s="50">
        <v>25000</v>
      </c>
      <c r="O36" s="50">
        <v>25000</v>
      </c>
      <c r="P36" s="50">
        <v>25000</v>
      </c>
      <c r="Q36" s="50">
        <v>25000</v>
      </c>
      <c r="R36" s="50">
        <v>25000</v>
      </c>
      <c r="S36" s="50">
        <v>25000</v>
      </c>
    </row>
    <row r="37" spans="4:19" x14ac:dyDescent="0.25">
      <c r="D37" s="6">
        <v>1611</v>
      </c>
      <c r="E37" s="49" t="s">
        <v>65</v>
      </c>
      <c r="F37" s="117"/>
      <c r="G37" s="118">
        <v>82800</v>
      </c>
      <c r="H37" s="50"/>
      <c r="I37" s="50"/>
      <c r="J37" s="50"/>
      <c r="K37" s="50"/>
      <c r="L37" s="50"/>
      <c r="M37" s="50"/>
      <c r="N37" s="50">
        <v>82800</v>
      </c>
      <c r="O37" s="50"/>
      <c r="P37" s="50"/>
      <c r="Q37" s="50"/>
      <c r="R37" s="50"/>
      <c r="S37" s="50"/>
    </row>
    <row r="38" spans="4:19" x14ac:dyDescent="0.25">
      <c r="D38" s="6">
        <v>1612</v>
      </c>
      <c r="E38" s="49" t="s">
        <v>66</v>
      </c>
      <c r="F38" s="117"/>
      <c r="G38" s="118">
        <v>245708.99999999997</v>
      </c>
      <c r="H38" s="50">
        <v>66309</v>
      </c>
      <c r="I38" s="50"/>
      <c r="J38" s="50">
        <v>40020</v>
      </c>
      <c r="K38" s="50"/>
      <c r="L38" s="50"/>
      <c r="M38" s="50"/>
      <c r="N38" s="50"/>
      <c r="O38" s="50"/>
      <c r="P38" s="50"/>
      <c r="Q38" s="50"/>
      <c r="R38" s="50"/>
      <c r="S38" s="50">
        <v>139380</v>
      </c>
    </row>
    <row r="39" spans="4:19" x14ac:dyDescent="0.25">
      <c r="D39" s="6">
        <v>1712</v>
      </c>
      <c r="E39" s="49" t="s">
        <v>67</v>
      </c>
      <c r="F39" s="117"/>
      <c r="G39" s="118">
        <v>486449.99999999994</v>
      </c>
      <c r="H39" s="50">
        <v>40538</v>
      </c>
      <c r="I39" s="50">
        <v>40538</v>
      </c>
      <c r="J39" s="50">
        <v>40538</v>
      </c>
      <c r="K39" s="50">
        <v>40538</v>
      </c>
      <c r="L39" s="50">
        <v>40538</v>
      </c>
      <c r="M39" s="50">
        <v>40538</v>
      </c>
      <c r="N39" s="50">
        <v>40537</v>
      </c>
      <c r="O39" s="50">
        <v>40537</v>
      </c>
      <c r="P39" s="50">
        <v>40537</v>
      </c>
      <c r="Q39" s="50">
        <v>40537</v>
      </c>
      <c r="R39" s="50">
        <v>40537</v>
      </c>
      <c r="S39" s="50">
        <v>40537</v>
      </c>
    </row>
    <row r="40" spans="4:19" x14ac:dyDescent="0.25">
      <c r="D40" s="6">
        <v>1713</v>
      </c>
      <c r="E40" s="49" t="s">
        <v>362</v>
      </c>
      <c r="F40" s="117"/>
      <c r="G40" s="118">
        <v>18000</v>
      </c>
      <c r="H40" s="50">
        <v>1500</v>
      </c>
      <c r="I40" s="50">
        <v>1500</v>
      </c>
      <c r="J40" s="50">
        <v>1500</v>
      </c>
      <c r="K40" s="50">
        <v>1500</v>
      </c>
      <c r="L40" s="50">
        <v>1500</v>
      </c>
      <c r="M40" s="50">
        <v>1500</v>
      </c>
      <c r="N40" s="50">
        <v>1500</v>
      </c>
      <c r="O40" s="50">
        <v>1500</v>
      </c>
      <c r="P40" s="50">
        <v>1500</v>
      </c>
      <c r="Q40" s="50">
        <v>1500</v>
      </c>
      <c r="R40" s="50">
        <v>1500</v>
      </c>
      <c r="S40" s="50">
        <v>1500</v>
      </c>
    </row>
    <row r="41" spans="4:19" x14ac:dyDescent="0.25">
      <c r="D41" s="6">
        <v>1715</v>
      </c>
      <c r="E41" s="49" t="s">
        <v>68</v>
      </c>
      <c r="F41" s="117"/>
      <c r="G41" s="118">
        <v>180000</v>
      </c>
      <c r="H41" s="50"/>
      <c r="I41" s="50"/>
      <c r="J41" s="50"/>
      <c r="K41" s="50"/>
      <c r="L41" s="50"/>
      <c r="M41" s="50"/>
      <c r="N41" s="50"/>
      <c r="O41" s="50"/>
      <c r="P41" s="50">
        <v>180000</v>
      </c>
      <c r="Q41" s="50"/>
      <c r="R41" s="50"/>
      <c r="S41" s="50"/>
    </row>
    <row r="42" spans="4:19" x14ac:dyDescent="0.25">
      <c r="D42" s="6">
        <v>1719</v>
      </c>
      <c r="E42" s="49" t="s">
        <v>206</v>
      </c>
      <c r="F42" s="117"/>
      <c r="G42" s="118">
        <v>103500</v>
      </c>
      <c r="H42" s="50">
        <v>3500</v>
      </c>
      <c r="I42" s="50">
        <v>3500</v>
      </c>
      <c r="J42" s="50">
        <v>3500</v>
      </c>
      <c r="K42" s="50">
        <v>27000</v>
      </c>
      <c r="L42" s="50">
        <v>3500</v>
      </c>
      <c r="M42" s="50">
        <v>3500</v>
      </c>
      <c r="N42" s="50">
        <v>3500</v>
      </c>
      <c r="O42" s="50">
        <v>21000</v>
      </c>
      <c r="P42" s="50">
        <v>3500</v>
      </c>
      <c r="Q42" s="50">
        <v>24000</v>
      </c>
      <c r="R42" s="50">
        <v>3500</v>
      </c>
      <c r="S42" s="50">
        <v>3500</v>
      </c>
    </row>
    <row r="43" spans="4:19" x14ac:dyDescent="0.25">
      <c r="D43" s="51"/>
      <c r="E43" s="52"/>
      <c r="F43" s="52" t="s">
        <v>69</v>
      </c>
      <c r="G43" s="53">
        <f t="shared" ref="G43:S43" si="0">SUM(G26:G42)</f>
        <v>9960367</v>
      </c>
      <c r="H43" s="54">
        <f t="shared" si="0"/>
        <v>1027093</v>
      </c>
      <c r="I43" s="54">
        <f t="shared" si="0"/>
        <v>684780</v>
      </c>
      <c r="J43" s="54">
        <f t="shared" si="0"/>
        <v>724800</v>
      </c>
      <c r="K43" s="54">
        <f t="shared" si="0"/>
        <v>880780</v>
      </c>
      <c r="L43" s="54">
        <f t="shared" si="0"/>
        <v>684780</v>
      </c>
      <c r="M43" s="54">
        <f t="shared" si="0"/>
        <v>684780</v>
      </c>
      <c r="N43" s="54">
        <f t="shared" si="0"/>
        <v>767579</v>
      </c>
      <c r="O43" s="54">
        <f t="shared" si="0"/>
        <v>702279</v>
      </c>
      <c r="P43" s="54">
        <f t="shared" si="0"/>
        <v>864779</v>
      </c>
      <c r="Q43" s="54">
        <f t="shared" si="0"/>
        <v>705279</v>
      </c>
      <c r="R43" s="54">
        <f t="shared" si="0"/>
        <v>684779</v>
      </c>
      <c r="S43" s="55">
        <f t="shared" si="0"/>
        <v>1548659</v>
      </c>
    </row>
    <row r="44" spans="4:19" ht="18" x14ac:dyDescent="0.25">
      <c r="D44" s="45" t="s">
        <v>70</v>
      </c>
      <c r="E44" s="46"/>
      <c r="F44" s="46"/>
      <c r="G44" s="81"/>
      <c r="H44" s="57"/>
      <c r="I44" s="57"/>
      <c r="J44" s="57"/>
      <c r="K44" s="57"/>
      <c r="L44" s="57"/>
      <c r="M44" s="57"/>
      <c r="N44" s="57"/>
      <c r="O44" s="58"/>
      <c r="P44" s="58"/>
      <c r="Q44" s="58"/>
      <c r="R44" s="58"/>
      <c r="S44" s="58"/>
    </row>
    <row r="45" spans="4:19" x14ac:dyDescent="0.25">
      <c r="D45" s="6">
        <v>2111</v>
      </c>
      <c r="E45" s="49" t="s">
        <v>71</v>
      </c>
      <c r="F45" s="119"/>
      <c r="G45" s="120">
        <v>35650</v>
      </c>
      <c r="H45" s="50"/>
      <c r="I45" s="50">
        <v>1550</v>
      </c>
      <c r="J45" s="50">
        <v>9300</v>
      </c>
      <c r="K45" s="50">
        <v>1550</v>
      </c>
      <c r="L45" s="50"/>
      <c r="M45" s="50">
        <v>9300</v>
      </c>
      <c r="N45" s="50"/>
      <c r="O45" s="50"/>
      <c r="P45" s="50">
        <v>9300</v>
      </c>
      <c r="Q45" s="50"/>
      <c r="R45" s="50"/>
      <c r="S45" s="50">
        <v>4650</v>
      </c>
    </row>
    <row r="46" spans="4:19" ht="28.5" x14ac:dyDescent="0.25">
      <c r="D46" s="6">
        <v>2141</v>
      </c>
      <c r="E46" s="49" t="s">
        <v>72</v>
      </c>
      <c r="F46" s="119"/>
      <c r="G46" s="120">
        <v>21700</v>
      </c>
      <c r="H46" s="50"/>
      <c r="I46" s="50">
        <v>4650</v>
      </c>
      <c r="J46" s="50">
        <v>7750</v>
      </c>
      <c r="K46" s="50">
        <v>3100</v>
      </c>
      <c r="L46" s="50"/>
      <c r="M46" s="50"/>
      <c r="N46" s="50"/>
      <c r="O46" s="50"/>
      <c r="P46" s="50">
        <v>3100</v>
      </c>
      <c r="Q46" s="50"/>
      <c r="R46" s="50"/>
      <c r="S46" s="50">
        <v>3100</v>
      </c>
    </row>
    <row r="47" spans="4:19" x14ac:dyDescent="0.25">
      <c r="D47" s="6">
        <v>2161</v>
      </c>
      <c r="E47" s="49" t="s">
        <v>73</v>
      </c>
      <c r="F47" s="119"/>
      <c r="G47" s="120">
        <v>46500</v>
      </c>
      <c r="H47" s="50">
        <v>8060</v>
      </c>
      <c r="I47" s="50"/>
      <c r="J47" s="50"/>
      <c r="K47" s="50">
        <v>9300</v>
      </c>
      <c r="L47" s="50"/>
      <c r="M47" s="50"/>
      <c r="N47" s="50">
        <v>7285</v>
      </c>
      <c r="O47" s="50">
        <v>10230</v>
      </c>
      <c r="P47" s="50"/>
      <c r="Q47" s="50"/>
      <c r="R47" s="50">
        <v>11625</v>
      </c>
      <c r="S47" s="50"/>
    </row>
    <row r="48" spans="4:19" x14ac:dyDescent="0.25">
      <c r="D48" s="6">
        <v>2171</v>
      </c>
      <c r="E48" s="49" t="s">
        <v>375</v>
      </c>
      <c r="F48" s="119"/>
      <c r="G48" s="120">
        <v>0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4:19" x14ac:dyDescent="0.25">
      <c r="D49" s="6">
        <v>2211</v>
      </c>
      <c r="E49" s="49" t="s">
        <v>210</v>
      </c>
      <c r="F49" s="119"/>
      <c r="G49" s="120">
        <v>11160</v>
      </c>
      <c r="H49" s="50">
        <v>930</v>
      </c>
      <c r="I49" s="50">
        <v>930</v>
      </c>
      <c r="J49" s="50">
        <v>930</v>
      </c>
      <c r="K49" s="50">
        <v>930</v>
      </c>
      <c r="L49" s="50">
        <v>930</v>
      </c>
      <c r="M49" s="50">
        <v>930</v>
      </c>
      <c r="N49" s="50">
        <v>930</v>
      </c>
      <c r="O49" s="50">
        <v>930</v>
      </c>
      <c r="P49" s="50">
        <v>930</v>
      </c>
      <c r="Q49" s="50">
        <v>930</v>
      </c>
      <c r="R49" s="50">
        <v>930</v>
      </c>
      <c r="S49" s="50">
        <v>930</v>
      </c>
    </row>
    <row r="50" spans="4:19" x14ac:dyDescent="0.25">
      <c r="D50" s="6">
        <v>2411</v>
      </c>
      <c r="E50" s="49" t="s">
        <v>363</v>
      </c>
      <c r="F50" s="119"/>
      <c r="G50" s="120">
        <v>38921</v>
      </c>
      <c r="H50" s="50">
        <v>1550</v>
      </c>
      <c r="I50" s="50">
        <v>6200</v>
      </c>
      <c r="J50" s="50">
        <v>9300</v>
      </c>
      <c r="K50" s="50">
        <v>4821</v>
      </c>
      <c r="L50" s="50"/>
      <c r="M50" s="50">
        <v>1550</v>
      </c>
      <c r="N50" s="50">
        <v>1550</v>
      </c>
      <c r="O50" s="50">
        <v>1550</v>
      </c>
      <c r="P50" s="50">
        <v>3100</v>
      </c>
      <c r="Q50" s="50">
        <v>3100</v>
      </c>
      <c r="R50" s="50">
        <v>3100</v>
      </c>
      <c r="S50" s="50">
        <v>3100</v>
      </c>
    </row>
    <row r="51" spans="4:19" x14ac:dyDescent="0.25">
      <c r="D51" s="6">
        <v>2421</v>
      </c>
      <c r="E51" s="49" t="s">
        <v>74</v>
      </c>
      <c r="F51" s="119"/>
      <c r="G51" s="120">
        <v>65100</v>
      </c>
      <c r="H51" s="50">
        <v>4650</v>
      </c>
      <c r="I51" s="50">
        <v>12400</v>
      </c>
      <c r="J51" s="50">
        <v>10850</v>
      </c>
      <c r="K51" s="50">
        <v>15500</v>
      </c>
      <c r="L51" s="50"/>
      <c r="M51" s="50">
        <v>4650</v>
      </c>
      <c r="N51" s="50"/>
      <c r="O51" s="50"/>
      <c r="P51" s="50">
        <v>3100</v>
      </c>
      <c r="Q51" s="50">
        <v>4650</v>
      </c>
      <c r="R51" s="50">
        <v>3100</v>
      </c>
      <c r="S51" s="50">
        <v>6200</v>
      </c>
    </row>
    <row r="52" spans="4:19" x14ac:dyDescent="0.25">
      <c r="D52" s="6">
        <v>2431</v>
      </c>
      <c r="E52" s="49" t="s">
        <v>75</v>
      </c>
      <c r="F52" s="119"/>
      <c r="G52" s="120">
        <v>12400</v>
      </c>
      <c r="H52" s="50">
        <v>3100</v>
      </c>
      <c r="I52" s="50"/>
      <c r="J52" s="50"/>
      <c r="K52" s="50"/>
      <c r="L52" s="50">
        <v>1550</v>
      </c>
      <c r="M52" s="50"/>
      <c r="N52" s="50"/>
      <c r="O52" s="50"/>
      <c r="P52" s="50">
        <v>3100</v>
      </c>
      <c r="Q52" s="50">
        <v>1550</v>
      </c>
      <c r="R52" s="50">
        <v>3100</v>
      </c>
      <c r="S52" s="50"/>
    </row>
    <row r="53" spans="4:19" x14ac:dyDescent="0.25">
      <c r="D53" s="6">
        <v>2441</v>
      </c>
      <c r="E53" s="49" t="s">
        <v>76</v>
      </c>
      <c r="F53" s="119"/>
      <c r="G53" s="120">
        <v>7750</v>
      </c>
      <c r="H53" s="50"/>
      <c r="I53" s="50"/>
      <c r="J53" s="50"/>
      <c r="K53" s="50">
        <v>1550</v>
      </c>
      <c r="L53" s="50">
        <v>3100</v>
      </c>
      <c r="M53" s="50"/>
      <c r="N53" s="50"/>
      <c r="O53" s="50"/>
      <c r="P53" s="50"/>
      <c r="Q53" s="50"/>
      <c r="R53" s="50">
        <v>3100</v>
      </c>
      <c r="S53" s="50"/>
    </row>
    <row r="54" spans="4:19" x14ac:dyDescent="0.25">
      <c r="D54" s="6">
        <v>2451</v>
      </c>
      <c r="E54" s="49" t="s">
        <v>77</v>
      </c>
      <c r="F54" s="119"/>
      <c r="G54" s="120">
        <v>7905</v>
      </c>
      <c r="H54" s="50"/>
      <c r="I54" s="50"/>
      <c r="J54" s="50">
        <v>775</v>
      </c>
      <c r="K54" s="50"/>
      <c r="L54" s="50">
        <v>1705</v>
      </c>
      <c r="M54" s="50">
        <v>775</v>
      </c>
      <c r="N54" s="50"/>
      <c r="O54" s="50"/>
      <c r="P54" s="50">
        <v>775</v>
      </c>
      <c r="Q54" s="50"/>
      <c r="R54" s="50">
        <v>3875</v>
      </c>
      <c r="S54" s="50"/>
    </row>
    <row r="55" spans="4:19" x14ac:dyDescent="0.25">
      <c r="D55" s="6">
        <v>2461</v>
      </c>
      <c r="E55" s="49" t="s">
        <v>78</v>
      </c>
      <c r="F55" s="119"/>
      <c r="G55" s="120">
        <v>49771</v>
      </c>
      <c r="H55" s="50">
        <v>7750</v>
      </c>
      <c r="I55" s="50">
        <v>7750</v>
      </c>
      <c r="J55" s="50">
        <v>9300</v>
      </c>
      <c r="K55" s="50">
        <v>4650</v>
      </c>
      <c r="L55" s="50">
        <v>6200</v>
      </c>
      <c r="M55" s="50">
        <v>3271</v>
      </c>
      <c r="N55" s="50"/>
      <c r="O55" s="50">
        <v>3100</v>
      </c>
      <c r="P55" s="50">
        <v>3100</v>
      </c>
      <c r="Q55" s="50"/>
      <c r="R55" s="50">
        <v>4650</v>
      </c>
      <c r="S55" s="50"/>
    </row>
    <row r="56" spans="4:19" x14ac:dyDescent="0.25">
      <c r="D56" s="6">
        <v>2471</v>
      </c>
      <c r="E56" s="49" t="s">
        <v>79</v>
      </c>
      <c r="F56" s="119"/>
      <c r="G56" s="120">
        <v>35820</v>
      </c>
      <c r="H56" s="50">
        <v>6200</v>
      </c>
      <c r="I56" s="50">
        <v>6200</v>
      </c>
      <c r="J56" s="50">
        <v>3100</v>
      </c>
      <c r="K56" s="50">
        <v>7920</v>
      </c>
      <c r="L56" s="50">
        <v>1550</v>
      </c>
      <c r="M56" s="50">
        <v>3100</v>
      </c>
      <c r="N56" s="50"/>
      <c r="O56" s="50">
        <v>3100</v>
      </c>
      <c r="P56" s="50"/>
      <c r="Q56" s="50"/>
      <c r="R56" s="50">
        <v>1550</v>
      </c>
      <c r="S56" s="50">
        <v>3100</v>
      </c>
    </row>
    <row r="57" spans="4:19" x14ac:dyDescent="0.25">
      <c r="D57" s="6">
        <v>2481</v>
      </c>
      <c r="E57" s="49" t="s">
        <v>80</v>
      </c>
      <c r="F57" s="119"/>
      <c r="G57" s="120">
        <v>14120</v>
      </c>
      <c r="H57" s="50"/>
      <c r="I57" s="50"/>
      <c r="J57" s="50"/>
      <c r="K57" s="50">
        <v>775</v>
      </c>
      <c r="L57" s="50">
        <v>2495</v>
      </c>
      <c r="M57" s="50"/>
      <c r="N57" s="50"/>
      <c r="O57" s="50">
        <v>1550</v>
      </c>
      <c r="P57" s="50">
        <v>3100</v>
      </c>
      <c r="Q57" s="50"/>
      <c r="R57" s="50">
        <v>3100</v>
      </c>
      <c r="S57" s="50">
        <v>3100</v>
      </c>
    </row>
    <row r="58" spans="4:19" x14ac:dyDescent="0.25">
      <c r="D58" s="6">
        <v>2491</v>
      </c>
      <c r="E58" s="49" t="s">
        <v>81</v>
      </c>
      <c r="F58" s="119"/>
      <c r="G58" s="120">
        <v>28241</v>
      </c>
      <c r="H58" s="50"/>
      <c r="I58" s="50">
        <v>3100</v>
      </c>
      <c r="J58" s="50">
        <v>3100</v>
      </c>
      <c r="K58" s="50"/>
      <c r="L58" s="50">
        <v>9300</v>
      </c>
      <c r="M58" s="50"/>
      <c r="N58" s="50">
        <v>3100</v>
      </c>
      <c r="O58" s="50"/>
      <c r="P58" s="50">
        <v>3271</v>
      </c>
      <c r="Q58" s="50">
        <v>3270</v>
      </c>
      <c r="R58" s="50"/>
      <c r="S58" s="50">
        <v>3100</v>
      </c>
    </row>
    <row r="59" spans="4:19" x14ac:dyDescent="0.25">
      <c r="D59" s="6">
        <v>2511</v>
      </c>
      <c r="E59" s="49" t="s">
        <v>82</v>
      </c>
      <c r="F59" s="119"/>
      <c r="G59" s="120">
        <v>6200</v>
      </c>
      <c r="H59" s="50"/>
      <c r="I59" s="50"/>
      <c r="J59" s="50"/>
      <c r="K59" s="50">
        <v>1550</v>
      </c>
      <c r="L59" s="50">
        <v>1550</v>
      </c>
      <c r="M59" s="50"/>
      <c r="N59" s="50"/>
      <c r="O59" s="50"/>
      <c r="P59" s="50">
        <v>3100</v>
      </c>
      <c r="Q59" s="50"/>
      <c r="R59" s="50"/>
      <c r="S59" s="50"/>
    </row>
    <row r="60" spans="4:19" x14ac:dyDescent="0.25">
      <c r="D60" s="6">
        <v>2521</v>
      </c>
      <c r="E60" s="49" t="s">
        <v>83</v>
      </c>
      <c r="F60" s="119"/>
      <c r="G60" s="120">
        <v>2480</v>
      </c>
      <c r="H60" s="50"/>
      <c r="I60" s="50">
        <v>930</v>
      </c>
      <c r="J60" s="50"/>
      <c r="K60" s="50"/>
      <c r="L60" s="50">
        <v>930</v>
      </c>
      <c r="M60" s="50"/>
      <c r="N60" s="50"/>
      <c r="O60" s="50"/>
      <c r="P60" s="50"/>
      <c r="Q60" s="50"/>
      <c r="R60" s="50">
        <v>620</v>
      </c>
      <c r="S60" s="50"/>
    </row>
    <row r="61" spans="4:19" x14ac:dyDescent="0.25">
      <c r="D61" s="6">
        <v>2531</v>
      </c>
      <c r="E61" s="49" t="s">
        <v>84</v>
      </c>
      <c r="F61" s="119"/>
      <c r="G61" s="120">
        <v>12400</v>
      </c>
      <c r="H61" s="50"/>
      <c r="I61" s="50"/>
      <c r="J61" s="50">
        <v>2480</v>
      </c>
      <c r="K61" s="50"/>
      <c r="L61" s="50">
        <v>3100</v>
      </c>
      <c r="M61" s="50"/>
      <c r="N61" s="50">
        <v>2480</v>
      </c>
      <c r="O61" s="50"/>
      <c r="P61" s="50">
        <v>3100</v>
      </c>
      <c r="Q61" s="50">
        <v>1240</v>
      </c>
      <c r="R61" s="50"/>
      <c r="S61" s="50"/>
    </row>
    <row r="62" spans="4:19" x14ac:dyDescent="0.25">
      <c r="D62" s="6">
        <v>2611</v>
      </c>
      <c r="E62" s="49" t="s">
        <v>364</v>
      </c>
      <c r="F62" s="119"/>
      <c r="G62" s="120">
        <v>99541</v>
      </c>
      <c r="H62" s="50">
        <v>1550</v>
      </c>
      <c r="I62" s="50">
        <v>5270</v>
      </c>
      <c r="J62" s="50">
        <v>9920</v>
      </c>
      <c r="K62" s="50">
        <v>9610</v>
      </c>
      <c r="L62" s="50">
        <v>9610</v>
      </c>
      <c r="M62" s="50">
        <v>9610</v>
      </c>
      <c r="N62" s="50">
        <v>9610</v>
      </c>
      <c r="O62" s="50">
        <v>5301</v>
      </c>
      <c r="P62" s="50">
        <v>9610</v>
      </c>
      <c r="Q62" s="50">
        <v>10540</v>
      </c>
      <c r="R62" s="50">
        <v>11160</v>
      </c>
      <c r="S62" s="50">
        <v>7750</v>
      </c>
    </row>
    <row r="63" spans="4:19" x14ac:dyDescent="0.25">
      <c r="D63" s="6">
        <v>2612</v>
      </c>
      <c r="E63" s="49" t="s">
        <v>365</v>
      </c>
      <c r="F63" s="119"/>
      <c r="G63" s="120">
        <v>53599</v>
      </c>
      <c r="H63" s="50">
        <v>1240</v>
      </c>
      <c r="I63" s="50">
        <v>3720</v>
      </c>
      <c r="J63" s="50">
        <v>5270</v>
      </c>
      <c r="K63" s="50">
        <v>4960</v>
      </c>
      <c r="L63" s="50">
        <v>5270</v>
      </c>
      <c r="M63" s="50">
        <v>5115</v>
      </c>
      <c r="N63" s="50">
        <v>5115</v>
      </c>
      <c r="O63" s="50">
        <v>3410</v>
      </c>
      <c r="P63" s="50">
        <v>5270</v>
      </c>
      <c r="Q63" s="50">
        <v>5270</v>
      </c>
      <c r="R63" s="50">
        <v>5270</v>
      </c>
      <c r="S63" s="50">
        <v>3689</v>
      </c>
    </row>
    <row r="64" spans="4:19" x14ac:dyDescent="0.25">
      <c r="D64" s="6">
        <v>2711</v>
      </c>
      <c r="E64" s="49" t="s">
        <v>85</v>
      </c>
      <c r="F64" s="119"/>
      <c r="G64" s="120">
        <v>10850</v>
      </c>
      <c r="H64" s="50"/>
      <c r="I64" s="50"/>
      <c r="J64" s="50">
        <v>1550</v>
      </c>
      <c r="K64" s="50">
        <v>3100</v>
      </c>
      <c r="L64" s="50">
        <v>3100</v>
      </c>
      <c r="M64" s="50"/>
      <c r="N64" s="50"/>
      <c r="O64" s="50"/>
      <c r="P64" s="50"/>
      <c r="Q64" s="50"/>
      <c r="R64" s="50">
        <v>3100</v>
      </c>
      <c r="S64" s="50"/>
    </row>
    <row r="65" spans="4:19" x14ac:dyDescent="0.25">
      <c r="D65" s="6">
        <v>2721</v>
      </c>
      <c r="E65" s="49" t="s">
        <v>86</v>
      </c>
      <c r="F65" s="119"/>
      <c r="G65" s="120">
        <v>9470</v>
      </c>
      <c r="H65" s="50"/>
      <c r="I65" s="50"/>
      <c r="J65" s="50"/>
      <c r="K65" s="50"/>
      <c r="L65" s="50">
        <v>4650</v>
      </c>
      <c r="M65" s="50"/>
      <c r="N65" s="50"/>
      <c r="O65" s="50"/>
      <c r="P65" s="50">
        <v>1550</v>
      </c>
      <c r="Q65" s="50"/>
      <c r="R65" s="50">
        <v>3270</v>
      </c>
      <c r="S65" s="50"/>
    </row>
    <row r="66" spans="4:19" x14ac:dyDescent="0.25">
      <c r="D66" s="6">
        <v>2731</v>
      </c>
      <c r="E66" s="49" t="s">
        <v>87</v>
      </c>
      <c r="F66" s="119"/>
      <c r="G66" s="120">
        <v>11052</v>
      </c>
      <c r="H66" s="50"/>
      <c r="I66" s="50"/>
      <c r="J66" s="50"/>
      <c r="K66" s="50"/>
      <c r="L66" s="50">
        <v>4650</v>
      </c>
      <c r="M66" s="50"/>
      <c r="N66" s="50"/>
      <c r="O66" s="50"/>
      <c r="P66" s="50">
        <v>3100</v>
      </c>
      <c r="Q66" s="50"/>
      <c r="R66" s="50"/>
      <c r="S66" s="50">
        <v>3302</v>
      </c>
    </row>
    <row r="67" spans="4:19" x14ac:dyDescent="0.25">
      <c r="D67" s="6">
        <v>2741</v>
      </c>
      <c r="E67" s="49" t="s">
        <v>207</v>
      </c>
      <c r="F67" s="119"/>
      <c r="G67" s="120">
        <v>1550</v>
      </c>
      <c r="H67" s="50"/>
      <c r="I67" s="50"/>
      <c r="J67" s="50"/>
      <c r="K67" s="50"/>
      <c r="L67" s="50">
        <v>1550</v>
      </c>
      <c r="M67" s="50"/>
      <c r="N67" s="50"/>
      <c r="O67" s="50"/>
      <c r="P67" s="50"/>
      <c r="Q67" s="50"/>
      <c r="R67" s="50"/>
      <c r="S67" s="50"/>
    </row>
    <row r="68" spans="4:19" x14ac:dyDescent="0.25">
      <c r="D68" s="6">
        <v>2911</v>
      </c>
      <c r="E68" s="49" t="s">
        <v>88</v>
      </c>
      <c r="F68" s="119"/>
      <c r="G68" s="120">
        <v>9300</v>
      </c>
      <c r="H68" s="50"/>
      <c r="I68" s="50"/>
      <c r="J68" s="50"/>
      <c r="K68" s="50">
        <v>1550</v>
      </c>
      <c r="L68" s="50">
        <v>3100</v>
      </c>
      <c r="M68" s="50"/>
      <c r="N68" s="50"/>
      <c r="O68" s="50">
        <v>1550</v>
      </c>
      <c r="P68" s="50"/>
      <c r="Q68" s="50"/>
      <c r="R68" s="50"/>
      <c r="S68" s="50">
        <v>3100</v>
      </c>
    </row>
    <row r="69" spans="4:19" x14ac:dyDescent="0.25">
      <c r="D69" s="6">
        <v>2921</v>
      </c>
      <c r="E69" s="49" t="s">
        <v>89</v>
      </c>
      <c r="F69" s="119"/>
      <c r="G69" s="120">
        <v>6820</v>
      </c>
      <c r="H69" s="50"/>
      <c r="I69" s="50"/>
      <c r="J69" s="50"/>
      <c r="K69" s="50"/>
      <c r="L69" s="50"/>
      <c r="M69" s="50"/>
      <c r="N69" s="50"/>
      <c r="O69" s="50"/>
      <c r="P69" s="50">
        <v>3100</v>
      </c>
      <c r="Q69" s="50">
        <v>3720</v>
      </c>
      <c r="R69" s="50"/>
      <c r="S69" s="50"/>
    </row>
    <row r="70" spans="4:19" ht="28.5" x14ac:dyDescent="0.25">
      <c r="D70" s="6">
        <v>2931</v>
      </c>
      <c r="E70" s="49" t="s">
        <v>90</v>
      </c>
      <c r="F70" s="119"/>
      <c r="G70" s="120">
        <v>3720</v>
      </c>
      <c r="H70" s="50"/>
      <c r="I70" s="50"/>
      <c r="J70" s="50"/>
      <c r="K70" s="50"/>
      <c r="L70" s="50">
        <v>620</v>
      </c>
      <c r="M70" s="50"/>
      <c r="N70" s="50"/>
      <c r="O70" s="50"/>
      <c r="P70" s="50"/>
      <c r="Q70" s="50">
        <v>3100</v>
      </c>
      <c r="R70" s="50"/>
      <c r="S70" s="50"/>
    </row>
    <row r="71" spans="4:19" ht="28.5" x14ac:dyDescent="0.25">
      <c r="D71" s="6">
        <v>2941</v>
      </c>
      <c r="E71" s="49" t="s">
        <v>91</v>
      </c>
      <c r="F71" s="119"/>
      <c r="G71" s="120">
        <v>17050</v>
      </c>
      <c r="H71" s="50">
        <v>4650</v>
      </c>
      <c r="I71" s="50"/>
      <c r="J71" s="50"/>
      <c r="K71" s="50">
        <v>6200</v>
      </c>
      <c r="L71" s="50">
        <v>1550</v>
      </c>
      <c r="M71" s="50"/>
      <c r="N71" s="50"/>
      <c r="O71" s="50"/>
      <c r="P71" s="50"/>
      <c r="Q71" s="50">
        <v>3100</v>
      </c>
      <c r="R71" s="50"/>
      <c r="S71" s="50">
        <v>1550</v>
      </c>
    </row>
    <row r="72" spans="4:19" ht="28.5" x14ac:dyDescent="0.25">
      <c r="D72" s="6">
        <v>2951</v>
      </c>
      <c r="E72" s="49" t="s">
        <v>92</v>
      </c>
      <c r="F72" s="119"/>
      <c r="G72" s="120">
        <v>6200</v>
      </c>
      <c r="H72" s="50"/>
      <c r="I72" s="50"/>
      <c r="J72" s="50"/>
      <c r="K72" s="50">
        <v>1550</v>
      </c>
      <c r="L72" s="50"/>
      <c r="M72" s="50"/>
      <c r="N72" s="50"/>
      <c r="O72" s="50"/>
      <c r="P72" s="50"/>
      <c r="Q72" s="50">
        <v>4650</v>
      </c>
      <c r="R72" s="50"/>
      <c r="S72" s="50"/>
    </row>
    <row r="73" spans="4:19" x14ac:dyDescent="0.25">
      <c r="D73" s="6">
        <v>2961</v>
      </c>
      <c r="E73" s="49" t="s">
        <v>93</v>
      </c>
      <c r="F73" s="119"/>
      <c r="G73" s="120">
        <v>3720</v>
      </c>
      <c r="H73" s="50"/>
      <c r="I73" s="50"/>
      <c r="J73" s="50"/>
      <c r="K73" s="50"/>
      <c r="L73" s="50"/>
      <c r="M73" s="50">
        <v>620</v>
      </c>
      <c r="N73" s="50"/>
      <c r="O73" s="50"/>
      <c r="P73" s="50"/>
      <c r="Q73" s="50">
        <v>3100</v>
      </c>
      <c r="R73" s="50"/>
      <c r="S73" s="50"/>
    </row>
    <row r="74" spans="4:19" x14ac:dyDescent="0.25">
      <c r="D74" s="6">
        <v>2981</v>
      </c>
      <c r="E74" s="49" t="s">
        <v>94</v>
      </c>
      <c r="F74" s="119"/>
      <c r="G74" s="120">
        <v>3720</v>
      </c>
      <c r="H74" s="50"/>
      <c r="I74" s="50"/>
      <c r="J74" s="50"/>
      <c r="K74" s="50"/>
      <c r="L74" s="50"/>
      <c r="M74" s="50">
        <v>620</v>
      </c>
      <c r="N74" s="50"/>
      <c r="O74" s="50"/>
      <c r="P74" s="50"/>
      <c r="Q74" s="50">
        <v>3100</v>
      </c>
      <c r="R74" s="50"/>
      <c r="S74" s="50"/>
    </row>
    <row r="75" spans="4:19" x14ac:dyDescent="0.25">
      <c r="D75" s="6">
        <v>2991</v>
      </c>
      <c r="E75" s="49" t="s">
        <v>95</v>
      </c>
      <c r="F75" s="119"/>
      <c r="G75" s="120">
        <v>620</v>
      </c>
      <c r="H75" s="50"/>
      <c r="I75" s="50"/>
      <c r="J75" s="50"/>
      <c r="K75" s="50"/>
      <c r="L75" s="50"/>
      <c r="M75" s="50"/>
      <c r="N75" s="50"/>
      <c r="O75" s="50">
        <v>620</v>
      </c>
      <c r="P75" s="50"/>
      <c r="Q75" s="50"/>
      <c r="R75" s="50"/>
      <c r="S75" s="50"/>
    </row>
    <row r="76" spans="4:19" x14ac:dyDescent="0.25">
      <c r="D76" s="51"/>
      <c r="E76" s="52"/>
      <c r="F76" s="52" t="s">
        <v>69</v>
      </c>
      <c r="G76" s="53">
        <f>SUM(H76:S76)</f>
        <v>633330</v>
      </c>
      <c r="H76" s="54">
        <f t="shared" ref="H76:S76" si="1">SUM(H45:H75)</f>
        <v>39680</v>
      </c>
      <c r="I76" s="54">
        <f t="shared" si="1"/>
        <v>52700</v>
      </c>
      <c r="J76" s="54">
        <f t="shared" si="1"/>
        <v>73625</v>
      </c>
      <c r="K76" s="54">
        <f t="shared" si="1"/>
        <v>78616</v>
      </c>
      <c r="L76" s="54">
        <f t="shared" si="1"/>
        <v>66510</v>
      </c>
      <c r="M76" s="54">
        <f t="shared" si="1"/>
        <v>39541</v>
      </c>
      <c r="N76" s="54">
        <f t="shared" si="1"/>
        <v>30070</v>
      </c>
      <c r="O76" s="54">
        <f t="shared" si="1"/>
        <v>31341</v>
      </c>
      <c r="P76" s="54">
        <f t="shared" si="1"/>
        <v>61706</v>
      </c>
      <c r="Q76" s="54">
        <f t="shared" si="1"/>
        <v>51320</v>
      </c>
      <c r="R76" s="54">
        <f t="shared" si="1"/>
        <v>61550</v>
      </c>
      <c r="S76" s="55">
        <f t="shared" si="1"/>
        <v>46671</v>
      </c>
    </row>
    <row r="77" spans="4:19" ht="18" x14ac:dyDescent="0.25">
      <c r="D77" s="45" t="s">
        <v>96</v>
      </c>
      <c r="E77" s="46"/>
      <c r="F77" s="46"/>
      <c r="G77" s="81"/>
      <c r="H77" s="57"/>
      <c r="I77" s="57"/>
      <c r="J77" s="57"/>
      <c r="K77" s="57"/>
      <c r="L77" s="57"/>
      <c r="M77" s="57"/>
      <c r="N77" s="57"/>
      <c r="O77" s="58"/>
      <c r="P77" s="58"/>
      <c r="Q77" s="58"/>
      <c r="R77" s="58"/>
      <c r="S77" s="58"/>
    </row>
    <row r="78" spans="4:19" x14ac:dyDescent="0.25">
      <c r="D78" s="6">
        <v>3111</v>
      </c>
      <c r="E78" s="49" t="s">
        <v>97</v>
      </c>
      <c r="F78" s="121"/>
      <c r="G78" s="122">
        <v>86800</v>
      </c>
      <c r="H78" s="50">
        <v>6200</v>
      </c>
      <c r="I78" s="50">
        <v>6200</v>
      </c>
      <c r="J78" s="50">
        <v>9300</v>
      </c>
      <c r="K78" s="50">
        <v>6200</v>
      </c>
      <c r="L78" s="50">
        <v>7750</v>
      </c>
      <c r="M78" s="50">
        <v>7750</v>
      </c>
      <c r="N78" s="50">
        <v>6200</v>
      </c>
      <c r="O78" s="50">
        <v>6200</v>
      </c>
      <c r="P78" s="50">
        <v>7750</v>
      </c>
      <c r="Q78" s="50">
        <v>7750</v>
      </c>
      <c r="R78" s="50">
        <v>7750</v>
      </c>
      <c r="S78" s="50">
        <v>7750</v>
      </c>
    </row>
    <row r="79" spans="4:19" x14ac:dyDescent="0.25">
      <c r="D79" s="6">
        <v>3131</v>
      </c>
      <c r="E79" s="49" t="s">
        <v>366</v>
      </c>
      <c r="F79" s="121"/>
      <c r="G79" s="122">
        <v>15500</v>
      </c>
      <c r="H79" s="50"/>
      <c r="I79" s="50"/>
      <c r="J79" s="50">
        <v>10230</v>
      </c>
      <c r="K79" s="50">
        <v>930</v>
      </c>
      <c r="L79" s="50"/>
      <c r="M79" s="50">
        <v>930</v>
      </c>
      <c r="N79" s="50"/>
      <c r="O79" s="50">
        <v>930</v>
      </c>
      <c r="P79" s="50"/>
      <c r="Q79" s="50">
        <v>930</v>
      </c>
      <c r="R79" s="50"/>
      <c r="S79" s="50">
        <v>1550</v>
      </c>
    </row>
    <row r="80" spans="4:19" x14ac:dyDescent="0.25">
      <c r="D80" s="6">
        <v>3141</v>
      </c>
      <c r="E80" s="49" t="s">
        <v>98</v>
      </c>
      <c r="F80" s="121"/>
      <c r="G80" s="122">
        <v>265000</v>
      </c>
      <c r="H80" s="50">
        <v>22000</v>
      </c>
      <c r="I80" s="50">
        <v>23000</v>
      </c>
      <c r="J80" s="50">
        <v>22000</v>
      </c>
      <c r="K80" s="50">
        <v>22000</v>
      </c>
      <c r="L80" s="50">
        <v>22000</v>
      </c>
      <c r="M80" s="50">
        <v>22000</v>
      </c>
      <c r="N80" s="50">
        <v>22000</v>
      </c>
      <c r="O80" s="50">
        <v>22000</v>
      </c>
      <c r="P80" s="50">
        <v>22000</v>
      </c>
      <c r="Q80" s="50">
        <v>22000</v>
      </c>
      <c r="R80" s="50">
        <v>22000</v>
      </c>
      <c r="S80" s="50">
        <v>22000</v>
      </c>
    </row>
    <row r="81" spans="4:54" x14ac:dyDescent="0.25">
      <c r="D81" s="6">
        <v>3151</v>
      </c>
      <c r="E81" s="49" t="s">
        <v>99</v>
      </c>
      <c r="F81" s="121"/>
      <c r="G81" s="122">
        <v>3000</v>
      </c>
      <c r="H81" s="50"/>
      <c r="I81" s="50">
        <v>3000</v>
      </c>
      <c r="J81" s="50"/>
      <c r="K81" s="50"/>
      <c r="L81" s="50"/>
      <c r="M81" s="50"/>
      <c r="N81" s="50"/>
      <c r="O81" s="50"/>
      <c r="P81" s="50"/>
      <c r="Q81" s="50"/>
      <c r="R81" s="50"/>
      <c r="S81" s="50"/>
    </row>
    <row r="82" spans="4:54" x14ac:dyDescent="0.25">
      <c r="D82" s="6">
        <v>3171</v>
      </c>
      <c r="E82" s="49" t="s">
        <v>100</v>
      </c>
      <c r="F82" s="121"/>
      <c r="G82" s="122">
        <v>74400</v>
      </c>
      <c r="H82" s="50">
        <v>6200</v>
      </c>
      <c r="I82" s="50">
        <v>6200</v>
      </c>
      <c r="J82" s="50">
        <v>6200</v>
      </c>
      <c r="K82" s="50">
        <v>6200</v>
      </c>
      <c r="L82" s="50">
        <v>6200</v>
      </c>
      <c r="M82" s="50">
        <v>6200</v>
      </c>
      <c r="N82" s="50">
        <v>6200</v>
      </c>
      <c r="O82" s="50">
        <v>6200</v>
      </c>
      <c r="P82" s="50">
        <v>6200</v>
      </c>
      <c r="Q82" s="50">
        <v>6200</v>
      </c>
      <c r="R82" s="50">
        <v>6200</v>
      </c>
      <c r="S82" s="50">
        <v>6200</v>
      </c>
    </row>
    <row r="83" spans="4:54" x14ac:dyDescent="0.25">
      <c r="D83" s="6">
        <v>3181</v>
      </c>
      <c r="E83" s="49" t="s">
        <v>101</v>
      </c>
      <c r="F83" s="121"/>
      <c r="G83" s="122">
        <v>3100</v>
      </c>
      <c r="H83" s="50">
        <v>2480</v>
      </c>
      <c r="I83" s="50"/>
      <c r="J83" s="50"/>
      <c r="K83" s="50"/>
      <c r="L83" s="50"/>
      <c r="M83" s="50"/>
      <c r="N83" s="50">
        <v>620</v>
      </c>
      <c r="O83" s="50"/>
      <c r="P83" s="50"/>
      <c r="Q83" s="50"/>
      <c r="R83" s="50"/>
      <c r="S83" s="50"/>
    </row>
    <row r="84" spans="4:54" x14ac:dyDescent="0.25">
      <c r="D84" s="6">
        <v>3231</v>
      </c>
      <c r="E84" s="49" t="s">
        <v>102</v>
      </c>
      <c r="F84" s="121"/>
      <c r="G84" s="122">
        <v>13950</v>
      </c>
      <c r="H84" s="50">
        <v>3100</v>
      </c>
      <c r="I84" s="50">
        <v>3100</v>
      </c>
      <c r="J84" s="50">
        <v>3100</v>
      </c>
      <c r="K84" s="50">
        <v>4650</v>
      </c>
      <c r="L84" s="50"/>
      <c r="M84" s="50"/>
      <c r="N84" s="50"/>
      <c r="O84" s="50"/>
      <c r="P84" s="50"/>
      <c r="Q84" s="50"/>
      <c r="R84" s="50"/>
      <c r="S84" s="50"/>
    </row>
    <row r="85" spans="4:54" x14ac:dyDescent="0.25">
      <c r="D85" s="6">
        <v>3261</v>
      </c>
      <c r="E85" s="49" t="s">
        <v>103</v>
      </c>
      <c r="F85" s="121"/>
      <c r="G85" s="122">
        <v>24800</v>
      </c>
      <c r="H85" s="50"/>
      <c r="I85" s="50">
        <v>4650</v>
      </c>
      <c r="J85" s="50"/>
      <c r="K85" s="50">
        <v>7750</v>
      </c>
      <c r="L85" s="50">
        <v>4650</v>
      </c>
      <c r="M85" s="50"/>
      <c r="N85" s="50">
        <v>4650</v>
      </c>
      <c r="O85" s="50"/>
      <c r="P85" s="50"/>
      <c r="Q85" s="50"/>
      <c r="R85" s="50">
        <v>3100</v>
      </c>
      <c r="S85" s="50"/>
    </row>
    <row r="86" spans="4:54" x14ac:dyDescent="0.25">
      <c r="D86" s="6">
        <v>3362</v>
      </c>
      <c r="E86" s="49" t="s">
        <v>367</v>
      </c>
      <c r="F86" s="121"/>
      <c r="G86" s="122">
        <v>7750</v>
      </c>
      <c r="H86" s="50"/>
      <c r="I86" s="50"/>
      <c r="J86" s="50">
        <v>4650</v>
      </c>
      <c r="K86" s="50"/>
      <c r="L86" s="50">
        <v>1550</v>
      </c>
      <c r="M86" s="50"/>
      <c r="N86" s="50">
        <v>1550</v>
      </c>
      <c r="O86" s="50"/>
      <c r="P86" s="50"/>
      <c r="Q86" s="50"/>
      <c r="R86" s="50"/>
      <c r="S86" s="50"/>
    </row>
    <row r="87" spans="4:54" x14ac:dyDescent="0.25">
      <c r="D87" s="6">
        <v>3381</v>
      </c>
      <c r="E87" s="49" t="s">
        <v>108</v>
      </c>
      <c r="F87" s="121"/>
      <c r="G87" s="122">
        <v>142600</v>
      </c>
      <c r="H87" s="50">
        <v>9300</v>
      </c>
      <c r="I87" s="50">
        <v>9300</v>
      </c>
      <c r="J87" s="50">
        <v>12400</v>
      </c>
      <c r="K87" s="50">
        <v>12400</v>
      </c>
      <c r="L87" s="50">
        <v>12400</v>
      </c>
      <c r="M87" s="50">
        <v>12400</v>
      </c>
      <c r="N87" s="50">
        <v>12400</v>
      </c>
      <c r="O87" s="50">
        <v>12400</v>
      </c>
      <c r="P87" s="50">
        <v>12400</v>
      </c>
      <c r="Q87" s="50">
        <v>12400</v>
      </c>
      <c r="R87" s="50">
        <v>12400</v>
      </c>
      <c r="S87" s="50">
        <v>12400</v>
      </c>
    </row>
    <row r="88" spans="4:54" x14ac:dyDescent="0.25">
      <c r="D88" s="6">
        <v>3411</v>
      </c>
      <c r="E88" s="49" t="s">
        <v>109</v>
      </c>
      <c r="F88" s="121"/>
      <c r="G88" s="122">
        <v>3100</v>
      </c>
      <c r="H88" s="50">
        <v>310</v>
      </c>
      <c r="I88" s="50">
        <v>310</v>
      </c>
      <c r="J88" s="50">
        <v>310</v>
      </c>
      <c r="K88" s="50">
        <v>310</v>
      </c>
      <c r="L88" s="50">
        <v>310</v>
      </c>
      <c r="M88" s="50">
        <v>310</v>
      </c>
      <c r="N88" s="50">
        <v>310</v>
      </c>
      <c r="O88" s="50">
        <v>310</v>
      </c>
      <c r="P88" s="50">
        <v>310</v>
      </c>
      <c r="Q88" s="50">
        <v>310</v>
      </c>
      <c r="R88" s="50"/>
      <c r="S88" s="50"/>
    </row>
    <row r="89" spans="4:54" x14ac:dyDescent="0.25">
      <c r="D89" s="6">
        <v>3451</v>
      </c>
      <c r="E89" s="49" t="s">
        <v>110</v>
      </c>
      <c r="F89" s="121"/>
      <c r="G89" s="122">
        <v>66650</v>
      </c>
      <c r="H89" s="50"/>
      <c r="I89" s="50">
        <v>66650</v>
      </c>
      <c r="J89" s="50"/>
      <c r="K89" s="50"/>
      <c r="L89" s="50"/>
      <c r="M89" s="50"/>
      <c r="N89" s="50"/>
      <c r="O89" s="50"/>
      <c r="P89" s="50"/>
      <c r="Q89" s="50"/>
      <c r="R89" s="50"/>
      <c r="S89" s="50"/>
    </row>
    <row r="90" spans="4:54" x14ac:dyDescent="0.25">
      <c r="D90" s="6">
        <v>3471</v>
      </c>
      <c r="E90" s="49" t="s">
        <v>111</v>
      </c>
      <c r="F90" s="121"/>
      <c r="G90" s="122">
        <v>1550</v>
      </c>
      <c r="H90" s="50"/>
      <c r="I90" s="50"/>
      <c r="J90" s="50"/>
      <c r="K90" s="50"/>
      <c r="L90" s="50"/>
      <c r="M90" s="50">
        <v>310</v>
      </c>
      <c r="N90" s="50"/>
      <c r="O90" s="50">
        <v>620</v>
      </c>
      <c r="P90" s="50"/>
      <c r="Q90" s="50">
        <v>620</v>
      </c>
      <c r="R90" s="50"/>
      <c r="S90" s="50"/>
    </row>
    <row r="91" spans="4:54" x14ac:dyDescent="0.25">
      <c r="D91" s="6">
        <v>3511</v>
      </c>
      <c r="E91" s="49" t="s">
        <v>368</v>
      </c>
      <c r="F91" s="121"/>
      <c r="G91" s="122">
        <v>41230</v>
      </c>
      <c r="H91" s="50">
        <v>4340</v>
      </c>
      <c r="I91" s="50">
        <v>4650</v>
      </c>
      <c r="J91" s="50">
        <v>15190</v>
      </c>
      <c r="K91" s="50">
        <v>9300</v>
      </c>
      <c r="L91" s="50"/>
      <c r="M91" s="50"/>
      <c r="N91" s="50"/>
      <c r="O91" s="50"/>
      <c r="P91" s="50">
        <v>3100</v>
      </c>
      <c r="Q91" s="50"/>
      <c r="R91" s="50">
        <v>4650</v>
      </c>
      <c r="S91" s="50"/>
    </row>
    <row r="92" spans="4:54" x14ac:dyDescent="0.25">
      <c r="D92" s="6">
        <v>3512</v>
      </c>
      <c r="E92" s="49" t="s">
        <v>369</v>
      </c>
      <c r="F92" s="121"/>
      <c r="G92" s="122">
        <v>0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</row>
    <row r="93" spans="4:54" ht="28.5" x14ac:dyDescent="0.25">
      <c r="D93" s="6">
        <v>3531</v>
      </c>
      <c r="E93" s="49" t="s">
        <v>112</v>
      </c>
      <c r="F93" s="121"/>
      <c r="G93" s="122">
        <v>13950</v>
      </c>
      <c r="H93" s="50">
        <v>3100</v>
      </c>
      <c r="I93" s="50">
        <v>1705</v>
      </c>
      <c r="J93" s="50"/>
      <c r="K93" s="50">
        <v>3720</v>
      </c>
      <c r="L93" s="50">
        <v>1705</v>
      </c>
      <c r="M93" s="50"/>
      <c r="N93" s="50"/>
      <c r="O93" s="50"/>
      <c r="P93" s="50"/>
      <c r="Q93" s="50">
        <v>1860</v>
      </c>
      <c r="R93" s="50">
        <v>1860</v>
      </c>
      <c r="S93" s="50"/>
    </row>
    <row r="94" spans="4:54" s="5" customFormat="1" x14ac:dyDescent="0.25">
      <c r="D94" s="6">
        <v>3551</v>
      </c>
      <c r="E94" s="49" t="s">
        <v>208</v>
      </c>
      <c r="F94" s="121"/>
      <c r="G94" s="122">
        <v>93000</v>
      </c>
      <c r="H94" s="50">
        <v>4650</v>
      </c>
      <c r="I94" s="50">
        <v>6820</v>
      </c>
      <c r="J94" s="50">
        <v>13950</v>
      </c>
      <c r="K94" s="50">
        <v>9300</v>
      </c>
      <c r="L94" s="50">
        <v>9300</v>
      </c>
      <c r="M94" s="50">
        <v>6200</v>
      </c>
      <c r="N94" s="50">
        <v>6200</v>
      </c>
      <c r="O94" s="50">
        <v>6510</v>
      </c>
      <c r="P94" s="50">
        <v>6820</v>
      </c>
      <c r="Q94" s="50">
        <v>7750</v>
      </c>
      <c r="R94" s="50">
        <v>6200</v>
      </c>
      <c r="S94" s="50">
        <v>9300</v>
      </c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</row>
    <row r="95" spans="4:54" ht="28.5" x14ac:dyDescent="0.25">
      <c r="D95" s="6">
        <v>3572</v>
      </c>
      <c r="E95" s="49" t="s">
        <v>209</v>
      </c>
      <c r="F95" s="121"/>
      <c r="G95" s="122">
        <v>12400</v>
      </c>
      <c r="H95" s="50"/>
      <c r="I95" s="50">
        <v>3100</v>
      </c>
      <c r="J95" s="50"/>
      <c r="K95" s="50">
        <v>3100</v>
      </c>
      <c r="L95" s="50"/>
      <c r="M95" s="50"/>
      <c r="N95" s="50">
        <v>3100</v>
      </c>
      <c r="O95" s="50"/>
      <c r="P95" s="50"/>
      <c r="Q95" s="50">
        <v>3100</v>
      </c>
      <c r="R95" s="50"/>
      <c r="S95" s="50"/>
    </row>
    <row r="96" spans="4:54" x14ac:dyDescent="0.25">
      <c r="D96" s="6">
        <v>3591</v>
      </c>
      <c r="E96" s="49" t="s">
        <v>113</v>
      </c>
      <c r="F96" s="121"/>
      <c r="G96" s="122">
        <v>4650</v>
      </c>
      <c r="H96" s="50"/>
      <c r="I96" s="50"/>
      <c r="J96" s="50"/>
      <c r="K96" s="50">
        <v>1550</v>
      </c>
      <c r="L96" s="50"/>
      <c r="M96" s="50">
        <v>1550</v>
      </c>
      <c r="N96" s="50"/>
      <c r="O96" s="50"/>
      <c r="P96" s="50">
        <v>1550</v>
      </c>
      <c r="Q96" s="50"/>
      <c r="R96" s="50"/>
      <c r="S96" s="50"/>
    </row>
    <row r="97" spans="4:54" x14ac:dyDescent="0.25">
      <c r="D97" s="6">
        <v>3711</v>
      </c>
      <c r="E97" s="49" t="s">
        <v>115</v>
      </c>
      <c r="F97" s="121"/>
      <c r="G97" s="122">
        <v>60450</v>
      </c>
      <c r="H97" s="50">
        <v>2325</v>
      </c>
      <c r="I97" s="50">
        <v>5038</v>
      </c>
      <c r="J97" s="50">
        <v>5037</v>
      </c>
      <c r="K97" s="50">
        <v>7750</v>
      </c>
      <c r="L97" s="50">
        <v>5038</v>
      </c>
      <c r="M97" s="50">
        <v>5038</v>
      </c>
      <c r="N97" s="50">
        <v>5038</v>
      </c>
      <c r="O97" s="50">
        <v>5038</v>
      </c>
      <c r="P97" s="50">
        <v>5037</v>
      </c>
      <c r="Q97" s="50">
        <v>5037</v>
      </c>
      <c r="R97" s="50">
        <v>5037</v>
      </c>
      <c r="S97" s="50">
        <v>5037</v>
      </c>
    </row>
    <row r="98" spans="4:54" x14ac:dyDescent="0.25">
      <c r="D98" s="6">
        <v>3721</v>
      </c>
      <c r="E98" s="49" t="s">
        <v>116</v>
      </c>
      <c r="F98" s="121"/>
      <c r="G98" s="122">
        <v>13826</v>
      </c>
      <c r="H98" s="50"/>
      <c r="I98" s="50">
        <v>310</v>
      </c>
      <c r="J98" s="50">
        <v>1348</v>
      </c>
      <c r="K98" s="50">
        <v>1352</v>
      </c>
      <c r="L98" s="50">
        <v>1352</v>
      </c>
      <c r="M98" s="50">
        <v>1352</v>
      </c>
      <c r="N98" s="50">
        <v>1352</v>
      </c>
      <c r="O98" s="50">
        <v>1352</v>
      </c>
      <c r="P98" s="50">
        <v>1352</v>
      </c>
      <c r="Q98" s="50">
        <v>1352</v>
      </c>
      <c r="R98" s="50">
        <v>1352</v>
      </c>
      <c r="S98" s="50">
        <v>1352</v>
      </c>
    </row>
    <row r="99" spans="4:54" x14ac:dyDescent="0.25">
      <c r="D99" s="6">
        <v>3751</v>
      </c>
      <c r="E99" s="49" t="s">
        <v>117</v>
      </c>
      <c r="F99" s="121"/>
      <c r="G99" s="122">
        <v>77500</v>
      </c>
      <c r="H99" s="50">
        <v>1550</v>
      </c>
      <c r="I99" s="50">
        <v>9300</v>
      </c>
      <c r="J99" s="50">
        <v>6200</v>
      </c>
      <c r="K99" s="50">
        <v>7750</v>
      </c>
      <c r="L99" s="50">
        <v>7750</v>
      </c>
      <c r="M99" s="50">
        <v>7750</v>
      </c>
      <c r="N99" s="50">
        <v>7750</v>
      </c>
      <c r="O99" s="50">
        <v>4650</v>
      </c>
      <c r="P99" s="50">
        <v>7750</v>
      </c>
      <c r="Q99" s="50">
        <v>7750</v>
      </c>
      <c r="R99" s="50">
        <v>6200</v>
      </c>
      <c r="S99" s="50">
        <v>3100</v>
      </c>
    </row>
    <row r="100" spans="4:54" x14ac:dyDescent="0.25">
      <c r="D100" s="6">
        <v>3821</v>
      </c>
      <c r="E100" s="49" t="s">
        <v>118</v>
      </c>
      <c r="F100" s="121"/>
      <c r="G100" s="122">
        <v>37200</v>
      </c>
      <c r="H100" s="50"/>
      <c r="I100" s="50"/>
      <c r="J100" s="50">
        <v>3100</v>
      </c>
      <c r="K100" s="50">
        <v>3100</v>
      </c>
      <c r="L100" s="50"/>
      <c r="M100" s="50"/>
      <c r="N100" s="50">
        <v>23250</v>
      </c>
      <c r="O100" s="50"/>
      <c r="P100" s="50">
        <v>3100</v>
      </c>
      <c r="Q100" s="50"/>
      <c r="R100" s="50">
        <v>4650</v>
      </c>
      <c r="S100" s="50"/>
    </row>
    <row r="101" spans="4:54" x14ac:dyDescent="0.25">
      <c r="D101" s="6">
        <v>3921</v>
      </c>
      <c r="E101" s="49" t="s">
        <v>370</v>
      </c>
      <c r="F101" s="121"/>
      <c r="G101" s="122">
        <v>44950</v>
      </c>
      <c r="H101" s="50">
        <v>620</v>
      </c>
      <c r="I101" s="50">
        <v>9300</v>
      </c>
      <c r="J101" s="50">
        <v>21700</v>
      </c>
      <c r="K101" s="50">
        <v>1469</v>
      </c>
      <c r="L101" s="50">
        <v>1473</v>
      </c>
      <c r="M101" s="50">
        <v>1473</v>
      </c>
      <c r="N101" s="50">
        <v>1473</v>
      </c>
      <c r="O101" s="50">
        <v>1473</v>
      </c>
      <c r="P101" s="50">
        <v>1473</v>
      </c>
      <c r="Q101" s="50">
        <v>1473</v>
      </c>
      <c r="R101" s="50">
        <v>1473</v>
      </c>
      <c r="S101" s="50">
        <v>1550</v>
      </c>
    </row>
    <row r="102" spans="4:54" x14ac:dyDescent="0.25">
      <c r="D102" s="6">
        <v>3941</v>
      </c>
      <c r="E102" s="49" t="s">
        <v>371</v>
      </c>
      <c r="F102" s="121"/>
      <c r="G102" s="122">
        <v>62000</v>
      </c>
      <c r="H102" s="50"/>
      <c r="I102" s="50">
        <v>31000</v>
      </c>
      <c r="J102" s="50"/>
      <c r="K102" s="50"/>
      <c r="L102" s="50"/>
      <c r="M102" s="50">
        <v>31000</v>
      </c>
      <c r="N102" s="50"/>
      <c r="O102" s="50"/>
      <c r="P102" s="50"/>
      <c r="Q102" s="50"/>
      <c r="R102" s="50"/>
      <c r="S102" s="50"/>
    </row>
    <row r="103" spans="4:54" x14ac:dyDescent="0.25">
      <c r="D103" s="51"/>
      <c r="E103" s="52"/>
      <c r="F103" s="52" t="s">
        <v>69</v>
      </c>
      <c r="G103" s="53">
        <f t="shared" ref="G103:S103" si="2">SUM(G78:G102)</f>
        <v>1169356</v>
      </c>
      <c r="H103" s="54">
        <f t="shared" si="2"/>
        <v>66175</v>
      </c>
      <c r="I103" s="54">
        <f t="shared" si="2"/>
        <v>193633</v>
      </c>
      <c r="J103" s="54">
        <f t="shared" si="2"/>
        <v>134715</v>
      </c>
      <c r="K103" s="54">
        <f t="shared" si="2"/>
        <v>108831</v>
      </c>
      <c r="L103" s="54">
        <f t="shared" si="2"/>
        <v>81478</v>
      </c>
      <c r="M103" s="54">
        <f t="shared" si="2"/>
        <v>104263</v>
      </c>
      <c r="N103" s="54">
        <f t="shared" si="2"/>
        <v>102093</v>
      </c>
      <c r="O103" s="54">
        <f t="shared" si="2"/>
        <v>67683</v>
      </c>
      <c r="P103" s="54">
        <f t="shared" si="2"/>
        <v>78842</v>
      </c>
      <c r="Q103" s="54">
        <f t="shared" si="2"/>
        <v>78532</v>
      </c>
      <c r="R103" s="54">
        <f t="shared" si="2"/>
        <v>82872</v>
      </c>
      <c r="S103" s="55">
        <f t="shared" si="2"/>
        <v>70239</v>
      </c>
    </row>
    <row r="104" spans="4:54" ht="18" x14ac:dyDescent="0.25">
      <c r="D104" s="45" t="s">
        <v>120</v>
      </c>
      <c r="E104" s="46"/>
      <c r="F104" s="46"/>
      <c r="G104" s="81"/>
      <c r="H104" s="57"/>
      <c r="I104" s="57"/>
      <c r="J104" s="57"/>
      <c r="K104" s="57"/>
      <c r="L104" s="57"/>
      <c r="M104" s="57"/>
      <c r="N104" s="57"/>
      <c r="O104" s="58"/>
      <c r="P104" s="58"/>
      <c r="Q104" s="58"/>
      <c r="R104" s="58"/>
      <c r="S104" s="58"/>
    </row>
    <row r="105" spans="4:54" x14ac:dyDescent="0.25">
      <c r="D105" s="6">
        <v>4154</v>
      </c>
      <c r="E105" s="49" t="s">
        <v>121</v>
      </c>
      <c r="F105" s="49"/>
      <c r="G105" s="50">
        <v>0</v>
      </c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</row>
    <row r="106" spans="4:54" x14ac:dyDescent="0.25">
      <c r="D106" s="6">
        <v>4412</v>
      </c>
      <c r="E106" s="49" t="s">
        <v>372</v>
      </c>
      <c r="F106" s="49"/>
      <c r="G106" s="50">
        <v>10000</v>
      </c>
      <c r="H106" s="50"/>
      <c r="I106" s="50"/>
      <c r="J106" s="50">
        <v>5000</v>
      </c>
      <c r="K106" s="50"/>
      <c r="L106" s="50"/>
      <c r="M106" s="50"/>
      <c r="N106" s="50"/>
      <c r="O106" s="50"/>
      <c r="P106" s="50"/>
      <c r="Q106" s="50">
        <v>5000</v>
      </c>
      <c r="R106" s="50"/>
      <c r="S106" s="50"/>
    </row>
    <row r="107" spans="4:54" s="5" customFormat="1" x14ac:dyDescent="0.25">
      <c r="D107" s="6">
        <v>4419</v>
      </c>
      <c r="E107" s="49" t="s">
        <v>373</v>
      </c>
      <c r="F107" s="49"/>
      <c r="G107" s="50">
        <v>20000</v>
      </c>
      <c r="H107" s="50"/>
      <c r="I107" s="50"/>
      <c r="J107" s="50">
        <v>10000</v>
      </c>
      <c r="K107" s="50"/>
      <c r="L107" s="50"/>
      <c r="M107" s="50"/>
      <c r="N107" s="50"/>
      <c r="O107" s="50">
        <v>10000</v>
      </c>
      <c r="P107" s="50"/>
      <c r="Q107" s="50"/>
      <c r="R107" s="50"/>
      <c r="S107" s="50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</row>
    <row r="108" spans="4:54" x14ac:dyDescent="0.25">
      <c r="D108" s="6">
        <v>4451</v>
      </c>
      <c r="E108" s="49" t="s">
        <v>374</v>
      </c>
      <c r="F108" s="49"/>
      <c r="G108" s="50">
        <v>24000</v>
      </c>
      <c r="H108" s="50">
        <v>2000</v>
      </c>
      <c r="I108" s="50">
        <v>2000</v>
      </c>
      <c r="J108" s="50">
        <v>2000</v>
      </c>
      <c r="K108" s="50">
        <v>2000</v>
      </c>
      <c r="L108" s="50">
        <v>2000</v>
      </c>
      <c r="M108" s="50">
        <v>2000</v>
      </c>
      <c r="N108" s="50">
        <v>2000</v>
      </c>
      <c r="O108" s="50">
        <v>2000</v>
      </c>
      <c r="P108" s="50">
        <v>2000</v>
      </c>
      <c r="Q108" s="50">
        <v>2000</v>
      </c>
      <c r="R108" s="50">
        <v>2000</v>
      </c>
      <c r="S108" s="50">
        <v>2000</v>
      </c>
    </row>
    <row r="109" spans="4:54" x14ac:dyDescent="0.25">
      <c r="D109" s="51"/>
      <c r="E109" s="52"/>
      <c r="F109" s="52" t="s">
        <v>69</v>
      </c>
      <c r="G109" s="53">
        <f t="shared" ref="G109:S109" si="3">SUM(G105:G108)</f>
        <v>54000</v>
      </c>
      <c r="H109" s="54">
        <f t="shared" si="3"/>
        <v>2000</v>
      </c>
      <c r="I109" s="54">
        <f t="shared" si="3"/>
        <v>2000</v>
      </c>
      <c r="J109" s="54">
        <f t="shared" si="3"/>
        <v>17000</v>
      </c>
      <c r="K109" s="54">
        <f t="shared" si="3"/>
        <v>2000</v>
      </c>
      <c r="L109" s="54">
        <f t="shared" si="3"/>
        <v>2000</v>
      </c>
      <c r="M109" s="54">
        <f t="shared" si="3"/>
        <v>2000</v>
      </c>
      <c r="N109" s="54">
        <f t="shared" si="3"/>
        <v>2000</v>
      </c>
      <c r="O109" s="54">
        <f t="shared" si="3"/>
        <v>12000</v>
      </c>
      <c r="P109" s="54">
        <f t="shared" si="3"/>
        <v>2000</v>
      </c>
      <c r="Q109" s="54">
        <f t="shared" si="3"/>
        <v>7000</v>
      </c>
      <c r="R109" s="54">
        <f t="shared" si="3"/>
        <v>2000</v>
      </c>
      <c r="S109" s="55">
        <f t="shared" si="3"/>
        <v>2000</v>
      </c>
    </row>
    <row r="110" spans="4:54" ht="18" x14ac:dyDescent="0.25">
      <c r="D110" s="45" t="s">
        <v>122</v>
      </c>
      <c r="E110" s="46"/>
      <c r="F110" s="46"/>
      <c r="G110" s="81"/>
      <c r="H110" s="57"/>
      <c r="I110" s="57"/>
      <c r="J110" s="57"/>
      <c r="K110" s="57"/>
      <c r="L110" s="57"/>
      <c r="M110" s="57"/>
      <c r="N110" s="57"/>
      <c r="O110" s="58"/>
      <c r="P110" s="58"/>
      <c r="Q110" s="58"/>
      <c r="R110" s="58"/>
      <c r="S110" s="58"/>
    </row>
    <row r="111" spans="4:54" s="5" customFormat="1" x14ac:dyDescent="0.25">
      <c r="D111" s="126">
        <v>5151</v>
      </c>
      <c r="E111" s="127" t="s">
        <v>376</v>
      </c>
      <c r="F111" s="49"/>
      <c r="G111" s="131">
        <v>1540000</v>
      </c>
      <c r="H111" s="132"/>
      <c r="I111" s="133"/>
      <c r="J111" s="134">
        <v>1540000</v>
      </c>
      <c r="K111" s="134"/>
      <c r="L111" s="134"/>
      <c r="M111" s="134"/>
      <c r="N111" s="134"/>
      <c r="O111" s="134"/>
      <c r="P111" s="134"/>
      <c r="Q111" s="131"/>
      <c r="R111" s="134"/>
      <c r="S111" s="50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</row>
    <row r="112" spans="4:54" s="5" customFormat="1" x14ac:dyDescent="0.25">
      <c r="D112" s="128">
        <v>5191</v>
      </c>
      <c r="E112" s="127" t="s">
        <v>377</v>
      </c>
      <c r="F112" s="49"/>
      <c r="G112" s="131">
        <v>230000</v>
      </c>
      <c r="H112" s="132"/>
      <c r="I112" s="135"/>
      <c r="J112" s="134"/>
      <c r="K112" s="134">
        <v>80000</v>
      </c>
      <c r="L112" s="134">
        <v>90000</v>
      </c>
      <c r="M112" s="134"/>
      <c r="N112" s="131"/>
      <c r="O112" s="134">
        <v>60000</v>
      </c>
      <c r="P112" s="134"/>
      <c r="Q112" s="134"/>
      <c r="R112" s="134"/>
      <c r="S112" s="50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</row>
    <row r="113" spans="4:54" s="5" customFormat="1" x14ac:dyDescent="0.25">
      <c r="D113" s="129">
        <v>5221</v>
      </c>
      <c r="E113" s="130" t="s">
        <v>378</v>
      </c>
      <c r="F113" s="49"/>
      <c r="G113" s="131">
        <v>10000</v>
      </c>
      <c r="H113" s="132"/>
      <c r="I113" s="134"/>
      <c r="J113" s="134"/>
      <c r="K113" s="136">
        <v>10000</v>
      </c>
      <c r="L113" s="134"/>
      <c r="M113" s="134"/>
      <c r="N113" s="134"/>
      <c r="O113" s="134"/>
      <c r="P113" s="134"/>
      <c r="Q113" s="134"/>
      <c r="R113" s="134"/>
      <c r="S113" s="50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</row>
    <row r="114" spans="4:54" s="5" customFormat="1" x14ac:dyDescent="0.25">
      <c r="D114" s="129">
        <v>5291</v>
      </c>
      <c r="E114" s="130" t="s">
        <v>124</v>
      </c>
      <c r="F114" s="49"/>
      <c r="G114" s="131">
        <v>230000</v>
      </c>
      <c r="H114" s="132"/>
      <c r="I114" s="134"/>
      <c r="J114" s="134">
        <v>180000</v>
      </c>
      <c r="K114" s="136"/>
      <c r="L114" s="134"/>
      <c r="M114" s="134"/>
      <c r="N114" s="134">
        <v>50000</v>
      </c>
      <c r="O114" s="134"/>
      <c r="P114" s="134"/>
      <c r="Q114" s="134"/>
      <c r="R114" s="134"/>
      <c r="S114" s="50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</row>
    <row r="115" spans="4:54" s="5" customFormat="1" x14ac:dyDescent="0.25">
      <c r="D115" s="129">
        <v>5611</v>
      </c>
      <c r="E115" s="130" t="s">
        <v>379</v>
      </c>
      <c r="F115" s="49"/>
      <c r="G115" s="131">
        <v>347018.2</v>
      </c>
      <c r="H115" s="132"/>
      <c r="I115" s="134"/>
      <c r="J115" s="134"/>
      <c r="K115" s="136">
        <v>347018.2</v>
      </c>
      <c r="L115" s="134"/>
      <c r="M115" s="134"/>
      <c r="N115" s="134"/>
      <c r="O115" s="134"/>
      <c r="P115" s="134"/>
      <c r="Q115" s="134"/>
      <c r="R115" s="134"/>
      <c r="S115" s="50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</row>
    <row r="116" spans="4:54" s="5" customFormat="1" x14ac:dyDescent="0.25">
      <c r="D116" s="129">
        <v>5621</v>
      </c>
      <c r="E116" s="130" t="s">
        <v>125</v>
      </c>
      <c r="F116" s="49"/>
      <c r="G116" s="131">
        <v>663676.12</v>
      </c>
      <c r="H116" s="132"/>
      <c r="I116" s="134"/>
      <c r="J116" s="134"/>
      <c r="K116" s="136">
        <f>600000+63676.12</f>
        <v>663676.12</v>
      </c>
      <c r="L116" s="134"/>
      <c r="M116" s="134"/>
      <c r="N116" s="134"/>
      <c r="O116" s="134"/>
      <c r="P116" s="134"/>
      <c r="Q116" s="134"/>
      <c r="R116" s="134"/>
      <c r="S116" s="50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</row>
    <row r="117" spans="4:54" s="5" customFormat="1" x14ac:dyDescent="0.25">
      <c r="D117" s="129">
        <v>5651</v>
      </c>
      <c r="E117" s="130" t="s">
        <v>381</v>
      </c>
      <c r="F117" s="49"/>
      <c r="G117" s="131">
        <v>140000</v>
      </c>
      <c r="H117" s="132"/>
      <c r="I117" s="134">
        <v>140000</v>
      </c>
      <c r="J117" s="134"/>
      <c r="K117" s="136"/>
      <c r="L117" s="134"/>
      <c r="M117" s="134"/>
      <c r="N117" s="134"/>
      <c r="O117" s="134"/>
      <c r="P117" s="134"/>
      <c r="Q117" s="134"/>
      <c r="R117" s="134"/>
      <c r="S117" s="50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</row>
    <row r="118" spans="4:54" x14ac:dyDescent="0.25">
      <c r="D118" s="6">
        <v>5911</v>
      </c>
      <c r="E118" s="49" t="s">
        <v>126</v>
      </c>
      <c r="F118" s="49"/>
      <c r="G118" s="50">
        <v>80000</v>
      </c>
      <c r="H118" s="50"/>
      <c r="I118" s="50"/>
      <c r="J118" s="50">
        <v>80000</v>
      </c>
      <c r="K118" s="50"/>
      <c r="L118" s="50"/>
      <c r="M118" s="50"/>
      <c r="N118" s="50"/>
      <c r="O118" s="50"/>
      <c r="P118" s="50"/>
      <c r="Q118" s="50"/>
      <c r="R118" s="50"/>
      <c r="S118" s="50"/>
    </row>
    <row r="119" spans="4:54" x14ac:dyDescent="0.25">
      <c r="D119" s="51"/>
      <c r="E119" s="52"/>
      <c r="F119" s="52" t="s">
        <v>69</v>
      </c>
      <c r="G119" s="53">
        <f>SUM(G111:G118)</f>
        <v>3240694.3200000003</v>
      </c>
      <c r="H119" s="53">
        <f t="shared" ref="H119:L119" si="4">SUM(H111:H118)</f>
        <v>0</v>
      </c>
      <c r="I119" s="53">
        <f t="shared" si="4"/>
        <v>140000</v>
      </c>
      <c r="J119" s="53">
        <f t="shared" si="4"/>
        <v>1800000</v>
      </c>
      <c r="K119" s="53">
        <f t="shared" si="4"/>
        <v>1100694.32</v>
      </c>
      <c r="L119" s="53">
        <f t="shared" si="4"/>
        <v>90000</v>
      </c>
      <c r="M119" s="53">
        <f t="shared" ref="M119" si="5">SUM(M111:M118)</f>
        <v>0</v>
      </c>
      <c r="N119" s="53">
        <f t="shared" ref="N119" si="6">SUM(N111:N118)</f>
        <v>50000</v>
      </c>
      <c r="O119" s="53">
        <f t="shared" ref="O119" si="7">SUM(O111:O118)</f>
        <v>60000</v>
      </c>
      <c r="P119" s="53">
        <f t="shared" ref="P119" si="8">SUM(P111:P118)</f>
        <v>0</v>
      </c>
      <c r="Q119" s="53">
        <f t="shared" ref="Q119" si="9">SUM(Q111:Q118)</f>
        <v>0</v>
      </c>
      <c r="R119" s="53">
        <f t="shared" ref="R119" si="10">SUM(R111:R118)</f>
        <v>0</v>
      </c>
      <c r="S119" s="53">
        <f t="shared" ref="S119" si="11">SUM(S111:S118)</f>
        <v>0</v>
      </c>
    </row>
    <row r="120" spans="4:54" s="9" customFormat="1" x14ac:dyDescent="0.25"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</row>
    <row r="121" spans="4:54" x14ac:dyDescent="0.25">
      <c r="D121" s="68"/>
      <c r="E121" s="69"/>
      <c r="F121" s="69" t="s">
        <v>127</v>
      </c>
      <c r="G121" s="53">
        <f t="shared" ref="G121:S121" si="12">G119+G109+G103+G76+G43</f>
        <v>15057747.32</v>
      </c>
      <c r="H121" s="53">
        <f t="shared" si="12"/>
        <v>1134948</v>
      </c>
      <c r="I121" s="53">
        <f t="shared" si="12"/>
        <v>1073113</v>
      </c>
      <c r="J121" s="53">
        <f t="shared" si="12"/>
        <v>2750140</v>
      </c>
      <c r="K121" s="53">
        <f t="shared" si="12"/>
        <v>2170921.3200000003</v>
      </c>
      <c r="L121" s="53">
        <f t="shared" si="12"/>
        <v>924768</v>
      </c>
      <c r="M121" s="53">
        <f t="shared" si="12"/>
        <v>830584</v>
      </c>
      <c r="N121" s="53">
        <f t="shared" si="12"/>
        <v>951742</v>
      </c>
      <c r="O121" s="53">
        <f t="shared" si="12"/>
        <v>873303</v>
      </c>
      <c r="P121" s="53">
        <f t="shared" si="12"/>
        <v>1007327</v>
      </c>
      <c r="Q121" s="53">
        <f t="shared" si="12"/>
        <v>842131</v>
      </c>
      <c r="R121" s="53">
        <f t="shared" si="12"/>
        <v>831201</v>
      </c>
      <c r="S121" s="53">
        <f t="shared" si="12"/>
        <v>1667569</v>
      </c>
    </row>
    <row r="122" spans="4:54" s="9" customFormat="1" x14ac:dyDescent="0.25"/>
    <row r="123" spans="4:54" s="9" customFormat="1" x14ac:dyDescent="0.25"/>
    <row r="124" spans="4:54" s="9" customFormat="1" x14ac:dyDescent="0.25"/>
    <row r="125" spans="4:54" s="9" customFormat="1" x14ac:dyDescent="0.25"/>
    <row r="126" spans="4:54" s="9" customFormat="1" x14ac:dyDescent="0.25"/>
    <row r="127" spans="4:54" s="9" customFormat="1" x14ac:dyDescent="0.25"/>
    <row r="128" spans="4:54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</sheetData>
  <protectedRanges>
    <protectedRange sqref="H118:S118" name="Rango5_2"/>
    <protectedRange sqref="E17:L17" name="Rango1"/>
    <protectedRange sqref="E18:L18" name="Rango1_5"/>
    <protectedRange sqref="H26:S42" name="Rango2_2_1"/>
    <protectedRange sqref="H45:S75" name="Rango3_2_1"/>
    <protectedRange sqref="H78:S102" name="Rango10_2_1"/>
    <protectedRange sqref="H105:S108" name="Rango4_2_1"/>
    <protectedRange sqref="H111:S112" name="Rango5_2_1"/>
    <protectedRange sqref="H113:S116" name="Rango5_2_2"/>
    <protectedRange sqref="H117:S117" name="Rango5_2_3"/>
  </protectedRanges>
  <mergeCells count="19">
    <mergeCell ref="D24:D25"/>
    <mergeCell ref="E24:E25"/>
    <mergeCell ref="F24:F25"/>
    <mergeCell ref="G24:G25"/>
    <mergeCell ref="H24:S24"/>
    <mergeCell ref="D2:D3"/>
    <mergeCell ref="E2:J3"/>
    <mergeCell ref="D5:D7"/>
    <mergeCell ref="E5:E7"/>
    <mergeCell ref="F5:J5"/>
    <mergeCell ref="D9:D19"/>
    <mergeCell ref="L5:L7"/>
    <mergeCell ref="M5:M7"/>
    <mergeCell ref="F6:F7"/>
    <mergeCell ref="G6:G7"/>
    <mergeCell ref="H6:H7"/>
    <mergeCell ref="I6:I7"/>
    <mergeCell ref="J6:J7"/>
    <mergeCell ref="K5:K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Y28"/>
  <sheetViews>
    <sheetView tabSelected="1" topLeftCell="D1" zoomScale="70" zoomScaleNormal="70" workbookViewId="0">
      <selection activeCell="I9" sqref="I9:I15"/>
    </sheetView>
  </sheetViews>
  <sheetFormatPr baseColWidth="10" defaultRowHeight="15" x14ac:dyDescent="0.25"/>
  <cols>
    <col min="1" max="3" width="0" style="5" hidden="1" customWidth="1"/>
    <col min="4" max="4" width="16.28515625" customWidth="1"/>
    <col min="5" max="5" width="58" customWidth="1"/>
    <col min="6" max="6" width="39.140625" customWidth="1"/>
    <col min="7" max="7" width="40.28515625" customWidth="1"/>
    <col min="8" max="8" width="46.7109375" customWidth="1"/>
    <col min="9" max="9" width="21.28515625" customWidth="1"/>
    <col min="10" max="11" width="49.42578125" customWidth="1"/>
    <col min="12" max="12" width="49.5703125" customWidth="1"/>
    <col min="13" max="19" width="21.42578125" customWidth="1"/>
    <col min="20" max="51" width="11.42578125" style="9"/>
  </cols>
  <sheetData>
    <row r="1" spans="4:51" s="9" customFormat="1" x14ac:dyDescent="0.25"/>
    <row r="2" spans="4:51" s="9" customFormat="1" ht="15" customHeight="1" x14ac:dyDescent="0.25">
      <c r="D2" s="178" t="s">
        <v>0</v>
      </c>
      <c r="E2" s="180" t="s">
        <v>205</v>
      </c>
      <c r="F2" s="180"/>
      <c r="G2" s="180"/>
      <c r="H2" s="180"/>
      <c r="I2" s="180"/>
      <c r="J2" s="180"/>
    </row>
    <row r="3" spans="4:51" s="9" customFormat="1" ht="15" customHeight="1" thickBot="1" x14ac:dyDescent="0.3">
      <c r="D3" s="178"/>
      <c r="E3" s="180"/>
      <c r="F3" s="180"/>
      <c r="G3" s="180"/>
      <c r="H3" s="180"/>
      <c r="I3" s="180"/>
      <c r="J3" s="180"/>
    </row>
    <row r="4" spans="4:51" s="9" customFormat="1" ht="15.75" thickBot="1" x14ac:dyDescent="0.3">
      <c r="D4" s="27"/>
      <c r="E4" s="27"/>
      <c r="F4" s="27"/>
      <c r="G4" s="27"/>
      <c r="H4" s="27"/>
      <c r="I4" s="27"/>
    </row>
    <row r="5" spans="4:51" x14ac:dyDescent="0.25">
      <c r="D5" s="181" t="s">
        <v>1</v>
      </c>
      <c r="E5" s="174" t="s">
        <v>2</v>
      </c>
      <c r="F5" s="173" t="s">
        <v>3</v>
      </c>
      <c r="G5" s="173"/>
      <c r="H5" s="173"/>
      <c r="I5" s="173"/>
      <c r="J5" s="173"/>
      <c r="K5" s="174" t="s">
        <v>4</v>
      </c>
      <c r="L5" s="174" t="s">
        <v>5</v>
      </c>
      <c r="M5" s="169" t="s">
        <v>6</v>
      </c>
      <c r="N5" s="9"/>
      <c r="O5" s="9"/>
      <c r="P5" s="9"/>
      <c r="Q5" s="9"/>
      <c r="R5" s="9"/>
      <c r="S5" s="9"/>
    </row>
    <row r="6" spans="4:51" x14ac:dyDescent="0.25">
      <c r="D6" s="182"/>
      <c r="E6" s="175"/>
      <c r="F6" s="156" t="s">
        <v>7</v>
      </c>
      <c r="G6" s="156" t="s">
        <v>8</v>
      </c>
      <c r="H6" s="156" t="s">
        <v>9</v>
      </c>
      <c r="I6" s="156" t="s">
        <v>10</v>
      </c>
      <c r="J6" s="156" t="s">
        <v>271</v>
      </c>
      <c r="K6" s="175"/>
      <c r="L6" s="175"/>
      <c r="M6" s="170"/>
      <c r="N6" s="9"/>
      <c r="O6" s="9"/>
      <c r="P6" s="9"/>
      <c r="Q6" s="9"/>
      <c r="R6" s="9"/>
      <c r="S6" s="9"/>
    </row>
    <row r="7" spans="4:51" x14ac:dyDescent="0.25">
      <c r="D7" s="183"/>
      <c r="E7" s="176"/>
      <c r="F7" s="172"/>
      <c r="G7" s="172"/>
      <c r="H7" s="172"/>
      <c r="I7" s="172"/>
      <c r="J7" s="172" t="s">
        <v>11</v>
      </c>
      <c r="K7" s="176"/>
      <c r="L7" s="176"/>
      <c r="M7" s="171" t="s">
        <v>12</v>
      </c>
      <c r="N7" s="9"/>
      <c r="O7" s="9"/>
      <c r="P7" s="9"/>
      <c r="Q7" s="9"/>
      <c r="R7" s="9"/>
      <c r="S7" s="9"/>
    </row>
    <row r="8" spans="4:51" ht="56.25" customHeight="1" x14ac:dyDescent="0.25">
      <c r="D8" s="76" t="s">
        <v>13</v>
      </c>
      <c r="E8" s="3" t="s">
        <v>132</v>
      </c>
      <c r="F8" s="7" t="s">
        <v>391</v>
      </c>
      <c r="G8" s="7" t="s">
        <v>392</v>
      </c>
      <c r="H8" s="7" t="s">
        <v>393</v>
      </c>
      <c r="I8" s="7" t="s">
        <v>131</v>
      </c>
      <c r="J8" s="7">
        <v>7</v>
      </c>
      <c r="K8" s="7" t="s">
        <v>188</v>
      </c>
      <c r="L8" s="7" t="s">
        <v>358</v>
      </c>
      <c r="M8" s="146">
        <f>G26</f>
        <v>1031000</v>
      </c>
      <c r="N8" s="9"/>
      <c r="O8" s="9"/>
      <c r="P8" s="9"/>
      <c r="Q8" s="9"/>
      <c r="R8" s="9"/>
      <c r="S8" s="9"/>
    </row>
    <row r="9" spans="4:51" ht="43.5" customHeight="1" x14ac:dyDescent="0.25">
      <c r="D9" s="195" t="s">
        <v>296</v>
      </c>
      <c r="E9" s="3" t="s">
        <v>263</v>
      </c>
      <c r="F9" s="7" t="s">
        <v>346</v>
      </c>
      <c r="G9" s="7" t="s">
        <v>347</v>
      </c>
      <c r="H9" s="7" t="s">
        <v>348</v>
      </c>
      <c r="I9" s="7" t="s">
        <v>131</v>
      </c>
      <c r="J9" s="7" t="s">
        <v>187</v>
      </c>
      <c r="K9" s="7" t="s">
        <v>188</v>
      </c>
      <c r="L9" s="34" t="s">
        <v>189</v>
      </c>
      <c r="M9" s="147">
        <v>147286</v>
      </c>
      <c r="N9" s="66">
        <v>25</v>
      </c>
      <c r="O9" s="9"/>
      <c r="P9" s="9"/>
      <c r="Q9" s="9"/>
      <c r="R9" s="9"/>
      <c r="S9" s="9"/>
    </row>
    <row r="10" spans="4:51" s="5" customFormat="1" ht="43.5" customHeight="1" x14ac:dyDescent="0.25">
      <c r="D10" s="196"/>
      <c r="E10" s="75" t="s">
        <v>259</v>
      </c>
      <c r="F10" s="4" t="s">
        <v>268</v>
      </c>
      <c r="G10" s="4" t="s">
        <v>269</v>
      </c>
      <c r="H10" s="4" t="s">
        <v>280</v>
      </c>
      <c r="I10" s="4" t="s">
        <v>131</v>
      </c>
      <c r="J10" s="4" t="s">
        <v>351</v>
      </c>
      <c r="K10" s="7" t="s">
        <v>188</v>
      </c>
      <c r="L10" s="6" t="s">
        <v>358</v>
      </c>
      <c r="M10" s="147">
        <v>147286</v>
      </c>
      <c r="N10" s="6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4:51" s="5" customFormat="1" ht="43.5" customHeight="1" x14ac:dyDescent="0.25">
      <c r="D11" s="196"/>
      <c r="E11" s="3" t="s">
        <v>384</v>
      </c>
      <c r="F11" s="7" t="s">
        <v>349</v>
      </c>
      <c r="G11" s="7" t="s">
        <v>350</v>
      </c>
      <c r="H11" s="4" t="s">
        <v>280</v>
      </c>
      <c r="I11" s="7" t="s">
        <v>131</v>
      </c>
      <c r="J11" s="7" t="s">
        <v>352</v>
      </c>
      <c r="K11" s="7" t="s">
        <v>188</v>
      </c>
      <c r="L11" s="6" t="s">
        <v>358</v>
      </c>
      <c r="M11" s="147">
        <v>147286</v>
      </c>
      <c r="N11" s="6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4:51" s="5" customFormat="1" ht="43.5" customHeight="1" x14ac:dyDescent="0.25">
      <c r="D12" s="196"/>
      <c r="E12" s="3" t="s">
        <v>260</v>
      </c>
      <c r="F12" s="7" t="s">
        <v>353</v>
      </c>
      <c r="G12" s="7" t="s">
        <v>354</v>
      </c>
      <c r="H12" s="7" t="s">
        <v>348</v>
      </c>
      <c r="I12" s="7" t="s">
        <v>131</v>
      </c>
      <c r="J12" s="7" t="s">
        <v>355</v>
      </c>
      <c r="K12" s="7" t="s">
        <v>188</v>
      </c>
      <c r="L12" s="34" t="s">
        <v>359</v>
      </c>
      <c r="M12" s="147">
        <v>147286</v>
      </c>
      <c r="N12" s="66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4:51" ht="48.75" customHeight="1" x14ac:dyDescent="0.25">
      <c r="D13" s="196"/>
      <c r="E13" s="3" t="s">
        <v>356</v>
      </c>
      <c r="F13" s="7" t="s">
        <v>357</v>
      </c>
      <c r="G13" s="7" t="s">
        <v>190</v>
      </c>
      <c r="H13" s="7" t="s">
        <v>191</v>
      </c>
      <c r="I13" s="7" t="s">
        <v>131</v>
      </c>
      <c r="J13" s="7" t="s">
        <v>192</v>
      </c>
      <c r="K13" s="7" t="s">
        <v>193</v>
      </c>
      <c r="L13" s="7" t="s">
        <v>194</v>
      </c>
      <c r="M13" s="147">
        <v>147286</v>
      </c>
      <c r="N13" s="66">
        <v>31</v>
      </c>
      <c r="O13" s="9"/>
      <c r="P13" s="9"/>
      <c r="Q13" s="9"/>
      <c r="R13" s="9"/>
      <c r="S13" s="9"/>
    </row>
    <row r="14" spans="4:51" s="9" customFormat="1" ht="41.25" customHeight="1" x14ac:dyDescent="0.25">
      <c r="D14" s="77"/>
      <c r="E14" s="3" t="s">
        <v>195</v>
      </c>
      <c r="F14" s="7" t="s">
        <v>360</v>
      </c>
      <c r="G14" s="7" t="s">
        <v>196</v>
      </c>
      <c r="H14" s="7" t="s">
        <v>197</v>
      </c>
      <c r="I14" s="7" t="s">
        <v>131</v>
      </c>
      <c r="J14" s="7" t="s">
        <v>198</v>
      </c>
      <c r="K14" s="7" t="s">
        <v>199</v>
      </c>
      <c r="L14" s="34" t="s">
        <v>200</v>
      </c>
      <c r="M14" s="147">
        <v>147286</v>
      </c>
    </row>
    <row r="15" spans="4:51" s="9" customFormat="1" ht="42.75" customHeight="1" x14ac:dyDescent="0.25">
      <c r="D15" s="59"/>
      <c r="E15" s="3" t="s">
        <v>261</v>
      </c>
      <c r="F15" s="7" t="s">
        <v>361</v>
      </c>
      <c r="G15" s="7" t="s">
        <v>201</v>
      </c>
      <c r="H15" s="7" t="s">
        <v>202</v>
      </c>
      <c r="I15" s="7" t="s">
        <v>18</v>
      </c>
      <c r="J15" s="7" t="s">
        <v>203</v>
      </c>
      <c r="K15" s="7" t="s">
        <v>199</v>
      </c>
      <c r="L15" s="7" t="s">
        <v>204</v>
      </c>
      <c r="M15" s="147">
        <v>147284</v>
      </c>
    </row>
    <row r="16" spans="4:51" s="9" customFormat="1" ht="28.5" customHeight="1" x14ac:dyDescent="0.25">
      <c r="D16" s="61" t="s">
        <v>36</v>
      </c>
      <c r="E16" s="62"/>
      <c r="F16" s="62"/>
      <c r="G16" s="63"/>
      <c r="H16" s="63"/>
      <c r="I16" s="63"/>
      <c r="J16" s="63"/>
      <c r="K16" s="63"/>
      <c r="L16" s="63"/>
      <c r="M16" s="63"/>
      <c r="N16" s="67" t="e">
        <f>100-#REF!</f>
        <v>#REF!</v>
      </c>
      <c r="O16" s="64"/>
      <c r="P16" s="64"/>
      <c r="Q16" s="64"/>
      <c r="R16" s="64"/>
      <c r="S16" s="18"/>
    </row>
    <row r="17" spans="4:19" x14ac:dyDescent="0.25">
      <c r="D17" s="184" t="s">
        <v>37</v>
      </c>
      <c r="E17" s="186" t="s">
        <v>38</v>
      </c>
      <c r="F17" s="186" t="s">
        <v>39</v>
      </c>
      <c r="G17" s="188" t="s">
        <v>40</v>
      </c>
      <c r="H17" s="190" t="s">
        <v>41</v>
      </c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2"/>
    </row>
    <row r="18" spans="4:19" x14ac:dyDescent="0.25">
      <c r="D18" s="185"/>
      <c r="E18" s="187"/>
      <c r="F18" s="187"/>
      <c r="G18" s="189"/>
      <c r="H18" s="47" t="s">
        <v>42</v>
      </c>
      <c r="I18" s="47" t="s">
        <v>43</v>
      </c>
      <c r="J18" s="47" t="s">
        <v>44</v>
      </c>
      <c r="K18" s="47" t="s">
        <v>45</v>
      </c>
      <c r="L18" s="47" t="s">
        <v>46</v>
      </c>
      <c r="M18" s="47" t="s">
        <v>47</v>
      </c>
      <c r="N18" s="47" t="s">
        <v>48</v>
      </c>
      <c r="O18" s="47" t="s">
        <v>49</v>
      </c>
      <c r="P18" s="47" t="s">
        <v>50</v>
      </c>
      <c r="Q18" s="47" t="s">
        <v>51</v>
      </c>
      <c r="R18" s="47" t="s">
        <v>52</v>
      </c>
      <c r="S18" s="48" t="s">
        <v>53</v>
      </c>
    </row>
    <row r="19" spans="4:19" ht="18" x14ac:dyDescent="0.25">
      <c r="D19" s="45" t="s">
        <v>96</v>
      </c>
      <c r="E19" s="46"/>
      <c r="F19" s="46"/>
      <c r="G19" s="81"/>
      <c r="H19" s="57"/>
      <c r="I19" s="57"/>
      <c r="J19" s="57"/>
      <c r="K19" s="57"/>
      <c r="L19" s="57"/>
      <c r="M19" s="57"/>
      <c r="N19" s="57"/>
      <c r="O19" s="58"/>
      <c r="P19" s="58"/>
      <c r="Q19" s="58"/>
      <c r="R19" s="58"/>
      <c r="S19" s="58"/>
    </row>
    <row r="20" spans="4:19" x14ac:dyDescent="0.25">
      <c r="D20" s="6">
        <v>3311</v>
      </c>
      <c r="E20" s="49" t="s">
        <v>104</v>
      </c>
      <c r="F20" s="49"/>
      <c r="G20" s="50">
        <v>321000</v>
      </c>
      <c r="H20" s="50">
        <v>12000</v>
      </c>
      <c r="I20" s="50">
        <v>12000</v>
      </c>
      <c r="J20" s="50">
        <v>62000</v>
      </c>
      <c r="K20" s="50">
        <v>12000</v>
      </c>
      <c r="L20" s="50">
        <v>12000</v>
      </c>
      <c r="M20" s="50">
        <v>12000</v>
      </c>
      <c r="N20" s="50">
        <v>39000</v>
      </c>
      <c r="O20" s="50">
        <v>112000</v>
      </c>
      <c r="P20" s="50">
        <v>12000</v>
      </c>
      <c r="Q20" s="50">
        <v>12000</v>
      </c>
      <c r="R20" s="50">
        <v>12000</v>
      </c>
      <c r="S20" s="50">
        <v>12000</v>
      </c>
    </row>
    <row r="21" spans="4:19" x14ac:dyDescent="0.25">
      <c r="D21" s="6">
        <v>3331</v>
      </c>
      <c r="E21" s="49" t="s">
        <v>105</v>
      </c>
      <c r="F21" s="49"/>
      <c r="G21" s="50">
        <v>60000</v>
      </c>
      <c r="H21" s="50"/>
      <c r="I21" s="50">
        <v>10000</v>
      </c>
      <c r="J21" s="50"/>
      <c r="K21" s="50">
        <v>15000</v>
      </c>
      <c r="L21" s="50">
        <v>15000</v>
      </c>
      <c r="M21" s="50"/>
      <c r="N21" s="50"/>
      <c r="O21" s="50"/>
      <c r="P21" s="50"/>
      <c r="Q21" s="50"/>
      <c r="R21" s="50">
        <v>10000</v>
      </c>
      <c r="S21" s="50">
        <v>10000</v>
      </c>
    </row>
    <row r="22" spans="4:19" x14ac:dyDescent="0.25">
      <c r="D22" s="6">
        <v>3341</v>
      </c>
      <c r="E22" s="49" t="s">
        <v>106</v>
      </c>
      <c r="F22" s="49"/>
      <c r="G22" s="50">
        <v>100000</v>
      </c>
      <c r="H22" s="50"/>
      <c r="I22" s="50"/>
      <c r="J22" s="50">
        <v>45000</v>
      </c>
      <c r="K22" s="50">
        <v>20000</v>
      </c>
      <c r="L22" s="50"/>
      <c r="M22" s="50"/>
      <c r="N22" s="50">
        <v>25000</v>
      </c>
      <c r="O22" s="50">
        <v>10000</v>
      </c>
      <c r="P22" s="50"/>
      <c r="Q22" s="50"/>
      <c r="R22" s="50"/>
      <c r="S22" s="50"/>
    </row>
    <row r="23" spans="4:19" x14ac:dyDescent="0.25">
      <c r="D23" s="6">
        <v>3342</v>
      </c>
      <c r="E23" s="49" t="s">
        <v>107</v>
      </c>
      <c r="F23" s="49"/>
      <c r="G23" s="50">
        <v>170000</v>
      </c>
      <c r="H23" s="50"/>
      <c r="I23" s="50"/>
      <c r="J23" s="50">
        <v>30000</v>
      </c>
      <c r="K23" s="50">
        <v>40000</v>
      </c>
      <c r="L23" s="50">
        <v>25000</v>
      </c>
      <c r="M23" s="50"/>
      <c r="N23" s="50">
        <v>25000</v>
      </c>
      <c r="O23" s="50"/>
      <c r="P23" s="50">
        <v>25000</v>
      </c>
      <c r="Q23" s="50"/>
      <c r="R23" s="50">
        <v>25000</v>
      </c>
      <c r="S23" s="50"/>
    </row>
    <row r="24" spans="4:19" ht="28.5" x14ac:dyDescent="0.25">
      <c r="D24" s="6">
        <v>3611</v>
      </c>
      <c r="E24" s="49" t="s">
        <v>114</v>
      </c>
      <c r="F24" s="49"/>
      <c r="G24" s="50">
        <v>130000</v>
      </c>
      <c r="H24" s="50">
        <v>5000</v>
      </c>
      <c r="I24" s="50">
        <v>70000</v>
      </c>
      <c r="J24" s="50">
        <v>5000</v>
      </c>
      <c r="K24" s="50">
        <v>5000</v>
      </c>
      <c r="L24" s="50">
        <v>5000</v>
      </c>
      <c r="M24" s="50">
        <v>5000</v>
      </c>
      <c r="N24" s="50">
        <v>5000</v>
      </c>
      <c r="O24" s="50">
        <v>10000</v>
      </c>
      <c r="P24" s="50">
        <v>5000</v>
      </c>
      <c r="Q24" s="50">
        <v>5000</v>
      </c>
      <c r="R24" s="50">
        <v>5000</v>
      </c>
      <c r="S24" s="50">
        <v>5000</v>
      </c>
    </row>
    <row r="25" spans="4:19" x14ac:dyDescent="0.25">
      <c r="D25" s="6">
        <v>3822</v>
      </c>
      <c r="E25" s="49" t="s">
        <v>119</v>
      </c>
      <c r="F25" s="49"/>
      <c r="G25" s="50">
        <v>250000</v>
      </c>
      <c r="H25" s="50"/>
      <c r="I25" s="50"/>
      <c r="J25" s="50"/>
      <c r="K25" s="50"/>
      <c r="L25" s="50">
        <v>180000</v>
      </c>
      <c r="M25" s="50"/>
      <c r="N25" s="50"/>
      <c r="O25" s="50"/>
      <c r="P25" s="50"/>
      <c r="Q25" s="50">
        <v>70000</v>
      </c>
      <c r="R25" s="50"/>
      <c r="S25" s="50"/>
    </row>
    <row r="26" spans="4:19" x14ac:dyDescent="0.25">
      <c r="D26" s="51"/>
      <c r="E26" s="52"/>
      <c r="F26" s="145" t="s">
        <v>385</v>
      </c>
      <c r="G26" s="53">
        <f t="shared" ref="G26:S26" si="0">SUM(G20:G25)</f>
        <v>1031000</v>
      </c>
      <c r="H26" s="54">
        <f t="shared" si="0"/>
        <v>17000</v>
      </c>
      <c r="I26" s="54">
        <f t="shared" si="0"/>
        <v>92000</v>
      </c>
      <c r="J26" s="54">
        <f t="shared" si="0"/>
        <v>142000</v>
      </c>
      <c r="K26" s="54">
        <f t="shared" si="0"/>
        <v>92000</v>
      </c>
      <c r="L26" s="54">
        <f t="shared" si="0"/>
        <v>237000</v>
      </c>
      <c r="M26" s="54">
        <f t="shared" si="0"/>
        <v>17000</v>
      </c>
      <c r="N26" s="54">
        <f t="shared" si="0"/>
        <v>94000</v>
      </c>
      <c r="O26" s="54">
        <f t="shared" si="0"/>
        <v>132000</v>
      </c>
      <c r="P26" s="54">
        <f t="shared" si="0"/>
        <v>42000</v>
      </c>
      <c r="Q26" s="54">
        <f t="shared" si="0"/>
        <v>87000</v>
      </c>
      <c r="R26" s="54">
        <f t="shared" si="0"/>
        <v>52000</v>
      </c>
      <c r="S26" s="55">
        <f t="shared" si="0"/>
        <v>27000</v>
      </c>
    </row>
    <row r="28" spans="4:19" x14ac:dyDescent="0.25">
      <c r="F28" s="145"/>
    </row>
  </sheetData>
  <protectedRanges>
    <protectedRange sqref="H20:S25" name="Rango10_2"/>
    <protectedRange sqref="E10:J10 H11 L10:L11" name="Rango1_6"/>
  </protectedRanges>
  <mergeCells count="19">
    <mergeCell ref="D17:D18"/>
    <mergeCell ref="E17:E18"/>
    <mergeCell ref="F17:F18"/>
    <mergeCell ref="G17:G18"/>
    <mergeCell ref="H17:S17"/>
    <mergeCell ref="E2:J3"/>
    <mergeCell ref="D5:D7"/>
    <mergeCell ref="E5:E7"/>
    <mergeCell ref="F5:J5"/>
    <mergeCell ref="D2:D3"/>
    <mergeCell ref="D9:D13"/>
    <mergeCell ref="L5:L7"/>
    <mergeCell ref="M5:M7"/>
    <mergeCell ref="F6:F7"/>
    <mergeCell ref="G6:G7"/>
    <mergeCell ref="H6:H7"/>
    <mergeCell ref="I6:I7"/>
    <mergeCell ref="J6:J7"/>
    <mergeCell ref="K5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Caratula de ingresos</vt:lpstr>
      <vt:lpstr>Ingresos detallados</vt:lpstr>
      <vt:lpstr>TOTAL PROGRA</vt:lpstr>
      <vt:lpstr>Programa 1</vt:lpstr>
      <vt:lpstr>Comp 1</vt:lpstr>
      <vt:lpstr>Comp 2</vt:lpstr>
      <vt:lpstr>Comp 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Calva</dc:creator>
  <cp:lastModifiedBy>Planeación</cp:lastModifiedBy>
  <cp:lastPrinted>2013-08-12T16:36:24Z</cp:lastPrinted>
  <dcterms:created xsi:type="dcterms:W3CDTF">2013-08-04T06:08:24Z</dcterms:created>
  <dcterms:modified xsi:type="dcterms:W3CDTF">2014-09-25T20:16:40Z</dcterms:modified>
</cp:coreProperties>
</file>