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168" windowWidth="17064" windowHeight="7032"/>
  </bookViews>
  <sheets>
    <sheet name="Hoja1" sheetId="1" r:id="rId1"/>
    <sheet name="Hoja2" sheetId="2" r:id="rId2"/>
  </sheets>
  <definedNames>
    <definedName name="_xlnm.Print_Area" localSheetId="0">Hoja1!$A$1:$P$50</definedName>
  </definedNames>
  <calcPr calcId="145621"/>
</workbook>
</file>

<file path=xl/calcChain.xml><?xml version="1.0" encoding="utf-8"?>
<calcChain xmlns="http://schemas.openxmlformats.org/spreadsheetml/2006/main">
  <c r="G22" i="1" l="1"/>
  <c r="J22" i="1"/>
  <c r="M22" i="1"/>
  <c r="P22" i="1"/>
  <c r="AB21" i="1"/>
  <c r="AB20" i="1"/>
  <c r="AB19" i="1"/>
  <c r="AB18" i="1"/>
  <c r="AB11" i="1"/>
  <c r="AB10" i="1"/>
  <c r="X7" i="1" l="1"/>
  <c r="X6" i="1"/>
  <c r="X5" i="1"/>
  <c r="X4" i="1"/>
  <c r="V17" i="1"/>
  <c r="AB17" i="1" s="1"/>
  <c r="V16" i="1"/>
  <c r="AB16" i="1" s="1"/>
  <c r="V15" i="1"/>
  <c r="AB15" i="1" s="1"/>
  <c r="V14" i="1"/>
  <c r="AB14" i="1" s="1"/>
  <c r="V13" i="1"/>
  <c r="AB13" i="1" s="1"/>
  <c r="V12" i="1"/>
  <c r="AB12" i="1" s="1"/>
  <c r="V9" i="1"/>
  <c r="AB9" i="1" s="1"/>
  <c r="V8" i="1"/>
  <c r="AB8" i="1" s="1"/>
  <c r="V7" i="1"/>
  <c r="AB7" i="1" s="1"/>
  <c r="V6" i="1"/>
  <c r="AB6" i="1" s="1"/>
  <c r="V5" i="1"/>
  <c r="AB5" i="1" s="1"/>
  <c r="V4" i="1"/>
  <c r="AB4" i="1" s="1"/>
  <c r="N22" i="1" l="1"/>
  <c r="K22" i="1"/>
  <c r="H22" i="1"/>
  <c r="E22" i="1"/>
  <c r="E23" i="1" l="1"/>
  <c r="E24" i="1"/>
  <c r="K23" i="1"/>
  <c r="K24" i="1"/>
  <c r="H23" i="1"/>
  <c r="H24" i="1"/>
  <c r="N23" i="1"/>
  <c r="N24" i="1"/>
</calcChain>
</file>

<file path=xl/sharedStrings.xml><?xml version="1.0" encoding="utf-8"?>
<sst xmlns="http://schemas.openxmlformats.org/spreadsheetml/2006/main" count="167" uniqueCount="43">
  <si>
    <t>PRECIO</t>
  </si>
  <si>
    <t>MARCA</t>
  </si>
  <si>
    <t>BINARIO</t>
  </si>
  <si>
    <t>Pieza</t>
  </si>
  <si>
    <t>Tonner 125A CB540A Black Negro</t>
  </si>
  <si>
    <t>Tonner 125A CB541A Cyan</t>
  </si>
  <si>
    <t>Tonner 125A CB542A Yellow</t>
  </si>
  <si>
    <t>Tonner 125A CB543A Magenta</t>
  </si>
  <si>
    <t>Tonner  CE270A Black Negro</t>
  </si>
  <si>
    <t>Tonner  CE271A Cyan</t>
  </si>
  <si>
    <t>Tonner  CE272A Yellow</t>
  </si>
  <si>
    <t>Tonner CE273A Magenta</t>
  </si>
  <si>
    <t>Cajas</t>
  </si>
  <si>
    <t>Arillo Metálico Para Encuadernar de 3/8”x32 3:1 Negro</t>
  </si>
  <si>
    <t>Caja</t>
  </si>
  <si>
    <t>Arillo Metálico Para Encuadernar de 5/16”x32 3:1 Negro</t>
  </si>
  <si>
    <t>Arillo Metálico Para Encuadernar de 7/16”x32 3:1 Negro</t>
  </si>
  <si>
    <t>Arillo Metálico Para Encuadernar de 1/4”x32 3:1 Negro</t>
  </si>
  <si>
    <t>Arillo Metálico Para Encuadernar de 1/2”x32 3:1 Negro</t>
  </si>
  <si>
    <t>Arillo Metálico Para Encuadernar de 9/16”x32 3:1 Negro</t>
  </si>
  <si>
    <t>1 ADUSE</t>
  </si>
  <si>
    <t>2 GONGAR</t>
  </si>
  <si>
    <t>4 LAN-WAN</t>
  </si>
  <si>
    <t>3 INTECFRA</t>
  </si>
  <si>
    <t>SUMA</t>
  </si>
  <si>
    <t>HP</t>
  </si>
  <si>
    <t>AVIMOR</t>
  </si>
  <si>
    <t>PERFEX</t>
  </si>
  <si>
    <t>16.059.53</t>
  </si>
  <si>
    <t>ESTUDIO DE MERCADO</t>
  </si>
  <si>
    <t>CANTIDAD</t>
  </si>
  <si>
    <t>UNIDAD</t>
  </si>
  <si>
    <t>ARTICULO</t>
  </si>
  <si>
    <t>OFICINCO</t>
  </si>
  <si>
    <t>OFFISOL</t>
  </si>
  <si>
    <t>OFFICE MAX</t>
  </si>
  <si>
    <t>PROMEDIO</t>
  </si>
  <si>
    <t>hp</t>
  </si>
  <si>
    <t>RANGO DE DIFERENCIA $100 GENERAL</t>
  </si>
  <si>
    <t>PARTIDA</t>
  </si>
  <si>
    <t>CANTIDAD HASTA</t>
  </si>
  <si>
    <t xml:space="preserve">PRESENTACIÓN / UNIDAD DE MEDIDA  </t>
  </si>
  <si>
    <t>ESTUDIO DE MERCADO PROCESO AE/LPL-002/2017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</si>
</sst>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7" x14ac:knownFonts="1">
    <font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rgb="FFFFFF00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2"/>
      <color theme="1"/>
      <name val="Arial"/>
      <family val="2"/>
    </font>
    <font>
      <sz val="11"/>
      <color rgb="FFFFFF00"/>
      <name val="Calibri"/>
      <family val="2"/>
      <scheme val="minor"/>
    </font>
    <font>
      <sz val="12"/>
      <color theme="1"/>
      <name val="Arial"/>
      <family val="2"/>
    </font>
    <font>
      <sz val="11"/>
      <color rgb="FF000000"/>
      <name val="Arial"/>
      <family val="2"/>
    </font>
    <font>
      <sz val="11"/>
      <name val="Calibri"/>
      <family val="2"/>
      <scheme val="minor"/>
    </font>
    <font>
      <sz val="11"/>
      <name val="Century Gothic"/>
      <family val="2"/>
    </font>
    <font>
      <b/>
      <sz val="11"/>
      <color theme="1"/>
      <name val="Century Gothic"/>
      <family val="2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entury Gothic"/>
      <family val="2"/>
    </font>
    <font>
      <b/>
      <sz val="16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6">
    <xf numFmtId="0" fontId="0" fillId="0" borderId="0" xfId="0"/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44" fontId="0" fillId="0" borderId="17" xfId="1" applyFont="1" applyFill="1" applyBorder="1" applyAlignment="1" applyProtection="1">
      <alignment horizontal="center" vertical="center"/>
      <protection hidden="1"/>
    </xf>
    <xf numFmtId="0" fontId="0" fillId="4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44" fontId="0" fillId="0" borderId="23" xfId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4" fontId="0" fillId="0" borderId="14" xfId="1" applyFont="1" applyBorder="1" applyAlignment="1">
      <alignment horizontal="center" vertical="center"/>
    </xf>
    <xf numFmtId="44" fontId="11" fillId="6" borderId="0" xfId="1" applyFont="1" applyFill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4" fontId="0" fillId="0" borderId="26" xfId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44" fontId="0" fillId="0" borderId="0" xfId="1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4" fontId="0" fillId="0" borderId="0" xfId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44" fontId="0" fillId="0" borderId="2" xfId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/>
    </xf>
    <xf numFmtId="44" fontId="0" fillId="0" borderId="2" xfId="0" applyNumberForma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44" fontId="0" fillId="0" borderId="21" xfId="1" applyFont="1" applyFill="1" applyBorder="1" applyAlignment="1">
      <alignment horizontal="center" vertical="center"/>
    </xf>
    <xf numFmtId="44" fontId="0" fillId="0" borderId="25" xfId="1" applyFont="1" applyFill="1" applyBorder="1" applyAlignment="1">
      <alignment horizontal="center" vertical="center"/>
    </xf>
    <xf numFmtId="44" fontId="0" fillId="0" borderId="0" xfId="1" applyFont="1" applyFill="1" applyAlignment="1">
      <alignment horizontal="center" vertical="center"/>
    </xf>
    <xf numFmtId="4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4" fontId="0" fillId="7" borderId="26" xfId="1" applyFont="1" applyFill="1" applyBorder="1" applyAlignment="1">
      <alignment horizontal="center" vertical="center"/>
    </xf>
    <xf numFmtId="0" fontId="0" fillId="7" borderId="14" xfId="0" applyFill="1" applyBorder="1" applyAlignment="1">
      <alignment horizontal="center" vertical="center"/>
    </xf>
    <xf numFmtId="0" fontId="12" fillId="7" borderId="14" xfId="0" applyFont="1" applyFill="1" applyBorder="1" applyAlignment="1">
      <alignment horizontal="center" vertical="center"/>
    </xf>
    <xf numFmtId="0" fontId="12" fillId="7" borderId="27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29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14" fillId="5" borderId="20" xfId="0" applyFont="1" applyFill="1" applyBorder="1" applyAlignment="1">
      <alignment horizontal="center" vertical="center"/>
    </xf>
    <xf numFmtId="0" fontId="14" fillId="5" borderId="6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29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0"/>
  <sheetViews>
    <sheetView tabSelected="1" view="pageBreakPreview" topLeftCell="A31" zoomScale="60" zoomScaleNormal="60" workbookViewId="0">
      <selection activeCell="E22" sqref="E22:G24"/>
    </sheetView>
  </sheetViews>
  <sheetFormatPr baseColWidth="10" defaultRowHeight="13.8" x14ac:dyDescent="0.25"/>
  <cols>
    <col min="1" max="1" width="11.19921875" style="11" customWidth="1"/>
    <col min="2" max="2" width="13.3984375" style="11" customWidth="1"/>
    <col min="3" max="3" width="20.296875" style="11" customWidth="1"/>
    <col min="4" max="4" width="14.09765625" style="11" customWidth="1"/>
    <col min="5" max="5" width="11.19921875" style="57"/>
    <col min="6" max="7" width="11.19921875" style="11"/>
    <col min="8" max="8" width="11.19921875" style="13"/>
    <col min="9" max="10" width="11.19921875" style="11"/>
    <col min="11" max="11" width="12.3984375" style="13" bestFit="1" customWidth="1"/>
    <col min="12" max="13" width="11.19921875" style="11"/>
    <col min="14" max="14" width="11.19921875" style="13"/>
    <col min="15" max="15" width="11.19921875" style="11"/>
    <col min="16" max="16" width="11.19921875" style="14"/>
    <col min="17" max="17" width="11.19921875" style="15"/>
    <col min="18" max="18" width="11.19921875" style="10"/>
    <col min="19" max="20" width="11.19921875" style="11"/>
    <col min="21" max="21" width="27.8984375" style="16" customWidth="1"/>
    <col min="22" max="25" width="11.19921875" style="11"/>
    <col min="26" max="26" width="12.8984375" style="11" bestFit="1" customWidth="1"/>
    <col min="27" max="27" width="11.19921875" style="11"/>
    <col min="28" max="28" width="11.19921875" style="42"/>
    <col min="29" max="29" width="13.19921875" style="11" customWidth="1"/>
    <col min="30" max="16384" width="11.19921875" style="11"/>
  </cols>
  <sheetData>
    <row r="1" spans="1:29" ht="25.2" customHeight="1" thickBot="1" x14ac:dyDescent="0.3">
      <c r="A1" s="74" t="s">
        <v>42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5"/>
      <c r="S1" s="5"/>
      <c r="T1" s="5"/>
      <c r="U1" s="63" t="s">
        <v>29</v>
      </c>
      <c r="V1" s="63"/>
      <c r="W1" s="63"/>
      <c r="X1" s="63"/>
      <c r="Y1" s="63"/>
      <c r="Z1" s="63"/>
      <c r="AB1" s="12"/>
      <c r="AC1" s="66" t="s">
        <v>38</v>
      </c>
    </row>
    <row r="2" spans="1:29" ht="20.399999999999999" customHeight="1" thickBot="1" x14ac:dyDescent="0.3">
      <c r="A2" s="72" t="s">
        <v>39</v>
      </c>
      <c r="B2" s="64" t="s">
        <v>40</v>
      </c>
      <c r="C2" s="64" t="s">
        <v>41</v>
      </c>
      <c r="D2" s="64" t="s">
        <v>32</v>
      </c>
      <c r="E2" s="67" t="s">
        <v>20</v>
      </c>
      <c r="F2" s="67"/>
      <c r="G2" s="68"/>
      <c r="H2" s="69" t="s">
        <v>21</v>
      </c>
      <c r="I2" s="70"/>
      <c r="J2" s="71"/>
      <c r="K2" s="69" t="s">
        <v>23</v>
      </c>
      <c r="L2" s="70"/>
      <c r="M2" s="71"/>
      <c r="N2" s="69" t="s">
        <v>22</v>
      </c>
      <c r="O2" s="70"/>
      <c r="P2" s="71"/>
      <c r="Q2" s="6"/>
      <c r="S2" s="6"/>
      <c r="T2" s="6"/>
      <c r="U2" s="6"/>
      <c r="V2" s="6" t="s">
        <v>33</v>
      </c>
      <c r="W2" s="6"/>
      <c r="X2" s="6" t="s">
        <v>34</v>
      </c>
      <c r="Y2" s="6"/>
      <c r="Z2" s="6" t="s">
        <v>35</v>
      </c>
      <c r="AB2" s="12" t="s">
        <v>36</v>
      </c>
      <c r="AC2" s="66"/>
    </row>
    <row r="3" spans="1:29" ht="34.200000000000003" customHeight="1" thickBot="1" x14ac:dyDescent="0.3">
      <c r="A3" s="73"/>
      <c r="B3" s="65"/>
      <c r="C3" s="65"/>
      <c r="D3" s="65"/>
      <c r="E3" s="52" t="s">
        <v>0</v>
      </c>
      <c r="F3" s="49" t="s">
        <v>1</v>
      </c>
      <c r="G3" s="49" t="s">
        <v>2</v>
      </c>
      <c r="H3" s="50" t="s">
        <v>0</v>
      </c>
      <c r="I3" s="49" t="s">
        <v>1</v>
      </c>
      <c r="J3" s="49" t="s">
        <v>2</v>
      </c>
      <c r="K3" s="50" t="s">
        <v>0</v>
      </c>
      <c r="L3" s="49" t="s">
        <v>1</v>
      </c>
      <c r="M3" s="49" t="s">
        <v>2</v>
      </c>
      <c r="N3" s="50" t="s">
        <v>0</v>
      </c>
      <c r="O3" s="49" t="s">
        <v>1</v>
      </c>
      <c r="P3" s="51" t="s">
        <v>2</v>
      </c>
      <c r="R3" s="7"/>
      <c r="S3" s="11" t="s">
        <v>30</v>
      </c>
      <c r="T3" s="11" t="s">
        <v>31</v>
      </c>
      <c r="U3" s="16" t="s">
        <v>32</v>
      </c>
      <c r="V3" s="11" t="s">
        <v>0</v>
      </c>
      <c r="X3" s="11" t="s">
        <v>0</v>
      </c>
      <c r="Z3" s="11" t="s">
        <v>0</v>
      </c>
      <c r="AB3" s="12"/>
      <c r="AC3" s="66"/>
    </row>
    <row r="4" spans="1:29" ht="52.8" customHeight="1" thickBot="1" x14ac:dyDescent="0.3">
      <c r="A4" s="17">
        <v>1</v>
      </c>
      <c r="B4" s="18">
        <v>2</v>
      </c>
      <c r="C4" s="19" t="s">
        <v>3</v>
      </c>
      <c r="D4" s="4" t="s">
        <v>4</v>
      </c>
      <c r="E4" s="53">
        <v>2791.38</v>
      </c>
      <c r="F4" s="20" t="s">
        <v>25</v>
      </c>
      <c r="G4" s="20">
        <v>1</v>
      </c>
      <c r="H4" s="21">
        <v>3182.4</v>
      </c>
      <c r="I4" s="20" t="s">
        <v>25</v>
      </c>
      <c r="J4" s="20">
        <v>1</v>
      </c>
      <c r="K4" s="21">
        <v>2622.52</v>
      </c>
      <c r="L4" s="20" t="s">
        <v>25</v>
      </c>
      <c r="M4" s="20">
        <v>1</v>
      </c>
      <c r="N4" s="21">
        <v>3155.81</v>
      </c>
      <c r="O4" s="20" t="s">
        <v>25</v>
      </c>
      <c r="P4" s="22">
        <v>1</v>
      </c>
      <c r="R4" s="8"/>
      <c r="S4" s="18">
        <v>2</v>
      </c>
      <c r="T4" s="23" t="s">
        <v>3</v>
      </c>
      <c r="U4" s="24" t="s">
        <v>4</v>
      </c>
      <c r="V4" s="25">
        <f>2*1747.09</f>
        <v>3494.18</v>
      </c>
      <c r="W4" s="25"/>
      <c r="X4" s="25">
        <f>4655.17*2</f>
        <v>9310.34</v>
      </c>
      <c r="Y4" s="25"/>
      <c r="Z4" s="25">
        <v>2400.7199999999998</v>
      </c>
      <c r="AB4" s="26">
        <f>AVERAGE(V4,X4,Z4)</f>
        <v>5068.413333333333</v>
      </c>
    </row>
    <row r="5" spans="1:29" ht="55.2" customHeight="1" thickBot="1" x14ac:dyDescent="0.3">
      <c r="A5" s="17">
        <v>2</v>
      </c>
      <c r="B5" s="18">
        <v>2</v>
      </c>
      <c r="C5" s="4" t="s">
        <v>3</v>
      </c>
      <c r="D5" s="4" t="s">
        <v>5</v>
      </c>
      <c r="E5" s="54">
        <v>2584.48</v>
      </c>
      <c r="F5" s="27" t="s">
        <v>25</v>
      </c>
      <c r="G5" s="27">
        <v>1</v>
      </c>
      <c r="H5" s="28">
        <v>2925.6</v>
      </c>
      <c r="I5" s="27" t="s">
        <v>25</v>
      </c>
      <c r="J5" s="27">
        <v>1</v>
      </c>
      <c r="K5" s="28">
        <v>2410.36</v>
      </c>
      <c r="L5" s="27" t="s">
        <v>25</v>
      </c>
      <c r="M5" s="27">
        <v>1</v>
      </c>
      <c r="N5" s="28">
        <v>2900.53</v>
      </c>
      <c r="O5" s="27" t="s">
        <v>25</v>
      </c>
      <c r="P5" s="29">
        <v>1</v>
      </c>
      <c r="S5" s="18">
        <v>2</v>
      </c>
      <c r="T5" s="4" t="s">
        <v>3</v>
      </c>
      <c r="U5" s="30" t="s">
        <v>5</v>
      </c>
      <c r="V5" s="25">
        <f>2*1605.76</f>
        <v>3211.52</v>
      </c>
      <c r="W5" s="25"/>
      <c r="X5" s="25">
        <f>7491.72*2</f>
        <v>14983.44</v>
      </c>
      <c r="Y5" s="25"/>
      <c r="Z5" s="25">
        <v>2400.7199999999998</v>
      </c>
      <c r="AB5" s="26">
        <f t="shared" ref="AB5:AB21" si="0">AVERAGE(V5,X5,Z5)</f>
        <v>6865.2266666666665</v>
      </c>
    </row>
    <row r="6" spans="1:29" ht="55.2" customHeight="1" thickBot="1" x14ac:dyDescent="0.3">
      <c r="A6" s="17">
        <v>3</v>
      </c>
      <c r="B6" s="18">
        <v>2</v>
      </c>
      <c r="C6" s="4" t="s">
        <v>3</v>
      </c>
      <c r="D6" s="4" t="s">
        <v>6</v>
      </c>
      <c r="E6" s="54">
        <v>2584.48</v>
      </c>
      <c r="F6" s="27" t="s">
        <v>25</v>
      </c>
      <c r="G6" s="27">
        <v>1</v>
      </c>
      <c r="H6" s="28">
        <v>2925.6</v>
      </c>
      <c r="I6" s="27" t="s">
        <v>25</v>
      </c>
      <c r="J6" s="27">
        <v>1</v>
      </c>
      <c r="K6" s="28">
        <v>2410.36</v>
      </c>
      <c r="L6" s="27" t="s">
        <v>25</v>
      </c>
      <c r="M6" s="27">
        <v>1</v>
      </c>
      <c r="N6" s="28">
        <v>2900.53</v>
      </c>
      <c r="O6" s="27" t="s">
        <v>25</v>
      </c>
      <c r="P6" s="29">
        <v>1</v>
      </c>
      <c r="R6" s="31"/>
      <c r="S6" s="18">
        <v>2</v>
      </c>
      <c r="T6" s="4" t="s">
        <v>3</v>
      </c>
      <c r="U6" s="4" t="s">
        <v>6</v>
      </c>
      <c r="V6" s="25">
        <f t="shared" ref="V6:V7" si="1">2*1605.76</f>
        <v>3211.52</v>
      </c>
      <c r="W6" s="25"/>
      <c r="X6" s="25">
        <f t="shared" ref="X6:X7" si="2">7491.72*2</f>
        <v>14983.44</v>
      </c>
      <c r="Y6" s="25"/>
      <c r="Z6" s="25">
        <v>2400.7199999999998</v>
      </c>
      <c r="AB6" s="26">
        <f t="shared" si="0"/>
        <v>6865.2266666666665</v>
      </c>
    </row>
    <row r="7" spans="1:29" ht="42" thickBot="1" x14ac:dyDescent="0.3">
      <c r="A7" s="17">
        <v>4</v>
      </c>
      <c r="B7" s="18">
        <v>2</v>
      </c>
      <c r="C7" s="19" t="s">
        <v>3</v>
      </c>
      <c r="D7" s="4" t="s">
        <v>7</v>
      </c>
      <c r="E7" s="54">
        <v>2548.48</v>
      </c>
      <c r="F7" s="27" t="s">
        <v>25</v>
      </c>
      <c r="G7" s="27">
        <v>1</v>
      </c>
      <c r="H7" s="28">
        <v>2925.6</v>
      </c>
      <c r="I7" s="27" t="s">
        <v>25</v>
      </c>
      <c r="J7" s="27">
        <v>1</v>
      </c>
      <c r="K7" s="28">
        <v>2410.36</v>
      </c>
      <c r="L7" s="27" t="s">
        <v>25</v>
      </c>
      <c r="M7" s="27">
        <v>1</v>
      </c>
      <c r="N7" s="28">
        <v>2900.53</v>
      </c>
      <c r="O7" s="27" t="s">
        <v>25</v>
      </c>
      <c r="P7" s="29">
        <v>1</v>
      </c>
      <c r="R7" s="31"/>
      <c r="S7" s="18">
        <v>2</v>
      </c>
      <c r="T7" s="23" t="s">
        <v>3</v>
      </c>
      <c r="U7" s="24" t="s">
        <v>7</v>
      </c>
      <c r="V7" s="25">
        <f t="shared" si="1"/>
        <v>3211.52</v>
      </c>
      <c r="W7" s="25"/>
      <c r="X7" s="25">
        <f t="shared" si="2"/>
        <v>14983.44</v>
      </c>
      <c r="Y7" s="25"/>
      <c r="Z7" s="25">
        <v>2400.7199999999998</v>
      </c>
      <c r="AB7" s="26">
        <f t="shared" si="0"/>
        <v>6865.2266666666665</v>
      </c>
    </row>
    <row r="8" spans="1:29" ht="51" customHeight="1" thickBot="1" x14ac:dyDescent="0.3">
      <c r="A8" s="17">
        <v>5</v>
      </c>
      <c r="B8" s="4">
        <v>2</v>
      </c>
      <c r="C8" s="4" t="s">
        <v>3</v>
      </c>
      <c r="D8" s="4" t="s">
        <v>8</v>
      </c>
      <c r="E8" s="54">
        <v>8793.1</v>
      </c>
      <c r="F8" s="27" t="s">
        <v>25</v>
      </c>
      <c r="G8" s="27">
        <v>1</v>
      </c>
      <c r="H8" s="28">
        <v>9787</v>
      </c>
      <c r="I8" s="27" t="s">
        <v>25</v>
      </c>
      <c r="J8" s="27">
        <v>1</v>
      </c>
      <c r="K8" s="28">
        <v>822.95</v>
      </c>
      <c r="L8" s="27" t="s">
        <v>25</v>
      </c>
      <c r="M8" s="27">
        <v>1</v>
      </c>
      <c r="N8" s="28">
        <v>9868.6200000000008</v>
      </c>
      <c r="O8" s="27" t="s">
        <v>25</v>
      </c>
      <c r="P8" s="29">
        <v>1</v>
      </c>
      <c r="R8" s="31"/>
      <c r="S8" s="4">
        <v>2</v>
      </c>
      <c r="T8" s="4" t="s">
        <v>3</v>
      </c>
      <c r="U8" s="30" t="s">
        <v>8</v>
      </c>
      <c r="V8" s="25">
        <f>2*5463.39</f>
        <v>10926.78</v>
      </c>
      <c r="W8" s="25"/>
      <c r="X8" s="32"/>
      <c r="Y8" s="25"/>
      <c r="Z8" s="25"/>
      <c r="AB8" s="26">
        <f t="shared" si="0"/>
        <v>10926.78</v>
      </c>
    </row>
    <row r="9" spans="1:29" ht="43.2" customHeight="1" thickBot="1" x14ac:dyDescent="0.3">
      <c r="A9" s="17">
        <v>6</v>
      </c>
      <c r="B9" s="4">
        <v>2</v>
      </c>
      <c r="C9" s="33" t="s">
        <v>3</v>
      </c>
      <c r="D9" s="4" t="s">
        <v>9</v>
      </c>
      <c r="E9" s="54">
        <v>14256.9</v>
      </c>
      <c r="F9" s="27" t="s">
        <v>25</v>
      </c>
      <c r="G9" s="27">
        <v>1</v>
      </c>
      <c r="H9" s="28">
        <v>15925.2</v>
      </c>
      <c r="I9" s="27" t="s">
        <v>25</v>
      </c>
      <c r="J9" s="27">
        <v>1</v>
      </c>
      <c r="K9" s="28">
        <v>13345.67</v>
      </c>
      <c r="L9" s="27" t="s">
        <v>25</v>
      </c>
      <c r="M9" s="27">
        <v>1</v>
      </c>
      <c r="N9" s="28" t="s">
        <v>28</v>
      </c>
      <c r="O9" s="27" t="s">
        <v>25</v>
      </c>
      <c r="P9" s="29">
        <v>1</v>
      </c>
      <c r="R9" s="31"/>
      <c r="S9" s="4">
        <v>2</v>
      </c>
      <c r="T9" s="34" t="s">
        <v>3</v>
      </c>
      <c r="U9" s="24" t="s">
        <v>9</v>
      </c>
      <c r="V9" s="25">
        <f>8890.69*2</f>
        <v>17781.38</v>
      </c>
      <c r="W9" s="25"/>
      <c r="X9" s="25"/>
      <c r="Y9" s="25"/>
      <c r="Z9" s="25"/>
      <c r="AB9" s="26">
        <f t="shared" si="0"/>
        <v>17781.38</v>
      </c>
    </row>
    <row r="10" spans="1:29" ht="42" thickBot="1" x14ac:dyDescent="0.3">
      <c r="A10" s="17">
        <v>7</v>
      </c>
      <c r="B10" s="4">
        <v>2</v>
      </c>
      <c r="C10" s="4" t="s">
        <v>3</v>
      </c>
      <c r="D10" s="4" t="s">
        <v>10</v>
      </c>
      <c r="E10" s="54">
        <v>14256.9</v>
      </c>
      <c r="F10" s="27" t="s">
        <v>25</v>
      </c>
      <c r="G10" s="27">
        <v>1</v>
      </c>
      <c r="H10" s="28">
        <v>15925.2</v>
      </c>
      <c r="I10" s="27" t="s">
        <v>25</v>
      </c>
      <c r="J10" s="27">
        <v>1</v>
      </c>
      <c r="K10" s="28">
        <v>13354.67</v>
      </c>
      <c r="L10" s="27" t="s">
        <v>25</v>
      </c>
      <c r="M10" s="27">
        <v>1</v>
      </c>
      <c r="N10" s="28">
        <v>16059.53</v>
      </c>
      <c r="O10" s="27" t="s">
        <v>25</v>
      </c>
      <c r="P10" s="29">
        <v>1</v>
      </c>
      <c r="R10" s="31"/>
      <c r="S10" s="4">
        <v>2</v>
      </c>
      <c r="T10" s="4" t="s">
        <v>3</v>
      </c>
      <c r="U10" s="30" t="s">
        <v>10</v>
      </c>
      <c r="V10" s="25">
        <v>17781.38</v>
      </c>
      <c r="W10" s="25"/>
      <c r="X10" s="25"/>
      <c r="Y10" s="25"/>
      <c r="Z10" s="25"/>
      <c r="AB10" s="26">
        <f t="shared" si="0"/>
        <v>17781.38</v>
      </c>
    </row>
    <row r="11" spans="1:29" ht="42" thickBot="1" x14ac:dyDescent="0.3">
      <c r="A11" s="17">
        <v>8</v>
      </c>
      <c r="B11" s="1">
        <v>2</v>
      </c>
      <c r="C11" s="33" t="s">
        <v>3</v>
      </c>
      <c r="D11" s="4" t="s">
        <v>11</v>
      </c>
      <c r="E11" s="54">
        <v>14256.9</v>
      </c>
      <c r="F11" s="27" t="s">
        <v>25</v>
      </c>
      <c r="G11" s="27">
        <v>1</v>
      </c>
      <c r="H11" s="28">
        <v>15925.2</v>
      </c>
      <c r="I11" s="27" t="s">
        <v>25</v>
      </c>
      <c r="J11" s="27">
        <v>1</v>
      </c>
      <c r="K11" s="28">
        <v>13354.67</v>
      </c>
      <c r="L11" s="27" t="s">
        <v>37</v>
      </c>
      <c r="M11" s="27">
        <v>1</v>
      </c>
      <c r="N11" s="28">
        <v>16059.53</v>
      </c>
      <c r="O11" s="27" t="s">
        <v>25</v>
      </c>
      <c r="P11" s="29">
        <v>1</v>
      </c>
      <c r="R11" s="31"/>
      <c r="S11" s="1">
        <v>2</v>
      </c>
      <c r="T11" s="34" t="s">
        <v>3</v>
      </c>
      <c r="U11" s="24" t="s">
        <v>11</v>
      </c>
      <c r="V11" s="25">
        <v>17781.38</v>
      </c>
      <c r="W11" s="25"/>
      <c r="X11" s="25"/>
      <c r="Y11" s="25"/>
      <c r="Z11" s="25"/>
      <c r="AB11" s="26">
        <f t="shared" si="0"/>
        <v>17781.38</v>
      </c>
    </row>
    <row r="12" spans="1:29" ht="69.599999999999994" thickBot="1" x14ac:dyDescent="0.3">
      <c r="A12" s="17">
        <v>9</v>
      </c>
      <c r="B12" s="18">
        <v>5</v>
      </c>
      <c r="C12" s="19" t="s">
        <v>12</v>
      </c>
      <c r="D12" s="4" t="s">
        <v>13</v>
      </c>
      <c r="E12" s="54">
        <v>727.6</v>
      </c>
      <c r="F12" s="27" t="s">
        <v>26</v>
      </c>
      <c r="G12" s="27">
        <v>1</v>
      </c>
      <c r="H12" s="28">
        <v>902</v>
      </c>
      <c r="I12" s="27" t="s">
        <v>27</v>
      </c>
      <c r="J12" s="27">
        <v>1</v>
      </c>
      <c r="K12" s="58"/>
      <c r="L12" s="59"/>
      <c r="M12" s="60">
        <v>0</v>
      </c>
      <c r="N12" s="58"/>
      <c r="O12" s="59"/>
      <c r="P12" s="61">
        <v>0</v>
      </c>
      <c r="R12" s="31"/>
      <c r="S12" s="18">
        <v>5</v>
      </c>
      <c r="T12" s="23" t="s">
        <v>12</v>
      </c>
      <c r="U12" s="1" t="s">
        <v>13</v>
      </c>
      <c r="V12" s="25">
        <f>154*5</f>
        <v>770</v>
      </c>
      <c r="W12" s="25"/>
      <c r="X12" s="25">
        <v>976</v>
      </c>
      <c r="Y12" s="32"/>
      <c r="Z12" s="25">
        <v>374.5</v>
      </c>
      <c r="AA12" s="9"/>
      <c r="AB12" s="26">
        <f t="shared" si="0"/>
        <v>706.83333333333337</v>
      </c>
    </row>
    <row r="13" spans="1:29" ht="69.599999999999994" thickBot="1" x14ac:dyDescent="0.3">
      <c r="A13" s="17">
        <v>10</v>
      </c>
      <c r="B13" s="18">
        <v>3</v>
      </c>
      <c r="C13" s="19" t="s">
        <v>14</v>
      </c>
      <c r="D13" s="4" t="s">
        <v>15</v>
      </c>
      <c r="E13" s="54">
        <v>436.56</v>
      </c>
      <c r="F13" s="27" t="s">
        <v>26</v>
      </c>
      <c r="G13" s="27">
        <v>1</v>
      </c>
      <c r="H13" s="28">
        <v>541.20000000000005</v>
      </c>
      <c r="I13" s="27" t="s">
        <v>27</v>
      </c>
      <c r="J13" s="27">
        <v>1</v>
      </c>
      <c r="K13" s="58"/>
      <c r="L13" s="59"/>
      <c r="M13" s="60">
        <v>0</v>
      </c>
      <c r="N13" s="58"/>
      <c r="O13" s="59"/>
      <c r="P13" s="61">
        <v>0</v>
      </c>
      <c r="R13" s="31"/>
      <c r="S13" s="18">
        <v>3</v>
      </c>
      <c r="T13" s="23" t="s">
        <v>14</v>
      </c>
      <c r="U13" s="1" t="s">
        <v>15</v>
      </c>
      <c r="V13" s="25">
        <f>178*3</f>
        <v>534</v>
      </c>
      <c r="W13" s="25"/>
      <c r="X13" s="25">
        <v>651</v>
      </c>
      <c r="Y13" s="32"/>
      <c r="Z13" s="25">
        <v>197.70000000000002</v>
      </c>
      <c r="AA13" s="9"/>
      <c r="AB13" s="26">
        <f t="shared" si="0"/>
        <v>460.90000000000003</v>
      </c>
    </row>
    <row r="14" spans="1:29" ht="97.8" customHeight="1" thickBot="1" x14ac:dyDescent="0.3">
      <c r="A14" s="17">
        <v>11</v>
      </c>
      <c r="B14" s="18">
        <v>3</v>
      </c>
      <c r="C14" s="19" t="s">
        <v>14</v>
      </c>
      <c r="D14" s="4" t="s">
        <v>16</v>
      </c>
      <c r="E14" s="54">
        <v>436.56</v>
      </c>
      <c r="F14" s="27" t="s">
        <v>26</v>
      </c>
      <c r="G14" s="27">
        <v>1</v>
      </c>
      <c r="H14" s="28">
        <v>541.20000000000005</v>
      </c>
      <c r="I14" s="27" t="s">
        <v>27</v>
      </c>
      <c r="J14" s="27">
        <v>1</v>
      </c>
      <c r="K14" s="58"/>
      <c r="L14" s="59"/>
      <c r="M14" s="60">
        <v>0</v>
      </c>
      <c r="N14" s="58"/>
      <c r="O14" s="59"/>
      <c r="P14" s="61">
        <v>0</v>
      </c>
      <c r="R14" s="31"/>
      <c r="S14" s="18">
        <v>3</v>
      </c>
      <c r="T14" s="23" t="s">
        <v>14</v>
      </c>
      <c r="U14" s="1" t="s">
        <v>16</v>
      </c>
      <c r="V14" s="25">
        <f>178*3</f>
        <v>534</v>
      </c>
      <c r="W14" s="25"/>
      <c r="X14" s="25">
        <v>595.20000000000005</v>
      </c>
      <c r="Y14" s="32"/>
      <c r="Z14" s="25">
        <v>260.70000000000005</v>
      </c>
      <c r="AA14" s="9"/>
      <c r="AB14" s="26">
        <f t="shared" si="0"/>
        <v>463.3</v>
      </c>
    </row>
    <row r="15" spans="1:29" ht="69.599999999999994" thickBot="1" x14ac:dyDescent="0.3">
      <c r="A15" s="17">
        <v>12</v>
      </c>
      <c r="B15" s="18">
        <v>3</v>
      </c>
      <c r="C15" s="19" t="s">
        <v>14</v>
      </c>
      <c r="D15" s="4" t="s">
        <v>17</v>
      </c>
      <c r="E15" s="54">
        <v>436.56</v>
      </c>
      <c r="F15" s="27" t="s">
        <v>26</v>
      </c>
      <c r="G15" s="27">
        <v>1</v>
      </c>
      <c r="H15" s="28">
        <v>541.20000000000005</v>
      </c>
      <c r="I15" s="27" t="s">
        <v>27</v>
      </c>
      <c r="J15" s="27">
        <v>1</v>
      </c>
      <c r="K15" s="58"/>
      <c r="L15" s="59"/>
      <c r="M15" s="60">
        <v>0</v>
      </c>
      <c r="N15" s="58"/>
      <c r="O15" s="59"/>
      <c r="P15" s="61">
        <v>0</v>
      </c>
      <c r="R15" s="31"/>
      <c r="S15" s="18">
        <v>3</v>
      </c>
      <c r="T15" s="23" t="s">
        <v>14</v>
      </c>
      <c r="U15" s="1" t="s">
        <v>17</v>
      </c>
      <c r="V15" s="25">
        <f>178*3</f>
        <v>534</v>
      </c>
      <c r="W15" s="25"/>
      <c r="X15" s="25">
        <v>627.75</v>
      </c>
      <c r="Y15" s="32"/>
      <c r="Z15" s="25">
        <v>188.7</v>
      </c>
      <c r="AA15" s="9"/>
      <c r="AB15" s="26">
        <f t="shared" si="0"/>
        <v>450.15000000000003</v>
      </c>
    </row>
    <row r="16" spans="1:29" ht="69.599999999999994" thickBot="1" x14ac:dyDescent="0.3">
      <c r="A16" s="35">
        <v>13</v>
      </c>
      <c r="B16" s="2">
        <v>2</v>
      </c>
      <c r="C16" s="2" t="s">
        <v>14</v>
      </c>
      <c r="D16" s="4" t="s">
        <v>18</v>
      </c>
      <c r="E16" s="54">
        <v>291.04000000000002</v>
      </c>
      <c r="F16" s="27" t="s">
        <v>26</v>
      </c>
      <c r="G16" s="27">
        <v>1</v>
      </c>
      <c r="H16" s="28">
        <v>360.8</v>
      </c>
      <c r="I16" s="27" t="s">
        <v>27</v>
      </c>
      <c r="J16" s="27">
        <v>1</v>
      </c>
      <c r="K16" s="58"/>
      <c r="L16" s="59"/>
      <c r="M16" s="60">
        <v>0</v>
      </c>
      <c r="N16" s="58"/>
      <c r="O16" s="59"/>
      <c r="P16" s="61">
        <v>0</v>
      </c>
      <c r="R16" s="31"/>
      <c r="S16" s="2">
        <v>2</v>
      </c>
      <c r="T16" s="2" t="s">
        <v>14</v>
      </c>
      <c r="U16" s="1" t="s">
        <v>18</v>
      </c>
      <c r="V16" s="25">
        <f>264*2</f>
        <v>528</v>
      </c>
      <c r="W16" s="25"/>
      <c r="X16" s="25">
        <v>372</v>
      </c>
      <c r="Y16" s="32"/>
      <c r="Z16" s="25">
        <v>193.8</v>
      </c>
      <c r="AA16" s="9"/>
      <c r="AB16" s="26">
        <f t="shared" si="0"/>
        <v>364.59999999999997</v>
      </c>
    </row>
    <row r="17" spans="1:28" ht="80.400000000000006" customHeight="1" thickBot="1" x14ac:dyDescent="0.3">
      <c r="A17" s="17">
        <v>14</v>
      </c>
      <c r="B17" s="4">
        <v>3</v>
      </c>
      <c r="C17" s="4" t="s">
        <v>14</v>
      </c>
      <c r="D17" s="4" t="s">
        <v>19</v>
      </c>
      <c r="E17" s="54">
        <v>436.56</v>
      </c>
      <c r="F17" s="27" t="s">
        <v>26</v>
      </c>
      <c r="G17" s="27">
        <v>1</v>
      </c>
      <c r="H17" s="28">
        <v>541.20000000000005</v>
      </c>
      <c r="I17" s="27" t="s">
        <v>27</v>
      </c>
      <c r="J17" s="27">
        <v>0</v>
      </c>
      <c r="K17" s="58"/>
      <c r="L17" s="59"/>
      <c r="M17" s="60">
        <v>0</v>
      </c>
      <c r="N17" s="58"/>
      <c r="O17" s="59"/>
      <c r="P17" s="61">
        <v>0</v>
      </c>
      <c r="R17" s="31"/>
      <c r="S17" s="4">
        <v>3</v>
      </c>
      <c r="T17" s="4" t="s">
        <v>14</v>
      </c>
      <c r="U17" s="1" t="s">
        <v>19</v>
      </c>
      <c r="V17" s="36">
        <f>154*3</f>
        <v>462</v>
      </c>
      <c r="W17" s="32"/>
      <c r="X17" s="25">
        <v>491.7</v>
      </c>
      <c r="Y17" s="32"/>
      <c r="Z17" s="32">
        <v>345</v>
      </c>
      <c r="AA17" s="9"/>
      <c r="AB17" s="26">
        <f t="shared" si="0"/>
        <v>432.90000000000003</v>
      </c>
    </row>
    <row r="18" spans="1:28" ht="49.8" customHeight="1" thickBot="1" x14ac:dyDescent="0.3">
      <c r="A18" s="17">
        <v>15</v>
      </c>
      <c r="B18" s="1">
        <v>2</v>
      </c>
      <c r="C18" s="33" t="s">
        <v>3</v>
      </c>
      <c r="D18" s="4" t="s">
        <v>4</v>
      </c>
      <c r="E18" s="54">
        <v>2791.38</v>
      </c>
      <c r="F18" s="27" t="s">
        <v>25</v>
      </c>
      <c r="G18" s="27">
        <v>1</v>
      </c>
      <c r="H18" s="28">
        <v>3182.4</v>
      </c>
      <c r="I18" s="27" t="s">
        <v>25</v>
      </c>
      <c r="J18" s="27">
        <v>0</v>
      </c>
      <c r="K18" s="28">
        <v>2622.53</v>
      </c>
      <c r="L18" s="27" t="s">
        <v>25</v>
      </c>
      <c r="M18" s="27">
        <v>1</v>
      </c>
      <c r="N18" s="28">
        <v>3155.81</v>
      </c>
      <c r="O18" s="27" t="s">
        <v>25</v>
      </c>
      <c r="P18" s="29">
        <v>0</v>
      </c>
      <c r="R18" s="31"/>
      <c r="S18" s="1">
        <v>2</v>
      </c>
      <c r="T18" s="34" t="s">
        <v>3</v>
      </c>
      <c r="U18" s="24" t="s">
        <v>4</v>
      </c>
      <c r="V18" s="25"/>
      <c r="W18" s="25"/>
      <c r="X18" s="25">
        <v>2917.24</v>
      </c>
      <c r="Y18" s="25"/>
      <c r="Z18" s="25"/>
      <c r="AB18" s="26">
        <f t="shared" si="0"/>
        <v>2917.24</v>
      </c>
    </row>
    <row r="19" spans="1:28" ht="50.4" customHeight="1" thickBot="1" x14ac:dyDescent="0.3">
      <c r="A19" s="17">
        <v>16</v>
      </c>
      <c r="B19" s="18">
        <v>2</v>
      </c>
      <c r="C19" s="19" t="s">
        <v>3</v>
      </c>
      <c r="D19" s="4" t="s">
        <v>5</v>
      </c>
      <c r="E19" s="54">
        <v>2584.48</v>
      </c>
      <c r="F19" s="27" t="s">
        <v>25</v>
      </c>
      <c r="G19" s="27">
        <v>1</v>
      </c>
      <c r="H19" s="28">
        <v>2925.6</v>
      </c>
      <c r="I19" s="27" t="s">
        <v>25</v>
      </c>
      <c r="J19" s="27">
        <v>0</v>
      </c>
      <c r="K19" s="28">
        <v>2410.36</v>
      </c>
      <c r="L19" s="27" t="s">
        <v>25</v>
      </c>
      <c r="M19" s="27">
        <v>1</v>
      </c>
      <c r="N19" s="28">
        <v>2900.53</v>
      </c>
      <c r="O19" s="27" t="s">
        <v>25</v>
      </c>
      <c r="P19" s="29">
        <v>0</v>
      </c>
      <c r="S19" s="18">
        <v>2</v>
      </c>
      <c r="T19" s="23" t="s">
        <v>3</v>
      </c>
      <c r="U19" s="1" t="s">
        <v>5</v>
      </c>
      <c r="V19" s="25"/>
      <c r="W19" s="25"/>
      <c r="X19" s="25">
        <v>2668.96</v>
      </c>
      <c r="Y19" s="25"/>
      <c r="Z19" s="25"/>
      <c r="AB19" s="26">
        <f t="shared" si="0"/>
        <v>2668.96</v>
      </c>
    </row>
    <row r="20" spans="1:28" ht="42" thickBot="1" x14ac:dyDescent="0.3">
      <c r="A20" s="17">
        <v>17</v>
      </c>
      <c r="B20" s="18">
        <v>2</v>
      </c>
      <c r="C20" s="19" t="s">
        <v>3</v>
      </c>
      <c r="D20" s="4" t="s">
        <v>6</v>
      </c>
      <c r="E20" s="54">
        <v>2584.48</v>
      </c>
      <c r="F20" s="27" t="s">
        <v>25</v>
      </c>
      <c r="G20" s="27">
        <v>1</v>
      </c>
      <c r="H20" s="28">
        <v>2925.6</v>
      </c>
      <c r="I20" s="27" t="s">
        <v>25</v>
      </c>
      <c r="J20" s="27">
        <v>0</v>
      </c>
      <c r="K20" s="28">
        <v>2410.36</v>
      </c>
      <c r="L20" s="27" t="s">
        <v>25</v>
      </c>
      <c r="M20" s="27">
        <v>1</v>
      </c>
      <c r="N20" s="28">
        <v>2900.53</v>
      </c>
      <c r="O20" s="27" t="s">
        <v>25</v>
      </c>
      <c r="P20" s="29">
        <v>0</v>
      </c>
      <c r="R20" s="31"/>
      <c r="S20" s="18">
        <v>2</v>
      </c>
      <c r="T20" s="23" t="s">
        <v>3</v>
      </c>
      <c r="U20" s="1" t="s">
        <v>6</v>
      </c>
      <c r="V20" s="25"/>
      <c r="W20" s="25"/>
      <c r="X20" s="25">
        <v>2668.96</v>
      </c>
      <c r="Y20" s="25"/>
      <c r="Z20" s="25"/>
      <c r="AB20" s="26">
        <f t="shared" si="0"/>
        <v>2668.96</v>
      </c>
    </row>
    <row r="21" spans="1:28" ht="42" thickBot="1" x14ac:dyDescent="0.3">
      <c r="A21" s="35">
        <v>18</v>
      </c>
      <c r="B21" s="2">
        <v>2</v>
      </c>
      <c r="C21" s="37" t="s">
        <v>3</v>
      </c>
      <c r="D21" s="2" t="s">
        <v>7</v>
      </c>
      <c r="E21" s="53">
        <v>2584.48</v>
      </c>
      <c r="F21" s="20" t="s">
        <v>25</v>
      </c>
      <c r="G21" s="20">
        <v>1</v>
      </c>
      <c r="H21" s="21">
        <v>2925.6</v>
      </c>
      <c r="I21" s="20" t="s">
        <v>25</v>
      </c>
      <c r="J21" s="20">
        <v>0</v>
      </c>
      <c r="K21" s="21">
        <v>2410.36</v>
      </c>
      <c r="L21" s="20" t="s">
        <v>25</v>
      </c>
      <c r="M21" s="20">
        <v>1</v>
      </c>
      <c r="N21" s="21">
        <v>2900.53</v>
      </c>
      <c r="O21" s="20" t="s">
        <v>25</v>
      </c>
      <c r="P21" s="22">
        <v>0</v>
      </c>
      <c r="R21" s="31"/>
      <c r="S21" s="2">
        <v>2</v>
      </c>
      <c r="T21" s="37" t="s">
        <v>3</v>
      </c>
      <c r="U21" s="2" t="s">
        <v>7</v>
      </c>
      <c r="V21" s="25"/>
      <c r="W21" s="25"/>
      <c r="X21" s="25">
        <v>2668.96</v>
      </c>
      <c r="Y21" s="25"/>
      <c r="Z21" s="25"/>
      <c r="AB21" s="26">
        <f t="shared" si="0"/>
        <v>2668.96</v>
      </c>
    </row>
    <row r="22" spans="1:28" ht="15.6" x14ac:dyDescent="0.25">
      <c r="D22" s="3" t="s">
        <v>24</v>
      </c>
      <c r="E22" s="55">
        <f>SUM(E4:E21)</f>
        <v>75382.319999999978</v>
      </c>
      <c r="G22" s="62">
        <f>SUM(G4:G21)</f>
        <v>18</v>
      </c>
      <c r="H22" s="32">
        <f>SUM(H4:H21)</f>
        <v>84908.6</v>
      </c>
      <c r="J22" s="13">
        <f>SUM(J4:J21)</f>
        <v>13</v>
      </c>
      <c r="K22" s="38">
        <f>SUM(K4:K21)</f>
        <v>60585.17</v>
      </c>
      <c r="M22" s="13">
        <f>SUM(M4:M21)</f>
        <v>12</v>
      </c>
      <c r="N22" s="38">
        <f>SUM(N4:N21)</f>
        <v>65702.48</v>
      </c>
      <c r="P22" s="62">
        <f>SUM(P4:P21)</f>
        <v>8</v>
      </c>
      <c r="R22" s="31"/>
      <c r="S22" s="39"/>
      <c r="T22" s="40"/>
      <c r="U22" s="41"/>
      <c r="V22" s="27"/>
      <c r="W22" s="27"/>
      <c r="X22" s="27"/>
      <c r="Y22" s="27"/>
      <c r="Z22" s="27"/>
    </row>
    <row r="23" spans="1:28" ht="16.2" thickBot="1" x14ac:dyDescent="0.3">
      <c r="E23" s="56">
        <f>E22*0.16</f>
        <v>12061.171199999997</v>
      </c>
      <c r="H23" s="43">
        <f>H22*0.16</f>
        <v>13585.376000000002</v>
      </c>
      <c r="K23" s="43">
        <f>K22*0.16</f>
        <v>9693.6272000000008</v>
      </c>
      <c r="N23" s="38">
        <f>N22*0.16</f>
        <v>10512.3968</v>
      </c>
      <c r="R23" s="31"/>
      <c r="S23" s="44"/>
      <c r="T23" s="45"/>
      <c r="U23" s="46"/>
      <c r="V23" s="47"/>
      <c r="Z23" s="47"/>
    </row>
    <row r="24" spans="1:28" ht="16.2" thickBot="1" x14ac:dyDescent="0.3">
      <c r="E24" s="56">
        <f>E22*1.16</f>
        <v>87443.491199999975</v>
      </c>
      <c r="H24" s="43">
        <f>H22+H23</f>
        <v>98493.97600000001</v>
      </c>
      <c r="K24" s="43">
        <f>K22+K23</f>
        <v>70278.797200000001</v>
      </c>
      <c r="N24" s="43">
        <f>N22+N23</f>
        <v>76214.876799999998</v>
      </c>
      <c r="R24" s="31"/>
      <c r="S24" s="44"/>
      <c r="T24" s="45"/>
      <c r="U24" s="48"/>
      <c r="V24" s="47"/>
      <c r="Z24" s="47"/>
    </row>
    <row r="25" spans="1:28" ht="16.2" thickBot="1" x14ac:dyDescent="0.3">
      <c r="E25"/>
      <c r="F25"/>
      <c r="G25"/>
      <c r="H25"/>
      <c r="I25"/>
      <c r="J25"/>
      <c r="K25"/>
      <c r="L25"/>
      <c r="M25"/>
      <c r="N25"/>
      <c r="O25"/>
      <c r="P25"/>
      <c r="S25" s="44"/>
      <c r="T25" s="45"/>
      <c r="U25" s="46"/>
      <c r="V25" s="47"/>
      <c r="Z25" s="47"/>
    </row>
    <row r="26" spans="1:28" ht="16.2" thickBot="1" x14ac:dyDescent="0.3">
      <c r="E26"/>
      <c r="F26"/>
      <c r="G26"/>
      <c r="H26"/>
      <c r="I26"/>
      <c r="J26"/>
      <c r="K26"/>
      <c r="L26"/>
      <c r="M26"/>
      <c r="N26"/>
      <c r="O26"/>
      <c r="P26"/>
      <c r="S26" s="44"/>
      <c r="T26" s="45"/>
      <c r="U26" s="46"/>
      <c r="V26" s="47"/>
    </row>
    <row r="27" spans="1:28" ht="16.2" thickBot="1" x14ac:dyDescent="0.3">
      <c r="E27"/>
      <c r="F27"/>
      <c r="G27"/>
      <c r="H27"/>
      <c r="I27"/>
      <c r="J27"/>
      <c r="K27"/>
      <c r="L27"/>
      <c r="M27"/>
      <c r="N27"/>
      <c r="O27"/>
      <c r="P27"/>
      <c r="S27" s="44"/>
      <c r="T27" s="45"/>
      <c r="U27" s="46"/>
      <c r="V27" s="47"/>
    </row>
    <row r="28" spans="1:28" ht="16.2" thickBot="1" x14ac:dyDescent="0.3">
      <c r="E28"/>
      <c r="F28"/>
      <c r="G28"/>
      <c r="H28"/>
      <c r="I28"/>
      <c r="J28"/>
      <c r="K28"/>
      <c r="L28"/>
      <c r="M28"/>
      <c r="N28"/>
      <c r="O28"/>
      <c r="P28"/>
      <c r="S28" s="44"/>
      <c r="T28" s="45"/>
      <c r="U28" s="46"/>
      <c r="V28" s="47"/>
    </row>
    <row r="29" spans="1:28" ht="16.2" thickBot="1" x14ac:dyDescent="0.3">
      <c r="E29"/>
      <c r="F29"/>
      <c r="G29"/>
      <c r="H29"/>
      <c r="I29"/>
      <c r="J29"/>
      <c r="K29"/>
      <c r="L29"/>
      <c r="M29"/>
      <c r="N29"/>
      <c r="O29"/>
      <c r="P29"/>
      <c r="R29" s="10">
        <v>0</v>
      </c>
      <c r="S29" s="44"/>
      <c r="T29" s="45"/>
      <c r="U29" s="46"/>
      <c r="V29" s="47"/>
    </row>
    <row r="30" spans="1:28" ht="16.2" thickBot="1" x14ac:dyDescent="0.3">
      <c r="E30"/>
      <c r="F30"/>
      <c r="G30"/>
      <c r="H30"/>
      <c r="I30"/>
      <c r="J30"/>
      <c r="K30"/>
      <c r="L30"/>
      <c r="M30"/>
      <c r="N30"/>
      <c r="O30"/>
      <c r="P30"/>
      <c r="S30" s="44"/>
      <c r="T30" s="45"/>
      <c r="U30" s="46"/>
    </row>
    <row r="31" spans="1:28" ht="16.2" thickBot="1" x14ac:dyDescent="0.3">
      <c r="E31"/>
      <c r="F31"/>
      <c r="G31"/>
      <c r="H31"/>
      <c r="I31"/>
      <c r="J31"/>
      <c r="K31"/>
      <c r="L31"/>
      <c r="M31"/>
      <c r="N31"/>
      <c r="O31"/>
      <c r="P31"/>
      <c r="S31" s="44"/>
      <c r="T31" s="45"/>
      <c r="U31" s="46"/>
    </row>
    <row r="32" spans="1:28" ht="16.2" thickBot="1" x14ac:dyDescent="0.3">
      <c r="E32"/>
      <c r="F32"/>
      <c r="G32"/>
      <c r="H32"/>
      <c r="I32"/>
      <c r="J32"/>
      <c r="K32"/>
      <c r="L32"/>
      <c r="M32"/>
      <c r="N32"/>
      <c r="O32"/>
      <c r="P32"/>
      <c r="S32" s="44"/>
      <c r="T32" s="45"/>
      <c r="U32" s="46"/>
    </row>
    <row r="33" spans="5:21" ht="16.2" thickBot="1" x14ac:dyDescent="0.3">
      <c r="E33"/>
      <c r="F33"/>
      <c r="G33"/>
      <c r="H33"/>
      <c r="I33"/>
      <c r="J33"/>
      <c r="K33"/>
      <c r="L33"/>
      <c r="M33"/>
      <c r="N33"/>
      <c r="O33"/>
      <c r="P33"/>
      <c r="S33" s="44"/>
      <c r="T33" s="45"/>
      <c r="U33" s="46"/>
    </row>
    <row r="34" spans="5:21" ht="16.2" thickBot="1" x14ac:dyDescent="0.3">
      <c r="E34"/>
      <c r="F34"/>
      <c r="G34"/>
      <c r="H34"/>
      <c r="I34"/>
      <c r="J34"/>
      <c r="K34"/>
      <c r="L34"/>
      <c r="M34"/>
      <c r="N34"/>
      <c r="O34"/>
      <c r="P34"/>
      <c r="S34" s="44"/>
      <c r="T34" s="45"/>
      <c r="U34" s="46"/>
    </row>
    <row r="35" spans="5:21" ht="16.2" thickBot="1" x14ac:dyDescent="0.3">
      <c r="E35"/>
      <c r="F35"/>
      <c r="G35"/>
      <c r="H35"/>
      <c r="I35"/>
      <c r="J35"/>
      <c r="K35"/>
      <c r="L35"/>
      <c r="M35"/>
      <c r="N35"/>
      <c r="O35"/>
      <c r="P35"/>
      <c r="S35" s="44"/>
      <c r="T35" s="45"/>
      <c r="U35" s="46"/>
    </row>
    <row r="36" spans="5:21" ht="16.2" thickBot="1" x14ac:dyDescent="0.3">
      <c r="E36"/>
      <c r="F36"/>
      <c r="G36"/>
      <c r="H36"/>
      <c r="I36"/>
      <c r="J36"/>
      <c r="K36"/>
      <c r="L36"/>
      <c r="M36"/>
      <c r="N36"/>
      <c r="O36"/>
      <c r="P36"/>
      <c r="S36" s="44"/>
      <c r="T36" s="45"/>
      <c r="U36" s="46"/>
    </row>
    <row r="37" spans="5:21" ht="16.2" thickBot="1" x14ac:dyDescent="0.3">
      <c r="E37"/>
      <c r="F37"/>
      <c r="G37"/>
      <c r="H37"/>
      <c r="I37"/>
      <c r="J37"/>
      <c r="K37"/>
      <c r="L37"/>
      <c r="M37"/>
      <c r="N37"/>
      <c r="O37"/>
      <c r="P37"/>
      <c r="S37" s="44"/>
      <c r="T37" s="45"/>
      <c r="U37" s="46"/>
    </row>
    <row r="38" spans="5:21" ht="16.2" thickBot="1" x14ac:dyDescent="0.3">
      <c r="E38"/>
      <c r="F38"/>
      <c r="G38"/>
      <c r="H38"/>
      <c r="I38"/>
      <c r="J38"/>
      <c r="K38"/>
      <c r="L38"/>
      <c r="M38"/>
      <c r="N38"/>
      <c r="O38"/>
      <c r="P38"/>
      <c r="S38" s="44"/>
      <c r="T38" s="45"/>
      <c r="U38" s="46"/>
    </row>
    <row r="39" spans="5:21" ht="16.2" thickBot="1" x14ac:dyDescent="0.3">
      <c r="E39"/>
      <c r="F39"/>
      <c r="G39"/>
      <c r="H39"/>
      <c r="I39"/>
      <c r="J39"/>
      <c r="K39"/>
      <c r="L39"/>
      <c r="M39"/>
      <c r="N39"/>
      <c r="O39"/>
      <c r="P39"/>
      <c r="S39" s="44"/>
      <c r="T39" s="45"/>
      <c r="U39" s="46"/>
    </row>
    <row r="40" spans="5:21" ht="16.2" thickBot="1" x14ac:dyDescent="0.3">
      <c r="E40"/>
      <c r="F40"/>
      <c r="G40"/>
      <c r="H40"/>
      <c r="I40"/>
      <c r="J40"/>
      <c r="K40"/>
      <c r="L40"/>
      <c r="M40"/>
      <c r="N40"/>
      <c r="O40"/>
      <c r="P40"/>
      <c r="S40" s="44"/>
      <c r="T40" s="45"/>
      <c r="U40" s="46"/>
    </row>
    <row r="41" spans="5:21" ht="16.2" thickBot="1" x14ac:dyDescent="0.3">
      <c r="E41"/>
      <c r="F41"/>
      <c r="G41"/>
      <c r="H41"/>
      <c r="I41"/>
      <c r="J41"/>
      <c r="K41"/>
      <c r="L41"/>
      <c r="M41"/>
      <c r="N41"/>
      <c r="O41"/>
      <c r="P41"/>
      <c r="S41" s="44"/>
      <c r="T41" s="45"/>
      <c r="U41" s="46"/>
    </row>
    <row r="42" spans="5:21" ht="16.2" thickBot="1" x14ac:dyDescent="0.3">
      <c r="E42"/>
      <c r="F42"/>
      <c r="G42"/>
      <c r="H42"/>
      <c r="I42"/>
      <c r="J42"/>
      <c r="K42"/>
      <c r="L42"/>
      <c r="M42"/>
      <c r="N42"/>
      <c r="O42"/>
      <c r="P42"/>
      <c r="S42" s="44"/>
      <c r="T42" s="45"/>
      <c r="U42" s="46"/>
    </row>
    <row r="43" spans="5:21" ht="16.2" thickBot="1" x14ac:dyDescent="0.3">
      <c r="E43"/>
      <c r="F43"/>
      <c r="G43"/>
      <c r="H43"/>
      <c r="I43"/>
      <c r="J43"/>
      <c r="K43"/>
      <c r="L43"/>
      <c r="M43"/>
      <c r="N43"/>
      <c r="O43"/>
      <c r="P43"/>
      <c r="S43" s="44"/>
      <c r="T43" s="45"/>
      <c r="U43" s="46"/>
    </row>
    <row r="44" spans="5:21" ht="16.2" thickBot="1" x14ac:dyDescent="0.3">
      <c r="E44"/>
      <c r="F44"/>
      <c r="G44"/>
      <c r="H44"/>
      <c r="I44"/>
      <c r="J44"/>
      <c r="K44"/>
      <c r="L44"/>
      <c r="M44"/>
      <c r="N44"/>
      <c r="O44"/>
      <c r="P44"/>
      <c r="S44" s="44"/>
      <c r="T44" s="45"/>
      <c r="U44" s="46"/>
    </row>
    <row r="45" spans="5:21" ht="16.2" thickBot="1" x14ac:dyDescent="0.3">
      <c r="E45"/>
      <c r="F45"/>
      <c r="G45"/>
      <c r="H45"/>
      <c r="I45"/>
      <c r="J45"/>
      <c r="K45"/>
      <c r="L45"/>
      <c r="M45"/>
      <c r="N45"/>
      <c r="O45"/>
      <c r="P45"/>
      <c r="S45" s="44"/>
      <c r="T45" s="45"/>
      <c r="U45" s="46"/>
    </row>
    <row r="46" spans="5:21" ht="16.2" thickBot="1" x14ac:dyDescent="0.3">
      <c r="E46"/>
      <c r="F46"/>
      <c r="G46"/>
      <c r="H46"/>
      <c r="I46"/>
      <c r="J46"/>
      <c r="K46"/>
      <c r="L46"/>
      <c r="M46"/>
      <c r="N46"/>
      <c r="O46"/>
      <c r="P46"/>
      <c r="S46" s="44"/>
      <c r="T46" s="45"/>
      <c r="U46" s="46"/>
    </row>
    <row r="47" spans="5:21" ht="16.2" thickBot="1" x14ac:dyDescent="0.3">
      <c r="E47"/>
      <c r="F47"/>
      <c r="G47"/>
      <c r="H47"/>
      <c r="I47"/>
      <c r="J47"/>
      <c r="K47"/>
      <c r="L47"/>
      <c r="M47"/>
      <c r="N47"/>
      <c r="O47"/>
      <c r="P47"/>
      <c r="S47" s="44"/>
      <c r="T47" s="45"/>
      <c r="U47" s="46"/>
    </row>
    <row r="48" spans="5:21" ht="16.2" thickBot="1" x14ac:dyDescent="0.3">
      <c r="E48"/>
      <c r="F48"/>
      <c r="G48"/>
      <c r="H48"/>
      <c r="I48"/>
      <c r="J48"/>
      <c r="K48"/>
      <c r="L48"/>
      <c r="M48"/>
      <c r="N48"/>
      <c r="O48"/>
      <c r="P48"/>
      <c r="S48" s="44"/>
      <c r="T48" s="45"/>
      <c r="U48" s="46"/>
    </row>
    <row r="49" spans="5:21" ht="16.2" thickBot="1" x14ac:dyDescent="0.3">
      <c r="E49"/>
      <c r="F49"/>
      <c r="G49"/>
      <c r="H49"/>
      <c r="I49"/>
      <c r="J49"/>
      <c r="K49"/>
      <c r="L49"/>
      <c r="M49"/>
      <c r="N49"/>
      <c r="O49"/>
      <c r="P49"/>
      <c r="S49" s="44"/>
      <c r="T49" s="45"/>
      <c r="U49" s="46"/>
    </row>
    <row r="50" spans="5:21" ht="16.2" thickBot="1" x14ac:dyDescent="0.3">
      <c r="E50"/>
      <c r="F50"/>
      <c r="G50"/>
      <c r="H50"/>
      <c r="I50"/>
      <c r="J50"/>
      <c r="K50"/>
      <c r="L50"/>
      <c r="M50"/>
      <c r="N50"/>
      <c r="O50"/>
      <c r="P50"/>
      <c r="S50" s="44"/>
      <c r="T50" s="45"/>
      <c r="U50" s="46"/>
    </row>
  </sheetData>
  <mergeCells count="11">
    <mergeCell ref="A2:A3"/>
    <mergeCell ref="A1:P1"/>
    <mergeCell ref="U1:Z1"/>
    <mergeCell ref="B2:B3"/>
    <mergeCell ref="C2:C3"/>
    <mergeCell ref="D2:D3"/>
    <mergeCell ref="AC1:AC3"/>
    <mergeCell ref="E2:G2"/>
    <mergeCell ref="H2:J2"/>
    <mergeCell ref="K2:M2"/>
    <mergeCell ref="N2:P2"/>
  </mergeCells>
  <pageMargins left="0.7" right="0.7" top="0.75" bottom="0.75" header="0.3" footer="0.3"/>
  <pageSetup scale="57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>
      <selection activeCell="C17" sqref="C17"/>
    </sheetView>
  </sheetViews>
  <sheetFormatPr baseColWidth="10"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</dc:creator>
  <cp:lastModifiedBy>Alejandra</cp:lastModifiedBy>
  <cp:lastPrinted>2017-07-12T19:45:25Z</cp:lastPrinted>
  <dcterms:created xsi:type="dcterms:W3CDTF">2017-07-10T17:06:29Z</dcterms:created>
  <dcterms:modified xsi:type="dcterms:W3CDTF">2017-07-12T19:45:26Z</dcterms:modified>
</cp:coreProperties>
</file>