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5600" windowHeight="8985"/>
  </bookViews>
  <sheets>
    <sheet name="determinacion de ing prop " sheetId="1" r:id="rId1"/>
    <sheet name="APILCACION EGRESO " sheetId="2" r:id="rId2"/>
  </sheets>
  <definedNames>
    <definedName name="_xlnm.Print_Area" localSheetId="1">'APILCACION EGRESO '!$A$1:$O$152</definedName>
    <definedName name="_xlnm.Print_Area" localSheetId="0">'determinacion de ing prop '!$B$1:$E$33</definedName>
  </definedNames>
  <calcPr calcId="145621"/>
</workbook>
</file>

<file path=xl/calcChain.xml><?xml version="1.0" encoding="utf-8"?>
<calcChain xmlns="http://schemas.openxmlformats.org/spreadsheetml/2006/main">
  <c r="N126" i="2" l="1"/>
  <c r="O126" i="2" s="1"/>
  <c r="O124" i="2"/>
  <c r="N124" i="2"/>
  <c r="N122" i="2"/>
  <c r="O122" i="2" s="1"/>
  <c r="N121" i="2"/>
  <c r="O121" i="2" s="1"/>
  <c r="M120" i="2"/>
  <c r="L120" i="2"/>
  <c r="J120" i="2"/>
  <c r="J123" i="2" s="1"/>
  <c r="I120" i="2"/>
  <c r="N119" i="2"/>
  <c r="K119" i="2"/>
  <c r="O119" i="2" s="1"/>
  <c r="N118" i="2"/>
  <c r="O118" i="2" s="1"/>
  <c r="K118" i="2"/>
  <c r="O117" i="2"/>
  <c r="N117" i="2"/>
  <c r="K117" i="2"/>
  <c r="N116" i="2"/>
  <c r="K116" i="2"/>
  <c r="O116" i="2" s="1"/>
  <c r="N115" i="2"/>
  <c r="K115" i="2"/>
  <c r="O115" i="2" s="1"/>
  <c r="N114" i="2"/>
  <c r="O114" i="2" s="1"/>
  <c r="N113" i="2"/>
  <c r="K113" i="2"/>
  <c r="O113" i="2" s="1"/>
  <c r="N112" i="2"/>
  <c r="K112" i="2"/>
  <c r="O112" i="2" s="1"/>
  <c r="N111" i="2"/>
  <c r="O111" i="2" s="1"/>
  <c r="K111" i="2"/>
  <c r="O110" i="2"/>
  <c r="N110" i="2"/>
  <c r="K110" i="2"/>
  <c r="N109" i="2"/>
  <c r="N120" i="2" s="1"/>
  <c r="K109" i="2"/>
  <c r="O109" i="2" s="1"/>
  <c r="N108" i="2"/>
  <c r="K108" i="2"/>
  <c r="O108" i="2" s="1"/>
  <c r="N107" i="2"/>
  <c r="O107" i="2" s="1"/>
  <c r="K107" i="2"/>
  <c r="O106" i="2"/>
  <c r="N106" i="2"/>
  <c r="K106" i="2"/>
  <c r="K120" i="2" s="1"/>
  <c r="N105" i="2"/>
  <c r="M105" i="2"/>
  <c r="L105" i="2"/>
  <c r="J105" i="2"/>
  <c r="I105" i="2"/>
  <c r="N104" i="2"/>
  <c r="K104" i="2"/>
  <c r="O104" i="2" s="1"/>
  <c r="N103" i="2"/>
  <c r="O103" i="2" s="1"/>
  <c r="K103" i="2"/>
  <c r="K105" i="2" s="1"/>
  <c r="O105" i="2" s="1"/>
  <c r="M102" i="2"/>
  <c r="L102" i="2"/>
  <c r="J102" i="2"/>
  <c r="I102" i="2"/>
  <c r="I123" i="2" s="1"/>
  <c r="J125" i="2" s="1"/>
  <c r="J127" i="2" s="1"/>
  <c r="N101" i="2"/>
  <c r="K101" i="2"/>
  <c r="O101" i="2" s="1"/>
  <c r="N100" i="2"/>
  <c r="K100" i="2"/>
  <c r="O100" i="2" s="1"/>
  <c r="N99" i="2"/>
  <c r="K99" i="2"/>
  <c r="O99" i="2" s="1"/>
  <c r="O98" i="2"/>
  <c r="N98" i="2"/>
  <c r="K98" i="2"/>
  <c r="N97" i="2"/>
  <c r="K97" i="2"/>
  <c r="O97" i="2" s="1"/>
  <c r="N96" i="2"/>
  <c r="K96" i="2"/>
  <c r="O96" i="2" s="1"/>
  <c r="N95" i="2"/>
  <c r="K95" i="2"/>
  <c r="O95" i="2" s="1"/>
  <c r="O94" i="2"/>
  <c r="N94" i="2"/>
  <c r="K94" i="2"/>
  <c r="N93" i="2"/>
  <c r="K93" i="2"/>
  <c r="O93" i="2" s="1"/>
  <c r="N92" i="2"/>
  <c r="K92" i="2"/>
  <c r="O92" i="2" s="1"/>
  <c r="N91" i="2"/>
  <c r="K91" i="2"/>
  <c r="O91" i="2" s="1"/>
  <c r="O90" i="2"/>
  <c r="N90" i="2"/>
  <c r="K90" i="2"/>
  <c r="N89" i="2"/>
  <c r="O89" i="2" s="1"/>
  <c r="K89" i="2"/>
  <c r="N88" i="2"/>
  <c r="K88" i="2"/>
  <c r="O88" i="2" s="1"/>
  <c r="N87" i="2"/>
  <c r="K87" i="2"/>
  <c r="O87" i="2" s="1"/>
  <c r="O86" i="2"/>
  <c r="N86" i="2"/>
  <c r="K86" i="2"/>
  <c r="N85" i="2"/>
  <c r="K85" i="2"/>
  <c r="O85" i="2" s="1"/>
  <c r="N84" i="2"/>
  <c r="K84" i="2"/>
  <c r="O84" i="2" s="1"/>
  <c r="N83" i="2"/>
  <c r="K83" i="2"/>
  <c r="O83" i="2" s="1"/>
  <c r="O82" i="2"/>
  <c r="N82" i="2"/>
  <c r="K82" i="2"/>
  <c r="N81" i="2"/>
  <c r="O81" i="2" s="1"/>
  <c r="K81" i="2"/>
  <c r="N80" i="2"/>
  <c r="K80" i="2"/>
  <c r="O80" i="2" s="1"/>
  <c r="N79" i="2"/>
  <c r="K79" i="2"/>
  <c r="O79" i="2" s="1"/>
  <c r="O78" i="2"/>
  <c r="N78" i="2"/>
  <c r="K78" i="2"/>
  <c r="N77" i="2"/>
  <c r="O77" i="2" s="1"/>
  <c r="K77" i="2"/>
  <c r="N76" i="2"/>
  <c r="K76" i="2"/>
  <c r="O76" i="2" s="1"/>
  <c r="N75" i="2"/>
  <c r="K75" i="2"/>
  <c r="O75" i="2" s="1"/>
  <c r="O74" i="2"/>
  <c r="N74" i="2"/>
  <c r="K74" i="2"/>
  <c r="N73" i="2"/>
  <c r="O73" i="2" s="1"/>
  <c r="K73" i="2"/>
  <c r="N72" i="2"/>
  <c r="K72" i="2"/>
  <c r="O72" i="2" s="1"/>
  <c r="N71" i="2"/>
  <c r="K71" i="2"/>
  <c r="O71" i="2" s="1"/>
  <c r="O70" i="2"/>
  <c r="N70" i="2"/>
  <c r="K70" i="2"/>
  <c r="N69" i="2"/>
  <c r="O69" i="2" s="1"/>
  <c r="K69" i="2"/>
  <c r="N68" i="2"/>
  <c r="K68" i="2"/>
  <c r="O68" i="2" s="1"/>
  <c r="N67" i="2"/>
  <c r="K67" i="2"/>
  <c r="O67" i="2" s="1"/>
  <c r="O66" i="2"/>
  <c r="N66" i="2"/>
  <c r="K66" i="2"/>
  <c r="N65" i="2"/>
  <c r="O65" i="2" s="1"/>
  <c r="K65" i="2"/>
  <c r="N64" i="2"/>
  <c r="K64" i="2"/>
  <c r="O64" i="2" s="1"/>
  <c r="N63" i="2"/>
  <c r="K63" i="2"/>
  <c r="O63" i="2" s="1"/>
  <c r="O62" i="2"/>
  <c r="N62" i="2"/>
  <c r="N102" i="2" s="1"/>
  <c r="K62" i="2"/>
  <c r="M61" i="2"/>
  <c r="L61" i="2"/>
  <c r="J61" i="2"/>
  <c r="I61" i="2"/>
  <c r="N60" i="2"/>
  <c r="K60" i="2"/>
  <c r="O60" i="2" s="1"/>
  <c r="N59" i="2"/>
  <c r="O59" i="2" s="1"/>
  <c r="K59" i="2"/>
  <c r="O58" i="2"/>
  <c r="N58" i="2"/>
  <c r="K58" i="2"/>
  <c r="N57" i="2"/>
  <c r="K57" i="2"/>
  <c r="O57" i="2" s="1"/>
  <c r="N56" i="2"/>
  <c r="K56" i="2"/>
  <c r="O56" i="2" s="1"/>
  <c r="N55" i="2"/>
  <c r="O55" i="2" s="1"/>
  <c r="K55" i="2"/>
  <c r="O54" i="2"/>
  <c r="N54" i="2"/>
  <c r="K54" i="2"/>
  <c r="N53" i="2"/>
  <c r="K53" i="2"/>
  <c r="O53" i="2" s="1"/>
  <c r="N52" i="2"/>
  <c r="K52" i="2"/>
  <c r="O52" i="2" s="1"/>
  <c r="N51" i="2"/>
  <c r="O51" i="2" s="1"/>
  <c r="K51" i="2"/>
  <c r="O50" i="2"/>
  <c r="N50" i="2"/>
  <c r="K50" i="2"/>
  <c r="N49" i="2"/>
  <c r="K49" i="2"/>
  <c r="O49" i="2" s="1"/>
  <c r="N48" i="2"/>
  <c r="K48" i="2"/>
  <c r="O48" i="2" s="1"/>
  <c r="N47" i="2"/>
  <c r="O47" i="2" s="1"/>
  <c r="K47" i="2"/>
  <c r="O46" i="2"/>
  <c r="N46" i="2"/>
  <c r="K46" i="2"/>
  <c r="N45" i="2"/>
  <c r="K45" i="2"/>
  <c r="O45" i="2" s="1"/>
  <c r="N44" i="2"/>
  <c r="K44" i="2"/>
  <c r="O44" i="2" s="1"/>
  <c r="N43" i="2"/>
  <c r="O43" i="2" s="1"/>
  <c r="K43" i="2"/>
  <c r="O42" i="2"/>
  <c r="N42" i="2"/>
  <c r="K42" i="2"/>
  <c r="N41" i="2"/>
  <c r="K41" i="2"/>
  <c r="O41" i="2" s="1"/>
  <c r="N40" i="2"/>
  <c r="K40" i="2"/>
  <c r="O40" i="2" s="1"/>
  <c r="N39" i="2"/>
  <c r="O39" i="2" s="1"/>
  <c r="K39" i="2"/>
  <c r="O38" i="2"/>
  <c r="N38" i="2"/>
  <c r="K38" i="2"/>
  <c r="N37" i="2"/>
  <c r="K37" i="2"/>
  <c r="O37" i="2" s="1"/>
  <c r="N36" i="2"/>
  <c r="K36" i="2"/>
  <c r="O36" i="2" s="1"/>
  <c r="N35" i="2"/>
  <c r="O35" i="2" s="1"/>
  <c r="K35" i="2"/>
  <c r="O34" i="2"/>
  <c r="N34" i="2"/>
  <c r="K34" i="2"/>
  <c r="N33" i="2"/>
  <c r="N61" i="2" s="1"/>
  <c r="K33" i="2"/>
  <c r="O33" i="2" s="1"/>
  <c r="N32" i="2"/>
  <c r="K32" i="2"/>
  <c r="O32" i="2" s="1"/>
  <c r="N31" i="2"/>
  <c r="O31" i="2" s="1"/>
  <c r="K31" i="2"/>
  <c r="O30" i="2"/>
  <c r="N30" i="2"/>
  <c r="K30" i="2"/>
  <c r="K61" i="2" s="1"/>
  <c r="O61" i="2" s="1"/>
  <c r="J29" i="2"/>
  <c r="I29" i="2"/>
  <c r="N28" i="2"/>
  <c r="K28" i="2"/>
  <c r="O28" i="2" s="1"/>
  <c r="N27" i="2"/>
  <c r="O27" i="2" s="1"/>
  <c r="K27" i="2"/>
  <c r="L26" i="2"/>
  <c r="N26" i="2" s="1"/>
  <c r="O26" i="2" s="1"/>
  <c r="K26" i="2"/>
  <c r="L25" i="2"/>
  <c r="N25" i="2" s="1"/>
  <c r="O25" i="2" s="1"/>
  <c r="K25" i="2"/>
  <c r="O24" i="2"/>
  <c r="N24" i="2"/>
  <c r="K24" i="2"/>
  <c r="N23" i="2"/>
  <c r="K23" i="2"/>
  <c r="O23" i="2" s="1"/>
  <c r="M22" i="2"/>
  <c r="N22" i="2" s="1"/>
  <c r="O22" i="2" s="1"/>
  <c r="K22" i="2"/>
  <c r="M21" i="2"/>
  <c r="N21" i="2" s="1"/>
  <c r="O21" i="2" s="1"/>
  <c r="K21" i="2"/>
  <c r="M20" i="2"/>
  <c r="N20" i="2" s="1"/>
  <c r="O20" i="2" s="1"/>
  <c r="K20" i="2"/>
  <c r="N19" i="2"/>
  <c r="K19" i="2"/>
  <c r="O19" i="2" s="1"/>
  <c r="N18" i="2"/>
  <c r="O18" i="2" s="1"/>
  <c r="K18" i="2"/>
  <c r="M17" i="2"/>
  <c r="N17" i="2" s="1"/>
  <c r="O17" i="2" s="1"/>
  <c r="K17" i="2"/>
  <c r="M16" i="2"/>
  <c r="N16" i="2" s="1"/>
  <c r="N29" i="2" s="1"/>
  <c r="L16" i="2"/>
  <c r="K16" i="2"/>
  <c r="N15" i="2"/>
  <c r="M15" i="2"/>
  <c r="K15" i="2"/>
  <c r="O15" i="2" s="1"/>
  <c r="N14" i="2"/>
  <c r="M14" i="2"/>
  <c r="M29" i="2" s="1"/>
  <c r="K14" i="2"/>
  <c r="O14" i="2" s="1"/>
  <c r="N13" i="2"/>
  <c r="O13" i="2" s="1"/>
  <c r="K13" i="2"/>
  <c r="O12" i="2"/>
  <c r="N12" i="2"/>
  <c r="K12" i="2"/>
  <c r="K29" i="2" s="1"/>
  <c r="C12" i="1"/>
  <c r="C31" i="1" s="1"/>
  <c r="N123" i="2" l="1"/>
  <c r="N125" i="2" s="1"/>
  <c r="N127" i="2" s="1"/>
  <c r="O16" i="2"/>
  <c r="O29" i="2" s="1"/>
  <c r="O120" i="2"/>
  <c r="M123" i="2"/>
  <c r="L29" i="2"/>
  <c r="L123" i="2" s="1"/>
  <c r="M125" i="2" s="1"/>
  <c r="M127" i="2" s="1"/>
  <c r="K102" i="2"/>
  <c r="O102" i="2" s="1"/>
  <c r="K123" i="2" l="1"/>
  <c r="K125" i="2" l="1"/>
  <c r="O123" i="2"/>
  <c r="K127" i="2" l="1"/>
  <c r="O127" i="2" s="1"/>
  <c r="O125" i="2"/>
</calcChain>
</file>

<file path=xl/sharedStrings.xml><?xml version="1.0" encoding="utf-8"?>
<sst xmlns="http://schemas.openxmlformats.org/spreadsheetml/2006/main" count="228" uniqueCount="226">
  <si>
    <t>H o s p i c i o  C a b a ñ a s</t>
  </si>
  <si>
    <t>P  a  t  r  i  m  o  n  i  o   d  e   l  a   H  u  m  a  n  i  d  a  d</t>
  </si>
  <si>
    <t>PRESUPUESTO DE INGRESOS  2016</t>
  </si>
  <si>
    <t>PRESUPUESTO INGRESOS PROPIOS 2016</t>
  </si>
  <si>
    <t>'4-6-000-0-00-000-00-00</t>
  </si>
  <si>
    <t>'4-6-001-0-00-000-00-00</t>
  </si>
  <si>
    <t xml:space="preserve">Uso de espacio </t>
  </si>
  <si>
    <t>'4-6-002-0-00-000-00-00</t>
  </si>
  <si>
    <t>Tomas Fotograficas</t>
  </si>
  <si>
    <t>'4-6-005-0-00-000-00-00</t>
  </si>
  <si>
    <t>Ingreso al cine</t>
  </si>
  <si>
    <t>'4-6-006-0-00-000-00-00</t>
  </si>
  <si>
    <t xml:space="preserve">Acceso al museo </t>
  </si>
  <si>
    <t>'4-6-010-0-00-000-00-00</t>
  </si>
  <si>
    <t xml:space="preserve">Educal </t>
  </si>
  <si>
    <t>'4-6-015-0-00-000-00-00</t>
  </si>
  <si>
    <t>Cursos de verano</t>
  </si>
  <si>
    <t xml:space="preserve">Ingresos finacieros </t>
  </si>
  <si>
    <t>Cuotas de recuperacion por gastos operativos</t>
  </si>
  <si>
    <t xml:space="preserve">Otros Ingresos </t>
  </si>
  <si>
    <t>venta de catalogo</t>
  </si>
  <si>
    <t>PRESUPUESTO INGRESOS POR SUBSIDIO 2016</t>
  </si>
  <si>
    <t>Sueldo base</t>
  </si>
  <si>
    <t>Salario personal eventual</t>
  </si>
  <si>
    <t>Prima quinquenal por años de servicios efectivos prestados</t>
  </si>
  <si>
    <t xml:space="preserve">Aguinaldo </t>
  </si>
  <si>
    <t>Cuotas al IMSS por enfermedades y maternidad</t>
  </si>
  <si>
    <t>Cuotas para la vivienda</t>
  </si>
  <si>
    <t>Cuotas a Pensiones</t>
  </si>
  <si>
    <t>Cuotas para el Sistema de Ahorro para el Retiro (SAR)</t>
  </si>
  <si>
    <t>Ayuda para despensa</t>
  </si>
  <si>
    <t>Ayuda para pasaje</t>
  </si>
  <si>
    <t>Estímulo por Día del Servidor Público</t>
  </si>
  <si>
    <t>Otros estímulos</t>
  </si>
  <si>
    <t xml:space="preserve">TOTAL PRESUPUESTO </t>
  </si>
  <si>
    <r>
      <rPr>
        <b/>
        <sz val="16"/>
        <color indexed="30"/>
        <rFont val="Arial"/>
        <family val="2"/>
      </rPr>
      <t>PRESUPUESTO DE EGRESOS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2016</t>
    </r>
  </si>
  <si>
    <t>Desagregado por Objeto del Gasto</t>
  </si>
  <si>
    <t xml:space="preserve">10 01 INSTITUTO CULTURAL CABAÑAS </t>
  </si>
  <si>
    <t>NOMBRE DEL ORGANISMO (Unidad Responsable)</t>
  </si>
  <si>
    <t>PARTIDA</t>
  </si>
  <si>
    <t>DEST.</t>
  </si>
  <si>
    <t>DESCRIPCIÓN</t>
  </si>
  <si>
    <t xml:space="preserve">RECURSO ESTATAL </t>
  </si>
  <si>
    <t xml:space="preserve">RECURSO PROPIOS </t>
  </si>
  <si>
    <t>UP</t>
  </si>
  <si>
    <t>UR</t>
  </si>
  <si>
    <t>Prog</t>
  </si>
  <si>
    <t>Pc / Py</t>
  </si>
  <si>
    <t>UEG</t>
  </si>
  <si>
    <t>IMPORTE ANUAL COMPONENTE 1 "Visitas realizadas al Instituto Cultural Cabañas"</t>
  </si>
  <si>
    <t>IMPORTE ANUAL COMPONENTE 2 "Exposiciones y actividades en el Instituto Cultural Cabañas"</t>
  </si>
  <si>
    <t xml:space="preserve">TOTAL RECURSO ESTATAL </t>
  </si>
  <si>
    <t>TOTAL RECURSOS PROPIOS</t>
  </si>
  <si>
    <t xml:space="preserve">TOTAL PRESUPUETO </t>
  </si>
  <si>
    <t>Honorarios asimilables a salarios</t>
  </si>
  <si>
    <t>Prima vacacional y dominical</t>
  </si>
  <si>
    <t xml:space="preserve">Remuneraciones por tiempos extraordinarios  </t>
  </si>
  <si>
    <t xml:space="preserve">Cuotas para el seguro de vida personal </t>
  </si>
  <si>
    <t xml:space="preserve">Estímulos para el personal </t>
  </si>
  <si>
    <t xml:space="preserve">CAPITULO 1000 SERVICIOS PERSONALES </t>
  </si>
  <si>
    <t xml:space="preserve">2111           </t>
  </si>
  <si>
    <t>Materiales, útiles y equipos menores de oficina</t>
  </si>
  <si>
    <t xml:space="preserve">2121           </t>
  </si>
  <si>
    <t>Materiales y útiles de impresión y reproducción</t>
  </si>
  <si>
    <t xml:space="preserve">2141           </t>
  </si>
  <si>
    <t>Materiales, útiles y equipos menores de tecnologías de la información y comunicaciones</t>
  </si>
  <si>
    <t xml:space="preserve">2151           </t>
  </si>
  <si>
    <t>Material impreso e información digital</t>
  </si>
  <si>
    <t xml:space="preserve">2161           </t>
  </si>
  <si>
    <t>Material de limpieza</t>
  </si>
  <si>
    <t xml:space="preserve">2171           </t>
  </si>
  <si>
    <t>Materiales y útiles de enseñanza</t>
  </si>
  <si>
    <t>Materiales para el registro e identificación de bienes y personas</t>
  </si>
  <si>
    <t xml:space="preserve">2214           </t>
  </si>
  <si>
    <t>Productos alimenticios para el personal en las instalaciones de las dependencias y entidades</t>
  </si>
  <si>
    <t xml:space="preserve">2231           </t>
  </si>
  <si>
    <t>Utensilios para el servicio de alimentación</t>
  </si>
  <si>
    <t>Mercancías adquiridas para su comercialización</t>
  </si>
  <si>
    <t xml:space="preserve">2411           </t>
  </si>
  <si>
    <t>Productos minerales no metálicos</t>
  </si>
  <si>
    <t xml:space="preserve">2421           </t>
  </si>
  <si>
    <t>Cemento y productos de concreto</t>
  </si>
  <si>
    <t xml:space="preserve">2431           </t>
  </si>
  <si>
    <t>Cal, yeso y productos de yeso</t>
  </si>
  <si>
    <t xml:space="preserve">2441           </t>
  </si>
  <si>
    <t>Madera y productos de madera</t>
  </si>
  <si>
    <t xml:space="preserve">2451           </t>
  </si>
  <si>
    <t>Vidrio y productos de vidrio</t>
  </si>
  <si>
    <t xml:space="preserve">2461           </t>
  </si>
  <si>
    <t>Material eléctrico y electrónico</t>
  </si>
  <si>
    <t xml:space="preserve">2471           </t>
  </si>
  <si>
    <t>Artículos metálicos para la construcción</t>
  </si>
  <si>
    <t xml:space="preserve">2481           </t>
  </si>
  <si>
    <t>Materiales complementarios</t>
  </si>
  <si>
    <t xml:space="preserve">2491           </t>
  </si>
  <si>
    <t>Otros materiales y artículos de construcción y reparación</t>
  </si>
  <si>
    <t xml:space="preserve">2521           </t>
  </si>
  <si>
    <t>Fertilizantes, pesticidas y otros agroquímicos</t>
  </si>
  <si>
    <t xml:space="preserve">2531           </t>
  </si>
  <si>
    <t>Medicinas y productos farmacéuticos</t>
  </si>
  <si>
    <t xml:space="preserve">2612           </t>
  </si>
  <si>
    <t>Combustibles, lubricantes y aditivos para vehículos destinados a servicios administrativos</t>
  </si>
  <si>
    <t xml:space="preserve">2711           </t>
  </si>
  <si>
    <t>Vestuario y uniformes</t>
  </si>
  <si>
    <t xml:space="preserve">2721           </t>
  </si>
  <si>
    <t>Prendas de seguridad y protección personal</t>
  </si>
  <si>
    <t xml:space="preserve">2741           </t>
  </si>
  <si>
    <t>Productos textiles</t>
  </si>
  <si>
    <t xml:space="preserve">2911           </t>
  </si>
  <si>
    <t>Herramientas menores</t>
  </si>
  <si>
    <t xml:space="preserve">2921           </t>
  </si>
  <si>
    <t>Refacciones y accesorios menores de edificios</t>
  </si>
  <si>
    <t xml:space="preserve">2931           </t>
  </si>
  <si>
    <t>Refacciones y accesorios menores de mobiliario y equipo de administración, educacional y recreativo</t>
  </si>
  <si>
    <t xml:space="preserve">2941           </t>
  </si>
  <si>
    <t>Refacciones y accesorios menores para equipo de cómputo y telecomunicaciones</t>
  </si>
  <si>
    <t>Refacciones y accesorios menores de equipo de transporte</t>
  </si>
  <si>
    <t xml:space="preserve">2991           </t>
  </si>
  <si>
    <t>Refacciones y accesorios menores otros bienes muebles</t>
  </si>
  <si>
    <t>CAPITULO 2000</t>
  </si>
  <si>
    <t>Gas</t>
  </si>
  <si>
    <t xml:space="preserve">3181           </t>
  </si>
  <si>
    <t>Servicio postal</t>
  </si>
  <si>
    <t>Servicios integrales de infraestructura de cómputo</t>
  </si>
  <si>
    <t xml:space="preserve">3232           </t>
  </si>
  <si>
    <t>Arrendamiento de equipo y bienes informáticos</t>
  </si>
  <si>
    <t>Servicios legales, de contabilidad, auditoría y relacionados</t>
  </si>
  <si>
    <t xml:space="preserve">3331           </t>
  </si>
  <si>
    <t>Servicios de consultoría administrativa e informática</t>
  </si>
  <si>
    <t xml:space="preserve">3341           </t>
  </si>
  <si>
    <t>Capacitación institucional</t>
  </si>
  <si>
    <t xml:space="preserve">3342           </t>
  </si>
  <si>
    <t>Capacitación especializada</t>
  </si>
  <si>
    <t xml:space="preserve">3361           </t>
  </si>
  <si>
    <t>Servicios de apoyo administrativo</t>
  </si>
  <si>
    <t xml:space="preserve">3362           </t>
  </si>
  <si>
    <t>Servicio de Impresión de documentos y papelería oficial</t>
  </si>
  <si>
    <t xml:space="preserve">3363           </t>
  </si>
  <si>
    <t>Servicios de impresión de material informativo derivado de la operación y administración</t>
  </si>
  <si>
    <t>Servicios relacionados con transcripciones</t>
  </si>
  <si>
    <t xml:space="preserve">3381           </t>
  </si>
  <si>
    <t>Servicios de vigilancia</t>
  </si>
  <si>
    <t xml:space="preserve">3391           </t>
  </si>
  <si>
    <t>Servicios profesionales, científicos y técnicos integrales</t>
  </si>
  <si>
    <t>Servicios financieros y bancarios</t>
  </si>
  <si>
    <t xml:space="preserve">3451           </t>
  </si>
  <si>
    <t>Seguros de bienes patrimoniales</t>
  </si>
  <si>
    <t xml:space="preserve">3461           </t>
  </si>
  <si>
    <t>Almacenaje, embalaje y envase</t>
  </si>
  <si>
    <t xml:space="preserve">3471           </t>
  </si>
  <si>
    <t>Fletes y maniobras</t>
  </si>
  <si>
    <t>Servicios financieros, bancarios y comerciales integrales</t>
  </si>
  <si>
    <t xml:space="preserve">3511           </t>
  </si>
  <si>
    <t>Mantenimiento y conservación menor de inmuebles para la prestación de servicios administrativos</t>
  </si>
  <si>
    <t xml:space="preserve">3521           </t>
  </si>
  <si>
    <t>Mantenimiento y conservación de mobiliario y equipo de administración, educacional y recreativo</t>
  </si>
  <si>
    <t xml:space="preserve">3531           </t>
  </si>
  <si>
    <t>Instalación, reparación y mantenimiento de equipo de cómputo y tecnologías de la información</t>
  </si>
  <si>
    <t xml:space="preserve">3551           </t>
  </si>
  <si>
    <t>Mantenimiento y conservación de vehículos terrestres, aéreos, marítimos, lacustres y fluviales</t>
  </si>
  <si>
    <t xml:space="preserve">3571           </t>
  </si>
  <si>
    <t>Instalación, reparación y mantenimiento de maquinaria y otros equipos</t>
  </si>
  <si>
    <t xml:space="preserve">3572           </t>
  </si>
  <si>
    <t>Mantenimiento y conservación de maquinaria y equipo de trabajo específico</t>
  </si>
  <si>
    <t xml:space="preserve">3581           </t>
  </si>
  <si>
    <t>Servicios de limpieza y manejo de desechos</t>
  </si>
  <si>
    <t xml:space="preserve">3591           </t>
  </si>
  <si>
    <t>Servicios de jardinería y fumigación</t>
  </si>
  <si>
    <t>Difusión por radio, televisión y otros medios de mensajes comerciales para  promover la venta de bienes o servicios</t>
  </si>
  <si>
    <t>Servicios de revelado de fotografías</t>
  </si>
  <si>
    <t xml:space="preserve">3711           </t>
  </si>
  <si>
    <t>Pasajes aéreos nacionales</t>
  </si>
  <si>
    <t xml:space="preserve">3721           </t>
  </si>
  <si>
    <t>Pasajes terrestres nacionales</t>
  </si>
  <si>
    <t xml:space="preserve">3751           </t>
  </si>
  <si>
    <t>Viáticos en el país</t>
  </si>
  <si>
    <t xml:space="preserve">3791           </t>
  </si>
  <si>
    <t>Otros servicios de traslado y hospedaje</t>
  </si>
  <si>
    <t xml:space="preserve">3822           </t>
  </si>
  <si>
    <t xml:space="preserve">Gastos de orden cultural (Sólo cuando se contrate un servicio integral) </t>
  </si>
  <si>
    <t xml:space="preserve">3841           </t>
  </si>
  <si>
    <t xml:space="preserve">Exposiciones (Sólo cuando se contrate un servicio integral) </t>
  </si>
  <si>
    <t xml:space="preserve">3851           </t>
  </si>
  <si>
    <t>Gastos de representación</t>
  </si>
  <si>
    <t xml:space="preserve">3921           </t>
  </si>
  <si>
    <t>Otros impuestos y derechos</t>
  </si>
  <si>
    <t xml:space="preserve">3941           </t>
  </si>
  <si>
    <t>Laudos laborales</t>
  </si>
  <si>
    <t>Penas, multas, accesorios y actualizaciones</t>
  </si>
  <si>
    <t>Gastos menores</t>
  </si>
  <si>
    <t>CAPITULO 3000</t>
  </si>
  <si>
    <t xml:space="preserve">4419           </t>
  </si>
  <si>
    <t>Ayudas para Erogaciones Contingentes</t>
  </si>
  <si>
    <t xml:space="preserve">Apoyo para la investigación y conservación del patrimonio cultural </t>
  </si>
  <si>
    <t>CAPITULO 4000</t>
  </si>
  <si>
    <t xml:space="preserve">5111           </t>
  </si>
  <si>
    <t>Muebles de oficina y estantería</t>
  </si>
  <si>
    <t xml:space="preserve">5121           </t>
  </si>
  <si>
    <t>Muebles, excepto de oficina y estantería</t>
  </si>
  <si>
    <t xml:space="preserve">5131           </t>
  </si>
  <si>
    <t>Bienes artísticos y culturales</t>
  </si>
  <si>
    <t xml:space="preserve">5151           </t>
  </si>
  <si>
    <t>Equipo de cómputo y de tecnología de la información</t>
  </si>
  <si>
    <t xml:space="preserve">5191           </t>
  </si>
  <si>
    <t>Otros mobiliarios y equipos de administración</t>
  </si>
  <si>
    <t xml:space="preserve">5211           </t>
  </si>
  <si>
    <t>Equipos y aparatos audiovisuales</t>
  </si>
  <si>
    <t xml:space="preserve">5221           </t>
  </si>
  <si>
    <t>Aparatos deportivos</t>
  </si>
  <si>
    <t xml:space="preserve">5231           </t>
  </si>
  <si>
    <t>Cámaras fotográficas y de video</t>
  </si>
  <si>
    <t>Carrocerías, remolques y equipo auxiliar de transporte</t>
  </si>
  <si>
    <t xml:space="preserve">5621           </t>
  </si>
  <si>
    <t>Maquinaria y equipo industrial</t>
  </si>
  <si>
    <t xml:space="preserve">5651           </t>
  </si>
  <si>
    <t>Equipos de comunicación y telecomunicación</t>
  </si>
  <si>
    <t xml:space="preserve">5671           </t>
  </si>
  <si>
    <t>Herramientas y máquinas herramienta</t>
  </si>
  <si>
    <t xml:space="preserve">5911           </t>
  </si>
  <si>
    <t>Software</t>
  </si>
  <si>
    <t>Licencias industriales, comerciales y otras</t>
  </si>
  <si>
    <t>CAPITULO 5000</t>
  </si>
  <si>
    <t>TOTAL POR COMPONENTE</t>
  </si>
  <si>
    <t>TOTAL POR PROGRAMA</t>
  </si>
  <si>
    <t>TOTAL POR UEG</t>
  </si>
  <si>
    <t xml:space="preserve">Ingreso Tienda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</si>
</sst>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00"/>
    <numFmt numFmtId="167" formatCode="000"/>
    <numFmt numFmtId="168" formatCode="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Accounting"/>
      <sz val="14"/>
      <name val="Arial"/>
      <family val="2"/>
    </font>
    <font>
      <b/>
      <sz val="9.85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.85"/>
      <color indexed="8"/>
      <name val="Times New Roman"/>
      <family val="1"/>
    </font>
    <font>
      <b/>
      <sz val="10"/>
      <name val="Arial"/>
      <family val="2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b/>
      <sz val="26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8.5"/>
      <color indexed="8"/>
      <name val="Arial"/>
      <family val="2"/>
    </font>
    <font>
      <sz val="8.5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" fillId="0" borderId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3" fillId="0" borderId="0" xfId="2" applyFont="1" applyAlignment="1"/>
    <xf numFmtId="0" fontId="2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Border="1"/>
    <xf numFmtId="44" fontId="2" fillId="0" borderId="0" xfId="3" applyFont="1" applyBorder="1"/>
    <xf numFmtId="44" fontId="5" fillId="0" borderId="0" xfId="3" applyFont="1" applyBorder="1" applyAlignment="1"/>
    <xf numFmtId="44" fontId="6" fillId="0" borderId="0" xfId="3" applyFont="1" applyBorder="1" applyAlignment="1"/>
    <xf numFmtId="49" fontId="7" fillId="2" borderId="1" xfId="2" applyNumberFormat="1" applyFont="1" applyFill="1" applyBorder="1" applyAlignment="1">
      <alignment horizontal="left" vertical="top"/>
    </xf>
    <xf numFmtId="44" fontId="5" fillId="0" borderId="0" xfId="3" applyFont="1" applyBorder="1"/>
    <xf numFmtId="44" fontId="6" fillId="0" borderId="0" xfId="3" applyFont="1" applyBorder="1"/>
    <xf numFmtId="49" fontId="8" fillId="2" borderId="1" xfId="2" applyNumberFormat="1" applyFont="1" applyFill="1" applyBorder="1" applyAlignment="1">
      <alignment horizontal="left" vertical="top"/>
    </xf>
    <xf numFmtId="49" fontId="8" fillId="2" borderId="0" xfId="2" applyNumberFormat="1" applyFont="1" applyFill="1" applyBorder="1" applyAlignment="1">
      <alignment horizontal="left" vertical="top"/>
    </xf>
    <xf numFmtId="44" fontId="2" fillId="0" borderId="0" xfId="1" applyFont="1"/>
    <xf numFmtId="44" fontId="8" fillId="2" borderId="0" xfId="3" applyFont="1" applyFill="1" applyBorder="1" applyAlignment="1">
      <alignment horizontal="right" vertical="top"/>
    </xf>
    <xf numFmtId="44" fontId="2" fillId="0" borderId="0" xfId="3" applyFont="1"/>
    <xf numFmtId="44" fontId="5" fillId="0" borderId="0" xfId="3" applyFont="1" applyBorder="1" applyAlignment="1">
      <alignment wrapText="1"/>
    </xf>
    <xf numFmtId="44" fontId="9" fillId="0" borderId="0" xfId="3" applyFont="1"/>
    <xf numFmtId="164" fontId="10" fillId="0" borderId="0" xfId="4" applyNumberFormat="1" applyFont="1" applyAlignment="1">
      <alignment horizontal="left"/>
    </xf>
    <xf numFmtId="0" fontId="11" fillId="0" borderId="0" xfId="2" applyFont="1" applyAlignment="1">
      <alignment horizontal="left"/>
    </xf>
    <xf numFmtId="44" fontId="12" fillId="0" borderId="0" xfId="3" applyFont="1"/>
    <xf numFmtId="0" fontId="12" fillId="0" borderId="0" xfId="2" applyFont="1"/>
    <xf numFmtId="44" fontId="11" fillId="0" borderId="0" xfId="3" applyFont="1"/>
    <xf numFmtId="44" fontId="14" fillId="0" borderId="0" xfId="5" applyFont="1" applyBorder="1"/>
    <xf numFmtId="44" fontId="15" fillId="0" borderId="0" xfId="5" applyFont="1" applyBorder="1"/>
    <xf numFmtId="0" fontId="16" fillId="0" borderId="0" xfId="2" applyFont="1"/>
    <xf numFmtId="44" fontId="17" fillId="0" borderId="0" xfId="3" applyFont="1"/>
    <xf numFmtId="0" fontId="2" fillId="0" borderId="0" xfId="24"/>
    <xf numFmtId="0" fontId="6" fillId="0" borderId="0" xfId="24" applyFont="1" applyFill="1" applyAlignment="1"/>
    <xf numFmtId="0" fontId="2" fillId="0" borderId="0" xfId="24" applyFill="1"/>
    <xf numFmtId="0" fontId="20" fillId="0" borderId="0" xfId="24" applyFont="1" applyAlignment="1">
      <alignment vertical="center"/>
    </xf>
    <xf numFmtId="0" fontId="20" fillId="0" borderId="0" xfId="24" applyFont="1" applyFill="1" applyAlignment="1">
      <alignment vertical="center"/>
    </xf>
    <xf numFmtId="0" fontId="2" fillId="0" borderId="0" xfId="24" applyFont="1"/>
    <xf numFmtId="0" fontId="4" fillId="0" borderId="0" xfId="24" applyFont="1" applyAlignment="1">
      <alignment horizontal="right" vertical="center"/>
    </xf>
    <xf numFmtId="0" fontId="23" fillId="0" borderId="0" xfId="24" applyFont="1" applyFill="1" applyAlignment="1"/>
    <xf numFmtId="0" fontId="6" fillId="0" borderId="0" xfId="24" applyFont="1" applyFill="1" applyAlignment="1">
      <alignment horizontal="right" vertical="center"/>
    </xf>
    <xf numFmtId="0" fontId="2" fillId="0" borderId="0" xfId="24" applyBorder="1"/>
    <xf numFmtId="0" fontId="2" fillId="0" borderId="0" xfId="24" applyFont="1" applyBorder="1" applyAlignment="1"/>
    <xf numFmtId="0" fontId="24" fillId="0" borderId="0" xfId="24" applyFont="1" applyFill="1" applyAlignment="1">
      <alignment vertical="center"/>
    </xf>
    <xf numFmtId="0" fontId="24" fillId="0" borderId="0" xfId="24" applyFont="1" applyFill="1" applyBorder="1" applyAlignment="1">
      <alignment vertical="center"/>
    </xf>
    <xf numFmtId="0" fontId="25" fillId="0" borderId="0" xfId="24" applyFont="1"/>
    <xf numFmtId="0" fontId="26" fillId="0" borderId="2" xfId="24" applyFont="1" applyBorder="1" applyAlignment="1">
      <alignment horizontal="right"/>
    </xf>
    <xf numFmtId="0" fontId="27" fillId="0" borderId="0" xfId="24" applyFont="1" applyBorder="1" applyAlignment="1">
      <alignment horizontal="right"/>
    </xf>
    <xf numFmtId="0" fontId="2" fillId="0" borderId="0" xfId="24" applyFont="1" applyBorder="1" applyAlignment="1">
      <alignment vertical="center"/>
    </xf>
    <xf numFmtId="0" fontId="20" fillId="0" borderId="0" xfId="24" applyFont="1" applyAlignment="1">
      <alignment horizontal="right" vertical="center"/>
    </xf>
    <xf numFmtId="0" fontId="2" fillId="0" borderId="0" xfId="24" applyFont="1" applyBorder="1"/>
    <xf numFmtId="0" fontId="2" fillId="0" borderId="3" xfId="24" applyFont="1" applyFill="1" applyBorder="1"/>
    <xf numFmtId="0" fontId="2" fillId="0" borderId="4" xfId="24" applyFont="1" applyFill="1" applyBorder="1"/>
    <xf numFmtId="0" fontId="2" fillId="0" borderId="6" xfId="24" applyBorder="1"/>
    <xf numFmtId="0" fontId="18" fillId="0" borderId="7" xfId="24" applyFont="1" applyFill="1" applyBorder="1" applyAlignment="1">
      <alignment horizontal="center" vertical="center"/>
    </xf>
    <xf numFmtId="0" fontId="18" fillId="0" borderId="8" xfId="24" applyFont="1" applyFill="1" applyBorder="1" applyAlignment="1">
      <alignment horizontal="center" vertical="center"/>
    </xf>
    <xf numFmtId="0" fontId="7" fillId="0" borderId="9" xfId="24" applyFont="1" applyFill="1" applyBorder="1" applyAlignment="1">
      <alignment wrapText="1"/>
    </xf>
    <xf numFmtId="0" fontId="7" fillId="0" borderId="10" xfId="24" applyFont="1" applyFill="1" applyBorder="1" applyAlignment="1">
      <alignment wrapText="1"/>
    </xf>
    <xf numFmtId="166" fontId="2" fillId="0" borderId="11" xfId="24" applyNumberFormat="1" applyBorder="1" applyAlignment="1">
      <alignment horizontal="center"/>
    </xf>
    <xf numFmtId="166" fontId="2" fillId="0" borderId="9" xfId="24" applyNumberFormat="1" applyBorder="1" applyAlignment="1">
      <alignment horizontal="center"/>
    </xf>
    <xf numFmtId="167" fontId="2" fillId="0" borderId="9" xfId="24" applyNumberFormat="1" applyBorder="1" applyAlignment="1">
      <alignment horizontal="center"/>
    </xf>
    <xf numFmtId="168" fontId="2" fillId="0" borderId="9" xfId="24" applyNumberFormat="1" applyBorder="1" applyAlignment="1">
      <alignment horizontal="center"/>
    </xf>
    <xf numFmtId="0" fontId="8" fillId="0" borderId="9" xfId="33" applyFont="1" applyBorder="1" applyAlignment="1">
      <alignment horizontal="center"/>
    </xf>
    <xf numFmtId="0" fontId="8" fillId="0" borderId="9" xfId="33" applyFont="1" applyBorder="1" applyAlignment="1">
      <alignment wrapText="1"/>
    </xf>
    <xf numFmtId="44" fontId="8" fillId="0" borderId="9" xfId="1" applyFont="1" applyFill="1" applyBorder="1" applyAlignment="1"/>
    <xf numFmtId="44" fontId="8" fillId="0" borderId="9" xfId="1" applyFont="1" applyBorder="1" applyAlignment="1"/>
    <xf numFmtId="44" fontId="8" fillId="0" borderId="9" xfId="33" applyNumberFormat="1" applyFont="1" applyBorder="1" applyAlignment="1"/>
    <xf numFmtId="44" fontId="2" fillId="0" borderId="9" xfId="1" applyFont="1" applyFill="1" applyBorder="1" applyAlignment="1"/>
    <xf numFmtId="44" fontId="2" fillId="0" borderId="9" xfId="1" applyFont="1" applyBorder="1" applyAlignment="1"/>
    <xf numFmtId="44" fontId="2" fillId="0" borderId="10" xfId="1" applyFont="1" applyBorder="1" applyAlignment="1"/>
    <xf numFmtId="44" fontId="2" fillId="0" borderId="0" xfId="24" applyNumberFormat="1" applyFill="1"/>
    <xf numFmtId="0" fontId="2" fillId="0" borderId="9" xfId="24" applyBorder="1" applyAlignment="1"/>
    <xf numFmtId="0" fontId="2" fillId="0" borderId="9" xfId="24" applyFont="1" applyBorder="1" applyAlignment="1">
      <alignment wrapText="1"/>
    </xf>
    <xf numFmtId="44" fontId="2" fillId="0" borderId="0" xfId="1" applyFont="1" applyFill="1"/>
    <xf numFmtId="44" fontId="8" fillId="0" borderId="9" xfId="1" applyFont="1" applyFill="1" applyBorder="1" applyAlignment="1">
      <alignment wrapText="1"/>
    </xf>
    <xf numFmtId="44" fontId="8" fillId="0" borderId="9" xfId="1" applyFont="1" applyBorder="1" applyAlignment="1">
      <alignment wrapText="1"/>
    </xf>
    <xf numFmtId="44" fontId="2" fillId="0" borderId="9" xfId="1" applyFont="1" applyFill="1" applyBorder="1" applyAlignment="1">
      <alignment wrapText="1"/>
    </xf>
    <xf numFmtId="44" fontId="2" fillId="0" borderId="9" xfId="1" applyFont="1" applyBorder="1" applyAlignment="1">
      <alignment wrapText="1"/>
    </xf>
    <xf numFmtId="166" fontId="2" fillId="3" borderId="11" xfId="24" applyNumberFormat="1" applyFill="1" applyBorder="1" applyAlignment="1">
      <alignment horizontal="center"/>
    </xf>
    <xf numFmtId="166" fontId="2" fillId="3" borderId="9" xfId="24" applyNumberFormat="1" applyFill="1" applyBorder="1" applyAlignment="1">
      <alignment horizontal="center"/>
    </xf>
    <xf numFmtId="167" fontId="2" fillId="3" borderId="9" xfId="24" applyNumberFormat="1" applyFill="1" applyBorder="1" applyAlignment="1">
      <alignment horizontal="center"/>
    </xf>
    <xf numFmtId="168" fontId="2" fillId="3" borderId="9" xfId="24" applyNumberFormat="1" applyFill="1" applyBorder="1" applyAlignment="1">
      <alignment horizontal="center"/>
    </xf>
    <xf numFmtId="0" fontId="8" fillId="3" borderId="9" xfId="33" applyFont="1" applyFill="1" applyBorder="1" applyAlignment="1">
      <alignment horizontal="center"/>
    </xf>
    <xf numFmtId="0" fontId="7" fillId="3" borderId="9" xfId="33" applyFont="1" applyFill="1" applyBorder="1" applyAlignment="1">
      <alignment wrapText="1"/>
    </xf>
    <xf numFmtId="44" fontId="7" fillId="3" borderId="9" xfId="1" applyFont="1" applyFill="1" applyBorder="1" applyAlignment="1"/>
    <xf numFmtId="44" fontId="7" fillId="3" borderId="10" xfId="1" applyFont="1" applyFill="1" applyBorder="1" applyAlignment="1"/>
    <xf numFmtId="0" fontId="2" fillId="0" borderId="9" xfId="24" applyBorder="1" applyAlignment="1">
      <alignment wrapText="1"/>
    </xf>
    <xf numFmtId="0" fontId="2" fillId="0" borderId="9" xfId="24" applyFill="1" applyBorder="1" applyAlignment="1"/>
    <xf numFmtId="0" fontId="2" fillId="0" borderId="9" xfId="24" applyBorder="1" applyAlignment="1">
      <alignment horizontal="left"/>
    </xf>
    <xf numFmtId="0" fontId="20" fillId="3" borderId="9" xfId="24" applyFont="1" applyFill="1" applyBorder="1" applyAlignment="1"/>
    <xf numFmtId="0" fontId="20" fillId="3" borderId="9" xfId="24" applyFont="1" applyFill="1" applyBorder="1" applyAlignment="1">
      <alignment wrapText="1"/>
    </xf>
    <xf numFmtId="44" fontId="20" fillId="3" borderId="9" xfId="1" applyFont="1" applyFill="1" applyBorder="1" applyAlignment="1"/>
    <xf numFmtId="44" fontId="20" fillId="3" borderId="10" xfId="1" applyFont="1" applyFill="1" applyBorder="1" applyAlignment="1"/>
    <xf numFmtId="0" fontId="2" fillId="3" borderId="9" xfId="24" applyFill="1" applyBorder="1" applyAlignment="1"/>
    <xf numFmtId="0" fontId="2" fillId="0" borderId="11" xfId="24" applyBorder="1" applyAlignment="1"/>
    <xf numFmtId="44" fontId="7" fillId="0" borderId="9" xfId="1" applyFont="1" applyFill="1" applyBorder="1" applyAlignment="1">
      <alignment wrapText="1"/>
    </xf>
    <xf numFmtId="0" fontId="0" fillId="0" borderId="9" xfId="24" applyFont="1" applyBorder="1" applyAlignment="1">
      <alignment wrapText="1"/>
    </xf>
    <xf numFmtId="44" fontId="2" fillId="0" borderId="10" xfId="24" applyNumberFormat="1" applyBorder="1" applyAlignment="1"/>
    <xf numFmtId="0" fontId="20" fillId="0" borderId="9" xfId="24" applyFont="1" applyBorder="1" applyAlignment="1">
      <alignment horizontal="center" wrapText="1"/>
    </xf>
    <xf numFmtId="44" fontId="20" fillId="0" borderId="9" xfId="1" applyFont="1" applyFill="1" applyBorder="1" applyAlignment="1"/>
    <xf numFmtId="0" fontId="20" fillId="0" borderId="9" xfId="24" applyFont="1" applyBorder="1" applyAlignment="1"/>
    <xf numFmtId="44" fontId="20" fillId="0" borderId="10" xfId="24" applyNumberFormat="1" applyFont="1" applyBorder="1" applyAlignment="1"/>
    <xf numFmtId="44" fontId="20" fillId="0" borderId="9" xfId="24" applyNumberFormat="1" applyFont="1" applyBorder="1" applyAlignment="1"/>
    <xf numFmtId="0" fontId="2" fillId="0" borderId="12" xfId="24" applyBorder="1" applyAlignment="1"/>
    <xf numFmtId="0" fontId="2" fillId="0" borderId="13" xfId="24" applyBorder="1" applyAlignment="1"/>
    <xf numFmtId="0" fontId="20" fillId="0" borderId="13" xfId="24" applyFont="1" applyBorder="1" applyAlignment="1">
      <alignment horizontal="center" wrapText="1"/>
    </xf>
    <xf numFmtId="44" fontId="20" fillId="0" borderId="13" xfId="1" applyFont="1" applyFill="1" applyBorder="1" applyAlignment="1"/>
    <xf numFmtId="44" fontId="20" fillId="0" borderId="13" xfId="24" applyNumberFormat="1" applyFont="1" applyBorder="1" applyAlignment="1"/>
    <xf numFmtId="44" fontId="2" fillId="0" borderId="14" xfId="1" applyFont="1" applyBorder="1" applyAlignment="1"/>
    <xf numFmtId="0" fontId="2" fillId="0" borderId="0" xfId="24" applyAlignment="1">
      <alignment wrapText="1"/>
    </xf>
    <xf numFmtId="0" fontId="2" fillId="0" borderId="0" xfId="2" applyFont="1" applyBorder="1" applyAlignment="1">
      <alignment horizontal="center"/>
    </xf>
    <xf numFmtId="0" fontId="28" fillId="0" borderId="0" xfId="23" applyFont="1"/>
    <xf numFmtId="44" fontId="16" fillId="0" borderId="0" xfId="3" applyFont="1"/>
    <xf numFmtId="0" fontId="29" fillId="0" borderId="0" xfId="0" applyFont="1"/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5" xfId="24" applyFont="1" applyFill="1" applyBorder="1" applyAlignment="1">
      <alignment horizontal="center" vertical="center"/>
    </xf>
    <xf numFmtId="0" fontId="18" fillId="0" borderId="9" xfId="24" applyFont="1" applyFill="1" applyBorder="1" applyAlignment="1">
      <alignment horizontal="center" vertical="center"/>
    </xf>
    <xf numFmtId="166" fontId="18" fillId="0" borderId="5" xfId="24" applyNumberFormat="1" applyFont="1" applyFill="1" applyBorder="1" applyAlignment="1">
      <alignment horizontal="center" vertical="center"/>
    </xf>
    <xf numFmtId="166" fontId="18" fillId="0" borderId="9" xfId="24" applyNumberFormat="1" applyFont="1" applyFill="1" applyBorder="1" applyAlignment="1">
      <alignment horizontal="center" vertical="center"/>
    </xf>
    <xf numFmtId="0" fontId="20" fillId="0" borderId="5" xfId="24" applyFont="1" applyFill="1" applyBorder="1" applyAlignment="1">
      <alignment horizontal="center" vertical="center"/>
    </xf>
    <xf numFmtId="0" fontId="20" fillId="0" borderId="9" xfId="24" applyFont="1" applyFill="1" applyBorder="1" applyAlignment="1">
      <alignment horizontal="center" vertical="center"/>
    </xf>
    <xf numFmtId="0" fontId="20" fillId="0" borderId="5" xfId="24" applyFont="1" applyBorder="1" applyAlignment="1">
      <alignment horizontal="center"/>
    </xf>
  </cellXfs>
  <cellStyles count="43">
    <cellStyle name="Euro" xfId="6"/>
    <cellStyle name="Millares 2" xfId="7"/>
    <cellStyle name="Millares 3" xfId="8"/>
    <cellStyle name="Millares 4" xfId="9"/>
    <cellStyle name="Moneda" xfId="1" builtinId="4"/>
    <cellStyle name="Moneda 2" xfId="4"/>
    <cellStyle name="Moneda 2 2" xfId="10"/>
    <cellStyle name="Moneda 3" xfId="11"/>
    <cellStyle name="Moneda 3 2" xfId="12"/>
    <cellStyle name="Moneda 3 3" xfId="13"/>
    <cellStyle name="Moneda 3 3 2" xfId="14"/>
    <cellStyle name="Moneda 3 4" xfId="15"/>
    <cellStyle name="Moneda 4" xfId="16"/>
    <cellStyle name="Moneda 4 2" xfId="17"/>
    <cellStyle name="Moneda 5" xfId="3"/>
    <cellStyle name="Moneda 6" xfId="18"/>
    <cellStyle name="Moneda 6 2" xfId="19"/>
    <cellStyle name="Moneda 7" xfId="5"/>
    <cellStyle name="Moneda 8" xfId="20"/>
    <cellStyle name="Normal" xfId="0" builtinId="0"/>
    <cellStyle name="Normal 12" xfId="21"/>
    <cellStyle name="Normal 2" xfId="22"/>
    <cellStyle name="Normal 2 2" xfId="23"/>
    <cellStyle name="Normal 2 3" xfId="24"/>
    <cellStyle name="Normal 2 4" xfId="25"/>
    <cellStyle name="Normal 3" xfId="26"/>
    <cellStyle name="Normal 3 2" xfId="27"/>
    <cellStyle name="Normal 3 2 2" xfId="28"/>
    <cellStyle name="Normal 3 3" xfId="29"/>
    <cellStyle name="Normal 3 3 2" xfId="30"/>
    <cellStyle name="Normal 4" xfId="31"/>
    <cellStyle name="Normal 4 2" xfId="32"/>
    <cellStyle name="Normal 5" xfId="33"/>
    <cellStyle name="Normal 5 2" xfId="2"/>
    <cellStyle name="Normal 6" xfId="34"/>
    <cellStyle name="Normal 6 2" xfId="35"/>
    <cellStyle name="Normal 6 3" xfId="36"/>
    <cellStyle name="Normal 7" xfId="37"/>
    <cellStyle name="Normal 8" xfId="38"/>
    <cellStyle name="Normal 8 2" xfId="39"/>
    <cellStyle name="Normal 9" xfId="40"/>
    <cellStyle name="Porcentaje 2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2790825</xdr:colOff>
      <xdr:row>0</xdr:row>
      <xdr:rowOff>152400</xdr:rowOff>
    </xdr:from>
    <xdr:to>
      <xdr:col>2</xdr:col>
      <xdr:colOff>825500</xdr:colOff>
      <xdr:row>6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152400"/>
          <a:ext cx="2540000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1</xdr:col>
      <xdr:colOff>2562225</xdr:colOff>
      <xdr:row>6</xdr:row>
      <xdr:rowOff>0</xdr:rowOff>
    </xdr:to>
    <xdr:pic>
      <xdr:nvPicPr>
        <xdr:cNvPr id="3" name="2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0"/>
          <a:ext cx="2543175" cy="971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7</xdr:col>
      <xdr:colOff>647700</xdr:colOff>
      <xdr:row>2</xdr:row>
      <xdr:rowOff>390525</xdr:rowOff>
    </xdr:to>
    <xdr:pic>
      <xdr:nvPicPr>
        <xdr:cNvPr id="2" name="1 Imagen" descr="logo gob de jalisco horizontal-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14300"/>
          <a:ext cx="3457575" cy="971550"/>
        </a:xfrm>
        <a:prstGeom prst="rect">
          <a:avLst/>
        </a:prstGeom>
      </xdr:spPr>
    </xdr:pic>
    <xdr:clientData/>
  </xdr:twoCellAnchor>
  <xdr:twoCellAnchor editAs="oneCell">
    <xdr:from>
      <xdr:col>9</xdr:col>
      <xdr:colOff>800100</xdr:colOff>
      <xdr:row>0</xdr:row>
      <xdr:rowOff>47625</xdr:rowOff>
    </xdr:from>
    <xdr:to>
      <xdr:col>11</xdr:col>
      <xdr:colOff>304800</xdr:colOff>
      <xdr:row>2</xdr:row>
      <xdr:rowOff>66675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47625"/>
          <a:ext cx="161925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4:C31"/>
  <sheetViews>
    <sheetView tabSelected="1" topLeftCell="B1" workbookViewId="0">
      <selection activeCell="B13" sqref="B13"/>
    </sheetView>
  </sheetViews>
  <sheetFormatPr baseColWidth="10" defaultRowHeight="12.75" x14ac:dyDescent="0.2"/>
  <cols>
    <col min="1" max="1" width="13.5703125" style="2" hidden="1" customWidth="1"/>
    <col min="2" max="2" width="67.5703125" style="2" bestFit="1" customWidth="1"/>
    <col min="3" max="3" width="35.28515625" style="15" bestFit="1" customWidth="1"/>
    <col min="4" max="249" width="11.42578125" style="2"/>
    <col min="250" max="250" width="0" style="2" hidden="1" customWidth="1"/>
    <col min="251" max="251" width="67.5703125" style="2" bestFit="1" customWidth="1"/>
    <col min="252" max="252" width="21" style="2" bestFit="1" customWidth="1"/>
    <col min="253" max="253" width="22.7109375" style="2" bestFit="1" customWidth="1"/>
    <col min="254" max="254" width="18.85546875" style="2" customWidth="1"/>
    <col min="255" max="255" width="18.7109375" style="2" bestFit="1" customWidth="1"/>
    <col min="256" max="256" width="16.42578125" style="2" customWidth="1"/>
    <col min="257" max="505" width="11.42578125" style="2"/>
    <col min="506" max="506" width="0" style="2" hidden="1" customWidth="1"/>
    <col min="507" max="507" width="67.5703125" style="2" bestFit="1" customWidth="1"/>
    <col min="508" max="508" width="21" style="2" bestFit="1" customWidth="1"/>
    <col min="509" max="509" width="22.7109375" style="2" bestFit="1" customWidth="1"/>
    <col min="510" max="510" width="18.85546875" style="2" customWidth="1"/>
    <col min="511" max="511" width="18.7109375" style="2" bestFit="1" customWidth="1"/>
    <col min="512" max="512" width="16.42578125" style="2" customWidth="1"/>
    <col min="513" max="761" width="11.42578125" style="2"/>
    <col min="762" max="762" width="0" style="2" hidden="1" customWidth="1"/>
    <col min="763" max="763" width="67.5703125" style="2" bestFit="1" customWidth="1"/>
    <col min="764" max="764" width="21" style="2" bestFit="1" customWidth="1"/>
    <col min="765" max="765" width="22.7109375" style="2" bestFit="1" customWidth="1"/>
    <col min="766" max="766" width="18.85546875" style="2" customWidth="1"/>
    <col min="767" max="767" width="18.7109375" style="2" bestFit="1" customWidth="1"/>
    <col min="768" max="768" width="16.42578125" style="2" customWidth="1"/>
    <col min="769" max="1017" width="11.42578125" style="2"/>
    <col min="1018" max="1018" width="0" style="2" hidden="1" customWidth="1"/>
    <col min="1019" max="1019" width="67.5703125" style="2" bestFit="1" customWidth="1"/>
    <col min="1020" max="1020" width="21" style="2" bestFit="1" customWidth="1"/>
    <col min="1021" max="1021" width="22.7109375" style="2" bestFit="1" customWidth="1"/>
    <col min="1022" max="1022" width="18.85546875" style="2" customWidth="1"/>
    <col min="1023" max="1023" width="18.7109375" style="2" bestFit="1" customWidth="1"/>
    <col min="1024" max="1024" width="16.42578125" style="2" customWidth="1"/>
    <col min="1025" max="1273" width="11.42578125" style="2"/>
    <col min="1274" max="1274" width="0" style="2" hidden="1" customWidth="1"/>
    <col min="1275" max="1275" width="67.5703125" style="2" bestFit="1" customWidth="1"/>
    <col min="1276" max="1276" width="21" style="2" bestFit="1" customWidth="1"/>
    <col min="1277" max="1277" width="22.7109375" style="2" bestFit="1" customWidth="1"/>
    <col min="1278" max="1278" width="18.85546875" style="2" customWidth="1"/>
    <col min="1279" max="1279" width="18.7109375" style="2" bestFit="1" customWidth="1"/>
    <col min="1280" max="1280" width="16.42578125" style="2" customWidth="1"/>
    <col min="1281" max="1529" width="11.42578125" style="2"/>
    <col min="1530" max="1530" width="0" style="2" hidden="1" customWidth="1"/>
    <col min="1531" max="1531" width="67.5703125" style="2" bestFit="1" customWidth="1"/>
    <col min="1532" max="1532" width="21" style="2" bestFit="1" customWidth="1"/>
    <col min="1533" max="1533" width="22.7109375" style="2" bestFit="1" customWidth="1"/>
    <col min="1534" max="1534" width="18.85546875" style="2" customWidth="1"/>
    <col min="1535" max="1535" width="18.7109375" style="2" bestFit="1" customWidth="1"/>
    <col min="1536" max="1536" width="16.42578125" style="2" customWidth="1"/>
    <col min="1537" max="1785" width="11.42578125" style="2"/>
    <col min="1786" max="1786" width="0" style="2" hidden="1" customWidth="1"/>
    <col min="1787" max="1787" width="67.5703125" style="2" bestFit="1" customWidth="1"/>
    <col min="1788" max="1788" width="21" style="2" bestFit="1" customWidth="1"/>
    <col min="1789" max="1789" width="22.7109375" style="2" bestFit="1" customWidth="1"/>
    <col min="1790" max="1790" width="18.85546875" style="2" customWidth="1"/>
    <col min="1791" max="1791" width="18.7109375" style="2" bestFit="1" customWidth="1"/>
    <col min="1792" max="1792" width="16.42578125" style="2" customWidth="1"/>
    <col min="1793" max="2041" width="11.42578125" style="2"/>
    <col min="2042" max="2042" width="0" style="2" hidden="1" customWidth="1"/>
    <col min="2043" max="2043" width="67.5703125" style="2" bestFit="1" customWidth="1"/>
    <col min="2044" max="2044" width="21" style="2" bestFit="1" customWidth="1"/>
    <col min="2045" max="2045" width="22.7109375" style="2" bestFit="1" customWidth="1"/>
    <col min="2046" max="2046" width="18.85546875" style="2" customWidth="1"/>
    <col min="2047" max="2047" width="18.7109375" style="2" bestFit="1" customWidth="1"/>
    <col min="2048" max="2048" width="16.42578125" style="2" customWidth="1"/>
    <col min="2049" max="2297" width="11.42578125" style="2"/>
    <col min="2298" max="2298" width="0" style="2" hidden="1" customWidth="1"/>
    <col min="2299" max="2299" width="67.5703125" style="2" bestFit="1" customWidth="1"/>
    <col min="2300" max="2300" width="21" style="2" bestFit="1" customWidth="1"/>
    <col min="2301" max="2301" width="22.7109375" style="2" bestFit="1" customWidth="1"/>
    <col min="2302" max="2302" width="18.85546875" style="2" customWidth="1"/>
    <col min="2303" max="2303" width="18.7109375" style="2" bestFit="1" customWidth="1"/>
    <col min="2304" max="2304" width="16.42578125" style="2" customWidth="1"/>
    <col min="2305" max="2553" width="11.42578125" style="2"/>
    <col min="2554" max="2554" width="0" style="2" hidden="1" customWidth="1"/>
    <col min="2555" max="2555" width="67.5703125" style="2" bestFit="1" customWidth="1"/>
    <col min="2556" max="2556" width="21" style="2" bestFit="1" customWidth="1"/>
    <col min="2557" max="2557" width="22.7109375" style="2" bestFit="1" customWidth="1"/>
    <col min="2558" max="2558" width="18.85546875" style="2" customWidth="1"/>
    <col min="2559" max="2559" width="18.7109375" style="2" bestFit="1" customWidth="1"/>
    <col min="2560" max="2560" width="16.42578125" style="2" customWidth="1"/>
    <col min="2561" max="2809" width="11.42578125" style="2"/>
    <col min="2810" max="2810" width="0" style="2" hidden="1" customWidth="1"/>
    <col min="2811" max="2811" width="67.5703125" style="2" bestFit="1" customWidth="1"/>
    <col min="2812" max="2812" width="21" style="2" bestFit="1" customWidth="1"/>
    <col min="2813" max="2813" width="22.7109375" style="2" bestFit="1" customWidth="1"/>
    <col min="2814" max="2814" width="18.85546875" style="2" customWidth="1"/>
    <col min="2815" max="2815" width="18.7109375" style="2" bestFit="1" customWidth="1"/>
    <col min="2816" max="2816" width="16.42578125" style="2" customWidth="1"/>
    <col min="2817" max="3065" width="11.42578125" style="2"/>
    <col min="3066" max="3066" width="0" style="2" hidden="1" customWidth="1"/>
    <col min="3067" max="3067" width="67.5703125" style="2" bestFit="1" customWidth="1"/>
    <col min="3068" max="3068" width="21" style="2" bestFit="1" customWidth="1"/>
    <col min="3069" max="3069" width="22.7109375" style="2" bestFit="1" customWidth="1"/>
    <col min="3070" max="3070" width="18.85546875" style="2" customWidth="1"/>
    <col min="3071" max="3071" width="18.7109375" style="2" bestFit="1" customWidth="1"/>
    <col min="3072" max="3072" width="16.42578125" style="2" customWidth="1"/>
    <col min="3073" max="3321" width="11.42578125" style="2"/>
    <col min="3322" max="3322" width="0" style="2" hidden="1" customWidth="1"/>
    <col min="3323" max="3323" width="67.5703125" style="2" bestFit="1" customWidth="1"/>
    <col min="3324" max="3324" width="21" style="2" bestFit="1" customWidth="1"/>
    <col min="3325" max="3325" width="22.7109375" style="2" bestFit="1" customWidth="1"/>
    <col min="3326" max="3326" width="18.85546875" style="2" customWidth="1"/>
    <col min="3327" max="3327" width="18.7109375" style="2" bestFit="1" customWidth="1"/>
    <col min="3328" max="3328" width="16.42578125" style="2" customWidth="1"/>
    <col min="3329" max="3577" width="11.42578125" style="2"/>
    <col min="3578" max="3578" width="0" style="2" hidden="1" customWidth="1"/>
    <col min="3579" max="3579" width="67.5703125" style="2" bestFit="1" customWidth="1"/>
    <col min="3580" max="3580" width="21" style="2" bestFit="1" customWidth="1"/>
    <col min="3581" max="3581" width="22.7109375" style="2" bestFit="1" customWidth="1"/>
    <col min="3582" max="3582" width="18.85546875" style="2" customWidth="1"/>
    <col min="3583" max="3583" width="18.7109375" style="2" bestFit="1" customWidth="1"/>
    <col min="3584" max="3584" width="16.42578125" style="2" customWidth="1"/>
    <col min="3585" max="3833" width="11.42578125" style="2"/>
    <col min="3834" max="3834" width="0" style="2" hidden="1" customWidth="1"/>
    <col min="3835" max="3835" width="67.5703125" style="2" bestFit="1" customWidth="1"/>
    <col min="3836" max="3836" width="21" style="2" bestFit="1" customWidth="1"/>
    <col min="3837" max="3837" width="22.7109375" style="2" bestFit="1" customWidth="1"/>
    <col min="3838" max="3838" width="18.85546875" style="2" customWidth="1"/>
    <col min="3839" max="3839" width="18.7109375" style="2" bestFit="1" customWidth="1"/>
    <col min="3840" max="3840" width="16.42578125" style="2" customWidth="1"/>
    <col min="3841" max="4089" width="11.42578125" style="2"/>
    <col min="4090" max="4090" width="0" style="2" hidden="1" customWidth="1"/>
    <col min="4091" max="4091" width="67.5703125" style="2" bestFit="1" customWidth="1"/>
    <col min="4092" max="4092" width="21" style="2" bestFit="1" customWidth="1"/>
    <col min="4093" max="4093" width="22.7109375" style="2" bestFit="1" customWidth="1"/>
    <col min="4094" max="4094" width="18.85546875" style="2" customWidth="1"/>
    <col min="4095" max="4095" width="18.7109375" style="2" bestFit="1" customWidth="1"/>
    <col min="4096" max="4096" width="16.42578125" style="2" customWidth="1"/>
    <col min="4097" max="4345" width="11.42578125" style="2"/>
    <col min="4346" max="4346" width="0" style="2" hidden="1" customWidth="1"/>
    <col min="4347" max="4347" width="67.5703125" style="2" bestFit="1" customWidth="1"/>
    <col min="4348" max="4348" width="21" style="2" bestFit="1" customWidth="1"/>
    <col min="4349" max="4349" width="22.7109375" style="2" bestFit="1" customWidth="1"/>
    <col min="4350" max="4350" width="18.85546875" style="2" customWidth="1"/>
    <col min="4351" max="4351" width="18.7109375" style="2" bestFit="1" customWidth="1"/>
    <col min="4352" max="4352" width="16.42578125" style="2" customWidth="1"/>
    <col min="4353" max="4601" width="11.42578125" style="2"/>
    <col min="4602" max="4602" width="0" style="2" hidden="1" customWidth="1"/>
    <col min="4603" max="4603" width="67.5703125" style="2" bestFit="1" customWidth="1"/>
    <col min="4604" max="4604" width="21" style="2" bestFit="1" customWidth="1"/>
    <col min="4605" max="4605" width="22.7109375" style="2" bestFit="1" customWidth="1"/>
    <col min="4606" max="4606" width="18.85546875" style="2" customWidth="1"/>
    <col min="4607" max="4607" width="18.7109375" style="2" bestFit="1" customWidth="1"/>
    <col min="4608" max="4608" width="16.42578125" style="2" customWidth="1"/>
    <col min="4609" max="4857" width="11.42578125" style="2"/>
    <col min="4858" max="4858" width="0" style="2" hidden="1" customWidth="1"/>
    <col min="4859" max="4859" width="67.5703125" style="2" bestFit="1" customWidth="1"/>
    <col min="4860" max="4860" width="21" style="2" bestFit="1" customWidth="1"/>
    <col min="4861" max="4861" width="22.7109375" style="2" bestFit="1" customWidth="1"/>
    <col min="4862" max="4862" width="18.85546875" style="2" customWidth="1"/>
    <col min="4863" max="4863" width="18.7109375" style="2" bestFit="1" customWidth="1"/>
    <col min="4864" max="4864" width="16.42578125" style="2" customWidth="1"/>
    <col min="4865" max="5113" width="11.42578125" style="2"/>
    <col min="5114" max="5114" width="0" style="2" hidden="1" customWidth="1"/>
    <col min="5115" max="5115" width="67.5703125" style="2" bestFit="1" customWidth="1"/>
    <col min="5116" max="5116" width="21" style="2" bestFit="1" customWidth="1"/>
    <col min="5117" max="5117" width="22.7109375" style="2" bestFit="1" customWidth="1"/>
    <col min="5118" max="5118" width="18.85546875" style="2" customWidth="1"/>
    <col min="5119" max="5119" width="18.7109375" style="2" bestFit="1" customWidth="1"/>
    <col min="5120" max="5120" width="16.42578125" style="2" customWidth="1"/>
    <col min="5121" max="5369" width="11.42578125" style="2"/>
    <col min="5370" max="5370" width="0" style="2" hidden="1" customWidth="1"/>
    <col min="5371" max="5371" width="67.5703125" style="2" bestFit="1" customWidth="1"/>
    <col min="5372" max="5372" width="21" style="2" bestFit="1" customWidth="1"/>
    <col min="5373" max="5373" width="22.7109375" style="2" bestFit="1" customWidth="1"/>
    <col min="5374" max="5374" width="18.85546875" style="2" customWidth="1"/>
    <col min="5375" max="5375" width="18.7109375" style="2" bestFit="1" customWidth="1"/>
    <col min="5376" max="5376" width="16.42578125" style="2" customWidth="1"/>
    <col min="5377" max="5625" width="11.42578125" style="2"/>
    <col min="5626" max="5626" width="0" style="2" hidden="1" customWidth="1"/>
    <col min="5627" max="5627" width="67.5703125" style="2" bestFit="1" customWidth="1"/>
    <col min="5628" max="5628" width="21" style="2" bestFit="1" customWidth="1"/>
    <col min="5629" max="5629" width="22.7109375" style="2" bestFit="1" customWidth="1"/>
    <col min="5630" max="5630" width="18.85546875" style="2" customWidth="1"/>
    <col min="5631" max="5631" width="18.7109375" style="2" bestFit="1" customWidth="1"/>
    <col min="5632" max="5632" width="16.42578125" style="2" customWidth="1"/>
    <col min="5633" max="5881" width="11.42578125" style="2"/>
    <col min="5882" max="5882" width="0" style="2" hidden="1" customWidth="1"/>
    <col min="5883" max="5883" width="67.5703125" style="2" bestFit="1" customWidth="1"/>
    <col min="5884" max="5884" width="21" style="2" bestFit="1" customWidth="1"/>
    <col min="5885" max="5885" width="22.7109375" style="2" bestFit="1" customWidth="1"/>
    <col min="5886" max="5886" width="18.85546875" style="2" customWidth="1"/>
    <col min="5887" max="5887" width="18.7109375" style="2" bestFit="1" customWidth="1"/>
    <col min="5888" max="5888" width="16.42578125" style="2" customWidth="1"/>
    <col min="5889" max="6137" width="11.42578125" style="2"/>
    <col min="6138" max="6138" width="0" style="2" hidden="1" customWidth="1"/>
    <col min="6139" max="6139" width="67.5703125" style="2" bestFit="1" customWidth="1"/>
    <col min="6140" max="6140" width="21" style="2" bestFit="1" customWidth="1"/>
    <col min="6141" max="6141" width="22.7109375" style="2" bestFit="1" customWidth="1"/>
    <col min="6142" max="6142" width="18.85546875" style="2" customWidth="1"/>
    <col min="6143" max="6143" width="18.7109375" style="2" bestFit="1" customWidth="1"/>
    <col min="6144" max="6144" width="16.42578125" style="2" customWidth="1"/>
    <col min="6145" max="6393" width="11.42578125" style="2"/>
    <col min="6394" max="6394" width="0" style="2" hidden="1" customWidth="1"/>
    <col min="6395" max="6395" width="67.5703125" style="2" bestFit="1" customWidth="1"/>
    <col min="6396" max="6396" width="21" style="2" bestFit="1" customWidth="1"/>
    <col min="6397" max="6397" width="22.7109375" style="2" bestFit="1" customWidth="1"/>
    <col min="6398" max="6398" width="18.85546875" style="2" customWidth="1"/>
    <col min="6399" max="6399" width="18.7109375" style="2" bestFit="1" customWidth="1"/>
    <col min="6400" max="6400" width="16.42578125" style="2" customWidth="1"/>
    <col min="6401" max="6649" width="11.42578125" style="2"/>
    <col min="6650" max="6650" width="0" style="2" hidden="1" customWidth="1"/>
    <col min="6651" max="6651" width="67.5703125" style="2" bestFit="1" customWidth="1"/>
    <col min="6652" max="6652" width="21" style="2" bestFit="1" customWidth="1"/>
    <col min="6653" max="6653" width="22.7109375" style="2" bestFit="1" customWidth="1"/>
    <col min="6654" max="6654" width="18.85546875" style="2" customWidth="1"/>
    <col min="6655" max="6655" width="18.7109375" style="2" bestFit="1" customWidth="1"/>
    <col min="6656" max="6656" width="16.42578125" style="2" customWidth="1"/>
    <col min="6657" max="6905" width="11.42578125" style="2"/>
    <col min="6906" max="6906" width="0" style="2" hidden="1" customWidth="1"/>
    <col min="6907" max="6907" width="67.5703125" style="2" bestFit="1" customWidth="1"/>
    <col min="6908" max="6908" width="21" style="2" bestFit="1" customWidth="1"/>
    <col min="6909" max="6909" width="22.7109375" style="2" bestFit="1" customWidth="1"/>
    <col min="6910" max="6910" width="18.85546875" style="2" customWidth="1"/>
    <col min="6911" max="6911" width="18.7109375" style="2" bestFit="1" customWidth="1"/>
    <col min="6912" max="6912" width="16.42578125" style="2" customWidth="1"/>
    <col min="6913" max="7161" width="11.42578125" style="2"/>
    <col min="7162" max="7162" width="0" style="2" hidden="1" customWidth="1"/>
    <col min="7163" max="7163" width="67.5703125" style="2" bestFit="1" customWidth="1"/>
    <col min="7164" max="7164" width="21" style="2" bestFit="1" customWidth="1"/>
    <col min="7165" max="7165" width="22.7109375" style="2" bestFit="1" customWidth="1"/>
    <col min="7166" max="7166" width="18.85546875" style="2" customWidth="1"/>
    <col min="7167" max="7167" width="18.7109375" style="2" bestFit="1" customWidth="1"/>
    <col min="7168" max="7168" width="16.42578125" style="2" customWidth="1"/>
    <col min="7169" max="7417" width="11.42578125" style="2"/>
    <col min="7418" max="7418" width="0" style="2" hidden="1" customWidth="1"/>
    <col min="7419" max="7419" width="67.5703125" style="2" bestFit="1" customWidth="1"/>
    <col min="7420" max="7420" width="21" style="2" bestFit="1" customWidth="1"/>
    <col min="7421" max="7421" width="22.7109375" style="2" bestFit="1" customWidth="1"/>
    <col min="7422" max="7422" width="18.85546875" style="2" customWidth="1"/>
    <col min="7423" max="7423" width="18.7109375" style="2" bestFit="1" customWidth="1"/>
    <col min="7424" max="7424" width="16.42578125" style="2" customWidth="1"/>
    <col min="7425" max="7673" width="11.42578125" style="2"/>
    <col min="7674" max="7674" width="0" style="2" hidden="1" customWidth="1"/>
    <col min="7675" max="7675" width="67.5703125" style="2" bestFit="1" customWidth="1"/>
    <col min="7676" max="7676" width="21" style="2" bestFit="1" customWidth="1"/>
    <col min="7677" max="7677" width="22.7109375" style="2" bestFit="1" customWidth="1"/>
    <col min="7678" max="7678" width="18.85546875" style="2" customWidth="1"/>
    <col min="7679" max="7679" width="18.7109375" style="2" bestFit="1" customWidth="1"/>
    <col min="7680" max="7680" width="16.42578125" style="2" customWidth="1"/>
    <col min="7681" max="7929" width="11.42578125" style="2"/>
    <col min="7930" max="7930" width="0" style="2" hidden="1" customWidth="1"/>
    <col min="7931" max="7931" width="67.5703125" style="2" bestFit="1" customWidth="1"/>
    <col min="7932" max="7932" width="21" style="2" bestFit="1" customWidth="1"/>
    <col min="7933" max="7933" width="22.7109375" style="2" bestFit="1" customWidth="1"/>
    <col min="7934" max="7934" width="18.85546875" style="2" customWidth="1"/>
    <col min="7935" max="7935" width="18.7109375" style="2" bestFit="1" customWidth="1"/>
    <col min="7936" max="7936" width="16.42578125" style="2" customWidth="1"/>
    <col min="7937" max="8185" width="11.42578125" style="2"/>
    <col min="8186" max="8186" width="0" style="2" hidden="1" customWidth="1"/>
    <col min="8187" max="8187" width="67.5703125" style="2" bestFit="1" customWidth="1"/>
    <col min="8188" max="8188" width="21" style="2" bestFit="1" customWidth="1"/>
    <col min="8189" max="8189" width="22.7109375" style="2" bestFit="1" customWidth="1"/>
    <col min="8190" max="8190" width="18.85546875" style="2" customWidth="1"/>
    <col min="8191" max="8191" width="18.7109375" style="2" bestFit="1" customWidth="1"/>
    <col min="8192" max="8192" width="16.42578125" style="2" customWidth="1"/>
    <col min="8193" max="8441" width="11.42578125" style="2"/>
    <col min="8442" max="8442" width="0" style="2" hidden="1" customWidth="1"/>
    <col min="8443" max="8443" width="67.5703125" style="2" bestFit="1" customWidth="1"/>
    <col min="8444" max="8444" width="21" style="2" bestFit="1" customWidth="1"/>
    <col min="8445" max="8445" width="22.7109375" style="2" bestFit="1" customWidth="1"/>
    <col min="8446" max="8446" width="18.85546875" style="2" customWidth="1"/>
    <col min="8447" max="8447" width="18.7109375" style="2" bestFit="1" customWidth="1"/>
    <col min="8448" max="8448" width="16.42578125" style="2" customWidth="1"/>
    <col min="8449" max="8697" width="11.42578125" style="2"/>
    <col min="8698" max="8698" width="0" style="2" hidden="1" customWidth="1"/>
    <col min="8699" max="8699" width="67.5703125" style="2" bestFit="1" customWidth="1"/>
    <col min="8700" max="8700" width="21" style="2" bestFit="1" customWidth="1"/>
    <col min="8701" max="8701" width="22.7109375" style="2" bestFit="1" customWidth="1"/>
    <col min="8702" max="8702" width="18.85546875" style="2" customWidth="1"/>
    <col min="8703" max="8703" width="18.7109375" style="2" bestFit="1" customWidth="1"/>
    <col min="8704" max="8704" width="16.42578125" style="2" customWidth="1"/>
    <col min="8705" max="8953" width="11.42578125" style="2"/>
    <col min="8954" max="8954" width="0" style="2" hidden="1" customWidth="1"/>
    <col min="8955" max="8955" width="67.5703125" style="2" bestFit="1" customWidth="1"/>
    <col min="8956" max="8956" width="21" style="2" bestFit="1" customWidth="1"/>
    <col min="8957" max="8957" width="22.7109375" style="2" bestFit="1" customWidth="1"/>
    <col min="8958" max="8958" width="18.85546875" style="2" customWidth="1"/>
    <col min="8959" max="8959" width="18.7109375" style="2" bestFit="1" customWidth="1"/>
    <col min="8960" max="8960" width="16.42578125" style="2" customWidth="1"/>
    <col min="8961" max="9209" width="11.42578125" style="2"/>
    <col min="9210" max="9210" width="0" style="2" hidden="1" customWidth="1"/>
    <col min="9211" max="9211" width="67.5703125" style="2" bestFit="1" customWidth="1"/>
    <col min="9212" max="9212" width="21" style="2" bestFit="1" customWidth="1"/>
    <col min="9213" max="9213" width="22.7109375" style="2" bestFit="1" customWidth="1"/>
    <col min="9214" max="9214" width="18.85546875" style="2" customWidth="1"/>
    <col min="9215" max="9215" width="18.7109375" style="2" bestFit="1" customWidth="1"/>
    <col min="9216" max="9216" width="16.42578125" style="2" customWidth="1"/>
    <col min="9217" max="9465" width="11.42578125" style="2"/>
    <col min="9466" max="9466" width="0" style="2" hidden="1" customWidth="1"/>
    <col min="9467" max="9467" width="67.5703125" style="2" bestFit="1" customWidth="1"/>
    <col min="9468" max="9468" width="21" style="2" bestFit="1" customWidth="1"/>
    <col min="9469" max="9469" width="22.7109375" style="2" bestFit="1" customWidth="1"/>
    <col min="9470" max="9470" width="18.85546875" style="2" customWidth="1"/>
    <col min="9471" max="9471" width="18.7109375" style="2" bestFit="1" customWidth="1"/>
    <col min="9472" max="9472" width="16.42578125" style="2" customWidth="1"/>
    <col min="9473" max="9721" width="11.42578125" style="2"/>
    <col min="9722" max="9722" width="0" style="2" hidden="1" customWidth="1"/>
    <col min="9723" max="9723" width="67.5703125" style="2" bestFit="1" customWidth="1"/>
    <col min="9724" max="9724" width="21" style="2" bestFit="1" customWidth="1"/>
    <col min="9725" max="9725" width="22.7109375" style="2" bestFit="1" customWidth="1"/>
    <col min="9726" max="9726" width="18.85546875" style="2" customWidth="1"/>
    <col min="9727" max="9727" width="18.7109375" style="2" bestFit="1" customWidth="1"/>
    <col min="9728" max="9728" width="16.42578125" style="2" customWidth="1"/>
    <col min="9729" max="9977" width="11.42578125" style="2"/>
    <col min="9978" max="9978" width="0" style="2" hidden="1" customWidth="1"/>
    <col min="9979" max="9979" width="67.5703125" style="2" bestFit="1" customWidth="1"/>
    <col min="9980" max="9980" width="21" style="2" bestFit="1" customWidth="1"/>
    <col min="9981" max="9981" width="22.7109375" style="2" bestFit="1" customWidth="1"/>
    <col min="9982" max="9982" width="18.85546875" style="2" customWidth="1"/>
    <col min="9983" max="9983" width="18.7109375" style="2" bestFit="1" customWidth="1"/>
    <col min="9984" max="9984" width="16.42578125" style="2" customWidth="1"/>
    <col min="9985" max="10233" width="11.42578125" style="2"/>
    <col min="10234" max="10234" width="0" style="2" hidden="1" customWidth="1"/>
    <col min="10235" max="10235" width="67.5703125" style="2" bestFit="1" customWidth="1"/>
    <col min="10236" max="10236" width="21" style="2" bestFit="1" customWidth="1"/>
    <col min="10237" max="10237" width="22.7109375" style="2" bestFit="1" customWidth="1"/>
    <col min="10238" max="10238" width="18.85546875" style="2" customWidth="1"/>
    <col min="10239" max="10239" width="18.7109375" style="2" bestFit="1" customWidth="1"/>
    <col min="10240" max="10240" width="16.42578125" style="2" customWidth="1"/>
    <col min="10241" max="10489" width="11.42578125" style="2"/>
    <col min="10490" max="10490" width="0" style="2" hidden="1" customWidth="1"/>
    <col min="10491" max="10491" width="67.5703125" style="2" bestFit="1" customWidth="1"/>
    <col min="10492" max="10492" width="21" style="2" bestFit="1" customWidth="1"/>
    <col min="10493" max="10493" width="22.7109375" style="2" bestFit="1" customWidth="1"/>
    <col min="10494" max="10494" width="18.85546875" style="2" customWidth="1"/>
    <col min="10495" max="10495" width="18.7109375" style="2" bestFit="1" customWidth="1"/>
    <col min="10496" max="10496" width="16.42578125" style="2" customWidth="1"/>
    <col min="10497" max="10745" width="11.42578125" style="2"/>
    <col min="10746" max="10746" width="0" style="2" hidden="1" customWidth="1"/>
    <col min="10747" max="10747" width="67.5703125" style="2" bestFit="1" customWidth="1"/>
    <col min="10748" max="10748" width="21" style="2" bestFit="1" customWidth="1"/>
    <col min="10749" max="10749" width="22.7109375" style="2" bestFit="1" customWidth="1"/>
    <col min="10750" max="10750" width="18.85546875" style="2" customWidth="1"/>
    <col min="10751" max="10751" width="18.7109375" style="2" bestFit="1" customWidth="1"/>
    <col min="10752" max="10752" width="16.42578125" style="2" customWidth="1"/>
    <col min="10753" max="11001" width="11.42578125" style="2"/>
    <col min="11002" max="11002" width="0" style="2" hidden="1" customWidth="1"/>
    <col min="11003" max="11003" width="67.5703125" style="2" bestFit="1" customWidth="1"/>
    <col min="11004" max="11004" width="21" style="2" bestFit="1" customWidth="1"/>
    <col min="11005" max="11005" width="22.7109375" style="2" bestFit="1" customWidth="1"/>
    <col min="11006" max="11006" width="18.85546875" style="2" customWidth="1"/>
    <col min="11007" max="11007" width="18.7109375" style="2" bestFit="1" customWidth="1"/>
    <col min="11008" max="11008" width="16.42578125" style="2" customWidth="1"/>
    <col min="11009" max="11257" width="11.42578125" style="2"/>
    <col min="11258" max="11258" width="0" style="2" hidden="1" customWidth="1"/>
    <col min="11259" max="11259" width="67.5703125" style="2" bestFit="1" customWidth="1"/>
    <col min="11260" max="11260" width="21" style="2" bestFit="1" customWidth="1"/>
    <col min="11261" max="11261" width="22.7109375" style="2" bestFit="1" customWidth="1"/>
    <col min="11262" max="11262" width="18.85546875" style="2" customWidth="1"/>
    <col min="11263" max="11263" width="18.7109375" style="2" bestFit="1" customWidth="1"/>
    <col min="11264" max="11264" width="16.42578125" style="2" customWidth="1"/>
    <col min="11265" max="11513" width="11.42578125" style="2"/>
    <col min="11514" max="11514" width="0" style="2" hidden="1" customWidth="1"/>
    <col min="11515" max="11515" width="67.5703125" style="2" bestFit="1" customWidth="1"/>
    <col min="11516" max="11516" width="21" style="2" bestFit="1" customWidth="1"/>
    <col min="11517" max="11517" width="22.7109375" style="2" bestFit="1" customWidth="1"/>
    <col min="11518" max="11518" width="18.85546875" style="2" customWidth="1"/>
    <col min="11519" max="11519" width="18.7109375" style="2" bestFit="1" customWidth="1"/>
    <col min="11520" max="11520" width="16.42578125" style="2" customWidth="1"/>
    <col min="11521" max="11769" width="11.42578125" style="2"/>
    <col min="11770" max="11770" width="0" style="2" hidden="1" customWidth="1"/>
    <col min="11771" max="11771" width="67.5703125" style="2" bestFit="1" customWidth="1"/>
    <col min="11772" max="11772" width="21" style="2" bestFit="1" customWidth="1"/>
    <col min="11773" max="11773" width="22.7109375" style="2" bestFit="1" customWidth="1"/>
    <col min="11774" max="11774" width="18.85546875" style="2" customWidth="1"/>
    <col min="11775" max="11775" width="18.7109375" style="2" bestFit="1" customWidth="1"/>
    <col min="11776" max="11776" width="16.42578125" style="2" customWidth="1"/>
    <col min="11777" max="12025" width="11.42578125" style="2"/>
    <col min="12026" max="12026" width="0" style="2" hidden="1" customWidth="1"/>
    <col min="12027" max="12027" width="67.5703125" style="2" bestFit="1" customWidth="1"/>
    <col min="12028" max="12028" width="21" style="2" bestFit="1" customWidth="1"/>
    <col min="12029" max="12029" width="22.7109375" style="2" bestFit="1" customWidth="1"/>
    <col min="12030" max="12030" width="18.85546875" style="2" customWidth="1"/>
    <col min="12031" max="12031" width="18.7109375" style="2" bestFit="1" customWidth="1"/>
    <col min="12032" max="12032" width="16.42578125" style="2" customWidth="1"/>
    <col min="12033" max="12281" width="11.42578125" style="2"/>
    <col min="12282" max="12282" width="0" style="2" hidden="1" customWidth="1"/>
    <col min="12283" max="12283" width="67.5703125" style="2" bestFit="1" customWidth="1"/>
    <col min="12284" max="12284" width="21" style="2" bestFit="1" customWidth="1"/>
    <col min="12285" max="12285" width="22.7109375" style="2" bestFit="1" customWidth="1"/>
    <col min="12286" max="12286" width="18.85546875" style="2" customWidth="1"/>
    <col min="12287" max="12287" width="18.7109375" style="2" bestFit="1" customWidth="1"/>
    <col min="12288" max="12288" width="16.42578125" style="2" customWidth="1"/>
    <col min="12289" max="12537" width="11.42578125" style="2"/>
    <col min="12538" max="12538" width="0" style="2" hidden="1" customWidth="1"/>
    <col min="12539" max="12539" width="67.5703125" style="2" bestFit="1" customWidth="1"/>
    <col min="12540" max="12540" width="21" style="2" bestFit="1" customWidth="1"/>
    <col min="12541" max="12541" width="22.7109375" style="2" bestFit="1" customWidth="1"/>
    <col min="12542" max="12542" width="18.85546875" style="2" customWidth="1"/>
    <col min="12543" max="12543" width="18.7109375" style="2" bestFit="1" customWidth="1"/>
    <col min="12544" max="12544" width="16.42578125" style="2" customWidth="1"/>
    <col min="12545" max="12793" width="11.42578125" style="2"/>
    <col min="12794" max="12794" width="0" style="2" hidden="1" customWidth="1"/>
    <col min="12795" max="12795" width="67.5703125" style="2" bestFit="1" customWidth="1"/>
    <col min="12796" max="12796" width="21" style="2" bestFit="1" customWidth="1"/>
    <col min="12797" max="12797" width="22.7109375" style="2" bestFit="1" customWidth="1"/>
    <col min="12798" max="12798" width="18.85546875" style="2" customWidth="1"/>
    <col min="12799" max="12799" width="18.7109375" style="2" bestFit="1" customWidth="1"/>
    <col min="12800" max="12800" width="16.42578125" style="2" customWidth="1"/>
    <col min="12801" max="13049" width="11.42578125" style="2"/>
    <col min="13050" max="13050" width="0" style="2" hidden="1" customWidth="1"/>
    <col min="13051" max="13051" width="67.5703125" style="2" bestFit="1" customWidth="1"/>
    <col min="13052" max="13052" width="21" style="2" bestFit="1" customWidth="1"/>
    <col min="13053" max="13053" width="22.7109375" style="2" bestFit="1" customWidth="1"/>
    <col min="13054" max="13054" width="18.85546875" style="2" customWidth="1"/>
    <col min="13055" max="13055" width="18.7109375" style="2" bestFit="1" customWidth="1"/>
    <col min="13056" max="13056" width="16.42578125" style="2" customWidth="1"/>
    <col min="13057" max="13305" width="11.42578125" style="2"/>
    <col min="13306" max="13306" width="0" style="2" hidden="1" customWidth="1"/>
    <col min="13307" max="13307" width="67.5703125" style="2" bestFit="1" customWidth="1"/>
    <col min="13308" max="13308" width="21" style="2" bestFit="1" customWidth="1"/>
    <col min="13309" max="13309" width="22.7109375" style="2" bestFit="1" customWidth="1"/>
    <col min="13310" max="13310" width="18.85546875" style="2" customWidth="1"/>
    <col min="13311" max="13311" width="18.7109375" style="2" bestFit="1" customWidth="1"/>
    <col min="13312" max="13312" width="16.42578125" style="2" customWidth="1"/>
    <col min="13313" max="13561" width="11.42578125" style="2"/>
    <col min="13562" max="13562" width="0" style="2" hidden="1" customWidth="1"/>
    <col min="13563" max="13563" width="67.5703125" style="2" bestFit="1" customWidth="1"/>
    <col min="13564" max="13564" width="21" style="2" bestFit="1" customWidth="1"/>
    <col min="13565" max="13565" width="22.7109375" style="2" bestFit="1" customWidth="1"/>
    <col min="13566" max="13566" width="18.85546875" style="2" customWidth="1"/>
    <col min="13567" max="13567" width="18.7109375" style="2" bestFit="1" customWidth="1"/>
    <col min="13568" max="13568" width="16.42578125" style="2" customWidth="1"/>
    <col min="13569" max="13817" width="11.42578125" style="2"/>
    <col min="13818" max="13818" width="0" style="2" hidden="1" customWidth="1"/>
    <col min="13819" max="13819" width="67.5703125" style="2" bestFit="1" customWidth="1"/>
    <col min="13820" max="13820" width="21" style="2" bestFit="1" customWidth="1"/>
    <col min="13821" max="13821" width="22.7109375" style="2" bestFit="1" customWidth="1"/>
    <col min="13822" max="13822" width="18.85546875" style="2" customWidth="1"/>
    <col min="13823" max="13823" width="18.7109375" style="2" bestFit="1" customWidth="1"/>
    <col min="13824" max="13824" width="16.42578125" style="2" customWidth="1"/>
    <col min="13825" max="14073" width="11.42578125" style="2"/>
    <col min="14074" max="14074" width="0" style="2" hidden="1" customWidth="1"/>
    <col min="14075" max="14075" width="67.5703125" style="2" bestFit="1" customWidth="1"/>
    <col min="14076" max="14076" width="21" style="2" bestFit="1" customWidth="1"/>
    <col min="14077" max="14077" width="22.7109375" style="2" bestFit="1" customWidth="1"/>
    <col min="14078" max="14078" width="18.85546875" style="2" customWidth="1"/>
    <col min="14079" max="14079" width="18.7109375" style="2" bestFit="1" customWidth="1"/>
    <col min="14080" max="14080" width="16.42578125" style="2" customWidth="1"/>
    <col min="14081" max="14329" width="11.42578125" style="2"/>
    <col min="14330" max="14330" width="0" style="2" hidden="1" customWidth="1"/>
    <col min="14331" max="14331" width="67.5703125" style="2" bestFit="1" customWidth="1"/>
    <col min="14332" max="14332" width="21" style="2" bestFit="1" customWidth="1"/>
    <col min="14333" max="14333" width="22.7109375" style="2" bestFit="1" customWidth="1"/>
    <col min="14334" max="14334" width="18.85546875" style="2" customWidth="1"/>
    <col min="14335" max="14335" width="18.7109375" style="2" bestFit="1" customWidth="1"/>
    <col min="14336" max="14336" width="16.42578125" style="2" customWidth="1"/>
    <col min="14337" max="14585" width="11.42578125" style="2"/>
    <col min="14586" max="14586" width="0" style="2" hidden="1" customWidth="1"/>
    <col min="14587" max="14587" width="67.5703125" style="2" bestFit="1" customWidth="1"/>
    <col min="14588" max="14588" width="21" style="2" bestFit="1" customWidth="1"/>
    <col min="14589" max="14589" width="22.7109375" style="2" bestFit="1" customWidth="1"/>
    <col min="14590" max="14590" width="18.85546875" style="2" customWidth="1"/>
    <col min="14591" max="14591" width="18.7109375" style="2" bestFit="1" customWidth="1"/>
    <col min="14592" max="14592" width="16.42578125" style="2" customWidth="1"/>
    <col min="14593" max="14841" width="11.42578125" style="2"/>
    <col min="14842" max="14842" width="0" style="2" hidden="1" customWidth="1"/>
    <col min="14843" max="14843" width="67.5703125" style="2" bestFit="1" customWidth="1"/>
    <col min="14844" max="14844" width="21" style="2" bestFit="1" customWidth="1"/>
    <col min="14845" max="14845" width="22.7109375" style="2" bestFit="1" customWidth="1"/>
    <col min="14846" max="14846" width="18.85546875" style="2" customWidth="1"/>
    <col min="14847" max="14847" width="18.7109375" style="2" bestFit="1" customWidth="1"/>
    <col min="14848" max="14848" width="16.42578125" style="2" customWidth="1"/>
    <col min="14849" max="15097" width="11.42578125" style="2"/>
    <col min="15098" max="15098" width="0" style="2" hidden="1" customWidth="1"/>
    <col min="15099" max="15099" width="67.5703125" style="2" bestFit="1" customWidth="1"/>
    <col min="15100" max="15100" width="21" style="2" bestFit="1" customWidth="1"/>
    <col min="15101" max="15101" width="22.7109375" style="2" bestFit="1" customWidth="1"/>
    <col min="15102" max="15102" width="18.85546875" style="2" customWidth="1"/>
    <col min="15103" max="15103" width="18.7109375" style="2" bestFit="1" customWidth="1"/>
    <col min="15104" max="15104" width="16.42578125" style="2" customWidth="1"/>
    <col min="15105" max="15353" width="11.42578125" style="2"/>
    <col min="15354" max="15354" width="0" style="2" hidden="1" customWidth="1"/>
    <col min="15355" max="15355" width="67.5703125" style="2" bestFit="1" customWidth="1"/>
    <col min="15356" max="15356" width="21" style="2" bestFit="1" customWidth="1"/>
    <col min="15357" max="15357" width="22.7109375" style="2" bestFit="1" customWidth="1"/>
    <col min="15358" max="15358" width="18.85546875" style="2" customWidth="1"/>
    <col min="15359" max="15359" width="18.7109375" style="2" bestFit="1" customWidth="1"/>
    <col min="15360" max="15360" width="16.42578125" style="2" customWidth="1"/>
    <col min="15361" max="15609" width="11.42578125" style="2"/>
    <col min="15610" max="15610" width="0" style="2" hidden="1" customWidth="1"/>
    <col min="15611" max="15611" width="67.5703125" style="2" bestFit="1" customWidth="1"/>
    <col min="15612" max="15612" width="21" style="2" bestFit="1" customWidth="1"/>
    <col min="15613" max="15613" width="22.7109375" style="2" bestFit="1" customWidth="1"/>
    <col min="15614" max="15614" width="18.85546875" style="2" customWidth="1"/>
    <col min="15615" max="15615" width="18.7109375" style="2" bestFit="1" customWidth="1"/>
    <col min="15616" max="15616" width="16.42578125" style="2" customWidth="1"/>
    <col min="15617" max="15865" width="11.42578125" style="2"/>
    <col min="15866" max="15866" width="0" style="2" hidden="1" customWidth="1"/>
    <col min="15867" max="15867" width="67.5703125" style="2" bestFit="1" customWidth="1"/>
    <col min="15868" max="15868" width="21" style="2" bestFit="1" customWidth="1"/>
    <col min="15869" max="15869" width="22.7109375" style="2" bestFit="1" customWidth="1"/>
    <col min="15870" max="15870" width="18.85546875" style="2" customWidth="1"/>
    <col min="15871" max="15871" width="18.7109375" style="2" bestFit="1" customWidth="1"/>
    <col min="15872" max="15872" width="16.42578125" style="2" customWidth="1"/>
    <col min="15873" max="16121" width="11.42578125" style="2"/>
    <col min="16122" max="16122" width="0" style="2" hidden="1" customWidth="1"/>
    <col min="16123" max="16123" width="67.5703125" style="2" bestFit="1" customWidth="1"/>
    <col min="16124" max="16124" width="21" style="2" bestFit="1" customWidth="1"/>
    <col min="16125" max="16125" width="22.7109375" style="2" bestFit="1" customWidth="1"/>
    <col min="16126" max="16126" width="18.85546875" style="2" customWidth="1"/>
    <col min="16127" max="16127" width="18.7109375" style="2" bestFit="1" customWidth="1"/>
    <col min="16128" max="16128" width="16.42578125" style="2" customWidth="1"/>
    <col min="16129" max="16384" width="11.42578125" style="2"/>
  </cols>
  <sheetData>
    <row r="4" spans="1:3" x14ac:dyDescent="0.2">
      <c r="A4" s="1" t="s">
        <v>0</v>
      </c>
      <c r="C4" s="1"/>
    </row>
    <row r="5" spans="1:3" x14ac:dyDescent="0.2">
      <c r="A5" s="1" t="s">
        <v>1</v>
      </c>
      <c r="C5" s="3"/>
    </row>
    <row r="6" spans="1:3" x14ac:dyDescent="0.2">
      <c r="A6" s="1"/>
      <c r="B6" s="1"/>
      <c r="C6" s="3"/>
    </row>
    <row r="7" spans="1:3" x14ac:dyDescent="0.2">
      <c r="A7" s="1"/>
      <c r="B7" s="1"/>
      <c r="C7" s="1"/>
    </row>
    <row r="8" spans="1:3" ht="20.25" x14ac:dyDescent="0.3">
      <c r="B8" s="109"/>
      <c r="C8" s="109"/>
    </row>
    <row r="9" spans="1:3" ht="18" x14ac:dyDescent="0.25">
      <c r="B9" s="110" t="s">
        <v>2</v>
      </c>
      <c r="C9" s="110"/>
    </row>
    <row r="10" spans="1:3" x14ac:dyDescent="0.2">
      <c r="B10" s="4"/>
      <c r="C10" s="5"/>
    </row>
    <row r="11" spans="1:3" x14ac:dyDescent="0.2">
      <c r="B11" s="4"/>
      <c r="C11" s="5"/>
    </row>
    <row r="12" spans="1:3" ht="18" x14ac:dyDescent="0.25">
      <c r="B12" s="6" t="s">
        <v>3</v>
      </c>
      <c r="C12" s="7">
        <f>SUM(C14:C24)</f>
        <v>7914000</v>
      </c>
    </row>
    <row r="13" spans="1:3" ht="18" x14ac:dyDescent="0.25">
      <c r="A13" s="8" t="s">
        <v>4</v>
      </c>
      <c r="B13" s="9"/>
      <c r="C13" s="10"/>
    </row>
    <row r="14" spans="1:3" x14ac:dyDescent="0.2">
      <c r="A14" s="11" t="s">
        <v>5</v>
      </c>
      <c r="B14" s="12" t="s">
        <v>6</v>
      </c>
      <c r="C14" s="13">
        <v>3100000</v>
      </c>
    </row>
    <row r="15" spans="1:3" x14ac:dyDescent="0.2">
      <c r="A15" s="11" t="s">
        <v>7</v>
      </c>
      <c r="B15" s="12" t="s">
        <v>8</v>
      </c>
      <c r="C15" s="13">
        <v>45000</v>
      </c>
    </row>
    <row r="16" spans="1:3" x14ac:dyDescent="0.2">
      <c r="A16" s="11" t="s">
        <v>9</v>
      </c>
      <c r="B16" s="12" t="s">
        <v>10</v>
      </c>
      <c r="C16" s="13">
        <v>27000</v>
      </c>
    </row>
    <row r="17" spans="1:3" x14ac:dyDescent="0.2">
      <c r="A17" s="11" t="s">
        <v>11</v>
      </c>
      <c r="B17" s="12" t="s">
        <v>12</v>
      </c>
      <c r="C17" s="13">
        <v>4000000</v>
      </c>
    </row>
    <row r="18" spans="1:3" x14ac:dyDescent="0.2">
      <c r="A18" s="11" t="s">
        <v>13</v>
      </c>
      <c r="B18" s="12" t="s">
        <v>14</v>
      </c>
      <c r="C18" s="13">
        <v>291000</v>
      </c>
    </row>
    <row r="19" spans="1:3" x14ac:dyDescent="0.2">
      <c r="A19" s="11" t="s">
        <v>15</v>
      </c>
      <c r="B19" s="12" t="s">
        <v>225</v>
      </c>
      <c r="C19" s="13">
        <v>120000</v>
      </c>
    </row>
    <row r="20" spans="1:3" x14ac:dyDescent="0.2">
      <c r="A20" s="11"/>
      <c r="B20" s="12" t="s">
        <v>16</v>
      </c>
      <c r="C20" s="13">
        <v>58000</v>
      </c>
    </row>
    <row r="21" spans="1:3" x14ac:dyDescent="0.2">
      <c r="A21" s="11"/>
      <c r="B21" s="12" t="s">
        <v>20</v>
      </c>
      <c r="C21" s="13">
        <v>70000</v>
      </c>
    </row>
    <row r="22" spans="1:3" x14ac:dyDescent="0.2">
      <c r="A22" s="11"/>
      <c r="B22" s="12" t="s">
        <v>17</v>
      </c>
      <c r="C22" s="13">
        <v>50000</v>
      </c>
    </row>
    <row r="23" spans="1:3" x14ac:dyDescent="0.2">
      <c r="A23" s="11"/>
      <c r="B23" s="12" t="s">
        <v>18</v>
      </c>
      <c r="C23" s="13">
        <v>100000</v>
      </c>
    </row>
    <row r="24" spans="1:3" x14ac:dyDescent="0.2">
      <c r="A24" s="11"/>
      <c r="B24" s="12" t="s">
        <v>19</v>
      </c>
      <c r="C24" s="13">
        <v>53000</v>
      </c>
    </row>
    <row r="25" spans="1:3" x14ac:dyDescent="0.2">
      <c r="A25" s="11"/>
    </row>
    <row r="26" spans="1:3" x14ac:dyDescent="0.2">
      <c r="A26" s="11"/>
      <c r="B26" s="12"/>
      <c r="C26" s="14"/>
    </row>
    <row r="27" spans="1:3" ht="18" x14ac:dyDescent="0.25">
      <c r="A27" s="11"/>
      <c r="B27" s="6" t="s">
        <v>21</v>
      </c>
      <c r="C27" s="7">
        <v>16154072</v>
      </c>
    </row>
    <row r="29" spans="1:3" ht="18" x14ac:dyDescent="0.25">
      <c r="B29" s="16"/>
      <c r="C29" s="7"/>
    </row>
    <row r="30" spans="1:3" ht="18" x14ac:dyDescent="0.25">
      <c r="B30" s="16"/>
    </row>
    <row r="31" spans="1:3" ht="22.5" x14ac:dyDescent="0.55000000000000004">
      <c r="B31" s="6" t="s">
        <v>34</v>
      </c>
      <c r="C31" s="17">
        <f>SUM(C12+C27+C29)</f>
        <v>24068072</v>
      </c>
    </row>
  </sheetData>
  <mergeCells count="2">
    <mergeCell ref="B8:C8"/>
    <mergeCell ref="B9:C9"/>
  </mergeCells>
  <pageMargins left="0.78740157480314965" right="0.78740157480314965" top="0.39370078740157483" bottom="0.39370078740157483" header="0" footer="0"/>
  <pageSetup scale="70" orientation="portrait" r:id="rId1"/>
  <headerFooter alignWithMargins="0">
    <oddFooter xml:space="preserve">&amp;CCabañas No. 8, Plaza Tapatía, Col. Las Fresas, C.P. 44360. Tel. (01 33) 3668-1647. Conmutador 3668-1640 Ext. 31014 
Fax. Ext. 31025. Guadalajara, Jal., México. E-mail: cabanas@jalisco.gob.mx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53"/>
  <sheetViews>
    <sheetView workbookViewId="0">
      <selection activeCell="K138" sqref="K138"/>
    </sheetView>
  </sheetViews>
  <sheetFormatPr baseColWidth="10" defaultRowHeight="12.75" x14ac:dyDescent="0.2"/>
  <cols>
    <col min="1" max="1" width="4.85546875" style="27" customWidth="1"/>
    <col min="2" max="2" width="7.140625" style="27" customWidth="1"/>
    <col min="3" max="3" width="5.5703125" style="27" customWidth="1"/>
    <col min="4" max="4" width="6" style="27" bestFit="1" customWidth="1"/>
    <col min="5" max="5" width="11.42578125" style="27"/>
    <col min="6" max="7" width="4.7109375" style="27" customWidth="1"/>
    <col min="8" max="8" width="34.42578125" style="27" customWidth="1"/>
    <col min="9" max="9" width="16.140625" style="29" customWidth="1"/>
    <col min="10" max="10" width="16.140625" style="27" customWidth="1"/>
    <col min="11" max="11" width="15.5703125" style="27" customWidth="1"/>
    <col min="12" max="12" width="14.28515625" style="29" customWidth="1"/>
    <col min="13" max="13" width="16.140625" style="27" customWidth="1"/>
    <col min="14" max="15" width="14.85546875" style="27" bestFit="1" customWidth="1"/>
    <col min="16" max="16" width="14.85546875" style="29" bestFit="1" customWidth="1"/>
    <col min="17" max="17" width="13.85546875" style="29" bestFit="1" customWidth="1"/>
    <col min="18" max="19" width="12.28515625" style="29" bestFit="1" customWidth="1"/>
    <col min="20" max="20" width="11.42578125" style="29"/>
    <col min="21" max="16384" width="11.42578125" style="27"/>
  </cols>
  <sheetData>
    <row r="1" spans="1:19" ht="39.75" customHeight="1" x14ac:dyDescent="0.25">
      <c r="F1" s="28"/>
      <c r="G1" s="28"/>
      <c r="H1" s="28"/>
      <c r="I1" s="28"/>
      <c r="J1" s="28"/>
      <c r="K1" s="28"/>
    </row>
    <row r="2" spans="1:19" ht="15" customHeight="1" x14ac:dyDescent="0.2"/>
    <row r="3" spans="1:19" ht="33.75" x14ac:dyDescent="0.5">
      <c r="F3" s="30"/>
      <c r="G3" s="30"/>
      <c r="H3" s="30"/>
      <c r="I3" s="31"/>
      <c r="J3" s="30"/>
      <c r="K3" s="30"/>
      <c r="N3" s="32"/>
      <c r="O3" s="33" t="s">
        <v>35</v>
      </c>
      <c r="P3" s="34"/>
    </row>
    <row r="4" spans="1:19" ht="17.25" customHeight="1" x14ac:dyDescent="0.5">
      <c r="F4" s="30"/>
      <c r="G4" s="30"/>
      <c r="H4" s="30"/>
      <c r="I4" s="31"/>
      <c r="J4" s="30"/>
      <c r="K4" s="30"/>
      <c r="N4" s="32"/>
      <c r="O4" s="35" t="s">
        <v>36</v>
      </c>
      <c r="P4" s="34"/>
    </row>
    <row r="5" spans="1:19" ht="21" customHeight="1" x14ac:dyDescent="0.2">
      <c r="F5" s="30"/>
      <c r="G5" s="30"/>
      <c r="H5" s="30"/>
      <c r="I5" s="31"/>
      <c r="J5" s="30"/>
      <c r="K5" s="30"/>
      <c r="N5" s="32"/>
      <c r="O5" s="32"/>
      <c r="P5" s="32"/>
      <c r="Q5" s="32"/>
    </row>
    <row r="6" spans="1:19" ht="27.75" customHeight="1" x14ac:dyDescent="0.2">
      <c r="F6" s="36"/>
      <c r="G6" s="36"/>
      <c r="H6" s="30"/>
      <c r="I6" s="31"/>
      <c r="J6" s="30"/>
      <c r="K6" s="30"/>
      <c r="N6" s="37"/>
      <c r="O6" s="37"/>
      <c r="P6" s="37"/>
      <c r="Q6" s="37"/>
    </row>
    <row r="7" spans="1:19" ht="14.25" x14ac:dyDescent="0.2">
      <c r="F7" s="38"/>
      <c r="G7" s="38"/>
      <c r="H7" s="39"/>
      <c r="I7" s="39"/>
      <c r="J7" s="39"/>
      <c r="K7" s="39"/>
      <c r="M7" s="40"/>
      <c r="N7" s="40"/>
      <c r="O7" s="41" t="s">
        <v>37</v>
      </c>
      <c r="P7" s="42"/>
      <c r="Q7" s="42"/>
    </row>
    <row r="8" spans="1:19" x14ac:dyDescent="0.2">
      <c r="N8" s="43"/>
      <c r="O8" s="44" t="s">
        <v>38</v>
      </c>
      <c r="P8" s="45"/>
    </row>
    <row r="9" spans="1:19" ht="28.5" customHeight="1" thickBot="1" x14ac:dyDescent="0.25"/>
    <row r="10" spans="1:19" ht="15.75" customHeight="1" thickTop="1" x14ac:dyDescent="0.2">
      <c r="A10" s="46"/>
      <c r="B10" s="47"/>
      <c r="C10" s="47"/>
      <c r="D10" s="47"/>
      <c r="E10" s="47"/>
      <c r="F10" s="112" t="s">
        <v>39</v>
      </c>
      <c r="G10" s="114" t="s">
        <v>40</v>
      </c>
      <c r="H10" s="116" t="s">
        <v>41</v>
      </c>
      <c r="I10" s="118" t="s">
        <v>42</v>
      </c>
      <c r="J10" s="118"/>
      <c r="K10" s="118"/>
      <c r="L10" s="118" t="s">
        <v>43</v>
      </c>
      <c r="M10" s="118"/>
      <c r="N10" s="118"/>
      <c r="O10" s="48"/>
    </row>
    <row r="11" spans="1:19" ht="102" x14ac:dyDescent="0.2">
      <c r="A11" s="49" t="s">
        <v>44</v>
      </c>
      <c r="B11" s="50" t="s">
        <v>45</v>
      </c>
      <c r="C11" s="50" t="s">
        <v>46</v>
      </c>
      <c r="D11" s="50" t="s">
        <v>47</v>
      </c>
      <c r="E11" s="50" t="s">
        <v>48</v>
      </c>
      <c r="F11" s="113"/>
      <c r="G11" s="115"/>
      <c r="H11" s="117"/>
      <c r="I11" s="51" t="s">
        <v>49</v>
      </c>
      <c r="J11" s="51" t="s">
        <v>50</v>
      </c>
      <c r="K11" s="51" t="s">
        <v>51</v>
      </c>
      <c r="L11" s="51" t="s">
        <v>49</v>
      </c>
      <c r="M11" s="51" t="s">
        <v>50</v>
      </c>
      <c r="N11" s="51" t="s">
        <v>52</v>
      </c>
      <c r="O11" s="52" t="s">
        <v>53</v>
      </c>
    </row>
    <row r="12" spans="1:19" x14ac:dyDescent="0.2">
      <c r="A12" s="53">
        <v>10</v>
      </c>
      <c r="B12" s="54">
        <v>1</v>
      </c>
      <c r="C12" s="54">
        <v>9</v>
      </c>
      <c r="D12" s="55">
        <v>1</v>
      </c>
      <c r="E12" s="56">
        <v>270</v>
      </c>
      <c r="F12" s="57">
        <v>1131</v>
      </c>
      <c r="G12" s="54">
        <v>0</v>
      </c>
      <c r="H12" s="58" t="s">
        <v>22</v>
      </c>
      <c r="I12" s="59">
        <v>2619027.86</v>
      </c>
      <c r="J12" s="60">
        <v>6360222</v>
      </c>
      <c r="K12" s="61">
        <f>SUM(I12:J12)</f>
        <v>8979249.8599999994</v>
      </c>
      <c r="L12" s="62">
        <v>2655366.94</v>
      </c>
      <c r="M12" s="63"/>
      <c r="N12" s="63">
        <f>SUM(L12:M12)</f>
        <v>2655366.94</v>
      </c>
      <c r="O12" s="64">
        <f>SUM(K12+N12)</f>
        <v>11634616.799999999</v>
      </c>
      <c r="P12" s="65"/>
      <c r="Q12" s="65"/>
    </row>
    <row r="13" spans="1:19" x14ac:dyDescent="0.2">
      <c r="A13" s="53">
        <v>10</v>
      </c>
      <c r="B13" s="54">
        <v>1</v>
      </c>
      <c r="C13" s="54">
        <v>9</v>
      </c>
      <c r="D13" s="55">
        <v>1</v>
      </c>
      <c r="E13" s="56">
        <v>270</v>
      </c>
      <c r="F13" s="57">
        <v>1211</v>
      </c>
      <c r="G13" s="54">
        <v>0</v>
      </c>
      <c r="H13" s="58" t="s">
        <v>54</v>
      </c>
      <c r="I13" s="59"/>
      <c r="J13" s="66"/>
      <c r="K13" s="61">
        <f>SUM(I13:J13)</f>
        <v>0</v>
      </c>
      <c r="L13" s="62"/>
      <c r="M13" s="63">
        <v>708240</v>
      </c>
      <c r="N13" s="63">
        <f>SUM(L13:M13)</f>
        <v>708240</v>
      </c>
      <c r="O13" s="64">
        <f t="shared" ref="O13:O76" si="0">SUM(K13+N13)</f>
        <v>708240</v>
      </c>
      <c r="P13" s="65"/>
      <c r="Q13" s="65"/>
    </row>
    <row r="14" spans="1:19" x14ac:dyDescent="0.2">
      <c r="A14" s="53">
        <v>10</v>
      </c>
      <c r="B14" s="54">
        <v>1</v>
      </c>
      <c r="C14" s="54">
        <v>9</v>
      </c>
      <c r="D14" s="55">
        <v>1</v>
      </c>
      <c r="E14" s="56">
        <v>270</v>
      </c>
      <c r="F14" s="57">
        <v>1221</v>
      </c>
      <c r="G14" s="54">
        <v>0</v>
      </c>
      <c r="H14" s="67" t="s">
        <v>23</v>
      </c>
      <c r="I14" s="62"/>
      <c r="J14" s="60">
        <v>215325.62</v>
      </c>
      <c r="K14" s="61">
        <f>SUM(I14:J14)</f>
        <v>215325.62</v>
      </c>
      <c r="L14" s="62"/>
      <c r="M14" s="63">
        <f>503978.4-J14-0.56</f>
        <v>288652.22000000003</v>
      </c>
      <c r="N14" s="63">
        <f t="shared" ref="N14:N77" si="1">SUM(L14:M14)</f>
        <v>288652.22000000003</v>
      </c>
      <c r="O14" s="64">
        <f t="shared" si="0"/>
        <v>503977.84</v>
      </c>
      <c r="P14" s="65"/>
      <c r="Q14" s="65"/>
      <c r="R14" s="68"/>
      <c r="S14" s="65"/>
    </row>
    <row r="15" spans="1:19" ht="25.5" x14ac:dyDescent="0.2">
      <c r="A15" s="53">
        <v>10</v>
      </c>
      <c r="B15" s="54">
        <v>1</v>
      </c>
      <c r="C15" s="54">
        <v>9</v>
      </c>
      <c r="D15" s="55">
        <v>1</v>
      </c>
      <c r="E15" s="56">
        <v>270</v>
      </c>
      <c r="F15" s="57">
        <v>1311</v>
      </c>
      <c r="G15" s="54">
        <v>0</v>
      </c>
      <c r="H15" s="58" t="s">
        <v>24</v>
      </c>
      <c r="I15" s="69">
        <v>109926.24</v>
      </c>
      <c r="J15" s="70">
        <v>286758.36</v>
      </c>
      <c r="K15" s="61">
        <f t="shared" ref="K15:K78" si="2">SUM(I15:J15)</f>
        <v>396684.6</v>
      </c>
      <c r="L15" s="62">
        <v>10093.200000000001</v>
      </c>
      <c r="M15" s="63">
        <f>286758.36-J15</f>
        <v>0</v>
      </c>
      <c r="N15" s="63">
        <f t="shared" si="1"/>
        <v>10093.200000000001</v>
      </c>
      <c r="O15" s="64">
        <f t="shared" si="0"/>
        <v>406777.8</v>
      </c>
      <c r="P15" s="65"/>
      <c r="Q15" s="65"/>
    </row>
    <row r="16" spans="1:19" x14ac:dyDescent="0.2">
      <c r="A16" s="53">
        <v>10</v>
      </c>
      <c r="B16" s="54">
        <v>1</v>
      </c>
      <c r="C16" s="54">
        <v>9</v>
      </c>
      <c r="D16" s="55">
        <v>1</v>
      </c>
      <c r="E16" s="56">
        <v>270</v>
      </c>
      <c r="F16" s="57">
        <v>1321</v>
      </c>
      <c r="G16" s="54">
        <v>0</v>
      </c>
      <c r="H16" s="58" t="s">
        <v>55</v>
      </c>
      <c r="I16" s="59">
        <v>59931.839999999997</v>
      </c>
      <c r="J16" s="60">
        <v>113102.58</v>
      </c>
      <c r="K16" s="61">
        <f t="shared" si="2"/>
        <v>173034.41999999998</v>
      </c>
      <c r="L16" s="62">
        <f>6218.43+1189.82</f>
        <v>7408.25</v>
      </c>
      <c r="M16" s="63">
        <f>55718.47+95336.12-J16-0.01+17666.2</f>
        <v>55618.2</v>
      </c>
      <c r="N16" s="63">
        <f t="shared" si="1"/>
        <v>63026.45</v>
      </c>
      <c r="O16" s="64">
        <f t="shared" si="0"/>
        <v>236060.87</v>
      </c>
      <c r="P16" s="65"/>
      <c r="Q16" s="65"/>
    </row>
    <row r="17" spans="1:17" x14ac:dyDescent="0.2">
      <c r="A17" s="53">
        <v>10</v>
      </c>
      <c r="B17" s="54">
        <v>1</v>
      </c>
      <c r="C17" s="54">
        <v>9</v>
      </c>
      <c r="D17" s="55">
        <v>1</v>
      </c>
      <c r="E17" s="56">
        <v>270</v>
      </c>
      <c r="F17" s="57">
        <v>1322</v>
      </c>
      <c r="G17" s="54">
        <v>0</v>
      </c>
      <c r="H17" s="58" t="s">
        <v>25</v>
      </c>
      <c r="I17" s="59">
        <v>545424</v>
      </c>
      <c r="J17" s="60">
        <v>953361.17</v>
      </c>
      <c r="K17" s="61">
        <f t="shared" si="2"/>
        <v>1498785.17</v>
      </c>
      <c r="L17" s="62">
        <v>94070.83</v>
      </c>
      <c r="M17" s="62">
        <f>280000+69997</f>
        <v>349997</v>
      </c>
      <c r="N17" s="63">
        <f t="shared" si="1"/>
        <v>444067.83</v>
      </c>
      <c r="O17" s="64">
        <f t="shared" si="0"/>
        <v>1942853</v>
      </c>
      <c r="P17" s="65"/>
      <c r="Q17" s="65"/>
    </row>
    <row r="18" spans="1:17" ht="25.5" x14ac:dyDescent="0.2">
      <c r="A18" s="53">
        <v>10</v>
      </c>
      <c r="B18" s="54">
        <v>1</v>
      </c>
      <c r="C18" s="54">
        <v>9</v>
      </c>
      <c r="D18" s="55">
        <v>1</v>
      </c>
      <c r="E18" s="56">
        <v>270</v>
      </c>
      <c r="F18" s="57">
        <v>1331</v>
      </c>
      <c r="G18" s="54">
        <v>0</v>
      </c>
      <c r="H18" s="58" t="s">
        <v>56</v>
      </c>
      <c r="I18" s="59"/>
      <c r="J18" s="60"/>
      <c r="K18" s="61">
        <f t="shared" si="2"/>
        <v>0</v>
      </c>
      <c r="L18" s="62">
        <v>50000</v>
      </c>
      <c r="M18" s="63">
        <v>400000</v>
      </c>
      <c r="N18" s="63">
        <f t="shared" si="1"/>
        <v>450000</v>
      </c>
      <c r="O18" s="64">
        <f t="shared" si="0"/>
        <v>450000</v>
      </c>
      <c r="P18" s="65"/>
      <c r="Q18" s="65"/>
    </row>
    <row r="19" spans="1:17" ht="25.5" x14ac:dyDescent="0.2">
      <c r="A19" s="53">
        <v>10</v>
      </c>
      <c r="B19" s="54">
        <v>1</v>
      </c>
      <c r="C19" s="54">
        <v>9</v>
      </c>
      <c r="D19" s="55">
        <v>1</v>
      </c>
      <c r="E19" s="56">
        <v>270</v>
      </c>
      <c r="F19" s="57">
        <v>1411</v>
      </c>
      <c r="G19" s="54">
        <v>0</v>
      </c>
      <c r="H19" s="58" t="s">
        <v>26</v>
      </c>
      <c r="I19" s="69">
        <v>185169.71</v>
      </c>
      <c r="J19" s="70">
        <v>491966</v>
      </c>
      <c r="K19" s="61">
        <f t="shared" si="2"/>
        <v>677135.71</v>
      </c>
      <c r="L19" s="62">
        <v>112545.2</v>
      </c>
      <c r="M19" s="63">
        <v>32448.36</v>
      </c>
      <c r="N19" s="63">
        <f t="shared" si="1"/>
        <v>144993.56</v>
      </c>
      <c r="O19" s="64">
        <f t="shared" si="0"/>
        <v>822129.27</v>
      </c>
      <c r="P19" s="65"/>
      <c r="Q19" s="65"/>
    </row>
    <row r="20" spans="1:17" x14ac:dyDescent="0.2">
      <c r="A20" s="53">
        <v>10</v>
      </c>
      <c r="B20" s="54">
        <v>1</v>
      </c>
      <c r="C20" s="54">
        <v>9</v>
      </c>
      <c r="D20" s="55">
        <v>1</v>
      </c>
      <c r="E20" s="56">
        <v>270</v>
      </c>
      <c r="F20" s="57">
        <v>1421</v>
      </c>
      <c r="G20" s="54">
        <v>0</v>
      </c>
      <c r="H20" s="58" t="s">
        <v>27</v>
      </c>
      <c r="I20" s="69">
        <v>121109.37</v>
      </c>
      <c r="J20" s="70">
        <v>199409.41</v>
      </c>
      <c r="K20" s="61">
        <f t="shared" si="2"/>
        <v>320518.78000000003</v>
      </c>
      <c r="L20" s="62">
        <v>40723.06</v>
      </c>
      <c r="M20" s="63">
        <f>199409.41-J20</f>
        <v>0</v>
      </c>
      <c r="N20" s="63">
        <f t="shared" si="1"/>
        <v>40723.06</v>
      </c>
      <c r="O20" s="64">
        <f t="shared" si="0"/>
        <v>361241.84</v>
      </c>
      <c r="P20" s="65"/>
      <c r="Q20" s="65"/>
    </row>
    <row r="21" spans="1:17" x14ac:dyDescent="0.2">
      <c r="A21" s="53">
        <v>10</v>
      </c>
      <c r="B21" s="54">
        <v>1</v>
      </c>
      <c r="C21" s="54">
        <v>9</v>
      </c>
      <c r="D21" s="55">
        <v>1</v>
      </c>
      <c r="E21" s="56">
        <v>270</v>
      </c>
      <c r="F21" s="57">
        <v>1431</v>
      </c>
      <c r="G21" s="54">
        <v>0</v>
      </c>
      <c r="H21" s="58" t="s">
        <v>28</v>
      </c>
      <c r="I21" s="69">
        <v>467297.97</v>
      </c>
      <c r="J21" s="70">
        <v>773517.22</v>
      </c>
      <c r="K21" s="61">
        <f t="shared" si="2"/>
        <v>1240815.19</v>
      </c>
      <c r="L21" s="62">
        <v>565394</v>
      </c>
      <c r="M21" s="63">
        <f>773517.22-J21</f>
        <v>0</v>
      </c>
      <c r="N21" s="63">
        <f t="shared" si="1"/>
        <v>565394</v>
      </c>
      <c r="O21" s="64">
        <f t="shared" si="0"/>
        <v>1806209.19</v>
      </c>
      <c r="P21" s="65"/>
      <c r="Q21" s="65"/>
    </row>
    <row r="22" spans="1:17" ht="25.5" x14ac:dyDescent="0.2">
      <c r="A22" s="53">
        <v>10</v>
      </c>
      <c r="B22" s="54">
        <v>1</v>
      </c>
      <c r="C22" s="54">
        <v>9</v>
      </c>
      <c r="D22" s="55">
        <v>1</v>
      </c>
      <c r="E22" s="56">
        <v>270</v>
      </c>
      <c r="F22" s="57">
        <v>1432</v>
      </c>
      <c r="G22" s="54">
        <v>0</v>
      </c>
      <c r="H22" s="58" t="s">
        <v>29</v>
      </c>
      <c r="I22" s="69">
        <v>80739.58</v>
      </c>
      <c r="J22" s="70">
        <v>132939.60999999999</v>
      </c>
      <c r="K22" s="61">
        <f t="shared" si="2"/>
        <v>213679.19</v>
      </c>
      <c r="L22" s="62">
        <v>27148.7</v>
      </c>
      <c r="M22" s="63">
        <f>132939.61-J22</f>
        <v>0</v>
      </c>
      <c r="N22" s="63">
        <f t="shared" si="1"/>
        <v>27148.7</v>
      </c>
      <c r="O22" s="64">
        <f t="shared" si="0"/>
        <v>240827.89</v>
      </c>
      <c r="P22" s="65"/>
      <c r="Q22" s="65"/>
    </row>
    <row r="23" spans="1:17" x14ac:dyDescent="0.2">
      <c r="A23" s="53">
        <v>10</v>
      </c>
      <c r="B23" s="54">
        <v>1</v>
      </c>
      <c r="C23" s="54">
        <v>9</v>
      </c>
      <c r="D23" s="55">
        <v>1</v>
      </c>
      <c r="E23" s="56">
        <v>270</v>
      </c>
      <c r="F23" s="57">
        <v>1441</v>
      </c>
      <c r="G23" s="54">
        <v>0</v>
      </c>
      <c r="H23" s="58" t="s">
        <v>57</v>
      </c>
      <c r="I23" s="69"/>
      <c r="J23" s="70"/>
      <c r="K23" s="61">
        <f t="shared" si="2"/>
        <v>0</v>
      </c>
      <c r="L23" s="62">
        <v>10000.91</v>
      </c>
      <c r="M23" s="63">
        <v>80000</v>
      </c>
      <c r="N23" s="63">
        <f t="shared" si="1"/>
        <v>90000.91</v>
      </c>
      <c r="O23" s="64">
        <f t="shared" si="0"/>
        <v>90000.91</v>
      </c>
      <c r="P23" s="65"/>
      <c r="Q23" s="65"/>
    </row>
    <row r="24" spans="1:17" x14ac:dyDescent="0.2">
      <c r="A24" s="53">
        <v>10</v>
      </c>
      <c r="B24" s="54">
        <v>1</v>
      </c>
      <c r="C24" s="54">
        <v>9</v>
      </c>
      <c r="D24" s="55">
        <v>1</v>
      </c>
      <c r="E24" s="56">
        <v>270</v>
      </c>
      <c r="F24" s="57">
        <v>1543</v>
      </c>
      <c r="G24" s="54">
        <v>0</v>
      </c>
      <c r="H24" s="67" t="s">
        <v>58</v>
      </c>
      <c r="I24" s="71"/>
      <c r="J24" s="72"/>
      <c r="K24" s="61">
        <f t="shared" si="2"/>
        <v>0</v>
      </c>
      <c r="L24" s="62">
        <v>70000</v>
      </c>
      <c r="M24" s="63">
        <v>800000</v>
      </c>
      <c r="N24" s="63">
        <f t="shared" si="1"/>
        <v>870000</v>
      </c>
      <c r="O24" s="64">
        <f t="shared" si="0"/>
        <v>870000</v>
      </c>
      <c r="P24" s="65"/>
      <c r="Q24" s="65"/>
    </row>
    <row r="25" spans="1:17" x14ac:dyDescent="0.2">
      <c r="A25" s="53">
        <v>10</v>
      </c>
      <c r="B25" s="54">
        <v>1</v>
      </c>
      <c r="C25" s="54">
        <v>9</v>
      </c>
      <c r="D25" s="55">
        <v>1</v>
      </c>
      <c r="E25" s="56">
        <v>270</v>
      </c>
      <c r="F25" s="57">
        <v>1712</v>
      </c>
      <c r="G25" s="54">
        <v>0</v>
      </c>
      <c r="H25" s="58" t="s">
        <v>30</v>
      </c>
      <c r="I25" s="69">
        <v>214816.66</v>
      </c>
      <c r="J25" s="70">
        <v>619685.56000000006</v>
      </c>
      <c r="K25" s="61">
        <f t="shared" si="2"/>
        <v>834502.22000000009</v>
      </c>
      <c r="L25" s="62">
        <f>306063.26-I25+71076.61</f>
        <v>162323.21000000002</v>
      </c>
      <c r="M25" s="63">
        <v>45336</v>
      </c>
      <c r="N25" s="63">
        <f t="shared" si="1"/>
        <v>207659.21000000002</v>
      </c>
      <c r="O25" s="64">
        <f t="shared" si="0"/>
        <v>1042161.4300000002</v>
      </c>
      <c r="P25" s="65"/>
      <c r="Q25" s="65"/>
    </row>
    <row r="26" spans="1:17" x14ac:dyDescent="0.2">
      <c r="A26" s="53">
        <v>10</v>
      </c>
      <c r="B26" s="54">
        <v>1</v>
      </c>
      <c r="C26" s="54">
        <v>9</v>
      </c>
      <c r="D26" s="55">
        <v>1</v>
      </c>
      <c r="E26" s="56">
        <v>270</v>
      </c>
      <c r="F26" s="57">
        <v>1713</v>
      </c>
      <c r="G26" s="54">
        <v>0</v>
      </c>
      <c r="H26" s="58" t="s">
        <v>31</v>
      </c>
      <c r="I26" s="69">
        <v>147041.16</v>
      </c>
      <c r="J26" s="70">
        <v>378754.53</v>
      </c>
      <c r="K26" s="61">
        <f t="shared" si="2"/>
        <v>525795.69000000006</v>
      </c>
      <c r="L26" s="62">
        <f>201532.37-I26+44128.46</f>
        <v>98619.669999999984</v>
      </c>
      <c r="M26" s="63">
        <v>29472</v>
      </c>
      <c r="N26" s="63">
        <f t="shared" si="1"/>
        <v>128091.66999999998</v>
      </c>
      <c r="O26" s="64">
        <f t="shared" si="0"/>
        <v>653887.3600000001</v>
      </c>
      <c r="P26" s="65"/>
      <c r="Q26" s="65"/>
    </row>
    <row r="27" spans="1:17" x14ac:dyDescent="0.2">
      <c r="A27" s="53">
        <v>10</v>
      </c>
      <c r="B27" s="54">
        <v>1</v>
      </c>
      <c r="C27" s="54">
        <v>9</v>
      </c>
      <c r="D27" s="55">
        <v>1</v>
      </c>
      <c r="E27" s="56">
        <v>270</v>
      </c>
      <c r="F27" s="57">
        <v>1715</v>
      </c>
      <c r="G27" s="54">
        <v>0</v>
      </c>
      <c r="H27" s="58" t="s">
        <v>32</v>
      </c>
      <c r="I27" s="59">
        <v>137337.20000000001</v>
      </c>
      <c r="J27" s="60">
        <v>286008.34999999998</v>
      </c>
      <c r="K27" s="61">
        <f t="shared" si="2"/>
        <v>423345.55</v>
      </c>
      <c r="L27" s="62">
        <v>35140.15</v>
      </c>
      <c r="M27" s="63">
        <v>20999.1</v>
      </c>
      <c r="N27" s="63">
        <f t="shared" si="1"/>
        <v>56139.25</v>
      </c>
      <c r="O27" s="64">
        <f t="shared" si="0"/>
        <v>479484.8</v>
      </c>
      <c r="P27" s="65"/>
      <c r="Q27" s="65"/>
    </row>
    <row r="28" spans="1:17" x14ac:dyDescent="0.2">
      <c r="A28" s="53">
        <v>10</v>
      </c>
      <c r="B28" s="54">
        <v>1</v>
      </c>
      <c r="C28" s="54">
        <v>9</v>
      </c>
      <c r="D28" s="55">
        <v>1</v>
      </c>
      <c r="E28" s="56">
        <v>270</v>
      </c>
      <c r="F28" s="57">
        <v>1719</v>
      </c>
      <c r="G28" s="54">
        <v>0</v>
      </c>
      <c r="H28" s="58" t="s">
        <v>33</v>
      </c>
      <c r="I28" s="59">
        <v>158400</v>
      </c>
      <c r="J28" s="60">
        <v>496800</v>
      </c>
      <c r="K28" s="61">
        <f t="shared" si="2"/>
        <v>655200</v>
      </c>
      <c r="L28" s="62">
        <v>43200</v>
      </c>
      <c r="M28" s="63">
        <v>36000</v>
      </c>
      <c r="N28" s="63">
        <f t="shared" si="1"/>
        <v>79200</v>
      </c>
      <c r="O28" s="64">
        <f t="shared" si="0"/>
        <v>734400</v>
      </c>
      <c r="P28" s="65"/>
      <c r="Q28" s="65"/>
    </row>
    <row r="29" spans="1:17" ht="25.5" x14ac:dyDescent="0.2">
      <c r="A29" s="73"/>
      <c r="B29" s="74"/>
      <c r="C29" s="74"/>
      <c r="D29" s="75"/>
      <c r="E29" s="76"/>
      <c r="F29" s="77"/>
      <c r="G29" s="77"/>
      <c r="H29" s="78" t="s">
        <v>59</v>
      </c>
      <c r="I29" s="79">
        <f>SUM(I12:I28)</f>
        <v>4846221.5900000008</v>
      </c>
      <c r="J29" s="79">
        <f t="shared" ref="J29:O29" si="3">SUM(J12:J28)</f>
        <v>11307850.41</v>
      </c>
      <c r="K29" s="79">
        <f t="shared" si="3"/>
        <v>16154071.999999998</v>
      </c>
      <c r="L29" s="79">
        <f t="shared" si="3"/>
        <v>3982034.1200000006</v>
      </c>
      <c r="M29" s="79">
        <f t="shared" si="3"/>
        <v>2846762.8800000004</v>
      </c>
      <c r="N29" s="79">
        <f t="shared" si="3"/>
        <v>6828797</v>
      </c>
      <c r="O29" s="80">
        <f t="shared" si="3"/>
        <v>22982869</v>
      </c>
      <c r="P29" s="68"/>
    </row>
    <row r="30" spans="1:17" ht="25.5" x14ac:dyDescent="0.2">
      <c r="A30" s="53">
        <v>10</v>
      </c>
      <c r="B30" s="54">
        <v>1</v>
      </c>
      <c r="C30" s="54">
        <v>9</v>
      </c>
      <c r="D30" s="55">
        <v>1</v>
      </c>
      <c r="E30" s="56">
        <v>270</v>
      </c>
      <c r="F30" s="66" t="s">
        <v>60</v>
      </c>
      <c r="G30" s="54">
        <v>0</v>
      </c>
      <c r="H30" s="81" t="s">
        <v>61</v>
      </c>
      <c r="I30" s="82"/>
      <c r="J30" s="66"/>
      <c r="K30" s="61">
        <f t="shared" si="2"/>
        <v>0</v>
      </c>
      <c r="L30" s="69"/>
      <c r="M30" s="69">
        <v>20000</v>
      </c>
      <c r="N30" s="63">
        <f t="shared" si="1"/>
        <v>20000</v>
      </c>
      <c r="O30" s="64">
        <f t="shared" si="0"/>
        <v>20000</v>
      </c>
    </row>
    <row r="31" spans="1:17" ht="25.5" x14ac:dyDescent="0.2">
      <c r="A31" s="53">
        <v>10</v>
      </c>
      <c r="B31" s="54">
        <v>1</v>
      </c>
      <c r="C31" s="54">
        <v>9</v>
      </c>
      <c r="D31" s="55">
        <v>1</v>
      </c>
      <c r="E31" s="56">
        <v>270</v>
      </c>
      <c r="F31" s="66" t="s">
        <v>62</v>
      </c>
      <c r="G31" s="54">
        <v>0</v>
      </c>
      <c r="H31" s="81" t="s">
        <v>63</v>
      </c>
      <c r="I31" s="82"/>
      <c r="J31" s="66"/>
      <c r="K31" s="61">
        <f t="shared" si="2"/>
        <v>0</v>
      </c>
      <c r="L31" s="69"/>
      <c r="M31" s="69">
        <v>1000</v>
      </c>
      <c r="N31" s="63">
        <f t="shared" si="1"/>
        <v>1000</v>
      </c>
      <c r="O31" s="64">
        <f t="shared" si="0"/>
        <v>1000</v>
      </c>
    </row>
    <row r="32" spans="1:17" ht="38.25" x14ac:dyDescent="0.2">
      <c r="A32" s="53">
        <v>10</v>
      </c>
      <c r="B32" s="54">
        <v>1</v>
      </c>
      <c r="C32" s="54">
        <v>9</v>
      </c>
      <c r="D32" s="55">
        <v>1</v>
      </c>
      <c r="E32" s="56">
        <v>270</v>
      </c>
      <c r="F32" s="66" t="s">
        <v>64</v>
      </c>
      <c r="G32" s="54">
        <v>0</v>
      </c>
      <c r="H32" s="81" t="s">
        <v>65</v>
      </c>
      <c r="I32" s="82"/>
      <c r="J32" s="66"/>
      <c r="K32" s="61">
        <f t="shared" si="2"/>
        <v>0</v>
      </c>
      <c r="L32" s="69"/>
      <c r="M32" s="69">
        <v>20000</v>
      </c>
      <c r="N32" s="63">
        <f t="shared" si="1"/>
        <v>20000</v>
      </c>
      <c r="O32" s="64">
        <f t="shared" si="0"/>
        <v>20000</v>
      </c>
    </row>
    <row r="33" spans="1:15" x14ac:dyDescent="0.2">
      <c r="A33" s="53">
        <v>10</v>
      </c>
      <c r="B33" s="54">
        <v>1</v>
      </c>
      <c r="C33" s="54">
        <v>9</v>
      </c>
      <c r="D33" s="55">
        <v>1</v>
      </c>
      <c r="E33" s="56">
        <v>270</v>
      </c>
      <c r="F33" s="66" t="s">
        <v>66</v>
      </c>
      <c r="G33" s="54">
        <v>0</v>
      </c>
      <c r="H33" s="81" t="s">
        <v>67</v>
      </c>
      <c r="I33" s="82"/>
      <c r="J33" s="66"/>
      <c r="K33" s="61">
        <f t="shared" si="2"/>
        <v>0</v>
      </c>
      <c r="L33" s="69"/>
      <c r="M33" s="69">
        <v>3000</v>
      </c>
      <c r="N33" s="63">
        <f t="shared" si="1"/>
        <v>3000</v>
      </c>
      <c r="O33" s="64">
        <f t="shared" si="0"/>
        <v>3000</v>
      </c>
    </row>
    <row r="34" spans="1:15" x14ac:dyDescent="0.2">
      <c r="A34" s="53">
        <v>10</v>
      </c>
      <c r="B34" s="54">
        <v>1</v>
      </c>
      <c r="C34" s="54">
        <v>9</v>
      </c>
      <c r="D34" s="55">
        <v>1</v>
      </c>
      <c r="E34" s="56">
        <v>270</v>
      </c>
      <c r="F34" s="66" t="s">
        <v>68</v>
      </c>
      <c r="G34" s="54">
        <v>0</v>
      </c>
      <c r="H34" s="81" t="s">
        <v>69</v>
      </c>
      <c r="I34" s="82"/>
      <c r="J34" s="66"/>
      <c r="K34" s="61">
        <f t="shared" si="2"/>
        <v>0</v>
      </c>
      <c r="L34" s="69"/>
      <c r="M34" s="69">
        <v>120000</v>
      </c>
      <c r="N34" s="63">
        <f t="shared" si="1"/>
        <v>120000</v>
      </c>
      <c r="O34" s="64">
        <f t="shared" si="0"/>
        <v>120000</v>
      </c>
    </row>
    <row r="35" spans="1:15" x14ac:dyDescent="0.2">
      <c r="A35" s="53">
        <v>10</v>
      </c>
      <c r="B35" s="54">
        <v>1</v>
      </c>
      <c r="C35" s="54">
        <v>9</v>
      </c>
      <c r="D35" s="55">
        <v>1</v>
      </c>
      <c r="E35" s="56">
        <v>270</v>
      </c>
      <c r="F35" s="66" t="s">
        <v>70</v>
      </c>
      <c r="G35" s="54">
        <v>0</v>
      </c>
      <c r="H35" s="81" t="s">
        <v>71</v>
      </c>
      <c r="I35" s="82"/>
      <c r="J35" s="66"/>
      <c r="K35" s="61">
        <f t="shared" si="2"/>
        <v>0</v>
      </c>
      <c r="L35" s="69"/>
      <c r="M35" s="69">
        <v>5000</v>
      </c>
      <c r="N35" s="63">
        <f t="shared" si="1"/>
        <v>5000</v>
      </c>
      <c r="O35" s="64">
        <f t="shared" si="0"/>
        <v>5000</v>
      </c>
    </row>
    <row r="36" spans="1:15" ht="25.5" hidden="1" x14ac:dyDescent="0.2">
      <c r="A36" s="53">
        <v>10</v>
      </c>
      <c r="B36" s="54">
        <v>1</v>
      </c>
      <c r="C36" s="54">
        <v>9</v>
      </c>
      <c r="D36" s="55">
        <v>1</v>
      </c>
      <c r="E36" s="56">
        <v>270</v>
      </c>
      <c r="F36" s="83">
        <v>2181</v>
      </c>
      <c r="G36" s="54">
        <v>0</v>
      </c>
      <c r="H36" s="81" t="s">
        <v>72</v>
      </c>
      <c r="I36" s="82"/>
      <c r="J36" s="66"/>
      <c r="K36" s="61">
        <f t="shared" si="2"/>
        <v>0</v>
      </c>
      <c r="L36" s="69"/>
      <c r="M36" s="69">
        <v>0</v>
      </c>
      <c r="N36" s="63">
        <f t="shared" si="1"/>
        <v>0</v>
      </c>
      <c r="O36" s="64">
        <f t="shared" si="0"/>
        <v>0</v>
      </c>
    </row>
    <row r="37" spans="1:15" ht="38.25" x14ac:dyDescent="0.2">
      <c r="A37" s="53">
        <v>10</v>
      </c>
      <c r="B37" s="54">
        <v>1</v>
      </c>
      <c r="C37" s="54">
        <v>9</v>
      </c>
      <c r="D37" s="55">
        <v>1</v>
      </c>
      <c r="E37" s="56">
        <v>270</v>
      </c>
      <c r="F37" s="66" t="s">
        <v>73</v>
      </c>
      <c r="G37" s="54">
        <v>0</v>
      </c>
      <c r="H37" s="81" t="s">
        <v>74</v>
      </c>
      <c r="I37" s="82"/>
      <c r="J37" s="66"/>
      <c r="K37" s="61">
        <f t="shared" si="2"/>
        <v>0</v>
      </c>
      <c r="L37" s="69"/>
      <c r="M37" s="69">
        <v>90000</v>
      </c>
      <c r="N37" s="63">
        <f t="shared" si="1"/>
        <v>90000</v>
      </c>
      <c r="O37" s="64">
        <f t="shared" si="0"/>
        <v>90000</v>
      </c>
    </row>
    <row r="38" spans="1:15" ht="25.5" hidden="1" x14ac:dyDescent="0.2">
      <c r="A38" s="53">
        <v>10</v>
      </c>
      <c r="B38" s="54">
        <v>1</v>
      </c>
      <c r="C38" s="54">
        <v>9</v>
      </c>
      <c r="D38" s="55">
        <v>1</v>
      </c>
      <c r="E38" s="56">
        <v>270</v>
      </c>
      <c r="F38" s="66" t="s">
        <v>75</v>
      </c>
      <c r="G38" s="54">
        <v>0</v>
      </c>
      <c r="H38" s="81" t="s">
        <v>76</v>
      </c>
      <c r="I38" s="82"/>
      <c r="J38" s="66"/>
      <c r="K38" s="61">
        <f t="shared" si="2"/>
        <v>0</v>
      </c>
      <c r="L38" s="69"/>
      <c r="M38" s="69">
        <v>0</v>
      </c>
      <c r="N38" s="63">
        <f t="shared" si="1"/>
        <v>0</v>
      </c>
      <c r="O38" s="64">
        <f t="shared" si="0"/>
        <v>0</v>
      </c>
    </row>
    <row r="39" spans="1:15" ht="25.5" x14ac:dyDescent="0.2">
      <c r="A39" s="53">
        <v>10</v>
      </c>
      <c r="B39" s="54">
        <v>1</v>
      </c>
      <c r="C39" s="54">
        <v>9</v>
      </c>
      <c r="D39" s="55">
        <v>1</v>
      </c>
      <c r="E39" s="56">
        <v>270</v>
      </c>
      <c r="F39" s="66">
        <v>2381</v>
      </c>
      <c r="G39" s="54">
        <v>0</v>
      </c>
      <c r="H39" s="81" t="s">
        <v>77</v>
      </c>
      <c r="I39" s="82"/>
      <c r="J39" s="66"/>
      <c r="K39" s="61">
        <f t="shared" si="2"/>
        <v>0</v>
      </c>
      <c r="L39" s="69"/>
      <c r="M39" s="69">
        <v>5000</v>
      </c>
      <c r="N39" s="63">
        <f t="shared" si="1"/>
        <v>5000</v>
      </c>
      <c r="O39" s="64">
        <f t="shared" si="0"/>
        <v>5000</v>
      </c>
    </row>
    <row r="40" spans="1:15" x14ac:dyDescent="0.2">
      <c r="A40" s="53">
        <v>10</v>
      </c>
      <c r="B40" s="54">
        <v>1</v>
      </c>
      <c r="C40" s="54">
        <v>9</v>
      </c>
      <c r="D40" s="55">
        <v>1</v>
      </c>
      <c r="E40" s="56">
        <v>270</v>
      </c>
      <c r="F40" s="66" t="s">
        <v>78</v>
      </c>
      <c r="G40" s="54">
        <v>0</v>
      </c>
      <c r="H40" s="81" t="s">
        <v>79</v>
      </c>
      <c r="I40" s="82"/>
      <c r="J40" s="66"/>
      <c r="K40" s="61">
        <f t="shared" si="2"/>
        <v>0</v>
      </c>
      <c r="L40" s="69"/>
      <c r="M40" s="69">
        <v>5000</v>
      </c>
      <c r="N40" s="63">
        <f t="shared" si="1"/>
        <v>5000</v>
      </c>
      <c r="O40" s="64">
        <f t="shared" si="0"/>
        <v>5000</v>
      </c>
    </row>
    <row r="41" spans="1:15" x14ac:dyDescent="0.2">
      <c r="A41" s="53">
        <v>10</v>
      </c>
      <c r="B41" s="54">
        <v>1</v>
      </c>
      <c r="C41" s="54">
        <v>9</v>
      </c>
      <c r="D41" s="55">
        <v>1</v>
      </c>
      <c r="E41" s="56">
        <v>270</v>
      </c>
      <c r="F41" s="66" t="s">
        <v>80</v>
      </c>
      <c r="G41" s="54">
        <v>0</v>
      </c>
      <c r="H41" s="81" t="s">
        <v>81</v>
      </c>
      <c r="I41" s="82"/>
      <c r="J41" s="66"/>
      <c r="K41" s="61">
        <f t="shared" si="2"/>
        <v>0</v>
      </c>
      <c r="L41" s="69"/>
      <c r="M41" s="69">
        <v>1000</v>
      </c>
      <c r="N41" s="63">
        <f t="shared" si="1"/>
        <v>1000</v>
      </c>
      <c r="O41" s="64">
        <f t="shared" si="0"/>
        <v>1000</v>
      </c>
    </row>
    <row r="42" spans="1:15" x14ac:dyDescent="0.2">
      <c r="A42" s="53">
        <v>10</v>
      </c>
      <c r="B42" s="54">
        <v>1</v>
      </c>
      <c r="C42" s="54">
        <v>9</v>
      </c>
      <c r="D42" s="55">
        <v>1</v>
      </c>
      <c r="E42" s="56">
        <v>270</v>
      </c>
      <c r="F42" s="66" t="s">
        <v>82</v>
      </c>
      <c r="G42" s="54">
        <v>0</v>
      </c>
      <c r="H42" s="81" t="s">
        <v>83</v>
      </c>
      <c r="I42" s="82"/>
      <c r="J42" s="66"/>
      <c r="K42" s="61">
        <f t="shared" si="2"/>
        <v>0</v>
      </c>
      <c r="L42" s="69"/>
      <c r="M42" s="69">
        <v>1000</v>
      </c>
      <c r="N42" s="63">
        <f t="shared" si="1"/>
        <v>1000</v>
      </c>
      <c r="O42" s="64">
        <f t="shared" si="0"/>
        <v>1000</v>
      </c>
    </row>
    <row r="43" spans="1:15" hidden="1" x14ac:dyDescent="0.2">
      <c r="A43" s="53">
        <v>10</v>
      </c>
      <c r="B43" s="54">
        <v>1</v>
      </c>
      <c r="C43" s="54">
        <v>9</v>
      </c>
      <c r="D43" s="55">
        <v>1</v>
      </c>
      <c r="E43" s="56">
        <v>270</v>
      </c>
      <c r="F43" s="66" t="s">
        <v>84</v>
      </c>
      <c r="G43" s="54">
        <v>0</v>
      </c>
      <c r="H43" s="81" t="s">
        <v>85</v>
      </c>
      <c r="I43" s="82"/>
      <c r="J43" s="66"/>
      <c r="K43" s="61">
        <f t="shared" si="2"/>
        <v>0</v>
      </c>
      <c r="L43" s="69"/>
      <c r="M43" s="69"/>
      <c r="N43" s="63">
        <f t="shared" si="1"/>
        <v>0</v>
      </c>
      <c r="O43" s="64">
        <f t="shared" si="0"/>
        <v>0</v>
      </c>
    </row>
    <row r="44" spans="1:15" hidden="1" x14ac:dyDescent="0.2">
      <c r="A44" s="53">
        <v>10</v>
      </c>
      <c r="B44" s="54">
        <v>1</v>
      </c>
      <c r="C44" s="54">
        <v>9</v>
      </c>
      <c r="D44" s="55">
        <v>1</v>
      </c>
      <c r="E44" s="56">
        <v>270</v>
      </c>
      <c r="F44" s="66" t="s">
        <v>86</v>
      </c>
      <c r="G44" s="54">
        <v>0</v>
      </c>
      <c r="H44" s="81" t="s">
        <v>87</v>
      </c>
      <c r="I44" s="82"/>
      <c r="J44" s="66"/>
      <c r="K44" s="61">
        <f t="shared" si="2"/>
        <v>0</v>
      </c>
      <c r="L44" s="69"/>
      <c r="M44" s="69"/>
      <c r="N44" s="63">
        <f t="shared" si="1"/>
        <v>0</v>
      </c>
      <c r="O44" s="64">
        <f t="shared" si="0"/>
        <v>0</v>
      </c>
    </row>
    <row r="45" spans="1:15" x14ac:dyDescent="0.2">
      <c r="A45" s="53">
        <v>10</v>
      </c>
      <c r="B45" s="54">
        <v>1</v>
      </c>
      <c r="C45" s="54">
        <v>9</v>
      </c>
      <c r="D45" s="55">
        <v>1</v>
      </c>
      <c r="E45" s="56">
        <v>270</v>
      </c>
      <c r="F45" s="66" t="s">
        <v>88</v>
      </c>
      <c r="G45" s="54">
        <v>0</v>
      </c>
      <c r="H45" s="81" t="s">
        <v>89</v>
      </c>
      <c r="I45" s="82"/>
      <c r="J45" s="66"/>
      <c r="K45" s="61">
        <f t="shared" si="2"/>
        <v>0</v>
      </c>
      <c r="L45" s="69"/>
      <c r="M45" s="69">
        <v>10000</v>
      </c>
      <c r="N45" s="63">
        <f t="shared" si="1"/>
        <v>10000</v>
      </c>
      <c r="O45" s="64">
        <f t="shared" si="0"/>
        <v>10000</v>
      </c>
    </row>
    <row r="46" spans="1:15" ht="25.5" x14ac:dyDescent="0.2">
      <c r="A46" s="53">
        <v>10</v>
      </c>
      <c r="B46" s="54">
        <v>1</v>
      </c>
      <c r="C46" s="54">
        <v>9</v>
      </c>
      <c r="D46" s="55">
        <v>1</v>
      </c>
      <c r="E46" s="56">
        <v>270</v>
      </c>
      <c r="F46" s="66" t="s">
        <v>90</v>
      </c>
      <c r="G46" s="54">
        <v>0</v>
      </c>
      <c r="H46" s="81" t="s">
        <v>91</v>
      </c>
      <c r="I46" s="82"/>
      <c r="J46" s="66"/>
      <c r="K46" s="61">
        <f t="shared" si="2"/>
        <v>0</v>
      </c>
      <c r="L46" s="69"/>
      <c r="M46" s="69">
        <v>2000</v>
      </c>
      <c r="N46" s="63">
        <f t="shared" si="1"/>
        <v>2000</v>
      </c>
      <c r="O46" s="64">
        <f t="shared" si="0"/>
        <v>2000</v>
      </c>
    </row>
    <row r="47" spans="1:15" x14ac:dyDescent="0.2">
      <c r="A47" s="53">
        <v>10</v>
      </c>
      <c r="B47" s="54">
        <v>1</v>
      </c>
      <c r="C47" s="54">
        <v>9</v>
      </c>
      <c r="D47" s="55">
        <v>1</v>
      </c>
      <c r="E47" s="56">
        <v>270</v>
      </c>
      <c r="F47" s="66" t="s">
        <v>92</v>
      </c>
      <c r="G47" s="54">
        <v>0</v>
      </c>
      <c r="H47" s="81" t="s">
        <v>93</v>
      </c>
      <c r="I47" s="82"/>
      <c r="J47" s="66"/>
      <c r="K47" s="61">
        <f t="shared" si="2"/>
        <v>0</v>
      </c>
      <c r="L47" s="69"/>
      <c r="M47" s="69">
        <v>6000</v>
      </c>
      <c r="N47" s="63">
        <f t="shared" si="1"/>
        <v>6000</v>
      </c>
      <c r="O47" s="64">
        <f t="shared" si="0"/>
        <v>6000</v>
      </c>
    </row>
    <row r="48" spans="1:15" ht="25.5" x14ac:dyDescent="0.2">
      <c r="A48" s="53">
        <v>10</v>
      </c>
      <c r="B48" s="54">
        <v>1</v>
      </c>
      <c r="C48" s="54">
        <v>9</v>
      </c>
      <c r="D48" s="55">
        <v>1</v>
      </c>
      <c r="E48" s="56">
        <v>270</v>
      </c>
      <c r="F48" s="66" t="s">
        <v>94</v>
      </c>
      <c r="G48" s="54">
        <v>0</v>
      </c>
      <c r="H48" s="81" t="s">
        <v>95</v>
      </c>
      <c r="I48" s="82"/>
      <c r="J48" s="66"/>
      <c r="K48" s="61">
        <f t="shared" si="2"/>
        <v>0</v>
      </c>
      <c r="L48" s="69"/>
      <c r="M48" s="69">
        <v>10000</v>
      </c>
      <c r="N48" s="63">
        <f t="shared" si="1"/>
        <v>10000</v>
      </c>
      <c r="O48" s="64">
        <f t="shared" si="0"/>
        <v>10000</v>
      </c>
    </row>
    <row r="49" spans="1:15" ht="25.5" x14ac:dyDescent="0.2">
      <c r="A49" s="53">
        <v>10</v>
      </c>
      <c r="B49" s="54">
        <v>1</v>
      </c>
      <c r="C49" s="54">
        <v>9</v>
      </c>
      <c r="D49" s="55">
        <v>1</v>
      </c>
      <c r="E49" s="56">
        <v>270</v>
      </c>
      <c r="F49" s="66" t="s">
        <v>96</v>
      </c>
      <c r="G49" s="54">
        <v>0</v>
      </c>
      <c r="H49" s="81" t="s">
        <v>97</v>
      </c>
      <c r="I49" s="82"/>
      <c r="J49" s="66"/>
      <c r="K49" s="61">
        <f t="shared" si="2"/>
        <v>0</v>
      </c>
      <c r="L49" s="69"/>
      <c r="M49" s="69">
        <v>500</v>
      </c>
      <c r="N49" s="63">
        <f t="shared" si="1"/>
        <v>500</v>
      </c>
      <c r="O49" s="64">
        <f t="shared" si="0"/>
        <v>500</v>
      </c>
    </row>
    <row r="50" spans="1:15" hidden="1" x14ac:dyDescent="0.2">
      <c r="A50" s="53">
        <v>10</v>
      </c>
      <c r="B50" s="54">
        <v>1</v>
      </c>
      <c r="C50" s="54">
        <v>9</v>
      </c>
      <c r="D50" s="55">
        <v>1</v>
      </c>
      <c r="E50" s="56">
        <v>270</v>
      </c>
      <c r="F50" s="66" t="s">
        <v>98</v>
      </c>
      <c r="G50" s="54">
        <v>0</v>
      </c>
      <c r="H50" s="81" t="s">
        <v>99</v>
      </c>
      <c r="I50" s="82"/>
      <c r="J50" s="66"/>
      <c r="K50" s="61">
        <f t="shared" si="2"/>
        <v>0</v>
      </c>
      <c r="L50" s="69"/>
      <c r="M50" s="69">
        <v>0</v>
      </c>
      <c r="N50" s="63">
        <f t="shared" si="1"/>
        <v>0</v>
      </c>
      <c r="O50" s="64">
        <f t="shared" si="0"/>
        <v>0</v>
      </c>
    </row>
    <row r="51" spans="1:15" ht="38.25" x14ac:dyDescent="0.2">
      <c r="A51" s="53">
        <v>10</v>
      </c>
      <c r="B51" s="54">
        <v>1</v>
      </c>
      <c r="C51" s="54">
        <v>9</v>
      </c>
      <c r="D51" s="55">
        <v>1</v>
      </c>
      <c r="E51" s="56">
        <v>270</v>
      </c>
      <c r="F51" s="66" t="s">
        <v>100</v>
      </c>
      <c r="G51" s="54">
        <v>0</v>
      </c>
      <c r="H51" s="81" t="s">
        <v>101</v>
      </c>
      <c r="I51" s="82"/>
      <c r="J51" s="66"/>
      <c r="K51" s="61">
        <f t="shared" si="2"/>
        <v>0</v>
      </c>
      <c r="L51" s="69"/>
      <c r="M51" s="69">
        <v>10000</v>
      </c>
      <c r="N51" s="63">
        <f t="shared" si="1"/>
        <v>10000</v>
      </c>
      <c r="O51" s="64">
        <f t="shared" si="0"/>
        <v>10000</v>
      </c>
    </row>
    <row r="52" spans="1:15" hidden="1" x14ac:dyDescent="0.2">
      <c r="A52" s="53">
        <v>10</v>
      </c>
      <c r="B52" s="54">
        <v>1</v>
      </c>
      <c r="C52" s="54">
        <v>9</v>
      </c>
      <c r="D52" s="55">
        <v>1</v>
      </c>
      <c r="E52" s="56">
        <v>270</v>
      </c>
      <c r="F52" s="66" t="s">
        <v>102</v>
      </c>
      <c r="G52" s="54">
        <v>0</v>
      </c>
      <c r="H52" s="81" t="s">
        <v>103</v>
      </c>
      <c r="I52" s="82"/>
      <c r="J52" s="66"/>
      <c r="K52" s="61">
        <f t="shared" si="2"/>
        <v>0</v>
      </c>
      <c r="L52" s="69"/>
      <c r="M52" s="69">
        <v>0</v>
      </c>
      <c r="N52" s="63">
        <f t="shared" si="1"/>
        <v>0</v>
      </c>
      <c r="O52" s="64">
        <f t="shared" si="0"/>
        <v>0</v>
      </c>
    </row>
    <row r="53" spans="1:15" ht="25.5" hidden="1" x14ac:dyDescent="0.2">
      <c r="A53" s="53">
        <v>10</v>
      </c>
      <c r="B53" s="54">
        <v>1</v>
      </c>
      <c r="C53" s="54">
        <v>9</v>
      </c>
      <c r="D53" s="55">
        <v>1</v>
      </c>
      <c r="E53" s="56">
        <v>270</v>
      </c>
      <c r="F53" s="66" t="s">
        <v>104</v>
      </c>
      <c r="G53" s="54">
        <v>0</v>
      </c>
      <c r="H53" s="81" t="s">
        <v>105</v>
      </c>
      <c r="I53" s="82"/>
      <c r="J53" s="66"/>
      <c r="K53" s="61">
        <f t="shared" si="2"/>
        <v>0</v>
      </c>
      <c r="L53" s="69"/>
      <c r="M53" s="69">
        <v>0</v>
      </c>
      <c r="N53" s="63">
        <f t="shared" si="1"/>
        <v>0</v>
      </c>
      <c r="O53" s="64">
        <f t="shared" si="0"/>
        <v>0</v>
      </c>
    </row>
    <row r="54" spans="1:15" hidden="1" x14ac:dyDescent="0.2">
      <c r="A54" s="53">
        <v>10</v>
      </c>
      <c r="B54" s="54">
        <v>1</v>
      </c>
      <c r="C54" s="54">
        <v>9</v>
      </c>
      <c r="D54" s="55">
        <v>1</v>
      </c>
      <c r="E54" s="56">
        <v>270</v>
      </c>
      <c r="F54" s="66" t="s">
        <v>106</v>
      </c>
      <c r="G54" s="54">
        <v>0</v>
      </c>
      <c r="H54" s="81" t="s">
        <v>107</v>
      </c>
      <c r="I54" s="82"/>
      <c r="J54" s="66"/>
      <c r="K54" s="61">
        <f t="shared" si="2"/>
        <v>0</v>
      </c>
      <c r="L54" s="69"/>
      <c r="M54" s="69">
        <v>0</v>
      </c>
      <c r="N54" s="63">
        <f t="shared" si="1"/>
        <v>0</v>
      </c>
      <c r="O54" s="64">
        <f t="shared" si="0"/>
        <v>0</v>
      </c>
    </row>
    <row r="55" spans="1:15" x14ac:dyDescent="0.2">
      <c r="A55" s="53">
        <v>10</v>
      </c>
      <c r="B55" s="54">
        <v>1</v>
      </c>
      <c r="C55" s="54">
        <v>9</v>
      </c>
      <c r="D55" s="55">
        <v>1</v>
      </c>
      <c r="E55" s="56">
        <v>270</v>
      </c>
      <c r="F55" s="66" t="s">
        <v>108</v>
      </c>
      <c r="G55" s="54">
        <v>0</v>
      </c>
      <c r="H55" s="81" t="s">
        <v>109</v>
      </c>
      <c r="I55" s="82"/>
      <c r="J55" s="66"/>
      <c r="K55" s="61">
        <f t="shared" si="2"/>
        <v>0</v>
      </c>
      <c r="L55" s="69"/>
      <c r="M55" s="69">
        <v>3000</v>
      </c>
      <c r="N55" s="63">
        <f t="shared" si="1"/>
        <v>3000</v>
      </c>
      <c r="O55" s="64">
        <f t="shared" si="0"/>
        <v>3000</v>
      </c>
    </row>
    <row r="56" spans="1:15" ht="25.5" x14ac:dyDescent="0.2">
      <c r="A56" s="53">
        <v>10</v>
      </c>
      <c r="B56" s="54">
        <v>1</v>
      </c>
      <c r="C56" s="54">
        <v>9</v>
      </c>
      <c r="D56" s="55">
        <v>1</v>
      </c>
      <c r="E56" s="56">
        <v>270</v>
      </c>
      <c r="F56" s="66" t="s">
        <v>110</v>
      </c>
      <c r="G56" s="54">
        <v>0</v>
      </c>
      <c r="H56" s="81" t="s">
        <v>111</v>
      </c>
      <c r="I56" s="82"/>
      <c r="J56" s="66"/>
      <c r="K56" s="61">
        <f t="shared" si="2"/>
        <v>0</v>
      </c>
      <c r="L56" s="69"/>
      <c r="M56" s="69">
        <v>5000</v>
      </c>
      <c r="N56" s="63">
        <f t="shared" si="1"/>
        <v>5000</v>
      </c>
      <c r="O56" s="64">
        <f t="shared" si="0"/>
        <v>5000</v>
      </c>
    </row>
    <row r="57" spans="1:15" ht="38.25" x14ac:dyDescent="0.2">
      <c r="A57" s="53">
        <v>10</v>
      </c>
      <c r="B57" s="54">
        <v>1</v>
      </c>
      <c r="C57" s="54">
        <v>9</v>
      </c>
      <c r="D57" s="55">
        <v>1</v>
      </c>
      <c r="E57" s="56">
        <v>270</v>
      </c>
      <c r="F57" s="66" t="s">
        <v>112</v>
      </c>
      <c r="G57" s="54">
        <v>0</v>
      </c>
      <c r="H57" s="81" t="s">
        <v>113</v>
      </c>
      <c r="I57" s="82"/>
      <c r="J57" s="66"/>
      <c r="K57" s="61">
        <f t="shared" si="2"/>
        <v>0</v>
      </c>
      <c r="L57" s="69"/>
      <c r="M57" s="69">
        <v>1000</v>
      </c>
      <c r="N57" s="63">
        <f t="shared" si="1"/>
        <v>1000</v>
      </c>
      <c r="O57" s="64">
        <f t="shared" si="0"/>
        <v>1000</v>
      </c>
    </row>
    <row r="58" spans="1:15" ht="38.25" x14ac:dyDescent="0.2">
      <c r="A58" s="53">
        <v>10</v>
      </c>
      <c r="B58" s="54">
        <v>1</v>
      </c>
      <c r="C58" s="54">
        <v>9</v>
      </c>
      <c r="D58" s="55">
        <v>1</v>
      </c>
      <c r="E58" s="56">
        <v>270</v>
      </c>
      <c r="F58" s="66" t="s">
        <v>114</v>
      </c>
      <c r="G58" s="54">
        <v>0</v>
      </c>
      <c r="H58" s="81" t="s">
        <v>115</v>
      </c>
      <c r="I58" s="82"/>
      <c r="J58" s="66"/>
      <c r="K58" s="61">
        <f t="shared" si="2"/>
        <v>0</v>
      </c>
      <c r="L58" s="69"/>
      <c r="M58" s="69">
        <v>1000</v>
      </c>
      <c r="N58" s="63">
        <f t="shared" si="1"/>
        <v>1000</v>
      </c>
      <c r="O58" s="64">
        <f t="shared" si="0"/>
        <v>1000</v>
      </c>
    </row>
    <row r="59" spans="1:15" ht="25.5" hidden="1" x14ac:dyDescent="0.2">
      <c r="A59" s="53">
        <v>10</v>
      </c>
      <c r="B59" s="54">
        <v>1</v>
      </c>
      <c r="C59" s="54">
        <v>9</v>
      </c>
      <c r="D59" s="55">
        <v>1</v>
      </c>
      <c r="E59" s="56">
        <v>270</v>
      </c>
      <c r="F59" s="66">
        <v>2961</v>
      </c>
      <c r="G59" s="54">
        <v>0</v>
      </c>
      <c r="H59" s="81" t="s">
        <v>116</v>
      </c>
      <c r="I59" s="82"/>
      <c r="J59" s="66"/>
      <c r="K59" s="61">
        <f t="shared" si="2"/>
        <v>0</v>
      </c>
      <c r="L59" s="69"/>
      <c r="M59" s="69">
        <v>0</v>
      </c>
      <c r="N59" s="63">
        <f t="shared" si="1"/>
        <v>0</v>
      </c>
      <c r="O59" s="64">
        <f t="shared" si="0"/>
        <v>0</v>
      </c>
    </row>
    <row r="60" spans="1:15" ht="25.5" x14ac:dyDescent="0.2">
      <c r="A60" s="53">
        <v>10</v>
      </c>
      <c r="B60" s="54">
        <v>1</v>
      </c>
      <c r="C60" s="54">
        <v>9</v>
      </c>
      <c r="D60" s="55">
        <v>1</v>
      </c>
      <c r="E60" s="56">
        <v>270</v>
      </c>
      <c r="F60" s="66" t="s">
        <v>117</v>
      </c>
      <c r="G60" s="54">
        <v>0</v>
      </c>
      <c r="H60" s="81" t="s">
        <v>118</v>
      </c>
      <c r="I60" s="82"/>
      <c r="J60" s="66"/>
      <c r="K60" s="61">
        <f t="shared" si="2"/>
        <v>0</v>
      </c>
      <c r="L60" s="69"/>
      <c r="M60" s="69">
        <v>5000</v>
      </c>
      <c r="N60" s="63">
        <f t="shared" si="1"/>
        <v>5000</v>
      </c>
      <c r="O60" s="64">
        <f t="shared" si="0"/>
        <v>5000</v>
      </c>
    </row>
    <row r="61" spans="1:15" x14ac:dyDescent="0.2">
      <c r="A61" s="73"/>
      <c r="B61" s="74"/>
      <c r="C61" s="74"/>
      <c r="D61" s="75"/>
      <c r="E61" s="76"/>
      <c r="F61" s="84"/>
      <c r="G61" s="84"/>
      <c r="H61" s="85" t="s">
        <v>119</v>
      </c>
      <c r="I61" s="86">
        <f t="shared" ref="I61:N61" si="4">SUM(I30:I60)</f>
        <v>0</v>
      </c>
      <c r="J61" s="86">
        <f t="shared" si="4"/>
        <v>0</v>
      </c>
      <c r="K61" s="86">
        <f t="shared" si="4"/>
        <v>0</v>
      </c>
      <c r="L61" s="86">
        <f t="shared" si="4"/>
        <v>0</v>
      </c>
      <c r="M61" s="86">
        <f t="shared" si="4"/>
        <v>324500</v>
      </c>
      <c r="N61" s="86">
        <f t="shared" si="4"/>
        <v>324500</v>
      </c>
      <c r="O61" s="87">
        <f>SUM(K61+N61)</f>
        <v>324500</v>
      </c>
    </row>
    <row r="62" spans="1:15" hidden="1" x14ac:dyDescent="0.2">
      <c r="A62" s="53">
        <v>10</v>
      </c>
      <c r="B62" s="54">
        <v>1</v>
      </c>
      <c r="C62" s="54">
        <v>9</v>
      </c>
      <c r="D62" s="55">
        <v>1</v>
      </c>
      <c r="E62" s="56">
        <v>270</v>
      </c>
      <c r="F62" s="66">
        <v>3121</v>
      </c>
      <c r="G62" s="66"/>
      <c r="H62" s="67" t="s">
        <v>120</v>
      </c>
      <c r="I62" s="82"/>
      <c r="J62" s="66"/>
      <c r="K62" s="61">
        <f t="shared" si="2"/>
        <v>0</v>
      </c>
      <c r="L62" s="69"/>
      <c r="M62" s="69">
        <v>0</v>
      </c>
      <c r="N62" s="63">
        <f t="shared" si="1"/>
        <v>0</v>
      </c>
      <c r="O62" s="64">
        <f t="shared" si="0"/>
        <v>0</v>
      </c>
    </row>
    <row r="63" spans="1:15" x14ac:dyDescent="0.2">
      <c r="A63" s="53">
        <v>10</v>
      </c>
      <c r="B63" s="54">
        <v>1</v>
      </c>
      <c r="C63" s="54">
        <v>9</v>
      </c>
      <c r="D63" s="55">
        <v>1</v>
      </c>
      <c r="E63" s="56">
        <v>270</v>
      </c>
      <c r="F63" s="66" t="s">
        <v>121</v>
      </c>
      <c r="G63" s="54">
        <v>0</v>
      </c>
      <c r="H63" s="81" t="s">
        <v>122</v>
      </c>
      <c r="I63" s="82"/>
      <c r="J63" s="66"/>
      <c r="K63" s="61">
        <f t="shared" si="2"/>
        <v>0</v>
      </c>
      <c r="L63" s="69"/>
      <c r="M63" s="69">
        <v>5000</v>
      </c>
      <c r="N63" s="63">
        <f t="shared" si="1"/>
        <v>5000</v>
      </c>
      <c r="O63" s="64">
        <f t="shared" si="0"/>
        <v>5000</v>
      </c>
    </row>
    <row r="64" spans="1:15" ht="25.5" x14ac:dyDescent="0.2">
      <c r="A64" s="53">
        <v>10</v>
      </c>
      <c r="B64" s="54">
        <v>1</v>
      </c>
      <c r="C64" s="54">
        <v>9</v>
      </c>
      <c r="D64" s="55">
        <v>1</v>
      </c>
      <c r="E64" s="56">
        <v>270</v>
      </c>
      <c r="F64" s="66">
        <v>3192</v>
      </c>
      <c r="G64" s="54">
        <v>0</v>
      </c>
      <c r="H64" s="81" t="s">
        <v>123</v>
      </c>
      <c r="I64" s="82"/>
      <c r="J64" s="66"/>
      <c r="K64" s="61">
        <f t="shared" si="2"/>
        <v>0</v>
      </c>
      <c r="L64" s="69"/>
      <c r="M64" s="69">
        <v>3000</v>
      </c>
      <c r="N64" s="63">
        <f t="shared" si="1"/>
        <v>3000</v>
      </c>
      <c r="O64" s="64">
        <f t="shared" si="0"/>
        <v>3000</v>
      </c>
    </row>
    <row r="65" spans="1:15" ht="25.5" x14ac:dyDescent="0.2">
      <c r="A65" s="53">
        <v>10</v>
      </c>
      <c r="B65" s="54">
        <v>1</v>
      </c>
      <c r="C65" s="54">
        <v>9</v>
      </c>
      <c r="D65" s="55">
        <v>1</v>
      </c>
      <c r="E65" s="56">
        <v>270</v>
      </c>
      <c r="F65" s="66" t="s">
        <v>124</v>
      </c>
      <c r="G65" s="54">
        <v>0</v>
      </c>
      <c r="H65" s="81" t="s">
        <v>125</v>
      </c>
      <c r="I65" s="82"/>
      <c r="J65" s="66"/>
      <c r="K65" s="61">
        <f t="shared" si="2"/>
        <v>0</v>
      </c>
      <c r="L65" s="69"/>
      <c r="M65" s="69">
        <v>6000</v>
      </c>
      <c r="N65" s="63">
        <f t="shared" si="1"/>
        <v>6000</v>
      </c>
      <c r="O65" s="64">
        <f t="shared" si="0"/>
        <v>6000</v>
      </c>
    </row>
    <row r="66" spans="1:15" ht="25.5" x14ac:dyDescent="0.2">
      <c r="A66" s="53">
        <v>10</v>
      </c>
      <c r="B66" s="54">
        <v>1</v>
      </c>
      <c r="C66" s="54">
        <v>9</v>
      </c>
      <c r="D66" s="55">
        <v>1</v>
      </c>
      <c r="E66" s="56">
        <v>270</v>
      </c>
      <c r="F66" s="83">
        <v>3311</v>
      </c>
      <c r="G66" s="54">
        <v>0</v>
      </c>
      <c r="H66" s="81" t="s">
        <v>126</v>
      </c>
      <c r="I66" s="82"/>
      <c r="J66" s="66"/>
      <c r="K66" s="61">
        <f t="shared" si="2"/>
        <v>0</v>
      </c>
      <c r="L66" s="69"/>
      <c r="M66" s="69">
        <v>110680</v>
      </c>
      <c r="N66" s="63">
        <f t="shared" si="1"/>
        <v>110680</v>
      </c>
      <c r="O66" s="64">
        <f t="shared" si="0"/>
        <v>110680</v>
      </c>
    </row>
    <row r="67" spans="1:15" ht="25.5" x14ac:dyDescent="0.2">
      <c r="A67" s="53">
        <v>10</v>
      </c>
      <c r="B67" s="54">
        <v>1</v>
      </c>
      <c r="C67" s="54">
        <v>9</v>
      </c>
      <c r="D67" s="55">
        <v>1</v>
      </c>
      <c r="E67" s="56">
        <v>270</v>
      </c>
      <c r="F67" s="66" t="s">
        <v>127</v>
      </c>
      <c r="G67" s="54">
        <v>0</v>
      </c>
      <c r="H67" s="81" t="s">
        <v>128</v>
      </c>
      <c r="I67" s="82"/>
      <c r="J67" s="66"/>
      <c r="K67" s="61">
        <f t="shared" si="2"/>
        <v>0</v>
      </c>
      <c r="L67" s="69"/>
      <c r="M67" s="69">
        <v>20000</v>
      </c>
      <c r="N67" s="63">
        <f t="shared" si="1"/>
        <v>20000</v>
      </c>
      <c r="O67" s="64">
        <f t="shared" si="0"/>
        <v>20000</v>
      </c>
    </row>
    <row r="68" spans="1:15" x14ac:dyDescent="0.2">
      <c r="A68" s="53">
        <v>10</v>
      </c>
      <c r="B68" s="54">
        <v>1</v>
      </c>
      <c r="C68" s="54">
        <v>9</v>
      </c>
      <c r="D68" s="55">
        <v>1</v>
      </c>
      <c r="E68" s="56">
        <v>270</v>
      </c>
      <c r="F68" s="66" t="s">
        <v>129</v>
      </c>
      <c r="G68" s="54">
        <v>0</v>
      </c>
      <c r="H68" s="81" t="s">
        <v>130</v>
      </c>
      <c r="I68" s="82"/>
      <c r="J68" s="66"/>
      <c r="K68" s="61">
        <f t="shared" si="2"/>
        <v>0</v>
      </c>
      <c r="L68" s="69"/>
      <c r="M68" s="69"/>
      <c r="N68" s="63">
        <f t="shared" si="1"/>
        <v>0</v>
      </c>
      <c r="O68" s="64">
        <f t="shared" si="0"/>
        <v>0</v>
      </c>
    </row>
    <row r="69" spans="1:15" x14ac:dyDescent="0.2">
      <c r="A69" s="53">
        <v>10</v>
      </c>
      <c r="B69" s="54">
        <v>1</v>
      </c>
      <c r="C69" s="54">
        <v>9</v>
      </c>
      <c r="D69" s="55">
        <v>1</v>
      </c>
      <c r="E69" s="56">
        <v>270</v>
      </c>
      <c r="F69" s="66" t="s">
        <v>131</v>
      </c>
      <c r="G69" s="54">
        <v>0</v>
      </c>
      <c r="H69" s="81" t="s">
        <v>132</v>
      </c>
      <c r="I69" s="82"/>
      <c r="J69" s="66"/>
      <c r="K69" s="61">
        <f t="shared" si="2"/>
        <v>0</v>
      </c>
      <c r="L69" s="69"/>
      <c r="M69" s="69">
        <v>1000</v>
      </c>
      <c r="N69" s="63">
        <f t="shared" si="1"/>
        <v>1000</v>
      </c>
      <c r="O69" s="64">
        <f t="shared" si="0"/>
        <v>1000</v>
      </c>
    </row>
    <row r="70" spans="1:15" x14ac:dyDescent="0.2">
      <c r="A70" s="53">
        <v>10</v>
      </c>
      <c r="B70" s="54">
        <v>1</v>
      </c>
      <c r="C70" s="54">
        <v>9</v>
      </c>
      <c r="D70" s="55">
        <v>1</v>
      </c>
      <c r="E70" s="56">
        <v>270</v>
      </c>
      <c r="F70" s="66" t="s">
        <v>133</v>
      </c>
      <c r="G70" s="54">
        <v>0</v>
      </c>
      <c r="H70" s="81" t="s">
        <v>134</v>
      </c>
      <c r="I70" s="82"/>
      <c r="J70" s="66"/>
      <c r="K70" s="61">
        <f t="shared" si="2"/>
        <v>0</v>
      </c>
      <c r="L70" s="69"/>
      <c r="M70" s="69">
        <v>1000</v>
      </c>
      <c r="N70" s="63">
        <f t="shared" si="1"/>
        <v>1000</v>
      </c>
      <c r="O70" s="64">
        <f t="shared" si="0"/>
        <v>1000</v>
      </c>
    </row>
    <row r="71" spans="1:15" ht="25.5" x14ac:dyDescent="0.2">
      <c r="A71" s="53">
        <v>10</v>
      </c>
      <c r="B71" s="54">
        <v>1</v>
      </c>
      <c r="C71" s="54">
        <v>9</v>
      </c>
      <c r="D71" s="55">
        <v>1</v>
      </c>
      <c r="E71" s="56">
        <v>270</v>
      </c>
      <c r="F71" s="66" t="s">
        <v>135</v>
      </c>
      <c r="G71" s="54">
        <v>0</v>
      </c>
      <c r="H71" s="81" t="s">
        <v>136</v>
      </c>
      <c r="I71" s="82"/>
      <c r="J71" s="66"/>
      <c r="K71" s="61">
        <f t="shared" si="2"/>
        <v>0</v>
      </c>
      <c r="L71" s="69"/>
      <c r="M71" s="69">
        <v>10000</v>
      </c>
      <c r="N71" s="63">
        <f t="shared" si="1"/>
        <v>10000</v>
      </c>
      <c r="O71" s="64">
        <f t="shared" si="0"/>
        <v>10000</v>
      </c>
    </row>
    <row r="72" spans="1:15" ht="38.25" x14ac:dyDescent="0.2">
      <c r="A72" s="53">
        <v>10</v>
      </c>
      <c r="B72" s="54">
        <v>1</v>
      </c>
      <c r="C72" s="54">
        <v>9</v>
      </c>
      <c r="D72" s="55">
        <v>1</v>
      </c>
      <c r="E72" s="56">
        <v>270</v>
      </c>
      <c r="F72" s="66" t="s">
        <v>137</v>
      </c>
      <c r="G72" s="54">
        <v>0</v>
      </c>
      <c r="H72" s="81" t="s">
        <v>138</v>
      </c>
      <c r="I72" s="82"/>
      <c r="J72" s="66"/>
      <c r="K72" s="61">
        <f t="shared" si="2"/>
        <v>0</v>
      </c>
      <c r="L72" s="69"/>
      <c r="M72" s="69">
        <v>20000</v>
      </c>
      <c r="N72" s="63">
        <f t="shared" si="1"/>
        <v>20000</v>
      </c>
      <c r="O72" s="64">
        <f t="shared" si="0"/>
        <v>20000</v>
      </c>
    </row>
    <row r="73" spans="1:15" ht="25.5" x14ac:dyDescent="0.2">
      <c r="A73" s="53">
        <v>10</v>
      </c>
      <c r="B73" s="54">
        <v>1</v>
      </c>
      <c r="C73" s="54">
        <v>9</v>
      </c>
      <c r="D73" s="55">
        <v>1</v>
      </c>
      <c r="E73" s="56">
        <v>270</v>
      </c>
      <c r="F73" s="83">
        <v>3364</v>
      </c>
      <c r="G73" s="54">
        <v>0</v>
      </c>
      <c r="H73" s="81" t="s">
        <v>139</v>
      </c>
      <c r="I73" s="82"/>
      <c r="J73" s="66"/>
      <c r="K73" s="61">
        <f t="shared" si="2"/>
        <v>0</v>
      </c>
      <c r="L73" s="69"/>
      <c r="M73" s="69"/>
      <c r="N73" s="63">
        <f t="shared" si="1"/>
        <v>0</v>
      </c>
      <c r="O73" s="64">
        <f t="shared" si="0"/>
        <v>0</v>
      </c>
    </row>
    <row r="74" spans="1:15" x14ac:dyDescent="0.2">
      <c r="A74" s="53">
        <v>10</v>
      </c>
      <c r="B74" s="54">
        <v>1</v>
      </c>
      <c r="C74" s="54">
        <v>9</v>
      </c>
      <c r="D74" s="55">
        <v>1</v>
      </c>
      <c r="E74" s="56">
        <v>270</v>
      </c>
      <c r="F74" s="66" t="s">
        <v>140</v>
      </c>
      <c r="G74" s="54">
        <v>0</v>
      </c>
      <c r="H74" s="81" t="s">
        <v>141</v>
      </c>
      <c r="I74" s="82"/>
      <c r="J74" s="66"/>
      <c r="K74" s="61">
        <f t="shared" si="2"/>
        <v>0</v>
      </c>
      <c r="L74" s="69"/>
      <c r="M74" s="69">
        <v>110000</v>
      </c>
      <c r="N74" s="63">
        <f t="shared" si="1"/>
        <v>110000</v>
      </c>
      <c r="O74" s="64">
        <f t="shared" si="0"/>
        <v>110000</v>
      </c>
    </row>
    <row r="75" spans="1:15" ht="25.5" x14ac:dyDescent="0.2">
      <c r="A75" s="53">
        <v>10</v>
      </c>
      <c r="B75" s="54">
        <v>1</v>
      </c>
      <c r="C75" s="54">
        <v>9</v>
      </c>
      <c r="D75" s="55">
        <v>1</v>
      </c>
      <c r="E75" s="56">
        <v>270</v>
      </c>
      <c r="F75" s="66" t="s">
        <v>142</v>
      </c>
      <c r="G75" s="54">
        <v>0</v>
      </c>
      <c r="H75" s="81" t="s">
        <v>143</v>
      </c>
      <c r="I75" s="82"/>
      <c r="J75" s="66"/>
      <c r="K75" s="61">
        <f t="shared" si="2"/>
        <v>0</v>
      </c>
      <c r="L75" s="69"/>
      <c r="M75" s="69">
        <v>70000</v>
      </c>
      <c r="N75" s="63">
        <f t="shared" si="1"/>
        <v>70000</v>
      </c>
      <c r="O75" s="64">
        <f t="shared" si="0"/>
        <v>70000</v>
      </c>
    </row>
    <row r="76" spans="1:15" x14ac:dyDescent="0.2">
      <c r="A76" s="53">
        <v>10</v>
      </c>
      <c r="B76" s="54">
        <v>1</v>
      </c>
      <c r="C76" s="54">
        <v>9</v>
      </c>
      <c r="D76" s="55">
        <v>1</v>
      </c>
      <c r="E76" s="56">
        <v>270</v>
      </c>
      <c r="F76" s="66">
        <v>3411</v>
      </c>
      <c r="G76" s="54">
        <v>0</v>
      </c>
      <c r="H76" s="81" t="s">
        <v>144</v>
      </c>
      <c r="I76" s="82"/>
      <c r="J76" s="66"/>
      <c r="K76" s="61">
        <f t="shared" si="2"/>
        <v>0</v>
      </c>
      <c r="L76" s="69"/>
      <c r="M76" s="69">
        <v>10000</v>
      </c>
      <c r="N76" s="63">
        <f t="shared" si="1"/>
        <v>10000</v>
      </c>
      <c r="O76" s="64">
        <f t="shared" si="0"/>
        <v>10000</v>
      </c>
    </row>
    <row r="77" spans="1:15" x14ac:dyDescent="0.2">
      <c r="A77" s="53">
        <v>10</v>
      </c>
      <c r="B77" s="54">
        <v>1</v>
      </c>
      <c r="C77" s="54">
        <v>9</v>
      </c>
      <c r="D77" s="55">
        <v>1</v>
      </c>
      <c r="E77" s="56">
        <v>270</v>
      </c>
      <c r="F77" s="66" t="s">
        <v>145</v>
      </c>
      <c r="G77" s="54">
        <v>0</v>
      </c>
      <c r="H77" s="81" t="s">
        <v>146</v>
      </c>
      <c r="I77" s="82"/>
      <c r="J77" s="66"/>
      <c r="K77" s="61">
        <f t="shared" si="2"/>
        <v>0</v>
      </c>
      <c r="L77" s="69"/>
      <c r="M77" s="69">
        <v>35000</v>
      </c>
      <c r="N77" s="63">
        <f t="shared" si="1"/>
        <v>35000</v>
      </c>
      <c r="O77" s="64">
        <f t="shared" ref="O77:O119" si="5">SUM(K77+N77)</f>
        <v>35000</v>
      </c>
    </row>
    <row r="78" spans="1:15" x14ac:dyDescent="0.2">
      <c r="A78" s="53">
        <v>10</v>
      </c>
      <c r="B78" s="54">
        <v>1</v>
      </c>
      <c r="C78" s="54">
        <v>9</v>
      </c>
      <c r="D78" s="55">
        <v>1</v>
      </c>
      <c r="E78" s="56">
        <v>270</v>
      </c>
      <c r="F78" s="66" t="s">
        <v>147</v>
      </c>
      <c r="G78" s="54">
        <v>0</v>
      </c>
      <c r="H78" s="81" t="s">
        <v>148</v>
      </c>
      <c r="I78" s="82"/>
      <c r="J78" s="66"/>
      <c r="K78" s="61">
        <f t="shared" si="2"/>
        <v>0</v>
      </c>
      <c r="L78" s="69"/>
      <c r="M78" s="69">
        <v>5000</v>
      </c>
      <c r="N78" s="63">
        <f t="shared" ref="N78:N101" si="6">SUM(L78:M78)</f>
        <v>5000</v>
      </c>
      <c r="O78" s="64">
        <f t="shared" si="5"/>
        <v>5000</v>
      </c>
    </row>
    <row r="79" spans="1:15" x14ac:dyDescent="0.2">
      <c r="A79" s="53">
        <v>10</v>
      </c>
      <c r="B79" s="54">
        <v>1</v>
      </c>
      <c r="C79" s="54">
        <v>9</v>
      </c>
      <c r="D79" s="55">
        <v>1</v>
      </c>
      <c r="E79" s="56">
        <v>270</v>
      </c>
      <c r="F79" s="66" t="s">
        <v>149</v>
      </c>
      <c r="G79" s="54">
        <v>0</v>
      </c>
      <c r="H79" s="81" t="s">
        <v>150</v>
      </c>
      <c r="I79" s="82"/>
      <c r="J79" s="66"/>
      <c r="K79" s="61">
        <f t="shared" ref="K79:K101" si="7">SUM(I79:J79)</f>
        <v>0</v>
      </c>
      <c r="L79" s="69"/>
      <c r="M79" s="69">
        <v>5000</v>
      </c>
      <c r="N79" s="63">
        <f t="shared" si="6"/>
        <v>5000</v>
      </c>
      <c r="O79" s="64">
        <f t="shared" si="5"/>
        <v>5000</v>
      </c>
    </row>
    <row r="80" spans="1:15" ht="25.5" x14ac:dyDescent="0.2">
      <c r="A80" s="53">
        <v>10</v>
      </c>
      <c r="B80" s="54">
        <v>1</v>
      </c>
      <c r="C80" s="54">
        <v>9</v>
      </c>
      <c r="D80" s="55">
        <v>1</v>
      </c>
      <c r="E80" s="56">
        <v>270</v>
      </c>
      <c r="F80" s="66">
        <v>3491</v>
      </c>
      <c r="G80" s="54">
        <v>0</v>
      </c>
      <c r="H80" s="81" t="s">
        <v>151</v>
      </c>
      <c r="I80" s="82"/>
      <c r="J80" s="66"/>
      <c r="K80" s="61">
        <f t="shared" si="7"/>
        <v>0</v>
      </c>
      <c r="L80" s="69"/>
      <c r="M80" s="69">
        <v>2000</v>
      </c>
      <c r="N80" s="63">
        <f t="shared" si="6"/>
        <v>2000</v>
      </c>
      <c r="O80" s="64">
        <f t="shared" si="5"/>
        <v>2000</v>
      </c>
    </row>
    <row r="81" spans="1:15" ht="38.25" x14ac:dyDescent="0.2">
      <c r="A81" s="53">
        <v>10</v>
      </c>
      <c r="B81" s="54">
        <v>1</v>
      </c>
      <c r="C81" s="54">
        <v>9</v>
      </c>
      <c r="D81" s="55">
        <v>1</v>
      </c>
      <c r="E81" s="56">
        <v>270</v>
      </c>
      <c r="F81" s="66" t="s">
        <v>152</v>
      </c>
      <c r="G81" s="54">
        <v>0</v>
      </c>
      <c r="H81" s="81" t="s">
        <v>153</v>
      </c>
      <c r="I81" s="82"/>
      <c r="J81" s="66"/>
      <c r="K81" s="61">
        <f t="shared" si="7"/>
        <v>0</v>
      </c>
      <c r="L81" s="69"/>
      <c r="M81" s="69">
        <v>30000</v>
      </c>
      <c r="N81" s="63">
        <f t="shared" si="6"/>
        <v>30000</v>
      </c>
      <c r="O81" s="64">
        <f t="shared" si="5"/>
        <v>30000</v>
      </c>
    </row>
    <row r="82" spans="1:15" ht="38.25" hidden="1" x14ac:dyDescent="0.2">
      <c r="A82" s="53">
        <v>10</v>
      </c>
      <c r="B82" s="54">
        <v>1</v>
      </c>
      <c r="C82" s="54">
        <v>9</v>
      </c>
      <c r="D82" s="55">
        <v>1</v>
      </c>
      <c r="E82" s="56">
        <v>270</v>
      </c>
      <c r="F82" s="66" t="s">
        <v>154</v>
      </c>
      <c r="G82" s="54">
        <v>0</v>
      </c>
      <c r="H82" s="81" t="s">
        <v>155</v>
      </c>
      <c r="I82" s="82"/>
      <c r="J82" s="66"/>
      <c r="K82" s="61">
        <f t="shared" si="7"/>
        <v>0</v>
      </c>
      <c r="L82" s="69"/>
      <c r="M82" s="69">
        <v>0</v>
      </c>
      <c r="N82" s="63">
        <f t="shared" si="6"/>
        <v>0</v>
      </c>
      <c r="O82" s="64">
        <f t="shared" si="5"/>
        <v>0</v>
      </c>
    </row>
    <row r="83" spans="1:15" ht="38.25" hidden="1" x14ac:dyDescent="0.2">
      <c r="A83" s="53">
        <v>10</v>
      </c>
      <c r="B83" s="54">
        <v>1</v>
      </c>
      <c r="C83" s="54">
        <v>9</v>
      </c>
      <c r="D83" s="55">
        <v>1</v>
      </c>
      <c r="E83" s="56">
        <v>270</v>
      </c>
      <c r="F83" s="66" t="s">
        <v>156</v>
      </c>
      <c r="G83" s="54">
        <v>0</v>
      </c>
      <c r="H83" s="81" t="s">
        <v>157</v>
      </c>
      <c r="I83" s="82"/>
      <c r="J83" s="66"/>
      <c r="K83" s="61">
        <f t="shared" si="7"/>
        <v>0</v>
      </c>
      <c r="L83" s="69"/>
      <c r="M83" s="69">
        <v>0</v>
      </c>
      <c r="N83" s="63">
        <f t="shared" si="6"/>
        <v>0</v>
      </c>
      <c r="O83" s="64">
        <f t="shared" si="5"/>
        <v>0</v>
      </c>
    </row>
    <row r="84" spans="1:15" ht="38.25" x14ac:dyDescent="0.2">
      <c r="A84" s="53">
        <v>10</v>
      </c>
      <c r="B84" s="54">
        <v>1</v>
      </c>
      <c r="C84" s="54">
        <v>9</v>
      </c>
      <c r="D84" s="55">
        <v>1</v>
      </c>
      <c r="E84" s="56">
        <v>270</v>
      </c>
      <c r="F84" s="66" t="s">
        <v>158</v>
      </c>
      <c r="G84" s="54">
        <v>0</v>
      </c>
      <c r="H84" s="81" t="s">
        <v>159</v>
      </c>
      <c r="I84" s="82"/>
      <c r="J84" s="66"/>
      <c r="K84" s="61">
        <f t="shared" si="7"/>
        <v>0</v>
      </c>
      <c r="L84" s="69"/>
      <c r="M84" s="69">
        <v>20000</v>
      </c>
      <c r="N84" s="63">
        <f t="shared" si="6"/>
        <v>20000</v>
      </c>
      <c r="O84" s="64">
        <f t="shared" si="5"/>
        <v>20000</v>
      </c>
    </row>
    <row r="85" spans="1:15" ht="25.5" x14ac:dyDescent="0.2">
      <c r="A85" s="53">
        <v>10</v>
      </c>
      <c r="B85" s="54">
        <v>1</v>
      </c>
      <c r="C85" s="54">
        <v>9</v>
      </c>
      <c r="D85" s="55">
        <v>1</v>
      </c>
      <c r="E85" s="56">
        <v>270</v>
      </c>
      <c r="F85" s="66" t="s">
        <v>160</v>
      </c>
      <c r="G85" s="54">
        <v>0</v>
      </c>
      <c r="H85" s="81" t="s">
        <v>161</v>
      </c>
      <c r="I85" s="82"/>
      <c r="J85" s="66"/>
      <c r="K85" s="61">
        <f t="shared" si="7"/>
        <v>0</v>
      </c>
      <c r="L85" s="69"/>
      <c r="M85" s="69">
        <v>70000</v>
      </c>
      <c r="N85" s="63">
        <f t="shared" si="6"/>
        <v>70000</v>
      </c>
      <c r="O85" s="64">
        <f t="shared" si="5"/>
        <v>70000</v>
      </c>
    </row>
    <row r="86" spans="1:15" ht="38.25" x14ac:dyDescent="0.2">
      <c r="A86" s="53">
        <v>10</v>
      </c>
      <c r="B86" s="54">
        <v>1</v>
      </c>
      <c r="C86" s="54">
        <v>9</v>
      </c>
      <c r="D86" s="55">
        <v>1</v>
      </c>
      <c r="E86" s="56">
        <v>270</v>
      </c>
      <c r="F86" s="66" t="s">
        <v>162</v>
      </c>
      <c r="G86" s="54">
        <v>0</v>
      </c>
      <c r="H86" s="81" t="s">
        <v>163</v>
      </c>
      <c r="I86" s="82"/>
      <c r="J86" s="66"/>
      <c r="K86" s="61">
        <f t="shared" si="7"/>
        <v>0</v>
      </c>
      <c r="L86" s="69"/>
      <c r="M86" s="69">
        <v>2000</v>
      </c>
      <c r="N86" s="63">
        <f t="shared" si="6"/>
        <v>2000</v>
      </c>
      <c r="O86" s="64">
        <f t="shared" si="5"/>
        <v>2000</v>
      </c>
    </row>
    <row r="87" spans="1:15" ht="25.5" x14ac:dyDescent="0.2">
      <c r="A87" s="53">
        <v>10</v>
      </c>
      <c r="B87" s="54">
        <v>1</v>
      </c>
      <c r="C87" s="54">
        <v>9</v>
      </c>
      <c r="D87" s="55">
        <v>1</v>
      </c>
      <c r="E87" s="56">
        <v>270</v>
      </c>
      <c r="F87" s="66" t="s">
        <v>164</v>
      </c>
      <c r="G87" s="54">
        <v>0</v>
      </c>
      <c r="H87" s="81" t="s">
        <v>165</v>
      </c>
      <c r="I87" s="82"/>
      <c r="J87" s="66"/>
      <c r="K87" s="61">
        <f t="shared" si="7"/>
        <v>0</v>
      </c>
      <c r="L87" s="69"/>
      <c r="M87" s="69">
        <v>20000</v>
      </c>
      <c r="N87" s="63">
        <f t="shared" si="6"/>
        <v>20000</v>
      </c>
      <c r="O87" s="64">
        <f t="shared" si="5"/>
        <v>20000</v>
      </c>
    </row>
    <row r="88" spans="1:15" x14ac:dyDescent="0.2">
      <c r="A88" s="53">
        <v>10</v>
      </c>
      <c r="B88" s="54">
        <v>1</v>
      </c>
      <c r="C88" s="54">
        <v>9</v>
      </c>
      <c r="D88" s="55">
        <v>1</v>
      </c>
      <c r="E88" s="56">
        <v>270</v>
      </c>
      <c r="F88" s="66" t="s">
        <v>166</v>
      </c>
      <c r="G88" s="54">
        <v>0</v>
      </c>
      <c r="H88" s="81" t="s">
        <v>167</v>
      </c>
      <c r="I88" s="82"/>
      <c r="J88" s="66"/>
      <c r="K88" s="61">
        <f t="shared" si="7"/>
        <v>0</v>
      </c>
      <c r="L88" s="69"/>
      <c r="M88" s="69">
        <v>35000</v>
      </c>
      <c r="N88" s="63">
        <f t="shared" si="6"/>
        <v>35000</v>
      </c>
      <c r="O88" s="64">
        <f t="shared" si="5"/>
        <v>35000</v>
      </c>
    </row>
    <row r="89" spans="1:15" ht="38.25" x14ac:dyDescent="0.2">
      <c r="A89" s="53">
        <v>10</v>
      </c>
      <c r="B89" s="54">
        <v>1</v>
      </c>
      <c r="C89" s="54">
        <v>9</v>
      </c>
      <c r="D89" s="55">
        <v>1</v>
      </c>
      <c r="E89" s="56">
        <v>270</v>
      </c>
      <c r="F89" s="66">
        <v>3621</v>
      </c>
      <c r="G89" s="54">
        <v>0</v>
      </c>
      <c r="H89" s="67" t="s">
        <v>168</v>
      </c>
      <c r="I89" s="82"/>
      <c r="J89" s="66"/>
      <c r="K89" s="61">
        <f t="shared" si="7"/>
        <v>0</v>
      </c>
      <c r="L89" s="69"/>
      <c r="M89" s="69">
        <v>10523</v>
      </c>
      <c r="N89" s="63">
        <f t="shared" si="6"/>
        <v>10523</v>
      </c>
      <c r="O89" s="64">
        <f t="shared" si="5"/>
        <v>10523</v>
      </c>
    </row>
    <row r="90" spans="1:15" x14ac:dyDescent="0.2">
      <c r="A90" s="53">
        <v>10</v>
      </c>
      <c r="B90" s="54">
        <v>1</v>
      </c>
      <c r="C90" s="54">
        <v>9</v>
      </c>
      <c r="D90" s="55">
        <v>1</v>
      </c>
      <c r="E90" s="56">
        <v>270</v>
      </c>
      <c r="F90" s="66">
        <v>3641</v>
      </c>
      <c r="G90" s="54">
        <v>0</v>
      </c>
      <c r="H90" s="81" t="s">
        <v>169</v>
      </c>
      <c r="I90" s="82"/>
      <c r="J90" s="66"/>
      <c r="K90" s="61">
        <f t="shared" si="7"/>
        <v>0</v>
      </c>
      <c r="L90" s="69"/>
      <c r="M90" s="69">
        <v>0</v>
      </c>
      <c r="N90" s="63">
        <f t="shared" si="6"/>
        <v>0</v>
      </c>
      <c r="O90" s="64">
        <f t="shared" si="5"/>
        <v>0</v>
      </c>
    </row>
    <row r="91" spans="1:15" x14ac:dyDescent="0.2">
      <c r="A91" s="53">
        <v>10</v>
      </c>
      <c r="B91" s="54">
        <v>1</v>
      </c>
      <c r="C91" s="54">
        <v>9</v>
      </c>
      <c r="D91" s="55">
        <v>1</v>
      </c>
      <c r="E91" s="56">
        <v>270</v>
      </c>
      <c r="F91" s="66" t="s">
        <v>170</v>
      </c>
      <c r="G91" s="54">
        <v>0</v>
      </c>
      <c r="H91" s="81" t="s">
        <v>171</v>
      </c>
      <c r="I91" s="82"/>
      <c r="J91" s="66"/>
      <c r="K91" s="61">
        <f t="shared" si="7"/>
        <v>0</v>
      </c>
      <c r="L91" s="69"/>
      <c r="M91" s="69">
        <v>6000</v>
      </c>
      <c r="N91" s="63">
        <f t="shared" si="6"/>
        <v>6000</v>
      </c>
      <c r="O91" s="64">
        <f t="shared" si="5"/>
        <v>6000</v>
      </c>
    </row>
    <row r="92" spans="1:15" x14ac:dyDescent="0.2">
      <c r="A92" s="53">
        <v>10</v>
      </c>
      <c r="B92" s="54">
        <v>1</v>
      </c>
      <c r="C92" s="54">
        <v>9</v>
      </c>
      <c r="D92" s="55">
        <v>1</v>
      </c>
      <c r="E92" s="56">
        <v>270</v>
      </c>
      <c r="F92" s="66" t="s">
        <v>172</v>
      </c>
      <c r="G92" s="54">
        <v>0</v>
      </c>
      <c r="H92" s="81" t="s">
        <v>173</v>
      </c>
      <c r="I92" s="82"/>
      <c r="J92" s="66"/>
      <c r="K92" s="61">
        <f t="shared" si="7"/>
        <v>0</v>
      </c>
      <c r="L92" s="69"/>
      <c r="M92" s="69">
        <v>30000</v>
      </c>
      <c r="N92" s="63">
        <f t="shared" si="6"/>
        <v>30000</v>
      </c>
      <c r="O92" s="64">
        <f t="shared" si="5"/>
        <v>30000</v>
      </c>
    </row>
    <row r="93" spans="1:15" x14ac:dyDescent="0.2">
      <c r="A93" s="53">
        <v>10</v>
      </c>
      <c r="B93" s="54">
        <v>1</v>
      </c>
      <c r="C93" s="54">
        <v>9</v>
      </c>
      <c r="D93" s="55">
        <v>1</v>
      </c>
      <c r="E93" s="56">
        <v>270</v>
      </c>
      <c r="F93" s="66" t="s">
        <v>174</v>
      </c>
      <c r="G93" s="54">
        <v>0</v>
      </c>
      <c r="H93" s="81" t="s">
        <v>175</v>
      </c>
      <c r="I93" s="82"/>
      <c r="J93" s="66"/>
      <c r="K93" s="61">
        <f t="shared" si="7"/>
        <v>0</v>
      </c>
      <c r="L93" s="69"/>
      <c r="M93" s="69">
        <v>5000</v>
      </c>
      <c r="N93" s="63">
        <f t="shared" si="6"/>
        <v>5000</v>
      </c>
      <c r="O93" s="64">
        <f t="shared" si="5"/>
        <v>5000</v>
      </c>
    </row>
    <row r="94" spans="1:15" x14ac:dyDescent="0.2">
      <c r="A94" s="53">
        <v>10</v>
      </c>
      <c r="B94" s="54">
        <v>1</v>
      </c>
      <c r="C94" s="54">
        <v>9</v>
      </c>
      <c r="D94" s="55">
        <v>1</v>
      </c>
      <c r="E94" s="56">
        <v>270</v>
      </c>
      <c r="F94" s="66" t="s">
        <v>176</v>
      </c>
      <c r="G94" s="54">
        <v>0</v>
      </c>
      <c r="H94" s="81" t="s">
        <v>177</v>
      </c>
      <c r="I94" s="82"/>
      <c r="J94" s="66"/>
      <c r="K94" s="61">
        <f t="shared" si="7"/>
        <v>0</v>
      </c>
      <c r="L94" s="69"/>
      <c r="M94" s="69">
        <v>2000</v>
      </c>
      <c r="N94" s="63">
        <f t="shared" si="6"/>
        <v>2000</v>
      </c>
      <c r="O94" s="64">
        <f t="shared" si="5"/>
        <v>2000</v>
      </c>
    </row>
    <row r="95" spans="1:15" ht="25.5" x14ac:dyDescent="0.2">
      <c r="A95" s="53">
        <v>10</v>
      </c>
      <c r="B95" s="54">
        <v>1</v>
      </c>
      <c r="C95" s="54">
        <v>9</v>
      </c>
      <c r="D95" s="55">
        <v>1</v>
      </c>
      <c r="E95" s="56">
        <v>270</v>
      </c>
      <c r="F95" s="66" t="s">
        <v>178</v>
      </c>
      <c r="G95" s="54">
        <v>0</v>
      </c>
      <c r="H95" s="81" t="s">
        <v>179</v>
      </c>
      <c r="I95" s="82"/>
      <c r="J95" s="66"/>
      <c r="K95" s="61">
        <f t="shared" si="7"/>
        <v>0</v>
      </c>
      <c r="L95" s="69"/>
      <c r="M95" s="69">
        <v>30000</v>
      </c>
      <c r="N95" s="63">
        <f t="shared" si="6"/>
        <v>30000</v>
      </c>
      <c r="O95" s="64">
        <f t="shared" si="5"/>
        <v>30000</v>
      </c>
    </row>
    <row r="96" spans="1:15" ht="25.5" x14ac:dyDescent="0.2">
      <c r="A96" s="53">
        <v>10</v>
      </c>
      <c r="B96" s="54">
        <v>1</v>
      </c>
      <c r="C96" s="54">
        <v>9</v>
      </c>
      <c r="D96" s="55">
        <v>1</v>
      </c>
      <c r="E96" s="56">
        <v>270</v>
      </c>
      <c r="F96" s="66" t="s">
        <v>180</v>
      </c>
      <c r="G96" s="54">
        <v>0</v>
      </c>
      <c r="H96" s="81" t="s">
        <v>181</v>
      </c>
      <c r="I96" s="82"/>
      <c r="J96" s="66"/>
      <c r="K96" s="61">
        <f t="shared" si="7"/>
        <v>0</v>
      </c>
      <c r="L96" s="69"/>
      <c r="M96" s="69">
        <v>30000</v>
      </c>
      <c r="N96" s="63">
        <f t="shared" si="6"/>
        <v>30000</v>
      </c>
      <c r="O96" s="64">
        <f t="shared" si="5"/>
        <v>30000</v>
      </c>
    </row>
    <row r="97" spans="1:15" x14ac:dyDescent="0.2">
      <c r="A97" s="53">
        <v>10</v>
      </c>
      <c r="B97" s="54">
        <v>1</v>
      </c>
      <c r="C97" s="54">
        <v>9</v>
      </c>
      <c r="D97" s="55">
        <v>1</v>
      </c>
      <c r="E97" s="56">
        <v>270</v>
      </c>
      <c r="F97" s="66" t="s">
        <v>182</v>
      </c>
      <c r="G97" s="54">
        <v>0</v>
      </c>
      <c r="H97" s="81" t="s">
        <v>183</v>
      </c>
      <c r="I97" s="82"/>
      <c r="J97" s="66"/>
      <c r="K97" s="61">
        <f t="shared" si="7"/>
        <v>0</v>
      </c>
      <c r="L97" s="69"/>
      <c r="M97" s="69">
        <v>10000</v>
      </c>
      <c r="N97" s="63">
        <f t="shared" si="6"/>
        <v>10000</v>
      </c>
      <c r="O97" s="64">
        <f t="shared" si="5"/>
        <v>10000</v>
      </c>
    </row>
    <row r="98" spans="1:15" x14ac:dyDescent="0.2">
      <c r="A98" s="53">
        <v>10</v>
      </c>
      <c r="B98" s="54">
        <v>1</v>
      </c>
      <c r="C98" s="54">
        <v>9</v>
      </c>
      <c r="D98" s="55">
        <v>1</v>
      </c>
      <c r="E98" s="56">
        <v>270</v>
      </c>
      <c r="F98" s="66" t="s">
        <v>184</v>
      </c>
      <c r="G98" s="54">
        <v>0</v>
      </c>
      <c r="H98" s="81" t="s">
        <v>185</v>
      </c>
      <c r="I98" s="82"/>
      <c r="J98" s="66"/>
      <c r="K98" s="61">
        <f t="shared" si="7"/>
        <v>0</v>
      </c>
      <c r="L98" s="69"/>
      <c r="M98" s="69">
        <v>2000</v>
      </c>
      <c r="N98" s="63">
        <f t="shared" si="6"/>
        <v>2000</v>
      </c>
      <c r="O98" s="64">
        <f t="shared" si="5"/>
        <v>2000</v>
      </c>
    </row>
    <row r="99" spans="1:15" hidden="1" x14ac:dyDescent="0.2">
      <c r="A99" s="53">
        <v>10</v>
      </c>
      <c r="B99" s="54">
        <v>1</v>
      </c>
      <c r="C99" s="54">
        <v>9</v>
      </c>
      <c r="D99" s="55">
        <v>1</v>
      </c>
      <c r="E99" s="56">
        <v>270</v>
      </c>
      <c r="F99" s="66" t="s">
        <v>186</v>
      </c>
      <c r="G99" s="54">
        <v>0</v>
      </c>
      <c r="H99" s="81" t="s">
        <v>187</v>
      </c>
      <c r="I99" s="82"/>
      <c r="J99" s="66"/>
      <c r="K99" s="61">
        <f t="shared" si="7"/>
        <v>0</v>
      </c>
      <c r="L99" s="69"/>
      <c r="M99" s="69"/>
      <c r="N99" s="63">
        <f t="shared" si="6"/>
        <v>0</v>
      </c>
      <c r="O99" s="64">
        <f t="shared" si="5"/>
        <v>0</v>
      </c>
    </row>
    <row r="100" spans="1:15" ht="25.5" x14ac:dyDescent="0.2">
      <c r="A100" s="53">
        <v>10</v>
      </c>
      <c r="B100" s="54">
        <v>1</v>
      </c>
      <c r="C100" s="54">
        <v>9</v>
      </c>
      <c r="D100" s="55">
        <v>1</v>
      </c>
      <c r="E100" s="56">
        <v>270</v>
      </c>
      <c r="F100" s="66">
        <v>3951</v>
      </c>
      <c r="G100" s="54">
        <v>0</v>
      </c>
      <c r="H100" s="81" t="s">
        <v>188</v>
      </c>
      <c r="I100" s="82"/>
      <c r="J100" s="66"/>
      <c r="K100" s="61">
        <f t="shared" si="7"/>
        <v>0</v>
      </c>
      <c r="L100" s="69"/>
      <c r="M100" s="69">
        <v>500</v>
      </c>
      <c r="N100" s="63">
        <f t="shared" si="6"/>
        <v>500</v>
      </c>
      <c r="O100" s="64">
        <f t="shared" si="5"/>
        <v>500</v>
      </c>
    </row>
    <row r="101" spans="1:15" x14ac:dyDescent="0.2">
      <c r="A101" s="53">
        <v>10</v>
      </c>
      <c r="B101" s="54">
        <v>1</v>
      </c>
      <c r="C101" s="54">
        <v>9</v>
      </c>
      <c r="D101" s="55">
        <v>1</v>
      </c>
      <c r="E101" s="56">
        <v>270</v>
      </c>
      <c r="F101" s="66">
        <v>3994</v>
      </c>
      <c r="G101" s="54">
        <v>0</v>
      </c>
      <c r="H101" s="67" t="s">
        <v>189</v>
      </c>
      <c r="I101" s="82"/>
      <c r="J101" s="66"/>
      <c r="K101" s="61">
        <f t="shared" si="7"/>
        <v>0</v>
      </c>
      <c r="L101" s="69"/>
      <c r="M101" s="69">
        <v>0</v>
      </c>
      <c r="N101" s="63">
        <f t="shared" si="6"/>
        <v>0</v>
      </c>
      <c r="O101" s="64">
        <f t="shared" si="5"/>
        <v>0</v>
      </c>
    </row>
    <row r="102" spans="1:15" x14ac:dyDescent="0.2">
      <c r="A102" s="73"/>
      <c r="B102" s="74"/>
      <c r="C102" s="74"/>
      <c r="D102" s="75"/>
      <c r="E102" s="76"/>
      <c r="F102" s="88"/>
      <c r="G102" s="88"/>
      <c r="H102" s="85" t="s">
        <v>190</v>
      </c>
      <c r="I102" s="86">
        <f t="shared" ref="I102:N102" si="8">SUM(I62:I101)</f>
        <v>0</v>
      </c>
      <c r="J102" s="86">
        <f t="shared" si="8"/>
        <v>0</v>
      </c>
      <c r="K102" s="86">
        <f t="shared" si="8"/>
        <v>0</v>
      </c>
      <c r="L102" s="86">
        <f t="shared" si="8"/>
        <v>0</v>
      </c>
      <c r="M102" s="86">
        <f t="shared" si="8"/>
        <v>716703</v>
      </c>
      <c r="N102" s="86">
        <f t="shared" si="8"/>
        <v>716703</v>
      </c>
      <c r="O102" s="87">
        <f>SUM(K102+N102)</f>
        <v>716703</v>
      </c>
    </row>
    <row r="103" spans="1:15" x14ac:dyDescent="0.2">
      <c r="A103" s="53">
        <v>10</v>
      </c>
      <c r="B103" s="54">
        <v>1</v>
      </c>
      <c r="C103" s="54">
        <v>9</v>
      </c>
      <c r="D103" s="55">
        <v>1</v>
      </c>
      <c r="E103" s="56">
        <v>270</v>
      </c>
      <c r="F103" s="66" t="s">
        <v>191</v>
      </c>
      <c r="G103" s="54">
        <v>0</v>
      </c>
      <c r="H103" s="81" t="s">
        <v>192</v>
      </c>
      <c r="I103" s="82"/>
      <c r="J103" s="66"/>
      <c r="K103" s="61">
        <f t="shared" ref="K103:K119" si="9">SUM(I103:J103)</f>
        <v>0</v>
      </c>
      <c r="L103" s="69"/>
      <c r="M103" s="69">
        <v>24000</v>
      </c>
      <c r="N103" s="63">
        <f t="shared" ref="N103:N126" si="10">SUM(L103:M103)</f>
        <v>24000</v>
      </c>
      <c r="O103" s="64">
        <f t="shared" si="5"/>
        <v>24000</v>
      </c>
    </row>
    <row r="104" spans="1:15" ht="25.5" hidden="1" x14ac:dyDescent="0.2">
      <c r="A104" s="53">
        <v>10</v>
      </c>
      <c r="B104" s="54">
        <v>1</v>
      </c>
      <c r="C104" s="54">
        <v>9</v>
      </c>
      <c r="D104" s="55">
        <v>1</v>
      </c>
      <c r="E104" s="56">
        <v>270</v>
      </c>
      <c r="F104" s="66">
        <v>4442</v>
      </c>
      <c r="G104" s="66"/>
      <c r="H104" s="81" t="s">
        <v>193</v>
      </c>
      <c r="I104" s="82"/>
      <c r="J104" s="66"/>
      <c r="K104" s="61">
        <f t="shared" si="9"/>
        <v>0</v>
      </c>
      <c r="L104" s="69"/>
      <c r="M104" s="69"/>
      <c r="N104" s="63">
        <f t="shared" si="10"/>
        <v>0</v>
      </c>
      <c r="O104" s="64">
        <f t="shared" si="5"/>
        <v>0</v>
      </c>
    </row>
    <row r="105" spans="1:15" x14ac:dyDescent="0.2">
      <c r="A105" s="73"/>
      <c r="B105" s="74"/>
      <c r="C105" s="74"/>
      <c r="D105" s="75"/>
      <c r="E105" s="76"/>
      <c r="F105" s="88"/>
      <c r="G105" s="88"/>
      <c r="H105" s="85" t="s">
        <v>194</v>
      </c>
      <c r="I105" s="86">
        <f t="shared" ref="I105:N105" si="11">SUM(I103:I104)</f>
        <v>0</v>
      </c>
      <c r="J105" s="86">
        <f t="shared" si="11"/>
        <v>0</v>
      </c>
      <c r="K105" s="86">
        <f t="shared" si="11"/>
        <v>0</v>
      </c>
      <c r="L105" s="86">
        <f t="shared" si="11"/>
        <v>0</v>
      </c>
      <c r="M105" s="86">
        <f t="shared" si="11"/>
        <v>24000</v>
      </c>
      <c r="N105" s="86">
        <f t="shared" si="11"/>
        <v>24000</v>
      </c>
      <c r="O105" s="87">
        <f>SUM(K105+N105)</f>
        <v>24000</v>
      </c>
    </row>
    <row r="106" spans="1:15" hidden="1" x14ac:dyDescent="0.2">
      <c r="A106" s="53">
        <v>10</v>
      </c>
      <c r="B106" s="54">
        <v>1</v>
      </c>
      <c r="C106" s="54">
        <v>9</v>
      </c>
      <c r="D106" s="55">
        <v>1</v>
      </c>
      <c r="E106" s="56">
        <v>270</v>
      </c>
      <c r="F106" s="66" t="s">
        <v>195</v>
      </c>
      <c r="G106" s="66"/>
      <c r="H106" s="81" t="s">
        <v>196</v>
      </c>
      <c r="I106" s="82"/>
      <c r="J106" s="66"/>
      <c r="K106" s="61">
        <f t="shared" si="9"/>
        <v>0</v>
      </c>
      <c r="L106" s="69"/>
      <c r="M106" s="69"/>
      <c r="N106" s="63">
        <f t="shared" si="10"/>
        <v>0</v>
      </c>
      <c r="O106" s="64">
        <f t="shared" si="5"/>
        <v>0</v>
      </c>
    </row>
    <row r="107" spans="1:15" ht="25.5" hidden="1" x14ac:dyDescent="0.2">
      <c r="A107" s="53">
        <v>10</v>
      </c>
      <c r="B107" s="54">
        <v>1</v>
      </c>
      <c r="C107" s="54">
        <v>9</v>
      </c>
      <c r="D107" s="55">
        <v>1</v>
      </c>
      <c r="E107" s="56">
        <v>270</v>
      </c>
      <c r="F107" s="66" t="s">
        <v>197</v>
      </c>
      <c r="G107" s="66"/>
      <c r="H107" s="81" t="s">
        <v>198</v>
      </c>
      <c r="I107" s="82"/>
      <c r="J107" s="66"/>
      <c r="K107" s="61">
        <f t="shared" si="9"/>
        <v>0</v>
      </c>
      <c r="L107" s="69"/>
      <c r="M107" s="69"/>
      <c r="N107" s="63">
        <f t="shared" si="10"/>
        <v>0</v>
      </c>
      <c r="O107" s="64">
        <f t="shared" si="5"/>
        <v>0</v>
      </c>
    </row>
    <row r="108" spans="1:15" hidden="1" x14ac:dyDescent="0.2">
      <c r="A108" s="53">
        <v>10</v>
      </c>
      <c r="B108" s="54">
        <v>1</v>
      </c>
      <c r="C108" s="54">
        <v>9</v>
      </c>
      <c r="D108" s="55">
        <v>1</v>
      </c>
      <c r="E108" s="56">
        <v>270</v>
      </c>
      <c r="F108" s="66" t="s">
        <v>199</v>
      </c>
      <c r="G108" s="66"/>
      <c r="H108" s="81" t="s">
        <v>200</v>
      </c>
      <c r="I108" s="82"/>
      <c r="J108" s="66"/>
      <c r="K108" s="61">
        <f t="shared" si="9"/>
        <v>0</v>
      </c>
      <c r="L108" s="69"/>
      <c r="M108" s="69"/>
      <c r="N108" s="63">
        <f t="shared" si="10"/>
        <v>0</v>
      </c>
      <c r="O108" s="64">
        <f t="shared" si="5"/>
        <v>0</v>
      </c>
    </row>
    <row r="109" spans="1:15" ht="25.5" hidden="1" x14ac:dyDescent="0.2">
      <c r="A109" s="53">
        <v>10</v>
      </c>
      <c r="B109" s="54">
        <v>1</v>
      </c>
      <c r="C109" s="54">
        <v>9</v>
      </c>
      <c r="D109" s="55">
        <v>1</v>
      </c>
      <c r="E109" s="56">
        <v>270</v>
      </c>
      <c r="F109" s="66" t="s">
        <v>201</v>
      </c>
      <c r="G109" s="66"/>
      <c r="H109" s="81" t="s">
        <v>202</v>
      </c>
      <c r="I109" s="82"/>
      <c r="J109" s="66"/>
      <c r="K109" s="61">
        <f t="shared" si="9"/>
        <v>0</v>
      </c>
      <c r="L109" s="69"/>
      <c r="M109" s="69"/>
      <c r="N109" s="63">
        <f t="shared" si="10"/>
        <v>0</v>
      </c>
      <c r="O109" s="64">
        <f t="shared" si="5"/>
        <v>0</v>
      </c>
    </row>
    <row r="110" spans="1:15" ht="25.5" hidden="1" x14ac:dyDescent="0.2">
      <c r="A110" s="53">
        <v>10</v>
      </c>
      <c r="B110" s="54">
        <v>1</v>
      </c>
      <c r="C110" s="54">
        <v>9</v>
      </c>
      <c r="D110" s="55">
        <v>1</v>
      </c>
      <c r="E110" s="56">
        <v>270</v>
      </c>
      <c r="F110" s="66" t="s">
        <v>203</v>
      </c>
      <c r="G110" s="66"/>
      <c r="H110" s="81" t="s">
        <v>204</v>
      </c>
      <c r="I110" s="82"/>
      <c r="J110" s="66"/>
      <c r="K110" s="61">
        <f t="shared" si="9"/>
        <v>0</v>
      </c>
      <c r="L110" s="69"/>
      <c r="M110" s="69"/>
      <c r="N110" s="63">
        <f t="shared" si="10"/>
        <v>0</v>
      </c>
      <c r="O110" s="64">
        <f t="shared" si="5"/>
        <v>0</v>
      </c>
    </row>
    <row r="111" spans="1:15" hidden="1" x14ac:dyDescent="0.2">
      <c r="A111" s="53">
        <v>10</v>
      </c>
      <c r="B111" s="54">
        <v>1</v>
      </c>
      <c r="C111" s="54">
        <v>9</v>
      </c>
      <c r="D111" s="55">
        <v>1</v>
      </c>
      <c r="E111" s="56">
        <v>270</v>
      </c>
      <c r="F111" s="66" t="s">
        <v>205</v>
      </c>
      <c r="G111" s="66"/>
      <c r="H111" s="81" t="s">
        <v>206</v>
      </c>
      <c r="I111" s="82"/>
      <c r="J111" s="66"/>
      <c r="K111" s="61">
        <f t="shared" si="9"/>
        <v>0</v>
      </c>
      <c r="L111" s="69"/>
      <c r="M111" s="69"/>
      <c r="N111" s="63">
        <f t="shared" si="10"/>
        <v>0</v>
      </c>
      <c r="O111" s="64">
        <f t="shared" si="5"/>
        <v>0</v>
      </c>
    </row>
    <row r="112" spans="1:15" hidden="1" x14ac:dyDescent="0.2">
      <c r="A112" s="53">
        <v>10</v>
      </c>
      <c r="B112" s="54">
        <v>1</v>
      </c>
      <c r="C112" s="54">
        <v>9</v>
      </c>
      <c r="D112" s="55">
        <v>1</v>
      </c>
      <c r="E112" s="56">
        <v>270</v>
      </c>
      <c r="F112" s="66" t="s">
        <v>207</v>
      </c>
      <c r="G112" s="66"/>
      <c r="H112" s="81" t="s">
        <v>208</v>
      </c>
      <c r="I112" s="82"/>
      <c r="J112" s="66"/>
      <c r="K112" s="61">
        <f t="shared" si="9"/>
        <v>0</v>
      </c>
      <c r="L112" s="69"/>
      <c r="M112" s="69"/>
      <c r="N112" s="63">
        <f t="shared" si="10"/>
        <v>0</v>
      </c>
      <c r="O112" s="64">
        <f t="shared" si="5"/>
        <v>0</v>
      </c>
    </row>
    <row r="113" spans="1:15" hidden="1" x14ac:dyDescent="0.2">
      <c r="A113" s="53">
        <v>10</v>
      </c>
      <c r="B113" s="54">
        <v>1</v>
      </c>
      <c r="C113" s="54">
        <v>9</v>
      </c>
      <c r="D113" s="55">
        <v>1</v>
      </c>
      <c r="E113" s="56">
        <v>270</v>
      </c>
      <c r="F113" s="66" t="s">
        <v>209</v>
      </c>
      <c r="G113" s="66"/>
      <c r="H113" s="81" t="s">
        <v>210</v>
      </c>
      <c r="I113" s="82"/>
      <c r="J113" s="66"/>
      <c r="K113" s="61">
        <f t="shared" si="9"/>
        <v>0</v>
      </c>
      <c r="L113" s="69"/>
      <c r="M113" s="69"/>
      <c r="N113" s="63">
        <f t="shared" si="10"/>
        <v>0</v>
      </c>
      <c r="O113" s="64">
        <f t="shared" si="5"/>
        <v>0</v>
      </c>
    </row>
    <row r="114" spans="1:15" ht="25.5" hidden="1" x14ac:dyDescent="0.2">
      <c r="A114" s="53">
        <v>10</v>
      </c>
      <c r="B114" s="54">
        <v>1</v>
      </c>
      <c r="C114" s="54">
        <v>9</v>
      </c>
      <c r="D114" s="55">
        <v>1</v>
      </c>
      <c r="E114" s="56">
        <v>270</v>
      </c>
      <c r="F114" s="66">
        <v>5421</v>
      </c>
      <c r="G114" s="66"/>
      <c r="H114" s="81" t="s">
        <v>211</v>
      </c>
      <c r="I114" s="82"/>
      <c r="J114" s="66"/>
      <c r="K114" s="61"/>
      <c r="L114" s="69"/>
      <c r="M114" s="69"/>
      <c r="N114" s="63">
        <f t="shared" si="10"/>
        <v>0</v>
      </c>
      <c r="O114" s="64">
        <f t="shared" si="5"/>
        <v>0</v>
      </c>
    </row>
    <row r="115" spans="1:15" hidden="1" x14ac:dyDescent="0.2">
      <c r="A115" s="53">
        <v>10</v>
      </c>
      <c r="B115" s="54">
        <v>1</v>
      </c>
      <c r="C115" s="54">
        <v>9</v>
      </c>
      <c r="D115" s="55">
        <v>1</v>
      </c>
      <c r="E115" s="56">
        <v>270</v>
      </c>
      <c r="F115" s="66" t="s">
        <v>212</v>
      </c>
      <c r="G115" s="66"/>
      <c r="H115" s="81" t="s">
        <v>213</v>
      </c>
      <c r="I115" s="82"/>
      <c r="J115" s="66"/>
      <c r="K115" s="61">
        <f t="shared" si="9"/>
        <v>0</v>
      </c>
      <c r="L115" s="69"/>
      <c r="M115" s="69"/>
      <c r="N115" s="63">
        <f t="shared" si="10"/>
        <v>0</v>
      </c>
      <c r="O115" s="64">
        <f t="shared" si="5"/>
        <v>0</v>
      </c>
    </row>
    <row r="116" spans="1:15" ht="25.5" hidden="1" x14ac:dyDescent="0.2">
      <c r="A116" s="53">
        <v>10</v>
      </c>
      <c r="B116" s="54">
        <v>1</v>
      </c>
      <c r="C116" s="54">
        <v>9</v>
      </c>
      <c r="D116" s="55">
        <v>1</v>
      </c>
      <c r="E116" s="56">
        <v>270</v>
      </c>
      <c r="F116" s="66" t="s">
        <v>214</v>
      </c>
      <c r="G116" s="66"/>
      <c r="H116" s="81" t="s">
        <v>215</v>
      </c>
      <c r="I116" s="82"/>
      <c r="J116" s="66"/>
      <c r="K116" s="61">
        <f t="shared" si="9"/>
        <v>0</v>
      </c>
      <c r="L116" s="69"/>
      <c r="M116" s="69"/>
      <c r="N116" s="63">
        <f t="shared" si="10"/>
        <v>0</v>
      </c>
      <c r="O116" s="64">
        <f t="shared" si="5"/>
        <v>0</v>
      </c>
    </row>
    <row r="117" spans="1:15" hidden="1" x14ac:dyDescent="0.2">
      <c r="A117" s="53">
        <v>10</v>
      </c>
      <c r="B117" s="54">
        <v>1</v>
      </c>
      <c r="C117" s="54">
        <v>9</v>
      </c>
      <c r="D117" s="55">
        <v>1</v>
      </c>
      <c r="E117" s="56">
        <v>270</v>
      </c>
      <c r="F117" s="66" t="s">
        <v>216</v>
      </c>
      <c r="G117" s="66"/>
      <c r="H117" s="81" t="s">
        <v>217</v>
      </c>
      <c r="I117" s="82"/>
      <c r="J117" s="66"/>
      <c r="K117" s="61">
        <f t="shared" si="9"/>
        <v>0</v>
      </c>
      <c r="L117" s="69"/>
      <c r="M117" s="69"/>
      <c r="N117" s="63">
        <f t="shared" si="10"/>
        <v>0</v>
      </c>
      <c r="O117" s="64">
        <f t="shared" si="5"/>
        <v>0</v>
      </c>
    </row>
    <row r="118" spans="1:15" hidden="1" x14ac:dyDescent="0.2">
      <c r="A118" s="53">
        <v>10</v>
      </c>
      <c r="B118" s="54">
        <v>1</v>
      </c>
      <c r="C118" s="54">
        <v>9</v>
      </c>
      <c r="D118" s="55">
        <v>1</v>
      </c>
      <c r="E118" s="56">
        <v>270</v>
      </c>
      <c r="F118" s="66" t="s">
        <v>218</v>
      </c>
      <c r="G118" s="66"/>
      <c r="H118" s="81" t="s">
        <v>219</v>
      </c>
      <c r="I118" s="82"/>
      <c r="J118" s="66"/>
      <c r="K118" s="61">
        <f t="shared" si="9"/>
        <v>0</v>
      </c>
      <c r="L118" s="69"/>
      <c r="M118" s="69"/>
      <c r="N118" s="63">
        <f t="shared" si="10"/>
        <v>0</v>
      </c>
      <c r="O118" s="64">
        <f t="shared" si="5"/>
        <v>0</v>
      </c>
    </row>
    <row r="119" spans="1:15" ht="25.5" x14ac:dyDescent="0.2">
      <c r="A119" s="53">
        <v>10</v>
      </c>
      <c r="B119" s="54">
        <v>1</v>
      </c>
      <c r="C119" s="54">
        <v>9</v>
      </c>
      <c r="D119" s="55">
        <v>1</v>
      </c>
      <c r="E119" s="56">
        <v>270</v>
      </c>
      <c r="F119" s="66">
        <v>5981</v>
      </c>
      <c r="G119" s="54">
        <v>0</v>
      </c>
      <c r="H119" s="81" t="s">
        <v>220</v>
      </c>
      <c r="I119" s="82"/>
      <c r="J119" s="66"/>
      <c r="K119" s="61">
        <f t="shared" si="9"/>
        <v>0</v>
      </c>
      <c r="L119" s="69"/>
      <c r="M119" s="69">
        <v>20000</v>
      </c>
      <c r="N119" s="63">
        <f t="shared" si="10"/>
        <v>20000</v>
      </c>
      <c r="O119" s="64">
        <f t="shared" si="5"/>
        <v>20000</v>
      </c>
    </row>
    <row r="120" spans="1:15" x14ac:dyDescent="0.2">
      <c r="A120" s="73"/>
      <c r="B120" s="74"/>
      <c r="C120" s="74"/>
      <c r="D120" s="75"/>
      <c r="E120" s="76"/>
      <c r="F120" s="88"/>
      <c r="G120" s="88"/>
      <c r="H120" s="85" t="s">
        <v>221</v>
      </c>
      <c r="I120" s="86">
        <f t="shared" ref="I120:N120" si="12">SUM(I106:I119)</f>
        <v>0</v>
      </c>
      <c r="J120" s="86">
        <f t="shared" si="12"/>
        <v>0</v>
      </c>
      <c r="K120" s="86">
        <f t="shared" si="12"/>
        <v>0</v>
      </c>
      <c r="L120" s="86">
        <f t="shared" si="12"/>
        <v>0</v>
      </c>
      <c r="M120" s="86">
        <f t="shared" si="12"/>
        <v>20000</v>
      </c>
      <c r="N120" s="86">
        <f t="shared" si="12"/>
        <v>20000</v>
      </c>
      <c r="O120" s="87">
        <f>SUM(K120+N120)</f>
        <v>20000</v>
      </c>
    </row>
    <row r="121" spans="1:15" x14ac:dyDescent="0.2">
      <c r="A121" s="89"/>
      <c r="B121" s="66"/>
      <c r="C121" s="66"/>
      <c r="D121" s="66"/>
      <c r="E121" s="66"/>
      <c r="F121" s="66"/>
      <c r="G121" s="66"/>
      <c r="H121" s="81"/>
      <c r="I121" s="90"/>
      <c r="J121" s="90"/>
      <c r="K121" s="62"/>
      <c r="L121" s="62"/>
      <c r="M121" s="62"/>
      <c r="N121" s="63">
        <f t="shared" si="10"/>
        <v>0</v>
      </c>
      <c r="O121" s="64">
        <f>SUM(N121,K121)</f>
        <v>0</v>
      </c>
    </row>
    <row r="122" spans="1:15" ht="15" x14ac:dyDescent="0.25">
      <c r="A122" s="89"/>
      <c r="B122" s="66"/>
      <c r="C122" s="66"/>
      <c r="D122" s="66"/>
      <c r="E122" s="66"/>
      <c r="F122" s="66"/>
      <c r="G122" s="66"/>
      <c r="H122" s="91"/>
      <c r="I122" s="62"/>
      <c r="J122" s="62"/>
      <c r="K122" s="62"/>
      <c r="L122" s="62"/>
      <c r="M122" s="62"/>
      <c r="N122" s="66">
        <f t="shared" si="10"/>
        <v>0</v>
      </c>
      <c r="O122" s="92">
        <f>SUM(N122,K122)</f>
        <v>0</v>
      </c>
    </row>
    <row r="123" spans="1:15" x14ac:dyDescent="0.2">
      <c r="A123" s="89"/>
      <c r="B123" s="66"/>
      <c r="C123" s="66"/>
      <c r="D123" s="66"/>
      <c r="E123" s="66"/>
      <c r="F123" s="66"/>
      <c r="G123" s="66"/>
      <c r="H123" s="93" t="s">
        <v>222</v>
      </c>
      <c r="I123" s="94">
        <f t="shared" ref="I123:N123" si="13">SUM(I120,I105,I102,I61,I29)</f>
        <v>4846221.5900000008</v>
      </c>
      <c r="J123" s="94">
        <f t="shared" si="13"/>
        <v>11307850.41</v>
      </c>
      <c r="K123" s="94">
        <f t="shared" si="13"/>
        <v>16154071.999999998</v>
      </c>
      <c r="L123" s="94">
        <f t="shared" si="13"/>
        <v>3982034.1200000006</v>
      </c>
      <c r="M123" s="94">
        <f t="shared" si="13"/>
        <v>3931965.8800000004</v>
      </c>
      <c r="N123" s="94">
        <f t="shared" si="13"/>
        <v>7914000</v>
      </c>
      <c r="O123" s="64">
        <f t="shared" ref="O123:O127" si="14">SUM(K123+N123)</f>
        <v>24068072</v>
      </c>
    </row>
    <row r="124" spans="1:15" x14ac:dyDescent="0.2">
      <c r="A124" s="89"/>
      <c r="B124" s="66"/>
      <c r="C124" s="66"/>
      <c r="D124" s="66"/>
      <c r="E124" s="66"/>
      <c r="F124" s="66"/>
      <c r="G124" s="66"/>
      <c r="H124" s="81"/>
      <c r="I124" s="94"/>
      <c r="J124" s="94"/>
      <c r="K124" s="94"/>
      <c r="L124" s="94"/>
      <c r="M124" s="94"/>
      <c r="N124" s="95">
        <f t="shared" si="10"/>
        <v>0</v>
      </c>
      <c r="O124" s="96">
        <f>SUM(N124,K124)</f>
        <v>0</v>
      </c>
    </row>
    <row r="125" spans="1:15" x14ac:dyDescent="0.2">
      <c r="A125" s="89"/>
      <c r="B125" s="66"/>
      <c r="C125" s="66"/>
      <c r="D125" s="66"/>
      <c r="E125" s="66"/>
      <c r="F125" s="66"/>
      <c r="G125" s="66"/>
      <c r="H125" s="93" t="s">
        <v>223</v>
      </c>
      <c r="I125" s="94"/>
      <c r="J125" s="94">
        <f>SUM(I123:J123)</f>
        <v>16154072</v>
      </c>
      <c r="K125" s="94">
        <f>SUM(K123)</f>
        <v>16154071.999999998</v>
      </c>
      <c r="L125" s="94"/>
      <c r="M125" s="94">
        <f>SUM(L123:M123)</f>
        <v>7914000.0000000009</v>
      </c>
      <c r="N125" s="97">
        <f>SUM(N123)</f>
        <v>7914000</v>
      </c>
      <c r="O125" s="64">
        <f t="shared" si="14"/>
        <v>24068072</v>
      </c>
    </row>
    <row r="126" spans="1:15" x14ac:dyDescent="0.2">
      <c r="A126" s="89"/>
      <c r="B126" s="66"/>
      <c r="C126" s="66"/>
      <c r="D126" s="66"/>
      <c r="E126" s="66"/>
      <c r="F126" s="66"/>
      <c r="G126" s="66"/>
      <c r="H126" s="81"/>
      <c r="I126" s="94"/>
      <c r="J126" s="94"/>
      <c r="K126" s="94"/>
      <c r="L126" s="94"/>
      <c r="M126" s="94"/>
      <c r="N126" s="95">
        <f t="shared" si="10"/>
        <v>0</v>
      </c>
      <c r="O126" s="64">
        <f t="shared" si="14"/>
        <v>0</v>
      </c>
    </row>
    <row r="127" spans="1:15" ht="13.5" thickBot="1" x14ac:dyDescent="0.25">
      <c r="A127" s="98"/>
      <c r="B127" s="99"/>
      <c r="C127" s="99"/>
      <c r="D127" s="99"/>
      <c r="E127" s="99"/>
      <c r="F127" s="99"/>
      <c r="G127" s="99"/>
      <c r="H127" s="100" t="s">
        <v>224</v>
      </c>
      <c r="I127" s="101"/>
      <c r="J127" s="101">
        <f>SUM(J125)</f>
        <v>16154072</v>
      </c>
      <c r="K127" s="101">
        <f>SUM(K125)</f>
        <v>16154071.999999998</v>
      </c>
      <c r="L127" s="101"/>
      <c r="M127" s="101">
        <f>SUM(M125)</f>
        <v>7914000.0000000009</v>
      </c>
      <c r="N127" s="102">
        <f>SUM(N125)</f>
        <v>7914000</v>
      </c>
      <c r="O127" s="103">
        <f t="shared" si="14"/>
        <v>24068072</v>
      </c>
    </row>
    <row r="128" spans="1:15" ht="13.5" thickTop="1" x14ac:dyDescent="0.2">
      <c r="H128" s="104"/>
      <c r="J128" s="29"/>
      <c r="K128" s="29"/>
      <c r="M128" s="29"/>
    </row>
    <row r="129" spans="2:14" x14ac:dyDescent="0.2">
      <c r="H129" s="104"/>
      <c r="J129" s="29"/>
      <c r="K129" s="29"/>
      <c r="M129" s="29"/>
      <c r="N129" s="13"/>
    </row>
    <row r="130" spans="2:14" x14ac:dyDescent="0.2">
      <c r="J130" s="29"/>
      <c r="K130" s="29"/>
      <c r="M130" s="29"/>
    </row>
    <row r="133" spans="2:14" x14ac:dyDescent="0.2">
      <c r="I133" s="27"/>
    </row>
    <row r="134" spans="2:14" x14ac:dyDescent="0.2">
      <c r="B134" s="105"/>
      <c r="C134" s="18"/>
      <c r="I134" s="19"/>
      <c r="L134" s="20"/>
    </row>
    <row r="135" spans="2:14" x14ac:dyDescent="0.2">
      <c r="B135" s="105"/>
      <c r="C135" s="20"/>
      <c r="I135" s="21"/>
      <c r="L135" s="22"/>
    </row>
    <row r="136" spans="2:14" x14ac:dyDescent="0.2">
      <c r="B136" s="105"/>
      <c r="C136" s="2"/>
      <c r="I136" s="21"/>
      <c r="L136" s="15"/>
    </row>
    <row r="137" spans="2:14" x14ac:dyDescent="0.2">
      <c r="B137" s="105"/>
      <c r="C137" s="2"/>
      <c r="I137" s="21"/>
      <c r="L137" s="15"/>
    </row>
    <row r="138" spans="2:14" x14ac:dyDescent="0.2">
      <c r="B138" s="105"/>
      <c r="C138" s="20"/>
      <c r="I138" s="2"/>
      <c r="L138" s="15"/>
    </row>
    <row r="139" spans="2:14" x14ac:dyDescent="0.2">
      <c r="B139" s="105"/>
      <c r="C139" s="2"/>
      <c r="I139" s="2"/>
      <c r="L139" s="15"/>
    </row>
    <row r="140" spans="2:14" x14ac:dyDescent="0.2">
      <c r="B140" s="105"/>
      <c r="C140" s="2"/>
      <c r="I140" s="15"/>
      <c r="L140" s="15"/>
    </row>
    <row r="141" spans="2:14" x14ac:dyDescent="0.2">
      <c r="B141" s="105"/>
      <c r="C141" s="20"/>
      <c r="I141" s="20"/>
      <c r="L141" s="23"/>
    </row>
    <row r="142" spans="2:14" x14ac:dyDescent="0.2">
      <c r="B142" s="105"/>
      <c r="C142" s="22"/>
      <c r="I142" s="26"/>
      <c r="L142" s="24"/>
    </row>
    <row r="143" spans="2:14" x14ac:dyDescent="0.2">
      <c r="B143" s="105"/>
      <c r="C143" s="2"/>
      <c r="I143" s="2"/>
      <c r="L143" s="25"/>
    </row>
    <row r="144" spans="2:14" x14ac:dyDescent="0.2">
      <c r="B144" s="105"/>
      <c r="C144" s="2"/>
      <c r="I144" s="2"/>
      <c r="L144" s="25"/>
    </row>
    <row r="145" spans="1:16" x14ac:dyDescent="0.2">
      <c r="B145" s="105"/>
      <c r="C145" s="2"/>
      <c r="I145" s="2"/>
      <c r="L145" s="25"/>
    </row>
    <row r="146" spans="1:16" x14ac:dyDescent="0.2">
      <c r="B146" s="105"/>
      <c r="C146" s="2"/>
      <c r="I146" s="2"/>
      <c r="L146" s="25"/>
    </row>
    <row r="147" spans="1:16" x14ac:dyDescent="0.2">
      <c r="B147" s="105"/>
      <c r="C147" s="2"/>
      <c r="I147" s="2"/>
      <c r="L147" s="25"/>
    </row>
    <row r="148" spans="1:16" x14ac:dyDescent="0.2">
      <c r="B148" s="105"/>
      <c r="C148" s="20"/>
      <c r="I148" s="20"/>
      <c r="L148" s="111"/>
      <c r="M148" s="111"/>
      <c r="N148" s="111"/>
    </row>
    <row r="149" spans="1:16" x14ac:dyDescent="0.2">
      <c r="B149" s="105"/>
      <c r="C149" s="22"/>
      <c r="I149" s="22"/>
      <c r="L149" s="111"/>
      <c r="M149" s="111"/>
      <c r="N149" s="111"/>
    </row>
    <row r="150" spans="1:16" x14ac:dyDescent="0.2">
      <c r="B150" s="106"/>
      <c r="C150" s="25"/>
      <c r="D150" s="20"/>
      <c r="E150" s="2"/>
      <c r="F150" s="107"/>
      <c r="I150" s="20"/>
      <c r="L150" s="27"/>
      <c r="N150" s="29"/>
    </row>
    <row r="151" spans="1:16" x14ac:dyDescent="0.2">
      <c r="A151" s="108"/>
      <c r="B151" s="106"/>
      <c r="D151" s="15"/>
      <c r="E151" s="15"/>
      <c r="F151" s="15"/>
      <c r="P151" s="27"/>
    </row>
    <row r="152" spans="1:16" x14ac:dyDescent="0.2">
      <c r="A152" s="108"/>
      <c r="B152" s="106"/>
      <c r="D152" s="15"/>
      <c r="E152" s="15"/>
      <c r="F152" s="15"/>
      <c r="P152" s="27"/>
    </row>
    <row r="153" spans="1:16" x14ac:dyDescent="0.2">
      <c r="B153" s="105"/>
      <c r="C153" s="20"/>
      <c r="D153" s="2"/>
      <c r="E153" s="107"/>
    </row>
  </sheetData>
  <mergeCells count="7">
    <mergeCell ref="L149:N149"/>
    <mergeCell ref="F10:F11"/>
    <mergeCell ref="G10:G11"/>
    <mergeCell ref="H10:H11"/>
    <mergeCell ref="I10:K10"/>
    <mergeCell ref="L10:N10"/>
    <mergeCell ref="L148:N148"/>
  </mergeCells>
  <pageMargins left="0.74803149606299213" right="0.74803149606299213" top="0.98425196850393704" bottom="0.98425196850393704" header="0.51181102362204722" footer="0.51181102362204722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determinacion de ing prop </vt:lpstr>
      <vt:lpstr>APILCACION EGRESO </vt:lpstr>
      <vt:lpstr>'APILCACION EGRESO '!Área_de_impresión</vt:lpstr>
      <vt:lpstr>'determinacion de ing prop 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Contabilidad-ICC</dc:creator>
  <cp:lastModifiedBy>UnidaddeTransparen</cp:lastModifiedBy>
  <dcterms:created xsi:type="dcterms:W3CDTF">2016-01-20T22:52:44Z</dcterms:created>
  <dcterms:modified xsi:type="dcterms:W3CDTF">2017-03-07T19:35:08Z</dcterms:modified>
</cp:coreProperties>
</file>